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hidePivotFieldList="1" defaultThemeVersion="124226"/>
  <mc:AlternateContent xmlns:mc="http://schemas.openxmlformats.org/markup-compatibility/2006">
    <mc:Choice Requires="x15">
      <x15ac:absPath xmlns:x15ac="http://schemas.microsoft.com/office/spreadsheetml/2010/11/ac" url="C:\Users\lguillot\Downloads\"/>
    </mc:Choice>
  </mc:AlternateContent>
  <xr:revisionPtr revIDLastSave="0" documentId="8_{22A0A071-3918-45FB-975A-52196475559D}" xr6:coauthVersionLast="47" xr6:coauthVersionMax="47" xr10:uidLastSave="{00000000-0000-0000-0000-000000000000}"/>
  <bookViews>
    <workbookView xWindow="28680" yWindow="-120" windowWidth="29040" windowHeight="15840" tabRatio="906" activeTab="1" xr2:uid="{00000000-000D-0000-FFFF-FFFF00000000}"/>
  </bookViews>
  <sheets>
    <sheet name="READ ME FIRST" sheetId="5" r:id="rId1"/>
    <sheet name="Included emissions" sheetId="1" r:id="rId2"/>
    <sheet name="Excluded emissions" sheetId="7" r:id="rId3"/>
    <sheet name="CO2 from biogenic materials" sheetId="16" r:id="rId4"/>
    <sheet name="Other Emissions" sheetId="10" r:id="rId5"/>
  </sheets>
  <definedNames>
    <definedName name="_xlnm._FilterDatabase" localSheetId="3" hidden="1">'CO2 from biogenic materials'!$A$2:$I$2</definedName>
    <definedName name="_xlnm._FilterDatabase" localSheetId="2" hidden="1">'Excluded emissions'!$A$2:$J$2</definedName>
    <definedName name="_xlnm._FilterDatabase" localSheetId="1" hidden="1">'Included emissions'!$A$2:$J$2174</definedName>
    <definedName name="_xlnm._FilterDatabase" localSheetId="4" hidden="1">'Other Emissions'!$A$2:$J$2</definedName>
    <definedName name="Biogenic" localSheetId="3">'CO2 from biogenic materials'!$A$2:$Q$2</definedName>
    <definedName name="Biogenic">#REF!</definedName>
    <definedName name="Excluded">'Excluded emissions'!$A$2:$S$2</definedName>
    <definedName name="GrossAndSinks" localSheetId="4">'Other Emissions'!$A$2:$S$2</definedName>
    <definedName name="GrossAndSinks">'Included emissions'!$A$2:$S$2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1" i="16" l="1"/>
  <c r="AG1" i="10" l="1"/>
  <c r="AF1" i="16"/>
  <c r="AG1" i="7"/>
  <c r="AG1" i="1"/>
  <c r="L1" i="10"/>
  <c r="M1" i="10"/>
  <c r="N1" i="10"/>
  <c r="O1" i="10"/>
  <c r="P1" i="10"/>
  <c r="Q1" i="10"/>
  <c r="R1" i="10"/>
  <c r="S1" i="10"/>
  <c r="T1" i="10"/>
  <c r="U1" i="10"/>
  <c r="V1" i="10"/>
  <c r="W1" i="10"/>
  <c r="X1" i="10"/>
  <c r="Y1" i="10"/>
  <c r="Z1" i="10"/>
  <c r="AA1" i="10"/>
  <c r="AB1" i="10"/>
  <c r="AC1" i="10"/>
  <c r="AD1" i="10"/>
  <c r="AE1" i="10"/>
  <c r="AF1" i="10"/>
  <c r="K1" i="10"/>
  <c r="K1" i="16"/>
  <c r="L1" i="16"/>
  <c r="M1" i="16"/>
  <c r="N1" i="16"/>
  <c r="O1" i="16"/>
  <c r="P1" i="16"/>
  <c r="Q1" i="16"/>
  <c r="R1" i="16"/>
  <c r="S1" i="16"/>
  <c r="T1" i="16"/>
  <c r="U1" i="16"/>
  <c r="V1" i="16"/>
  <c r="W1" i="16"/>
  <c r="X1" i="16"/>
  <c r="Y1" i="16"/>
  <c r="Z1" i="16"/>
  <c r="AA1" i="16"/>
  <c r="AB1" i="16"/>
  <c r="AC1" i="16"/>
  <c r="AD1" i="16"/>
  <c r="J1" i="16"/>
  <c r="L1" i="7"/>
  <c r="M1" i="7"/>
  <c r="N1" i="7"/>
  <c r="O1" i="7"/>
  <c r="P1" i="7"/>
  <c r="Q1" i="7"/>
  <c r="R1" i="7"/>
  <c r="S1" i="7"/>
  <c r="T1" i="7"/>
  <c r="U1" i="7"/>
  <c r="V1" i="7"/>
  <c r="W1" i="7"/>
  <c r="X1" i="7"/>
  <c r="Y1" i="7"/>
  <c r="Z1" i="7"/>
  <c r="AA1" i="7"/>
  <c r="AB1" i="7"/>
  <c r="AC1" i="7"/>
  <c r="AD1" i="7"/>
  <c r="AE1" i="7"/>
  <c r="AF1" i="7"/>
  <c r="K1" i="7"/>
  <c r="L1" i="1"/>
  <c r="M1" i="1"/>
  <c r="N1" i="1"/>
  <c r="O1" i="1"/>
  <c r="P1" i="1"/>
  <c r="Q1" i="1"/>
  <c r="R1" i="1"/>
  <c r="S1" i="1"/>
  <c r="T1" i="1"/>
  <c r="U1" i="1"/>
  <c r="V1" i="1"/>
  <c r="W1" i="1"/>
  <c r="X1" i="1"/>
  <c r="Y1" i="1"/>
  <c r="Z1" i="1"/>
  <c r="AA1" i="1"/>
  <c r="AB1" i="1"/>
  <c r="AC1" i="1"/>
  <c r="AD1" i="1"/>
  <c r="AE1" i="1"/>
  <c r="AF1" i="1"/>
  <c r="K1" i="1"/>
  <c r="A1" i="16" l="1"/>
  <c r="A1" i="10" l="1"/>
  <c r="B4" i="5" l="1"/>
  <c r="A1" i="7"/>
</calcChain>
</file>

<file path=xl/sharedStrings.xml><?xml version="1.0" encoding="utf-8"?>
<sst xmlns="http://schemas.openxmlformats.org/spreadsheetml/2006/main" count="22143" uniqueCount="1496">
  <si>
    <t>IMPORTANT NOTE</t>
  </si>
  <si>
    <t>IPCC Code</t>
  </si>
  <si>
    <t>Sector Level 1</t>
  </si>
  <si>
    <t>Sector Level 2</t>
  </si>
  <si>
    <t>Sector Level 3</t>
  </si>
  <si>
    <t>Sector Level 4</t>
  </si>
  <si>
    <t>Activity Level 1</t>
  </si>
  <si>
    <t>Activity Level 2</t>
  </si>
  <si>
    <t>GHG</t>
  </si>
  <si>
    <t>1A1ai</t>
  </si>
  <si>
    <t>Electricity Generation (In State)</t>
  </si>
  <si>
    <t>Merchant Owned</t>
  </si>
  <si>
    <t>Not Specified</t>
  </si>
  <si>
    <t>None</t>
  </si>
  <si>
    <t>Fuel combustion</t>
  </si>
  <si>
    <t>Coal</t>
  </si>
  <si>
    <t>CH4</t>
  </si>
  <si>
    <t>CO2</t>
  </si>
  <si>
    <t>N2O</t>
  </si>
  <si>
    <t>MSW</t>
  </si>
  <si>
    <t>Natural gas</t>
  </si>
  <si>
    <t>Distillate</t>
  </si>
  <si>
    <t>Jet fuel</t>
  </si>
  <si>
    <t>Kerosene</t>
  </si>
  <si>
    <t>Petroleum coke</t>
  </si>
  <si>
    <t>Propane</t>
  </si>
  <si>
    <t>Refinery gas</t>
  </si>
  <si>
    <t>Residual fuel oil</t>
  </si>
  <si>
    <t>Waste oil</t>
  </si>
  <si>
    <t>Crude oil</t>
  </si>
  <si>
    <t>Digester gas</t>
  </si>
  <si>
    <t>Landfill gas</t>
  </si>
  <si>
    <t>Biomass</t>
  </si>
  <si>
    <t>Utility Owned</t>
  </si>
  <si>
    <t>Electricity Generation (Imports)</t>
  </si>
  <si>
    <t>Specified Imports</t>
  </si>
  <si>
    <t>Mohave (NV)</t>
  </si>
  <si>
    <t>San Juan (NM)</t>
  </si>
  <si>
    <t>Hunter (UT)</t>
  </si>
  <si>
    <t>Unspecified Imports</t>
  </si>
  <si>
    <t>Electricity generation</t>
  </si>
  <si>
    <t>1A1aii</t>
  </si>
  <si>
    <t>CHP: Commercial</t>
  </si>
  <si>
    <t>CHP: Industrial</t>
  </si>
  <si>
    <t>Tires</t>
  </si>
  <si>
    <t>Industrial</t>
  </si>
  <si>
    <t>Useful Thermal Output</t>
  </si>
  <si>
    <t>Commercial</t>
  </si>
  <si>
    <t>1A1b</t>
  </si>
  <si>
    <t>Petroleum Refining</t>
  </si>
  <si>
    <t>LPG</t>
  </si>
  <si>
    <t>Catalyst coke</t>
  </si>
  <si>
    <t>1A1cii</t>
  </si>
  <si>
    <t>Associated gas</t>
  </si>
  <si>
    <t>Natural Gas Pipelines</t>
  </si>
  <si>
    <t>Non Natural Gas Pipelines</t>
  </si>
  <si>
    <t>1A2</t>
  </si>
  <si>
    <t>Manufacturing</t>
  </si>
  <si>
    <t>Primary Metals</t>
  </si>
  <si>
    <t>Chemicals &amp; Allied Products</t>
  </si>
  <si>
    <t>1A2d</t>
  </si>
  <si>
    <t>Printing &amp; Publishing</t>
  </si>
  <si>
    <t>Pulp &amp; Paper</t>
  </si>
  <si>
    <t>1A2e</t>
  </si>
  <si>
    <t>Food Products</t>
  </si>
  <si>
    <t>Food Processing</t>
  </si>
  <si>
    <t>Sugar &amp; Confections</t>
  </si>
  <si>
    <t>Tobacco</t>
  </si>
  <si>
    <t>1A2f</t>
  </si>
  <si>
    <t>Stone, Clay, Glass &amp; Cement</t>
  </si>
  <si>
    <t>Cement</t>
  </si>
  <si>
    <t>Biomass waste fuel</t>
  </si>
  <si>
    <t>Flat Glass</t>
  </si>
  <si>
    <t>Glass Containers</t>
  </si>
  <si>
    <t>1A2g</t>
  </si>
  <si>
    <t>Transportation Equip.</t>
  </si>
  <si>
    <t>1A2h</t>
  </si>
  <si>
    <t>Electric &amp; Electronic Equip.</t>
  </si>
  <si>
    <t>Metal Durables</t>
  </si>
  <si>
    <t>Computers &amp; Office Machines</t>
  </si>
  <si>
    <t>Fabricated Metal Products</t>
  </si>
  <si>
    <t>Industrial Machinery &amp; Equip.</t>
  </si>
  <si>
    <t>1A2i</t>
  </si>
  <si>
    <t>Mining</t>
  </si>
  <si>
    <t>Metals</t>
  </si>
  <si>
    <t>Non Metals</t>
  </si>
  <si>
    <t>1A2j</t>
  </si>
  <si>
    <t>Wood &amp; Furniture</t>
  </si>
  <si>
    <t>Furniture &amp; Fixtures</t>
  </si>
  <si>
    <t>Lumber &amp; Wood Products</t>
  </si>
  <si>
    <t>1A2k</t>
  </si>
  <si>
    <t>Construction</t>
  </si>
  <si>
    <t>Gasoline</t>
  </si>
  <si>
    <t>1A2l</t>
  </si>
  <si>
    <t>Textiles</t>
  </si>
  <si>
    <t>Apparel</t>
  </si>
  <si>
    <t>Leather</t>
  </si>
  <si>
    <t>Textile Mills</t>
  </si>
  <si>
    <t>1A2m</t>
  </si>
  <si>
    <t>Plastics &amp; Rubber</t>
  </si>
  <si>
    <t>Plastics</t>
  </si>
  <si>
    <t>Other petroleum products</t>
  </si>
  <si>
    <t>Wood (wet)</t>
  </si>
  <si>
    <t>1A3</t>
  </si>
  <si>
    <t>Transportation</t>
  </si>
  <si>
    <t>1A3a</t>
  </si>
  <si>
    <t>Aviation</t>
  </si>
  <si>
    <t>1A3ai</t>
  </si>
  <si>
    <t>International Civil Aviation</t>
  </si>
  <si>
    <t>1A3aii</t>
  </si>
  <si>
    <t>Domestic Air transport</t>
  </si>
  <si>
    <t>Intrastate</t>
  </si>
  <si>
    <t>Interstate</t>
  </si>
  <si>
    <t>Aviation gasoline</t>
  </si>
  <si>
    <t>1A3b</t>
  </si>
  <si>
    <t>On Road</t>
  </si>
  <si>
    <t>1A3bi</t>
  </si>
  <si>
    <t>1A3bii</t>
  </si>
  <si>
    <t>1A3biii</t>
  </si>
  <si>
    <t>1A3biv</t>
  </si>
  <si>
    <t>Motorcycles</t>
  </si>
  <si>
    <t>1A3c</t>
  </si>
  <si>
    <t>Rail</t>
  </si>
  <si>
    <t>1A3di</t>
  </si>
  <si>
    <t>Water-borne</t>
  </si>
  <si>
    <t>International</t>
  </si>
  <si>
    <t>Port activities</t>
  </si>
  <si>
    <t>Transit (CA waters)</t>
  </si>
  <si>
    <t>International Marine Bunker Fuel</t>
  </si>
  <si>
    <t>1A3dii</t>
  </si>
  <si>
    <t>Harbor craft</t>
  </si>
  <si>
    <t>1A4a</t>
  </si>
  <si>
    <t>Communication</t>
  </si>
  <si>
    <t>Other Message Communications</t>
  </si>
  <si>
    <t>Radio Broadcasting Stations</t>
  </si>
  <si>
    <t>Telephone &amp; Cell Phone Services</t>
  </si>
  <si>
    <t>U.S. Postal Service</t>
  </si>
  <si>
    <t>Domestic Utilities</t>
  </si>
  <si>
    <t>Sewerage Systems</t>
  </si>
  <si>
    <t>Water Supply</t>
  </si>
  <si>
    <t>Education</t>
  </si>
  <si>
    <t>College</t>
  </si>
  <si>
    <t>School</t>
  </si>
  <si>
    <t>Food Services</t>
  </si>
  <si>
    <t>Food &amp; Liquor</t>
  </si>
  <si>
    <t>Restaurant</t>
  </si>
  <si>
    <t>Health Care</t>
  </si>
  <si>
    <t>Hotels</t>
  </si>
  <si>
    <t>National Security</t>
  </si>
  <si>
    <t>Offices</t>
  </si>
  <si>
    <t>Retail &amp; Wholesale</t>
  </si>
  <si>
    <t>Refrigerated Warehousing</t>
  </si>
  <si>
    <t>Retail</t>
  </si>
  <si>
    <t>Warehousing</t>
  </si>
  <si>
    <t>Transportation Services</t>
  </si>
  <si>
    <t>Airports</t>
  </si>
  <si>
    <t>Water Transportation</t>
  </si>
  <si>
    <t>1A4b</t>
  </si>
  <si>
    <t>Residential</t>
  </si>
  <si>
    <t>Household Use</t>
  </si>
  <si>
    <t>1A4c</t>
  </si>
  <si>
    <t>Ag Energy Use</t>
  </si>
  <si>
    <t>Crop Production</t>
  </si>
  <si>
    <t>Livestock</t>
  </si>
  <si>
    <t>1A5bi</t>
  </si>
  <si>
    <t>Military</t>
  </si>
  <si>
    <t>1B2</t>
  </si>
  <si>
    <t>Fugitives</t>
  </si>
  <si>
    <t>Fugitive emissions</t>
  </si>
  <si>
    <t>NA</t>
  </si>
  <si>
    <t>Storage Tanks</t>
  </si>
  <si>
    <t>Petroleum Gas Seeps</t>
  </si>
  <si>
    <t>Process Losses</t>
  </si>
  <si>
    <t>Petroleum Marketing</t>
  </si>
  <si>
    <t>1B2aiii</t>
  </si>
  <si>
    <t>1B2b</t>
  </si>
  <si>
    <t>Natural Gas</t>
  </si>
  <si>
    <t>1B3</t>
  </si>
  <si>
    <t>Geothermal power</t>
  </si>
  <si>
    <t>Geothermal</t>
  </si>
  <si>
    <t>2A1</t>
  </si>
  <si>
    <t>Clinker production</t>
  </si>
  <si>
    <t>2A2</t>
  </si>
  <si>
    <t>Lime</t>
  </si>
  <si>
    <t>Lime production</t>
  </si>
  <si>
    <t>2B2</t>
  </si>
  <si>
    <t>Nitric Acid</t>
  </si>
  <si>
    <t>Nitric acid production</t>
  </si>
  <si>
    <t>2D1</t>
  </si>
  <si>
    <t>Fuel consumption</t>
  </si>
  <si>
    <t>Lubricants</t>
  </si>
  <si>
    <t>2D3</t>
  </si>
  <si>
    <t>Solvents &amp; Chemicals</t>
  </si>
  <si>
    <t>Evaporative losses</t>
  </si>
  <si>
    <t>2E</t>
  </si>
  <si>
    <t>Semiconductors &amp; Related Products</t>
  </si>
  <si>
    <t>Semiconductor manufacture</t>
  </si>
  <si>
    <t>2F</t>
  </si>
  <si>
    <t>Use of substitutes for ozone depleting substances</t>
  </si>
  <si>
    <t>CF4</t>
  </si>
  <si>
    <t>HFC-125</t>
  </si>
  <si>
    <t>HFC-134a</t>
  </si>
  <si>
    <t>HFC-143a</t>
  </si>
  <si>
    <t>HFC-23</t>
  </si>
  <si>
    <t>HFC-236fa</t>
  </si>
  <si>
    <t>HFC-32</t>
  </si>
  <si>
    <t>2G1b</t>
  </si>
  <si>
    <t>Transmission and Distribution</t>
  </si>
  <si>
    <t>Electricity transmitted</t>
  </si>
  <si>
    <t>SF6</t>
  </si>
  <si>
    <t>2G4</t>
  </si>
  <si>
    <t>CO2 consumption</t>
  </si>
  <si>
    <t>Limestone and dolomite consumption</t>
  </si>
  <si>
    <t>Soda ash consumption</t>
  </si>
  <si>
    <t>2H3</t>
  </si>
  <si>
    <t>Transformation</t>
  </si>
  <si>
    <t>3A1ai</t>
  </si>
  <si>
    <t>Enteric Fermentation</t>
  </si>
  <si>
    <t>Cattle</t>
  </si>
  <si>
    <t>Livestock population</t>
  </si>
  <si>
    <t>Dairy cows</t>
  </si>
  <si>
    <t>3A1aii</t>
  </si>
  <si>
    <t>Beef cows</t>
  </si>
  <si>
    <t>Bulls</t>
  </si>
  <si>
    <t>Heifer feedlot</t>
  </si>
  <si>
    <t>Heifer stockers</t>
  </si>
  <si>
    <t>Steer feedlot</t>
  </si>
  <si>
    <t>Steer stockers</t>
  </si>
  <si>
    <t>3A1c</t>
  </si>
  <si>
    <t>Other Livestock</t>
  </si>
  <si>
    <t>Sheep</t>
  </si>
  <si>
    <t>3A1d</t>
  </si>
  <si>
    <t>Goats</t>
  </si>
  <si>
    <t>3A1f</t>
  </si>
  <si>
    <t>Horses</t>
  </si>
  <si>
    <t>3A1h</t>
  </si>
  <si>
    <t>Swine</t>
  </si>
  <si>
    <t>3A2ai</t>
  </si>
  <si>
    <t>Manure Management</t>
  </si>
  <si>
    <t>Dairy heifers</t>
  </si>
  <si>
    <t>3A2aii</t>
  </si>
  <si>
    <t>Feedlot - heifers 500+ lbs</t>
  </si>
  <si>
    <t>Feedlot - steers 500+ lbs</t>
  </si>
  <si>
    <t>Not on feed - beef cows</t>
  </si>
  <si>
    <t>Not on feed - bulls 500+ lbs</t>
  </si>
  <si>
    <t>Not on feed - heifers 500+ lbs</t>
  </si>
  <si>
    <t>Not on feed - steers 500+ lbs</t>
  </si>
  <si>
    <t>3A2c</t>
  </si>
  <si>
    <t>3A2d</t>
  </si>
  <si>
    <t>3A2f</t>
  </si>
  <si>
    <t>3A2h</t>
  </si>
  <si>
    <t>Swine - breeding</t>
  </si>
  <si>
    <t>Swine - market 120-179 lbs</t>
  </si>
  <si>
    <t>Swine - market 180+ lbs</t>
  </si>
  <si>
    <t>3a2i</t>
  </si>
  <si>
    <t>Poultry</t>
  </si>
  <si>
    <t>Broilers</t>
  </si>
  <si>
    <t>Hens 1+ yr</t>
  </si>
  <si>
    <t>Other chickens</t>
  </si>
  <si>
    <t>Pullets</t>
  </si>
  <si>
    <t>Turkeys</t>
  </si>
  <si>
    <t>3C1b</t>
  </si>
  <si>
    <t>Ag Residue Burning</t>
  </si>
  <si>
    <t>Field Crops</t>
  </si>
  <si>
    <t>Crop acreage burned</t>
  </si>
  <si>
    <t>Barley</t>
  </si>
  <si>
    <t>Corn</t>
  </si>
  <si>
    <t>Rice</t>
  </si>
  <si>
    <t>Wheat</t>
  </si>
  <si>
    <t>Orchard &amp; Vineyard</t>
  </si>
  <si>
    <t>Almond</t>
  </si>
  <si>
    <t>Walnut</t>
  </si>
  <si>
    <t>3C2</t>
  </si>
  <si>
    <t>Ag Soil Management</t>
  </si>
  <si>
    <t>Liming</t>
  </si>
  <si>
    <t>Dolomite applied to soils</t>
  </si>
  <si>
    <t>Limestone applied to soils</t>
  </si>
  <si>
    <t>3C4</t>
  </si>
  <si>
    <t>Crop Residues</t>
  </si>
  <si>
    <t>Direct</t>
  </si>
  <si>
    <t>Nitrogen in crop residues</t>
  </si>
  <si>
    <t>Fertilizer</t>
  </si>
  <si>
    <t>Nitrogen applied in fertilizer</t>
  </si>
  <si>
    <t>Organic fertilizers</t>
  </si>
  <si>
    <t>Synthetic fertilizers</t>
  </si>
  <si>
    <t>Manure</t>
  </si>
  <si>
    <t>Nitrogen in managed manure</t>
  </si>
  <si>
    <t>Nitrogen in unmanaged manure</t>
  </si>
  <si>
    <t>Sheep, goat, horse</t>
  </si>
  <si>
    <t>Histosol Cultivation</t>
  </si>
  <si>
    <t>3C5</t>
  </si>
  <si>
    <t>Indirect</t>
  </si>
  <si>
    <t>3C7</t>
  </si>
  <si>
    <t>Rice Cultivation</t>
  </si>
  <si>
    <t>Rice crop area</t>
  </si>
  <si>
    <t>4A1</t>
  </si>
  <si>
    <t>Landfills</t>
  </si>
  <si>
    <t>4D1</t>
  </si>
  <si>
    <t>Wastewater Treatment</t>
  </si>
  <si>
    <t>Domestic Wastewater</t>
  </si>
  <si>
    <t>Septic Systems</t>
  </si>
  <si>
    <t>California population</t>
  </si>
  <si>
    <t>Centralized Anaerobic</t>
  </si>
  <si>
    <t>Anaerobic Digesters</t>
  </si>
  <si>
    <t>Biogas production</t>
  </si>
  <si>
    <t>Plant Emissions</t>
  </si>
  <si>
    <t>Effluent Emissions</t>
  </si>
  <si>
    <t>4D2</t>
  </si>
  <si>
    <t>Industrial Wastewater</t>
  </si>
  <si>
    <t>Production processed</t>
  </si>
  <si>
    <t>Pulp and Paper</t>
  </si>
  <si>
    <t>Red meat</t>
  </si>
  <si>
    <t>Potatoes</t>
  </si>
  <si>
    <t>Other vegetables</t>
  </si>
  <si>
    <t>Apples</t>
  </si>
  <si>
    <t>Citrus fruit</t>
  </si>
  <si>
    <t>Non-citrus fruit</t>
  </si>
  <si>
    <t>Wine grapes</t>
  </si>
  <si>
    <t>Heavy-duty Vehicles</t>
  </si>
  <si>
    <t>Passenger Cars</t>
  </si>
  <si>
    <t>Light-duty Trucks &amp; SUVs</t>
  </si>
  <si>
    <t>Light-duty Vehicles</t>
  </si>
  <si>
    <t>Ethanol</t>
  </si>
  <si>
    <t>1A5</t>
  </si>
  <si>
    <t>CO2 from biogenic materials</t>
  </si>
  <si>
    <t>Excluded Emissions</t>
  </si>
  <si>
    <t>Termoelectrica de Mexicali (MEX)</t>
  </si>
  <si>
    <t>C2F6</t>
  </si>
  <si>
    <t>C3F8</t>
  </si>
  <si>
    <t>C4F8</t>
  </si>
  <si>
    <t>NF3</t>
  </si>
  <si>
    <t>Dairy replacements 0-12 months</t>
  </si>
  <si>
    <t>Dairy replacements 12-24 months</t>
  </si>
  <si>
    <t>Beef replacements 0-12 months</t>
  </si>
  <si>
    <t>Beef replacements 12-24 months</t>
  </si>
  <si>
    <t>Anaerobic digester</t>
  </si>
  <si>
    <t>Anaerobic lagoon</t>
  </si>
  <si>
    <t>Daily spread</t>
  </si>
  <si>
    <t>Deep pit</t>
  </si>
  <si>
    <t>Dry lot</t>
  </si>
  <si>
    <t>Liquid/slurry</t>
  </si>
  <si>
    <t>Pasture</t>
  </si>
  <si>
    <t>Solid storage</t>
  </si>
  <si>
    <t>Poultry with bedding</t>
  </si>
  <si>
    <t>Poultry without bedding</t>
  </si>
  <si>
    <t>Drained histosols</t>
  </si>
  <si>
    <t>Wastewater flow</t>
  </si>
  <si>
    <t>10-22-99-99-01-010</t>
  </si>
  <si>
    <t>10-22-99-99-01-070</t>
  </si>
  <si>
    <t>10-22-99-99-01-072</t>
  </si>
  <si>
    <t>10-22-99-99-01-074</t>
  </si>
  <si>
    <t>10-38-99-99-01-070</t>
  </si>
  <si>
    <t>10-38-99-99-01-072</t>
  </si>
  <si>
    <t>10-38-99-99-01-074</t>
  </si>
  <si>
    <t>10-05-99-99-01-070</t>
  </si>
  <si>
    <t>10-05-99-99-01-072</t>
  </si>
  <si>
    <t>10-07-99-99-01-010</t>
  </si>
  <si>
    <t>10-07-99-99-01-011</t>
  </si>
  <si>
    <t>10-07-99-99-01-070</t>
  </si>
  <si>
    <t>10-07-99-99-01-072</t>
  </si>
  <si>
    <t>10-07-99-99-01-074</t>
  </si>
  <si>
    <t>30-07-69-99-01-010</t>
  </si>
  <si>
    <t>30-07-69-99-01-011</t>
  </si>
  <si>
    <t>30-07-69-99-01-070</t>
  </si>
  <si>
    <t>30-07-69-99-01-072</t>
  </si>
  <si>
    <t>30-07-69-99-01-074</t>
  </si>
  <si>
    <t>40-05-69-99-01-070</t>
  </si>
  <si>
    <t>40-05-69-99-01-072</t>
  </si>
  <si>
    <t>30-30-99-99-01-070</t>
  </si>
  <si>
    <t>30-20-58-03-01-011</t>
  </si>
  <si>
    <t>30-20-58-03-01-078</t>
  </si>
  <si>
    <t>30-99-99-99-01-077</t>
  </si>
  <si>
    <t>40-99-99-99-01-077</t>
  </si>
  <si>
    <t>50-18-99-99-01-077</t>
  </si>
  <si>
    <t>60-02-16-99-43-111</t>
  </si>
  <si>
    <t>60-02-16-99-43-112</t>
  </si>
  <si>
    <t>60-02-16-99-43-113</t>
  </si>
  <si>
    <t>60-02-16-99-43-115</t>
  </si>
  <si>
    <t>60-02-38-99-43-110</t>
  </si>
  <si>
    <t>60-02-38-99-43-114</t>
  </si>
  <si>
    <t>30-19-99-99-71-072</t>
  </si>
  <si>
    <t>20-04-22-99-01-035</t>
  </si>
  <si>
    <t>20-04-12-38-01-035</t>
  </si>
  <si>
    <t>20-40-23-99-01-033</t>
  </si>
  <si>
    <t>20-40-23-99-01-046</t>
  </si>
  <si>
    <t>90-99-99-99-01-033</t>
  </si>
  <si>
    <t>90-99-99-99-01-035</t>
  </si>
  <si>
    <t>10-22-99-99-01-020</t>
  </si>
  <si>
    <t>10-22-99-99-01-022</t>
  </si>
  <si>
    <t>10-22-99-99-01-033</t>
  </si>
  <si>
    <t>10-22-99-99-01-035</t>
  </si>
  <si>
    <t>10-22-99-99-01-036</t>
  </si>
  <si>
    <t>10-22-99-99-01-042</t>
  </si>
  <si>
    <t>10-22-99-99-01-044</t>
  </si>
  <si>
    <t>10-22-99-99-01-045</t>
  </si>
  <si>
    <t>10-22-99-99-01-046</t>
  </si>
  <si>
    <t>10-22-99-99-01-048</t>
  </si>
  <si>
    <t>10-22-99-99-01-051</t>
  </si>
  <si>
    <t>Acid gas control</t>
  </si>
  <si>
    <t>10-22-99-99-04-000</t>
  </si>
  <si>
    <t>10-38-99-99-01-020</t>
  </si>
  <si>
    <t>10-38-99-99-01-033</t>
  </si>
  <si>
    <t>10-38-99-99-01-044</t>
  </si>
  <si>
    <t>10-38-99-99-01-045</t>
  </si>
  <si>
    <t>10-38-99-99-01-046</t>
  </si>
  <si>
    <t>Transalta Centralia Generation (WA)</t>
  </si>
  <si>
    <t>Klamath Falls Cogen (OR)</t>
  </si>
  <si>
    <t>Griffith Energy (AZ)</t>
  </si>
  <si>
    <t>Arlington Valley Energy Facility (AZ)</t>
  </si>
  <si>
    <t>Harquahala Generating Project (AZ)</t>
  </si>
  <si>
    <t>Apex Generating Station (NV)</t>
  </si>
  <si>
    <t>Nebo Power Station (UT)</t>
  </si>
  <si>
    <t>Armstrong Woodwaste Cogeneration (CAN)</t>
  </si>
  <si>
    <t>Unspecified sources</t>
  </si>
  <si>
    <t>10-05-99-99-01-020</t>
  </si>
  <si>
    <t>10-05-99-99-01-033</t>
  </si>
  <si>
    <t>10-05-99-99-01-035</t>
  </si>
  <si>
    <t>10-05-99-99-01-036</t>
  </si>
  <si>
    <t>10-05-99-99-01-044</t>
  </si>
  <si>
    <t>10-05-99-99-01-051</t>
  </si>
  <si>
    <t>10-07-99-99-01-001</t>
  </si>
  <si>
    <t>10-07-99-99-01-020</t>
  </si>
  <si>
    <t>10-07-99-99-01-033</t>
  </si>
  <si>
    <t>10-07-99-99-01-042</t>
  </si>
  <si>
    <t>10-07-99-99-01-044</t>
  </si>
  <si>
    <t>10-07-99-99-01-045</t>
  </si>
  <si>
    <t>10-07-99-99-01-046</t>
  </si>
  <si>
    <t>10-07-99-99-01-048</t>
  </si>
  <si>
    <t>10-07-99-99-01-051</t>
  </si>
  <si>
    <t>10-07-99-99-04-000</t>
  </si>
  <si>
    <t>30-07-69-99-01-001</t>
  </si>
  <si>
    <t>30-07-69-99-01-020</t>
  </si>
  <si>
    <t>30-07-69-99-01-033</t>
  </si>
  <si>
    <t>30-07-69-99-01-042</t>
  </si>
  <si>
    <t>30-07-69-99-01-044</t>
  </si>
  <si>
    <t>30-07-69-99-01-045</t>
  </si>
  <si>
    <t>30-07-69-99-01-046</t>
  </si>
  <si>
    <t>30-07-69-99-01-048</t>
  </si>
  <si>
    <t>30-07-69-99-01-051</t>
  </si>
  <si>
    <t>40-05-69-99-01-020</t>
  </si>
  <si>
    <t>40-05-69-99-01-033</t>
  </si>
  <si>
    <t>40-05-69-99-01-035</t>
  </si>
  <si>
    <t>40-05-69-99-01-036</t>
  </si>
  <si>
    <t>40-05-69-99-01-044</t>
  </si>
  <si>
    <t>40-05-69-99-01-051</t>
  </si>
  <si>
    <t>30-30-99-99-01-020</t>
  </si>
  <si>
    <t>Process gas</t>
  </si>
  <si>
    <t>30-30-99-99-01-023</t>
  </si>
  <si>
    <t>30-30-99-99-01-033</t>
  </si>
  <si>
    <t>30-30-99-99-01-037</t>
  </si>
  <si>
    <t>30-30-99-99-01-042</t>
  </si>
  <si>
    <t>30-30-99-99-01-045</t>
  </si>
  <si>
    <t>30-30-99-99-01-046</t>
  </si>
  <si>
    <t>30-27-99-99-01-020</t>
  </si>
  <si>
    <t>30-27-99-99-01-022</t>
  </si>
  <si>
    <t>30-27-99-99-01-033</t>
  </si>
  <si>
    <t>30-27-99-99-01-046</t>
  </si>
  <si>
    <t>30-20-47-99-01-020</t>
  </si>
  <si>
    <t>30-20-48-99-01-020</t>
  </si>
  <si>
    <t>30-20-51-99-01-020</t>
  </si>
  <si>
    <t>30-20-18-08-01-020</t>
  </si>
  <si>
    <t>30-20-18-30-01-020</t>
  </si>
  <si>
    <t>30-20-18-99-01-020</t>
  </si>
  <si>
    <t>30-20-64-99-01-020</t>
  </si>
  <si>
    <t>30-20-58-03-01-001</t>
  </si>
  <si>
    <t>30-20-58-03-01-020</t>
  </si>
  <si>
    <t>30-20-58-03-01-033</t>
  </si>
  <si>
    <t>30-20-58-03-01-037</t>
  </si>
  <si>
    <t>30-20-58-03-01-042</t>
  </si>
  <si>
    <t>30-20-58-03-01-046</t>
  </si>
  <si>
    <t>30-20-58-07-01-020</t>
  </si>
  <si>
    <t>30-20-58-13-01-020</t>
  </si>
  <si>
    <t>30-20-58-99-01-020</t>
  </si>
  <si>
    <t>30-20-67-99-01-020</t>
  </si>
  <si>
    <t>30-20-13-99-01-020</t>
  </si>
  <si>
    <t>30-20-30-04-01-020</t>
  </si>
  <si>
    <t>30-20-30-06-01-020</t>
  </si>
  <si>
    <t>30-20-30-15-01-020</t>
  </si>
  <si>
    <t>30-23-07-99-01-020</t>
  </si>
  <si>
    <t>30-23-31-99-01-020</t>
  </si>
  <si>
    <t>30-23-36-99-01-020</t>
  </si>
  <si>
    <t>30-20-74-12-01-020</t>
  </si>
  <si>
    <t>30-20-74-19-01-020</t>
  </si>
  <si>
    <t>30-20-09-99-01-020</t>
  </si>
  <si>
    <t>30-20-09-99-01-034</t>
  </si>
  <si>
    <t>30-20-09-99-01-090</t>
  </si>
  <si>
    <t>30-20-63-01-01-020</t>
  </si>
  <si>
    <t>30-20-63-17-01-020</t>
  </si>
  <si>
    <t>30-20-63-33-01-020</t>
  </si>
  <si>
    <t>30-20-44-25-01-020</t>
  </si>
  <si>
    <t>30-20-44-99-01-020</t>
  </si>
  <si>
    <t>30-20-99-99-01-020</t>
  </si>
  <si>
    <t>30-20-99-99-01-033</t>
  </si>
  <si>
    <t>30-20-99-99-01-034</t>
  </si>
  <si>
    <t>30-20-99-99-01-036</t>
  </si>
  <si>
    <t>30-20-99-99-01-037</t>
  </si>
  <si>
    <t>30-20-99-99-01-046</t>
  </si>
  <si>
    <t>30-20-99-99-01-090</t>
  </si>
  <si>
    <t>30-99-99-99-01-041</t>
  </si>
  <si>
    <t>20-99-99-99-01-037</t>
  </si>
  <si>
    <t>20-04-99-99-01-034</t>
  </si>
  <si>
    <t>20-04-99-99-01-090</t>
  </si>
  <si>
    <t>20-04-12-37-01-035</t>
  </si>
  <si>
    <t>20-04-12-99-01-032</t>
  </si>
  <si>
    <t>20-28-42-50-01-033</t>
  </si>
  <si>
    <t>20-28-42-50-01-034</t>
  </si>
  <si>
    <t>20-28-42-50-01-090</t>
  </si>
  <si>
    <t>20-28-42-51-01-033</t>
  </si>
  <si>
    <t>20-28-42-51-01-034</t>
  </si>
  <si>
    <t>20-28-42-51-01-090</t>
  </si>
  <si>
    <t>20-28-42-49-01-034</t>
  </si>
  <si>
    <t>20-28-42-49-01-090</t>
  </si>
  <si>
    <t>20-32-99-99-01-033</t>
  </si>
  <si>
    <t>20-40-04-39-01-033</t>
  </si>
  <si>
    <t>20-40-04-39-01-046</t>
  </si>
  <si>
    <t>20-40-04-40-01-033</t>
  </si>
  <si>
    <t>20-40-04-40-01-046</t>
  </si>
  <si>
    <t>20-40-02-39-01-033</t>
  </si>
  <si>
    <t>20-40-02-39-01-046</t>
  </si>
  <si>
    <t>20-40-02-40-01-033</t>
  </si>
  <si>
    <t>20-40-02-40-01-046</t>
  </si>
  <si>
    <t>20-40-02-41-01-033</t>
  </si>
  <si>
    <t>20-40-03-39-01-033</t>
  </si>
  <si>
    <t>20-40-03-39-01-046</t>
  </si>
  <si>
    <t>20-40-03-40-01-033</t>
  </si>
  <si>
    <t>20-40-03-40-01-046</t>
  </si>
  <si>
    <t>20-40-99-99-01-034</t>
  </si>
  <si>
    <t>20-40-99-99-01-090</t>
  </si>
  <si>
    <t>40-08-40-99-01-020</t>
  </si>
  <si>
    <t>40-08-52-99-01-020</t>
  </si>
  <si>
    <t>40-08-62-99-01-020</t>
  </si>
  <si>
    <t>40-08-68-99-01-020</t>
  </si>
  <si>
    <t>40-09-57-99-01-020</t>
  </si>
  <si>
    <t>40-09-72-99-01-020</t>
  </si>
  <si>
    <t>40-10-08-99-01-020</t>
  </si>
  <si>
    <t>40-10-56-99-01-020</t>
  </si>
  <si>
    <t>40-13-17-99-01-020</t>
  </si>
  <si>
    <t>40-13-54-99-01-020</t>
  </si>
  <si>
    <t>40-15-99-99-01-020</t>
  </si>
  <si>
    <t>40-17-99-99-01-020</t>
  </si>
  <si>
    <t>40-24-99-99-01-020</t>
  </si>
  <si>
    <t>40-26-99-99-01-020</t>
  </si>
  <si>
    <t>40-33-53-99-01-020</t>
  </si>
  <si>
    <t>40-33-55-99-01-020</t>
  </si>
  <si>
    <t>40-33-70-99-01-020</t>
  </si>
  <si>
    <t>40-36-01-99-01-020</t>
  </si>
  <si>
    <t>40-36-66-99-01-020</t>
  </si>
  <si>
    <t>40-36-73-99-01-020</t>
  </si>
  <si>
    <t>40-99-99-99-01-001</t>
  </si>
  <si>
    <t>40-99-99-99-01-020</t>
  </si>
  <si>
    <t>40-99-99-99-01-033</t>
  </si>
  <si>
    <t>40-99-99-99-01-034</t>
  </si>
  <si>
    <t>40-99-99-99-01-036</t>
  </si>
  <si>
    <t>40-99-99-99-01-037</t>
  </si>
  <si>
    <t>40-99-99-99-01-046</t>
  </si>
  <si>
    <t>40-99-99-99-01-090</t>
  </si>
  <si>
    <t>50-18-99-99-01-001</t>
  </si>
  <si>
    <t>50-18-99-99-01-020</t>
  </si>
  <si>
    <t>50-18-99-99-01-033</t>
  </si>
  <si>
    <t>50-18-99-99-01-036</t>
  </si>
  <si>
    <t>50-18-99-99-01-037</t>
  </si>
  <si>
    <t>60-01-10-99-01-020</t>
  </si>
  <si>
    <t>60-01-27-99-01-020</t>
  </si>
  <si>
    <t>60-01-99-99-01-020</t>
  </si>
  <si>
    <t>60-01-99-99-01-033</t>
  </si>
  <si>
    <t>60-01-99-99-01-034</t>
  </si>
  <si>
    <t>60-01-99-99-01-036</t>
  </si>
  <si>
    <t>60-01-99-99-01-090</t>
  </si>
  <si>
    <t>1B1</t>
  </si>
  <si>
    <t>30-20-09-11-10-000</t>
  </si>
  <si>
    <t>30-20-13-11-10-000</t>
  </si>
  <si>
    <t>30-20-18-11-10-000</t>
  </si>
  <si>
    <t>30-20-44-11-10-000</t>
  </si>
  <si>
    <t>30-20-47-11-10-000</t>
  </si>
  <si>
    <t>30-20-51-11-10-000</t>
  </si>
  <si>
    <t>30-20-59-11-10-000</t>
  </si>
  <si>
    <t>30-20-99-11-10-000</t>
  </si>
  <si>
    <t>30-27-43-11-10-000</t>
  </si>
  <si>
    <t>30-29-49-11-10-000</t>
  </si>
  <si>
    <t>30-29-59-11-10-000</t>
  </si>
  <si>
    <t>30-99-99-11-10-000</t>
  </si>
  <si>
    <t>1B2ai</t>
  </si>
  <si>
    <t>Process emissions</t>
  </si>
  <si>
    <t>30-30-99-99-06-000</t>
  </si>
  <si>
    <t>1B2aii</t>
  </si>
  <si>
    <t>Flaring</t>
  </si>
  <si>
    <t>30-30-99-99-05-000</t>
  </si>
  <si>
    <t>30-30-49-11-10-000</t>
  </si>
  <si>
    <t>30-30-59-11-10-000</t>
  </si>
  <si>
    <t>30-30-99-99-04-000</t>
  </si>
  <si>
    <t>10-22-99-99-11-071</t>
  </si>
  <si>
    <t>10-38-99-99-11-071</t>
  </si>
  <si>
    <t>Blundell (UT)</t>
  </si>
  <si>
    <t>30-20-58-03-20-000</t>
  </si>
  <si>
    <t>30-20-58-18-21-000</t>
  </si>
  <si>
    <t>30-20-06-22-23-000</t>
  </si>
  <si>
    <t>20-99-99-99-22-038</t>
  </si>
  <si>
    <t>30-99-99-99-22-038</t>
  </si>
  <si>
    <t>30-20-13-29-24-000</t>
  </si>
  <si>
    <t>10-41-99-99-28-000</t>
  </si>
  <si>
    <t>15-41-99-99-28-000</t>
  </si>
  <si>
    <t>30-99-99-99-26-000</t>
  </si>
  <si>
    <t>30-99-99-99-27-000</t>
  </si>
  <si>
    <t>30-99-99-99-29-000</t>
  </si>
  <si>
    <t>30-30-65-99-22-020</t>
  </si>
  <si>
    <t>Petroleum feedstocks</t>
  </si>
  <si>
    <t>30-30-65-99-22-043</t>
  </si>
  <si>
    <t>30-30-65-99-22-045</t>
  </si>
  <si>
    <t>60-11-05-99-40-145</t>
  </si>
  <si>
    <t>60-11-05-99-40-147</t>
  </si>
  <si>
    <t>60-11-05-99-40-148</t>
  </si>
  <si>
    <t>60-11-05-99-40-140</t>
  </si>
  <si>
    <t>60-11-05-99-40-141</t>
  </si>
  <si>
    <t>60-11-05-99-40-142</t>
  </si>
  <si>
    <t>60-11-05-99-40-144</t>
  </si>
  <si>
    <t>60-11-05-99-40-152</t>
  </si>
  <si>
    <t>60-11-05-99-40-153</t>
  </si>
  <si>
    <t>60-11-05-99-40-164</t>
  </si>
  <si>
    <t>60-11-05-99-40-165</t>
  </si>
  <si>
    <t>60-11-39-99-40-163</t>
  </si>
  <si>
    <t>60-11-39-99-40-151</t>
  </si>
  <si>
    <t>60-11-39-99-40-155</t>
  </si>
  <si>
    <t>60-11-39-99-40-166</t>
  </si>
  <si>
    <t>60-21-05-60-40-145</t>
  </si>
  <si>
    <t>60-21-05-61-40-145</t>
  </si>
  <si>
    <t>60-21-05-62-40-145</t>
  </si>
  <si>
    <t>60-21-05-62-40-146</t>
  </si>
  <si>
    <t>60-21-05-63-40-145</t>
  </si>
  <si>
    <t>60-21-05-64-40-146</t>
  </si>
  <si>
    <t>60-21-05-65-40-145</t>
  </si>
  <si>
    <t>60-21-05-65-40-146</t>
  </si>
  <si>
    <t>60-21-05-66-40-145</t>
  </si>
  <si>
    <t>60-21-05-66-40-146</t>
  </si>
  <si>
    <t>60-21-05-69-40-145</t>
  </si>
  <si>
    <t>60-21-05-64-40-149</t>
  </si>
  <si>
    <t>60-21-05-64-40-150</t>
  </si>
  <si>
    <t>60-21-05-65-40-149</t>
  </si>
  <si>
    <t>60-21-05-65-40-150</t>
  </si>
  <si>
    <t>60-21-05-66-40-156</t>
  </si>
  <si>
    <t>60-21-05-66-40-157</t>
  </si>
  <si>
    <t>60-21-05-66-40-158</t>
  </si>
  <si>
    <t>60-21-05-66-40-159</t>
  </si>
  <si>
    <t>60-21-05-66-40-160</t>
  </si>
  <si>
    <t>60-21-39-64-40-163</t>
  </si>
  <si>
    <t>60-21-39-66-40-163</t>
  </si>
  <si>
    <t>60-21-39-64-40-151</t>
  </si>
  <si>
    <t>60-21-39-66-40-151</t>
  </si>
  <si>
    <t>60-21-39-64-40-155</t>
  </si>
  <si>
    <t>60-21-39-66-40-155</t>
  </si>
  <si>
    <t>60-21-61-60-40-167</t>
  </si>
  <si>
    <t>60-21-61-60-40-168</t>
  </si>
  <si>
    <t>60-21-61-60-40-169</t>
  </si>
  <si>
    <t>60-21-61-60-40-170</t>
  </si>
  <si>
    <t>60-21-61-60-40-171</t>
  </si>
  <si>
    <t>60-21-61-61-40-167</t>
  </si>
  <si>
    <t>60-21-61-61-40-168</t>
  </si>
  <si>
    <t>60-21-61-61-40-169</t>
  </si>
  <si>
    <t>60-21-61-61-40-170</t>
  </si>
  <si>
    <t>60-21-61-61-40-171</t>
  </si>
  <si>
    <t>60-21-61-63-40-167</t>
  </si>
  <si>
    <t>60-21-61-63-40-168</t>
  </si>
  <si>
    <t>60-21-61-63-40-169</t>
  </si>
  <si>
    <t>60-21-61-63-40-170</t>
  </si>
  <si>
    <t>60-21-61-63-40-171</t>
  </si>
  <si>
    <t>60-21-61-65-40-167</t>
  </si>
  <si>
    <t>60-21-61-65-40-168</t>
  </si>
  <si>
    <t>60-21-61-65-40-169</t>
  </si>
  <si>
    <t>60-21-61-65-40-170</t>
  </si>
  <si>
    <t>60-21-61-65-40-171</t>
  </si>
  <si>
    <t>60-21-61-66-40-167</t>
  </si>
  <si>
    <t>60-21-61-66-40-168</t>
  </si>
  <si>
    <t>60-21-61-66-40-169</t>
  </si>
  <si>
    <t>60-21-61-66-40-170</t>
  </si>
  <si>
    <t>60-21-61-66-40-171</t>
  </si>
  <si>
    <t>60-21-61-69-40-167</t>
  </si>
  <si>
    <t>60-21-61-69-40-168</t>
  </si>
  <si>
    <t>60-21-61-69-40-169</t>
  </si>
  <si>
    <t>60-21-61-69-40-170</t>
  </si>
  <si>
    <t>60-21-61-69-40-171</t>
  </si>
  <si>
    <t>60-21-46-61-40-154</t>
  </si>
  <si>
    <t>60-21-46-61-40-161</t>
  </si>
  <si>
    <t>60-21-46-61-40-162</t>
  </si>
  <si>
    <t>60-21-46-66-40-143</t>
  </si>
  <si>
    <t>60-21-46-66-40-172</t>
  </si>
  <si>
    <t>60-21-46-67-40-143</t>
  </si>
  <si>
    <t>60-21-46-67-40-172</t>
  </si>
  <si>
    <t>60-21-46-68-40-154</t>
  </si>
  <si>
    <t>60-21-46-68-40-161</t>
  </si>
  <si>
    <t>60-21-46-68-40-162</t>
  </si>
  <si>
    <t>60-03-26-99-44-000</t>
  </si>
  <si>
    <t>60-03-26-99-47-000</t>
  </si>
  <si>
    <t>60-03-11-05-51-000</t>
  </si>
  <si>
    <t>60-03-15-05-48-120</t>
  </si>
  <si>
    <t>60-03-15-05-48-121</t>
  </si>
  <si>
    <t>60-03-28-05-57-174</t>
  </si>
  <si>
    <t>60-16-99-05-46-000</t>
  </si>
  <si>
    <t>60-03-15-14-48-120</t>
  </si>
  <si>
    <t>60-03-15-14-48-121</t>
  </si>
  <si>
    <t>60-03-28-14-57-174</t>
  </si>
  <si>
    <t>60-34-16-99-45-000</t>
  </si>
  <si>
    <t>4B</t>
  </si>
  <si>
    <t>Solid Waste Treatment</t>
  </si>
  <si>
    <t>Composting</t>
  </si>
  <si>
    <t>Feedstock processed</t>
  </si>
  <si>
    <t>30-43-78-99-76-000</t>
  </si>
  <si>
    <t>30-39-75-43-72-000</t>
  </si>
  <si>
    <t>30-39-75-45-72-000</t>
  </si>
  <si>
    <t>30-39-75-46-74-000</t>
  </si>
  <si>
    <t>30-39-75-47-72-000</t>
  </si>
  <si>
    <t>30-39-75-48-72-000</t>
  </si>
  <si>
    <t>30-20-71-11-10-000</t>
  </si>
  <si>
    <t>30-27-71-11-10-000</t>
  </si>
  <si>
    <t>30-29-71-11-10-000</t>
  </si>
  <si>
    <t>30-39-76-99-73-180</t>
  </si>
  <si>
    <t>30-39-76-99-73-181</t>
  </si>
  <si>
    <t>30-39-76-99-73-182</t>
  </si>
  <si>
    <t>30-39-76-99-73-183</t>
  </si>
  <si>
    <t>30-39-76-99-73-184</t>
  </si>
  <si>
    <t>30-39-76-99-73-185</t>
  </si>
  <si>
    <t>30-39-76-99-73-186</t>
  </si>
  <si>
    <t>30-39-76-99-73-187</t>
  </si>
  <si>
    <t>30-39-76-99-73-188</t>
  </si>
  <si>
    <t>30-39-76-99-75-190</t>
  </si>
  <si>
    <t>Primary fuel: Coal</t>
  </si>
  <si>
    <t>Primary fuel: Natural Gas</t>
  </si>
  <si>
    <t>Primary fuel: Biomass</t>
  </si>
  <si>
    <t>Primarily Geothermal</t>
  </si>
  <si>
    <t>Arizona</t>
  </si>
  <si>
    <t>15-35-80-21-03-008</t>
  </si>
  <si>
    <t>15-35-80-34-03-009</t>
  </si>
  <si>
    <t>15-35-80-73-03-008</t>
  </si>
  <si>
    <t>15-35-80-77-03-009</t>
  </si>
  <si>
    <t>15-35-80-80-03-009</t>
  </si>
  <si>
    <t>15-35-80-81-03-009</t>
  </si>
  <si>
    <t>15-35-80-82-03-009</t>
  </si>
  <si>
    <t>15-35-80-83-03-009</t>
  </si>
  <si>
    <t>15-35-80-84-03-009</t>
  </si>
  <si>
    <t>Canada</t>
  </si>
  <si>
    <t>15-35-81-88-03-007</t>
  </si>
  <si>
    <t>Mexico</t>
  </si>
  <si>
    <t>15-35-82-71-03-009</t>
  </si>
  <si>
    <t>15-35-82-72-03-009</t>
  </si>
  <si>
    <t>New Mexico</t>
  </si>
  <si>
    <t>15-35-84-09-03-008</t>
  </si>
  <si>
    <t>15-35-84-28-03-008</t>
  </si>
  <si>
    <t>Nevada</t>
  </si>
  <si>
    <t>15-35-85-20-03-008</t>
  </si>
  <si>
    <t>15-35-85-27-03-008</t>
  </si>
  <si>
    <t>15-35-85-78-03-009</t>
  </si>
  <si>
    <t>15-35-85-85-03-009</t>
  </si>
  <si>
    <t>Oregon</t>
  </si>
  <si>
    <t>15-35-86-02-03-008</t>
  </si>
  <si>
    <t>15-35-86-79-03-009</t>
  </si>
  <si>
    <t>Utah</t>
  </si>
  <si>
    <t>15-35-87-16-03-008</t>
  </si>
  <si>
    <t>15-35-87-36-03-008</t>
  </si>
  <si>
    <t>15-35-87-42-03-008</t>
  </si>
  <si>
    <t>15-35-87-86-03-009</t>
  </si>
  <si>
    <t>Washington</t>
  </si>
  <si>
    <t>15-35-88-75-03-008</t>
  </si>
  <si>
    <t>15-35-88-87-03-007</t>
  </si>
  <si>
    <t>Pacific Northwest</t>
  </si>
  <si>
    <t>15-35-85-70-03-002</t>
  </si>
  <si>
    <t>15-35-87-74-03-002</t>
  </si>
  <si>
    <t>1B4</t>
  </si>
  <si>
    <t>Prince George Pulp &amp; Paper (CAN)</t>
  </si>
  <si>
    <t>15-35-81-93-03-007</t>
  </si>
  <si>
    <t>15-35-86-92-03-009</t>
  </si>
  <si>
    <t>15-35-88-91-03-007</t>
  </si>
  <si>
    <t>Sierra Pacific Burlington (WA)</t>
  </si>
  <si>
    <t>15-35-88-94-03-007</t>
  </si>
  <si>
    <t>Swine - market &lt; 50 lbs</t>
  </si>
  <si>
    <t>Swine - market 50-119 lbs</t>
  </si>
  <si>
    <t>Bonneville Power Administration (PNW)</t>
  </si>
  <si>
    <t>15-35-80-56-03-009</t>
  </si>
  <si>
    <t>15-35-80-96-03-009</t>
  </si>
  <si>
    <t>Montana</t>
  </si>
  <si>
    <t>15-35-83-54-03-008</t>
  </si>
  <si>
    <t>Hermiston Power (OR)</t>
  </si>
  <si>
    <t>15-35-86-55-03-009</t>
  </si>
  <si>
    <t>15-35-87-57-03-007</t>
  </si>
  <si>
    <t>15-35-88-53-03-009</t>
  </si>
  <si>
    <t>10-07-99-99-01-036</t>
  </si>
  <si>
    <t>30-07-69-99-01-036</t>
  </si>
  <si>
    <t>30-30-99-99-01-022</t>
  </si>
  <si>
    <t>30-30-99-99-01-034</t>
  </si>
  <si>
    <t>30-30-99-99-01-090</t>
  </si>
  <si>
    <t>30-20-58-03-01-010</t>
  </si>
  <si>
    <t>1A3eii</t>
  </si>
  <si>
    <t>Off Road</t>
  </si>
  <si>
    <t>Construction and Mining Equipment</t>
  </si>
  <si>
    <t>Industrial Equipment</t>
  </si>
  <si>
    <t>Oil Drilling Equipment</t>
  </si>
  <si>
    <t>Fuel storage</t>
  </si>
  <si>
    <t>10-07-99-99-08-001</t>
  </si>
  <si>
    <t>30-07-69-99-08-001</t>
  </si>
  <si>
    <t>30-20-58-03-08-001</t>
  </si>
  <si>
    <t>40-99-99-99-08-001</t>
  </si>
  <si>
    <t>50-18-99-99-08-001</t>
  </si>
  <si>
    <t>Refrigeration and Air Conditioning</t>
  </si>
  <si>
    <t>20-99-99-99-25-200</t>
  </si>
  <si>
    <t>Aerosols</t>
  </si>
  <si>
    <t>20-99-99-99-25-201</t>
  </si>
  <si>
    <t>30-99-99-99-25-200</t>
  </si>
  <si>
    <t>30-99-99-99-25-201</t>
  </si>
  <si>
    <t>Foams</t>
  </si>
  <si>
    <t>30-99-99-99-25-202</t>
  </si>
  <si>
    <t>Solvents</t>
  </si>
  <si>
    <t>30-99-99-99-25-203</t>
  </si>
  <si>
    <t>Fire Protection</t>
  </si>
  <si>
    <t>30-99-99-99-25-204</t>
  </si>
  <si>
    <t>40-99-99-99-25-200</t>
  </si>
  <si>
    <t>40-99-99-99-25-201</t>
  </si>
  <si>
    <t>40-99-99-99-25-202</t>
  </si>
  <si>
    <t>40-99-99-99-25-204</t>
  </si>
  <si>
    <t>50-99-99-99-25-200</t>
  </si>
  <si>
    <t>50-99-99-99-25-201</t>
  </si>
  <si>
    <t>50-99-99-99-25-202</t>
  </si>
  <si>
    <t>Landfill gas generation</t>
  </si>
  <si>
    <t>30-30-99-99-01-060</t>
  </si>
  <si>
    <t>2000</t>
  </si>
  <si>
    <t>2001</t>
  </si>
  <si>
    <t>2002</t>
  </si>
  <si>
    <t>2003</t>
  </si>
  <si>
    <t>2004</t>
  </si>
  <si>
    <t>2005</t>
  </si>
  <si>
    <t>2006</t>
  </si>
  <si>
    <t>2007</t>
  </si>
  <si>
    <t>2008</t>
  </si>
  <si>
    <t>2009</t>
  </si>
  <si>
    <t>2010</t>
  </si>
  <si>
    <t>2011</t>
  </si>
  <si>
    <t>Included Emissions</t>
  </si>
  <si>
    <t>Sum of selected categories:</t>
  </si>
  <si>
    <t>15-35-88-24-03-007</t>
  </si>
  <si>
    <t>California Tribal</t>
  </si>
  <si>
    <t>Desert View Power (CA Tribal)</t>
  </si>
  <si>
    <t>15-35-89-23-03-007</t>
  </si>
  <si>
    <t>10-07-99-99-01-022</t>
  </si>
  <si>
    <t>30-07-69-99-01-022</t>
  </si>
  <si>
    <t>Dairy calves</t>
  </si>
  <si>
    <t>60-11-05-99-40-175</t>
  </si>
  <si>
    <t>Beef calves</t>
  </si>
  <si>
    <t>60-11-05-99-40-176</t>
  </si>
  <si>
    <t>2012</t>
  </si>
  <si>
    <t>Type of emission</t>
  </si>
  <si>
    <t>Colorado</t>
  </si>
  <si>
    <t>Craig (CO)</t>
  </si>
  <si>
    <t>Colstrip (MT)</t>
  </si>
  <si>
    <t>Nebraska</t>
  </si>
  <si>
    <t>Whelan Energy Center (NE)</t>
  </si>
  <si>
    <t>Powerex (PNW)</t>
  </si>
  <si>
    <t>Nippon Paper Cogen (WA)</t>
  </si>
  <si>
    <t>Wyoming</t>
  </si>
  <si>
    <t>Wyodak (WY)</t>
  </si>
  <si>
    <t>2C5</t>
  </si>
  <si>
    <t>Lead Smelting</t>
  </si>
  <si>
    <t>HFC-152a</t>
  </si>
  <si>
    <t>HFC-227ea</t>
  </si>
  <si>
    <t>HFC-245fa</t>
  </si>
  <si>
    <t>HFC-365mfc</t>
  </si>
  <si>
    <t>HFC-43-10mee</t>
  </si>
  <si>
    <t>Other PFC and PFE</t>
  </si>
  <si>
    <t>Landscape</t>
  </si>
  <si>
    <t>Commercial use of nitrogen fertilizer on turf</t>
  </si>
  <si>
    <t>Residential use of nitrogen fertilizer on turf</t>
  </si>
  <si>
    <t>15-35-80-A5-03-008</t>
  </si>
  <si>
    <t>15-35-83-35-03-008</t>
  </si>
  <si>
    <t>15-35-86-A4-03-007</t>
  </si>
  <si>
    <t>15-35-88-58-03-007</t>
  </si>
  <si>
    <t>15-35-90-A1-03-008</t>
  </si>
  <si>
    <t>15-35-91-A6-03-008</t>
  </si>
  <si>
    <t>15-35-92-A7-03-008</t>
  </si>
  <si>
    <t>30-20-99-99-01-001</t>
  </si>
  <si>
    <t>30-20-99-99-01-042</t>
  </si>
  <si>
    <t>30-20-99-99-08-001</t>
  </si>
  <si>
    <t>30-20-47-59-06-000</t>
  </si>
  <si>
    <t>40-45-15-05-58-121</t>
  </si>
  <si>
    <t>50-45-15-05-59-121</t>
  </si>
  <si>
    <t>40-45-15-14-58-121</t>
  </si>
  <si>
    <t>50-45-15-14-59-121</t>
  </si>
  <si>
    <t>Petroleum Refining and Hydrogen Production</t>
  </si>
  <si>
    <t>2013</t>
  </si>
  <si>
    <t>2014</t>
  </si>
  <si>
    <t>GWP</t>
  </si>
  <si>
    <t>Biomethane</t>
  </si>
  <si>
    <t>10-22-99-99-01-082</t>
  </si>
  <si>
    <t>10-38-99-99-01-082</t>
  </si>
  <si>
    <t>Currant Creek (UT)</t>
  </si>
  <si>
    <t>15-35-87-B1-03-009</t>
  </si>
  <si>
    <t>Gadsby (UT)</t>
  </si>
  <si>
    <t>15-35-87-B3-03-009</t>
  </si>
  <si>
    <t>Huntington (UT)</t>
  </si>
  <si>
    <t>15-35-87-B4-03-008</t>
  </si>
  <si>
    <t>Lake Side (UT)</t>
  </si>
  <si>
    <t>15-35-87-B6-03-009</t>
  </si>
  <si>
    <t>15-35-87-C1-03-009</t>
  </si>
  <si>
    <t>Chehalis (WA)</t>
  </si>
  <si>
    <t>15-35-88-A9-03-009</t>
  </si>
  <si>
    <t>15-35-88-B9-03-009</t>
  </si>
  <si>
    <t>Dave Johnston (WY)</t>
  </si>
  <si>
    <t>15-35-92-B2-03-008</t>
  </si>
  <si>
    <t>15-35-92-B5-03-008</t>
  </si>
  <si>
    <t>15-35-92-B7-03-008</t>
  </si>
  <si>
    <t>Naughton (WY)</t>
  </si>
  <si>
    <t>15-35-92-B8-03-008</t>
  </si>
  <si>
    <t>10-07-99-99-01-082</t>
  </si>
  <si>
    <t>20-99-99-99-01-033</t>
  </si>
  <si>
    <t>Biodiesel</t>
  </si>
  <si>
    <t>20-28-42-50-01-080</t>
  </si>
  <si>
    <t>Renewable Diesel</t>
  </si>
  <si>
    <t>20-28-42-50-01-081</t>
  </si>
  <si>
    <t>20-28-42-51-01-080</t>
  </si>
  <si>
    <t>20-28-42-51-01-081</t>
  </si>
  <si>
    <t>Heavy-duty Trucks</t>
  </si>
  <si>
    <t>20-28-29-D1-01-033</t>
  </si>
  <si>
    <t>20-28-29-D1-01-034</t>
  </si>
  <si>
    <t>20-28-29-D1-01-080</t>
  </si>
  <si>
    <t>20-28-29-D1-01-081</t>
  </si>
  <si>
    <t>20-28-29-D1-01-090</t>
  </si>
  <si>
    <t>Buses</t>
  </si>
  <si>
    <t>20-28-29-D2-01-033</t>
  </si>
  <si>
    <t>20-28-29-D2-01-034</t>
  </si>
  <si>
    <t>20-28-29-D2-01-080</t>
  </si>
  <si>
    <t>20-28-29-D2-01-081</t>
  </si>
  <si>
    <t>20-28-29-D2-01-090</t>
  </si>
  <si>
    <t>Motorhomes</t>
  </si>
  <si>
    <t>20-28-29-D3-01-033</t>
  </si>
  <si>
    <t>20-28-29-D3-01-034</t>
  </si>
  <si>
    <t>20-28-29-D3-01-080</t>
  </si>
  <si>
    <t>20-28-29-D3-01-081</t>
  </si>
  <si>
    <t>20-28-29-D3-01-090</t>
  </si>
  <si>
    <t>20-28-99-99-01-082</t>
  </si>
  <si>
    <t>60-03-28-05-56-145</t>
  </si>
  <si>
    <t>60-03-28-05-56-146</t>
  </si>
  <si>
    <t>60-03-28-05-56-166</t>
  </si>
  <si>
    <t>60-03-28-05-56-174</t>
  </si>
  <si>
    <t>Beef cattle</t>
  </si>
  <si>
    <t>60-03-28-05-56-177</t>
  </si>
  <si>
    <t>60-03-28-05-56-181</t>
  </si>
  <si>
    <t>60-03-28-05-57-145</t>
  </si>
  <si>
    <t>60-03-28-05-57-146</t>
  </si>
  <si>
    <t>60-03-28-05-57-166</t>
  </si>
  <si>
    <t>60-03-28-05-57-177</t>
  </si>
  <si>
    <t>60-03-28-05-57-181</t>
  </si>
  <si>
    <t>60-03-28-14-56-145</t>
  </si>
  <si>
    <t>60-03-28-14-56-146</t>
  </si>
  <si>
    <t>60-03-28-14-56-166</t>
  </si>
  <si>
    <t>60-03-28-14-56-174</t>
  </si>
  <si>
    <t>60-03-28-14-56-177</t>
  </si>
  <si>
    <t>60-03-28-14-56-181</t>
  </si>
  <si>
    <t>60-03-28-14-57-145</t>
  </si>
  <si>
    <t>60-03-28-14-57-146</t>
  </si>
  <si>
    <t>60-03-28-14-57-166</t>
  </si>
  <si>
    <t>60-03-28-14-57-177</t>
  </si>
  <si>
    <t>60-03-28-14-57-181</t>
  </si>
  <si>
    <t>2015</t>
  </si>
  <si>
    <t>SectorActivity_code</t>
  </si>
  <si>
    <t>Stotz Southern Generation (AZ)</t>
  </si>
  <si>
    <t>Clark Station (NV)</t>
  </si>
  <si>
    <t>15-35-85-C4-03-009</t>
  </si>
  <si>
    <t>15-35-85-C5-03-009</t>
  </si>
  <si>
    <t>30-41-34-99-01-020</t>
  </si>
  <si>
    <t>30-41-37-99-01-020</t>
  </si>
  <si>
    <t>Storage</t>
  </si>
  <si>
    <t>30-27-94-11-10-000</t>
  </si>
  <si>
    <t>Processing</t>
  </si>
  <si>
    <t>30-27-95-11-10-000</t>
  </si>
  <si>
    <t>Production</t>
  </si>
  <si>
    <t>30-27-96-11-10-000</t>
  </si>
  <si>
    <t>Accidental release</t>
  </si>
  <si>
    <t>30-41-33-E2-10-000</t>
  </si>
  <si>
    <t>30-41-34-11-10-000</t>
  </si>
  <si>
    <t>Oil &amp; Gas: Production &amp; Processing</t>
  </si>
  <si>
    <t>Tacoma Power (PNW)</t>
  </si>
  <si>
    <t>Chuck Lenzie Station (NV)</t>
  </si>
  <si>
    <t>15-35-85-C7-03-009</t>
  </si>
  <si>
    <t>Frank Tracy Station (NV)</t>
  </si>
  <si>
    <t>15-35-85-C8-03-009</t>
  </si>
  <si>
    <t>Goldendale Generating Station (WA)</t>
  </si>
  <si>
    <t>15-35-88-C9-03-009</t>
  </si>
  <si>
    <t>15-35-88-F1-03-009</t>
  </si>
  <si>
    <t>15-37-93-99-03-003</t>
  </si>
  <si>
    <t>https://ww2.arb.ca.gov/our-work/programs/mandatory-greenhouse-gas-emissions-reporting</t>
  </si>
  <si>
    <t>2016</t>
  </si>
  <si>
    <t>MCAS Yuma Microgrid MCGX02 (AZ)</t>
  </si>
  <si>
    <t>15-35-80-F6-03-033</t>
  </si>
  <si>
    <t>Harry Allen Station (NV)</t>
  </si>
  <si>
    <t>Silverhawk Station (NV)</t>
  </si>
  <si>
    <t>15-35-85-F5-03-009</t>
  </si>
  <si>
    <t>Carty Generating Station (OR)</t>
  </si>
  <si>
    <t>15-35-86-F2-03-009</t>
  </si>
  <si>
    <t>Coyote Springs I (OR)</t>
  </si>
  <si>
    <t>15-35-86-F3-03-009</t>
  </si>
  <si>
    <t>15-35-86-F4-03-009</t>
  </si>
  <si>
    <t>50-41-34-11-10-000</t>
  </si>
  <si>
    <t>20-28-99-99-01-020</t>
  </si>
  <si>
    <t>2017</t>
  </si>
  <si>
    <t>2018</t>
  </si>
  <si>
    <t>1a1ai</t>
  </si>
  <si>
    <t>Aligned Microgrid (AZ)</t>
  </si>
  <si>
    <t>15-35-80-G1-03-033</t>
  </si>
  <si>
    <t>Cholla Power Station (AZ)</t>
  </si>
  <si>
    <t>Ocotillo (AZ)</t>
  </si>
  <si>
    <t>Saguaro (AZ)</t>
  </si>
  <si>
    <t>Sundance (AZ)</t>
  </si>
  <si>
    <t>West Phoenix (AZ)</t>
  </si>
  <si>
    <t>Fort Churchill Station (NV)</t>
  </si>
  <si>
    <t>Port Westward 2 (OR)</t>
  </si>
  <si>
    <t>Ferndale Generating Station (WA)</t>
  </si>
  <si>
    <t>Fredonia Generating Station (WA)</t>
  </si>
  <si>
    <t>Sumas Power Plant (WA)</t>
  </si>
  <si>
    <t>Idaho</t>
  </si>
  <si>
    <t>Bennett Mountain Power (ID)</t>
  </si>
  <si>
    <t>Evander Andrews Power Complex (ID)</t>
  </si>
  <si>
    <t>Langley Gulch Power Plant (ID)</t>
  </si>
  <si>
    <t>Other</t>
  </si>
  <si>
    <t>15-37-A2-99-03-003</t>
  </si>
  <si>
    <t>Airport Ground Support Equipment</t>
  </si>
  <si>
    <t>Steamboat Hills Geothermal (NV)</t>
  </si>
  <si>
    <t>15-35-85-N4-03-002</t>
  </si>
  <si>
    <t>30-42-77-11-10-000</t>
  </si>
  <si>
    <t>Not on feed - calves &lt;500 lbs</t>
  </si>
  <si>
    <t>2019</t>
  </si>
  <si>
    <t>Las Vegas Generating Station (NV)</t>
  </si>
  <si>
    <t>TS Power Plant (NV)</t>
  </si>
  <si>
    <t>15-35-85-X3-03-008</t>
  </si>
  <si>
    <t>Clearwater Paper Corp. - Lewiston (ID)</t>
  </si>
  <si>
    <t>30-07-69-99-01-082</t>
  </si>
  <si>
    <t>Beaver (OR)</t>
  </si>
  <si>
    <t>Frederickson PSE (WA)</t>
  </si>
  <si>
    <t>30-20-99-99-04-000</t>
  </si>
  <si>
    <t>Higgins Generating Station (NV)</t>
  </si>
  <si>
    <t>15-35-85-F7-03-009</t>
  </si>
  <si>
    <t>2020</t>
  </si>
  <si>
    <t>10-22-99-99-01-080</t>
  </si>
  <si>
    <t>10-22-99-99-01-081</t>
  </si>
  <si>
    <t>10-38-99-99-01-080</t>
  </si>
  <si>
    <t>10-38-99-99-01-081</t>
  </si>
  <si>
    <t>Primarily Hydropower</t>
  </si>
  <si>
    <t>15-35-45-95-03-206</t>
  </si>
  <si>
    <t>15-35-45-A2-03-206</t>
  </si>
  <si>
    <t>15-35-45-C6-03-206</t>
  </si>
  <si>
    <t>South Point Energy Center (AZ)</t>
  </si>
  <si>
    <t>CSE Arizona Facility (AZ)</t>
  </si>
  <si>
    <t>Primary Fuel: Digester Gas</t>
  </si>
  <si>
    <t>15-35-80-C2-03-069</t>
  </si>
  <si>
    <t>15-35-80-C3-03-069</t>
  </si>
  <si>
    <t>15-35-80-G3-03-008</t>
  </si>
  <si>
    <t>15-35-80-H1-03-009</t>
  </si>
  <si>
    <t>15-35-80-H3-03-009</t>
  </si>
  <si>
    <t>15-35-80-H5-03-009</t>
  </si>
  <si>
    <t>15-35-80-H6-03-009</t>
  </si>
  <si>
    <t>Agua Fria Generating Station (AZ)</t>
  </si>
  <si>
    <t>15-35-80-X6-03-009</t>
  </si>
  <si>
    <t>Coolidge Generation Station (AZ)</t>
  </si>
  <si>
    <t>15-35-80-X8-03-009</t>
  </si>
  <si>
    <t>Coronado Generating Station (AZ)</t>
  </si>
  <si>
    <t>15-35-80-X9-03-008</t>
  </si>
  <si>
    <t>Desert Basin Generating Station (AZ)</t>
  </si>
  <si>
    <t>15-35-80-Y1-03-009</t>
  </si>
  <si>
    <t>Gila River Power Station - Block 1 (AZ)</t>
  </si>
  <si>
    <t>15-35-80-Y2-03-009</t>
  </si>
  <si>
    <t>Gila River Power Station - Block 3 (AZ)</t>
  </si>
  <si>
    <t>15-35-80-Y3-03-009</t>
  </si>
  <si>
    <t>Gila River Power Station - Block 4 (AZ)</t>
  </si>
  <si>
    <t>15-35-80-Y4-03-009</t>
  </si>
  <si>
    <t>Kyrene Generating Station (AZ)</t>
  </si>
  <si>
    <t>15-35-80-Y6-03-009</t>
  </si>
  <si>
    <t>Mesquite Generating Station - Block 1 (AZ)</t>
  </si>
  <si>
    <t>15-35-80-Y8-03-009</t>
  </si>
  <si>
    <t>Mesquite Generating Station - Block 2 (AZ)</t>
  </si>
  <si>
    <t>15-35-80-Y9-03-009</t>
  </si>
  <si>
    <t>Santan Generating Station (AZ)</t>
  </si>
  <si>
    <t>15-35-80-Z8-03-009</t>
  </si>
  <si>
    <t>Powell River Generation (Catalyst Paper) (CAN)</t>
  </si>
  <si>
    <t>15-35-81-Z6-03-007</t>
  </si>
  <si>
    <t>Afton Generating Station (NM)</t>
  </si>
  <si>
    <t>15-35-84-X5-03-009</t>
  </si>
  <si>
    <t>Reid Gardner Station (NV)</t>
  </si>
  <si>
    <t>15-35-85-G7-03-009</t>
  </si>
  <si>
    <t>15-35-85-W5-03-009</t>
  </si>
  <si>
    <t>Seneca Sustainability Energy (OR)</t>
  </si>
  <si>
    <t>15-35-86-H2-03-009</t>
  </si>
  <si>
    <t>15-35-86-Y5-03-009</t>
  </si>
  <si>
    <t>Trans-Jordan Generating Station (Landfill Gas) (UT)</t>
  </si>
  <si>
    <t>HW Hill Landfill Gas (aka Roosevelt Biogas 1) (WA)</t>
  </si>
  <si>
    <t>Weyerhaeuser Longview (WA)</t>
  </si>
  <si>
    <t>15-35-88-76-03-007</t>
  </si>
  <si>
    <t>WestRock - Tacoma (fka Simpson Biomass) (WA)</t>
  </si>
  <si>
    <t>Kettle Falls Woodwaste Plant (WA)</t>
  </si>
  <si>
    <t>Mint Farm Generation Station (WA)</t>
  </si>
  <si>
    <t>Encogen Generating Station (WA)</t>
  </si>
  <si>
    <t>15-35-88-G4-03-009</t>
  </si>
  <si>
    <t>15-35-88-G6-03-009</t>
  </si>
  <si>
    <t>15-35-88-G8-03-009</t>
  </si>
  <si>
    <t>15-35-88-H4-03-009</t>
  </si>
  <si>
    <t>Longview Washington Pulp &amp; Paper Mill (WA)</t>
  </si>
  <si>
    <t>15-35-88-U7-03-007</t>
  </si>
  <si>
    <t>15-35-A1-G2-03-009</t>
  </si>
  <si>
    <t>15-35-A1-G5-03-009</t>
  </si>
  <si>
    <t>15-35-A1-G9-03-009</t>
  </si>
  <si>
    <t>15-35-A1-V8-03-007</t>
  </si>
  <si>
    <t>Big Sky Dairy Digester (ID)</t>
  </si>
  <si>
    <t>15-35-A1-X7-03-007</t>
  </si>
  <si>
    <t>Rock Creek Dairy (New Energy One) (ID)</t>
  </si>
  <si>
    <t>15-35-A1-Z7-03-069</t>
  </si>
  <si>
    <t>10-05-99-99-01-080</t>
  </si>
  <si>
    <t>10-05-99-99-01-081</t>
  </si>
  <si>
    <t>10-05-99-99-01-082</t>
  </si>
  <si>
    <t>10-07-99-99-01-080</t>
  </si>
  <si>
    <t>10-07-99-99-01-081</t>
  </si>
  <si>
    <t>30-07-69-99-01-080</t>
  </si>
  <si>
    <t>30-07-69-99-01-081</t>
  </si>
  <si>
    <t>40-05-69-99-01-080</t>
  </si>
  <si>
    <t>40-05-69-99-01-081</t>
  </si>
  <si>
    <t>40-05-69-99-01-082</t>
  </si>
  <si>
    <t>30-30-99-99-01-080</t>
  </si>
  <si>
    <t>30-30-99-99-01-081</t>
  </si>
  <si>
    <t>30-27-99-99-01-080</t>
  </si>
  <si>
    <t>30-27-99-99-01-081</t>
  </si>
  <si>
    <t>30-20-58-03-01-080</t>
  </si>
  <si>
    <t>30-20-58-03-01-081</t>
  </si>
  <si>
    <t>30-20-99-99-01-080</t>
  </si>
  <si>
    <t>30-20-99-99-01-081</t>
  </si>
  <si>
    <t>20-99-99-99-01-080</t>
  </si>
  <si>
    <t>20-99-99-99-01-081</t>
  </si>
  <si>
    <t>Alternative Jet Fuel</t>
  </si>
  <si>
    <t>20-04-22-99-01-029</t>
  </si>
  <si>
    <t>20-04-12-37-01-029</t>
  </si>
  <si>
    <t>20-04-12-38-01-029</t>
  </si>
  <si>
    <t>20-32-99-99-01-080</t>
  </si>
  <si>
    <t>20-32-99-99-01-081</t>
  </si>
  <si>
    <t>20-40-02-41-01-080</t>
  </si>
  <si>
    <t>20-40-02-41-01-081</t>
  </si>
  <si>
    <t>40-99-99-99-01-080</t>
  </si>
  <si>
    <t>40-99-99-99-01-081</t>
  </si>
  <si>
    <t>50-18-99-99-01-080</t>
  </si>
  <si>
    <t>50-18-99-99-01-081</t>
  </si>
  <si>
    <t>60-01-99-99-01-080</t>
  </si>
  <si>
    <t>60-01-99-99-01-081</t>
  </si>
  <si>
    <t>90-99-99-99-01-046</t>
  </si>
  <si>
    <t>Navajo Generating Station (AZ)</t>
  </si>
  <si>
    <t>Yucca (AZ)</t>
  </si>
  <si>
    <t>Apache Generating Station (AZ)</t>
  </si>
  <si>
    <t>15-35-80-73-03-009</t>
  </si>
  <si>
    <t>Yuma Cogen Associates (AZ)</t>
  </si>
  <si>
    <t>Red Hawk Power Station CC Natural Gas (AZ)</t>
  </si>
  <si>
    <t>Mesquite Generating Station - All Blocks (AZ)</t>
  </si>
  <si>
    <t>Gila River Power Station - All Blocks (AZ)</t>
  </si>
  <si>
    <t>Springerville Generating Station (AZ)</t>
  </si>
  <si>
    <t>La Rosita Power Project (MEX)</t>
  </si>
  <si>
    <t>Centennial Hardin (MT)</t>
  </si>
  <si>
    <t>Four Corners Power Plant (NM)</t>
  </si>
  <si>
    <t>Desert Star Energy Center (fka Eldorado Energy) (NV)</t>
  </si>
  <si>
    <t>Boardman Power Plant (OR)</t>
  </si>
  <si>
    <t>Hermiston (OR)</t>
  </si>
  <si>
    <t>Klamath Expansion Project (OR)</t>
  </si>
  <si>
    <t>Port Westward 1 (OR)</t>
  </si>
  <si>
    <t>15-35-86-V6-03-009</t>
  </si>
  <si>
    <t>Intermountain Power Project (IPP) (UT)</t>
  </si>
  <si>
    <t>Bonanza Power Plant (UT)</t>
  </si>
  <si>
    <t>West Valley Generation Project (UT)</t>
  </si>
  <si>
    <t>Grays Harbor Energy (WA)</t>
  </si>
  <si>
    <t>River Road Generating Plant (Clark County PUD) (WA)</t>
  </si>
  <si>
    <t>15-35-88-V9-03-009</t>
  </si>
  <si>
    <t>Rawhide Unit (CO)</t>
  </si>
  <si>
    <t>15-35-90-A3-03-008</t>
  </si>
  <si>
    <t>Jim Bridger Total Plant (WY)</t>
  </si>
  <si>
    <t>Laramie River Station (WY)</t>
  </si>
  <si>
    <t>Multi-Jurisdictional</t>
  </si>
  <si>
    <t>PacifiCorp (MJRP)</t>
  </si>
  <si>
    <t>15-35-A3-A8-03-008</t>
  </si>
  <si>
    <t>CAISO EIM Outstanding Emissions</t>
  </si>
  <si>
    <t>30-44-25-99-01-033</t>
  </si>
  <si>
    <t>30-44-25-99-01-080</t>
  </si>
  <si>
    <t>30-44-25-99-01-081</t>
  </si>
  <si>
    <t>30-44-32-99-01-033</t>
  </si>
  <si>
    <t>30-44-32-99-01-080</t>
  </si>
  <si>
    <t>30-44-32-99-01-081</t>
  </si>
  <si>
    <t>30-44-41-99-01-033</t>
  </si>
  <si>
    <t>30-44-41-99-01-080</t>
  </si>
  <si>
    <t>30-44-41-99-01-081</t>
  </si>
  <si>
    <t>30-44-79-99-01-033</t>
  </si>
  <si>
    <t>30-44-79-99-01-080</t>
  </si>
  <si>
    <t>30-44-79-99-01-081</t>
  </si>
  <si>
    <t>Terra-Gen Dixie Valley (NV)</t>
  </si>
  <si>
    <t>10-05-99-99-04-000</t>
  </si>
  <si>
    <t>10-38-99-99-04-000</t>
  </si>
  <si>
    <t>3C6</t>
  </si>
  <si>
    <t>La Luz Generating Station (NM)</t>
  </si>
  <si>
    <t>15-35-84-AH-03-009</t>
  </si>
  <si>
    <t>Lordsburg Generating Station (NM)</t>
  </si>
  <si>
    <t>15-35-84-AI-03-009</t>
  </si>
  <si>
    <t>Luna Energy Facility (NM)</t>
  </si>
  <si>
    <t>15-35-84-AJ-03-009</t>
  </si>
  <si>
    <t>Reeves Generating Station (NM)</t>
  </si>
  <si>
    <t>15-35-84-AK-03-009</t>
  </si>
  <si>
    <t>Rio Bravo Generating Station (NM)</t>
  </si>
  <si>
    <t>15-35-84-AL-03-009</t>
  </si>
  <si>
    <t>Valencia Energy Center (NM)</t>
  </si>
  <si>
    <t>15-35-84-AM-03-009</t>
  </si>
  <si>
    <t>2021</t>
  </si>
  <si>
    <t>Exceptional Event</t>
  </si>
  <si>
    <t>2022</t>
  </si>
  <si>
    <t>Black Mountain Generating Station (AZ)</t>
  </si>
  <si>
    <t>15-35-80-BE-03-009</t>
  </si>
  <si>
    <t>Gila River Power Station - Block 2 (AZ)</t>
  </si>
  <si>
    <t>15-35-80-BH-03-009</t>
  </si>
  <si>
    <t>H. Wilson Sundt Generating Station (fka Irvington Generating Station) (AZ)</t>
  </si>
  <si>
    <t>15-35-80-BI-03-009</t>
  </si>
  <si>
    <t>North Loop Generating Station (AZ)</t>
  </si>
  <si>
    <t>15-35-80-BL-03-009</t>
  </si>
  <si>
    <t>Valencia Power Plant (AZ)</t>
  </si>
  <si>
    <t>15-35-80-BO-03-009</t>
  </si>
  <si>
    <t>Sun Peak Generating Station (NV)</t>
  </si>
  <si>
    <t>15-35-85-BN-03-009</t>
  </si>
  <si>
    <t>Coyote Springs II (OR)</t>
  </si>
  <si>
    <t>15-35-86-BG-03-009</t>
  </si>
  <si>
    <t>McKinley Paper - Washington Mill (WA)</t>
  </si>
  <si>
    <t>15-35-88-BD-03-007</t>
  </si>
  <si>
    <t>Boulder Park (WA)</t>
  </si>
  <si>
    <t>15-35-88-BF-03-009</t>
  </si>
  <si>
    <t>Lancaster (ID)</t>
  </si>
  <si>
    <t>15-35-A1-BK-03-009</t>
  </si>
  <si>
    <t>Rathdrum (ID)</t>
  </si>
  <si>
    <t>15-35-A1-BM-03-009</t>
  </si>
  <si>
    <t>Kettle Butte Dairy Biofactory [Digester Gas] (ID)</t>
  </si>
  <si>
    <t>15-35-A1-BV-03-070</t>
  </si>
  <si>
    <t>California's AB 32 GHG Emissions Inventory by IPCC Category</t>
  </si>
  <si>
    <r>
      <rPr>
        <b/>
        <i/>
        <sz val="10.5"/>
        <color indexed="8"/>
        <rFont val="Avenir Next LT Pro"/>
        <family val="2"/>
      </rPr>
      <t xml:space="preserve">Data from the Mandatory Greenhouse Gas Emissions Reporting Program: </t>
    </r>
    <r>
      <rPr>
        <sz val="10.5"/>
        <color indexed="8"/>
        <rFont val="Avenir Next LT Pro"/>
        <family val="2"/>
      </rPr>
      <t>Statewide GHG emissions are calculated using several data sources. The primary data source is from reports submitted to CARB through the Regulation for the Mandatory Reporting of GHG Emissions (MRR). MRR requires facilities and entities with more than 10,000 metric tons CO</t>
    </r>
    <r>
      <rPr>
        <vertAlign val="subscript"/>
        <sz val="10.5"/>
        <color rgb="FF000000"/>
        <rFont val="Avenir Next LT Pro"/>
        <family val="2"/>
      </rPr>
      <t>2</t>
    </r>
    <r>
      <rPr>
        <sz val="10.5"/>
        <color indexed="8"/>
        <rFont val="Avenir Next LT Pro"/>
        <family val="2"/>
      </rPr>
      <t>e per year of combustion and process emissions, all facilities belonging to certain industries, and all electricity importers to submit an annual GHG emissions data report directly to CARB. Reports from facilities and entities that emit more than 25,000 metric tons of CO</t>
    </r>
    <r>
      <rPr>
        <vertAlign val="subscript"/>
        <sz val="10.5"/>
        <color rgb="FF000000"/>
        <rFont val="Avenir Next LT Pro"/>
        <family val="2"/>
      </rPr>
      <t>2</t>
    </r>
    <r>
      <rPr>
        <sz val="10.5"/>
        <color indexed="8"/>
        <rFont val="Avenir Next LT Pro"/>
        <family val="2"/>
      </rPr>
      <t>e per year are verified by a CARB-accredited third-party verification body. For additional information see:</t>
    </r>
  </si>
  <si>
    <t>https://ww2.arb.ca.gov/ghg-inventory-data#documentation</t>
  </si>
  <si>
    <r>
      <t>There are four spreadsheets accompanying this note, each containing a particular subset defined by an inventory accounting category (see tabs). These categories are: 
    1)</t>
    </r>
    <r>
      <rPr>
        <b/>
        <i/>
        <sz val="10.5"/>
        <color indexed="8"/>
        <rFont val="Avenir Next LT Pro"/>
        <family val="2"/>
      </rPr>
      <t xml:space="preserve"> Included Emissions</t>
    </r>
    <r>
      <rPr>
        <sz val="10.5"/>
        <color indexed="8"/>
        <rFont val="Avenir Next LT Pro"/>
        <family val="2"/>
      </rPr>
      <t>: Emissions that sum up to make the AB 32 GHG Emissions Inventory (Inventory).</t>
    </r>
  </si>
  <si>
    <r>
      <t xml:space="preserve">    2) </t>
    </r>
    <r>
      <rPr>
        <b/>
        <i/>
        <sz val="10.5"/>
        <color indexed="8"/>
        <rFont val="Avenir Next LT Pro"/>
        <family val="2"/>
      </rPr>
      <t>Excluded emissions</t>
    </r>
    <r>
      <rPr>
        <sz val="10.5"/>
        <color indexed="8"/>
        <rFont val="Avenir Next LT Pro"/>
        <family val="2"/>
      </rPr>
      <t xml:space="preserve">: Emissions that are tracked for informational purposes, but not </t>
    </r>
    <r>
      <rPr>
        <i/>
        <sz val="10.5"/>
        <color indexed="8"/>
        <rFont val="Avenir Next LT Pro"/>
        <family val="2"/>
      </rPr>
      <t>included</t>
    </r>
    <r>
      <rPr>
        <sz val="10.5"/>
        <color indexed="8"/>
        <rFont val="Avenir Next LT Pro"/>
        <family val="2"/>
      </rPr>
      <t xml:space="preserve"> in the Inventory.  Following Intergovernmental Panel on Climate Change (IPCC) guidelines, emissions from international aviation and water-borne navigation should be reported in an excluded category.
In the case of a state-level rather than a national inventory, this raises the question of how to treat emissions from interstate flights. Based upon jurisdictional interpretation of IPCC protocols, CARB staff opted to estimate, but not include, emissions resulting from aviation fuel purchased in California and used for interstate flights, as is done for international flights.</t>
    </r>
  </si>
  <si>
    <t>All emissions from shipping activities occurring further than 24 nautical miles from California's coast are excluded regardless of trip origin or destination (in accordance with CARB's pre-existing regulatory approach for criteria pollutants emitted from ocean going vessels). Emissions from international bunker fuels used for navigation (in excess of the amount combusted within 24 nautical miles from the coast) are estimated, but excluded from the Inventory in accordance with international convention.</t>
  </si>
  <si>
    <r>
      <t xml:space="preserve">    3) </t>
    </r>
    <r>
      <rPr>
        <b/>
        <i/>
        <sz val="10.5"/>
        <color indexed="8"/>
        <rFont val="Avenir Next LT Pro"/>
        <family val="2"/>
      </rPr>
      <t>CO</t>
    </r>
    <r>
      <rPr>
        <b/>
        <i/>
        <vertAlign val="subscript"/>
        <sz val="10.5"/>
        <color rgb="FF000000"/>
        <rFont val="Avenir Next LT Pro"/>
        <family val="2"/>
      </rPr>
      <t>2</t>
    </r>
    <r>
      <rPr>
        <b/>
        <i/>
        <sz val="10.5"/>
        <color indexed="8"/>
        <rFont val="Avenir Next LT Pro"/>
        <family val="2"/>
      </rPr>
      <t xml:space="preserve"> from biogenic materials</t>
    </r>
    <r>
      <rPr>
        <sz val="10.5"/>
        <color indexed="8"/>
        <rFont val="Avenir Next LT Pro"/>
        <family val="2"/>
      </rPr>
      <t>: Various fuels of biogenic origin (e.g., ethanol, biodiesel, etc.) are used in California for transportation or to produce heat or electricity. The CO</t>
    </r>
    <r>
      <rPr>
        <vertAlign val="subscript"/>
        <sz val="10.5"/>
        <color rgb="FF000000"/>
        <rFont val="Avenir Next LT Pro"/>
        <family val="2"/>
      </rPr>
      <t>2</t>
    </r>
    <r>
      <rPr>
        <sz val="10.5"/>
        <color indexed="8"/>
        <rFont val="Avenir Next LT Pro"/>
        <family val="2"/>
      </rPr>
      <t xml:space="preserve"> emissions from burning these fuels would have occurred anyway as the biomass decayed. These CO</t>
    </r>
    <r>
      <rPr>
        <vertAlign val="subscript"/>
        <sz val="10.5"/>
        <color rgb="FF000000"/>
        <rFont val="Avenir Next LT Pro"/>
        <family val="2"/>
      </rPr>
      <t>2</t>
    </r>
    <r>
      <rPr>
        <sz val="10.5"/>
        <color indexed="8"/>
        <rFont val="Avenir Next LT Pro"/>
        <family val="2"/>
      </rPr>
      <t xml:space="preserve"> emissions, labeled as being "from biogenic materials", are estimated but not </t>
    </r>
    <r>
      <rPr>
        <i/>
        <sz val="10.5"/>
        <color indexed="8"/>
        <rFont val="Avenir Next LT Pro"/>
        <family val="2"/>
      </rPr>
      <t>included</t>
    </r>
    <r>
      <rPr>
        <sz val="10.5"/>
        <color indexed="8"/>
        <rFont val="Avenir Next LT Pro"/>
        <family val="2"/>
      </rPr>
      <t xml:space="preserve"> in the Inventory totals. Other fuels, such as used tires, are made in part from renewable materials (e.g., natural rubber). In this case, two values for CO</t>
    </r>
    <r>
      <rPr>
        <vertAlign val="subscript"/>
        <sz val="10.5"/>
        <color rgb="FF000000"/>
        <rFont val="Avenir Next LT Pro"/>
        <family val="2"/>
      </rPr>
      <t>2</t>
    </r>
    <r>
      <rPr>
        <sz val="10.5"/>
        <color indexed="8"/>
        <rFont val="Avenir Next LT Pro"/>
        <family val="2"/>
      </rPr>
      <t xml:space="preserve"> emissions are estimated in proportion to the renewable and fossil components. Only the CO</t>
    </r>
    <r>
      <rPr>
        <vertAlign val="subscript"/>
        <sz val="10.5"/>
        <color rgb="FF000000"/>
        <rFont val="Avenir Next LT Pro"/>
        <family val="2"/>
      </rPr>
      <t>2</t>
    </r>
    <r>
      <rPr>
        <sz val="10.5"/>
        <color indexed="8"/>
        <rFont val="Avenir Next LT Pro"/>
        <family val="2"/>
      </rPr>
      <t xml:space="preserve"> from the fossil component is </t>
    </r>
    <r>
      <rPr>
        <i/>
        <sz val="10.5"/>
        <color indexed="8"/>
        <rFont val="Avenir Next LT Pro"/>
        <family val="2"/>
      </rPr>
      <t>included</t>
    </r>
    <r>
      <rPr>
        <sz val="10.5"/>
        <color indexed="8"/>
        <rFont val="Avenir Next LT Pro"/>
        <family val="2"/>
      </rPr>
      <t xml:space="preserve"> in the Inventory. All CH</t>
    </r>
    <r>
      <rPr>
        <vertAlign val="subscript"/>
        <sz val="10.5"/>
        <color rgb="FF000000"/>
        <rFont val="Avenir Next LT Pro"/>
        <family val="2"/>
      </rPr>
      <t>4</t>
    </r>
    <r>
      <rPr>
        <sz val="10.5"/>
        <color indexed="8"/>
        <rFont val="Avenir Next LT Pro"/>
        <family val="2"/>
      </rPr>
      <t xml:space="preserve"> and N</t>
    </r>
    <r>
      <rPr>
        <vertAlign val="subscript"/>
        <sz val="10.5"/>
        <color rgb="FF000000"/>
        <rFont val="Avenir Next LT Pro"/>
        <family val="2"/>
      </rPr>
      <t>2</t>
    </r>
    <r>
      <rPr>
        <sz val="10.5"/>
        <color indexed="8"/>
        <rFont val="Avenir Next LT Pro"/>
        <family val="2"/>
      </rPr>
      <t xml:space="preserve">O emissions from combustion of renewable fuels are </t>
    </r>
    <r>
      <rPr>
        <i/>
        <sz val="10.5"/>
        <color indexed="8"/>
        <rFont val="Avenir Next LT Pro"/>
        <family val="2"/>
      </rPr>
      <t>included</t>
    </r>
    <r>
      <rPr>
        <sz val="10.5"/>
        <color indexed="8"/>
        <rFont val="Avenir Next LT Pro"/>
        <family val="2"/>
      </rPr>
      <t xml:space="preserve"> in the Inventory.</t>
    </r>
  </si>
  <si>
    <r>
      <rPr>
        <b/>
        <i/>
        <sz val="10.5"/>
        <color indexed="8"/>
        <rFont val="Avenir Next LT Pro"/>
        <family val="2"/>
      </rPr>
      <t>Emission values of zero</t>
    </r>
    <r>
      <rPr>
        <sz val="10.5"/>
        <color indexed="8"/>
        <rFont val="Avenir Next LT Pro"/>
        <family val="2"/>
      </rPr>
      <t xml:space="preserve"> reflect different cases: 1) the category had no emissions related activity for that year, although such activity occurred sometime during the period covered by the Inventory; 2) In the case of imported electricity, no </t>
    </r>
    <r>
      <rPr>
        <i/>
        <sz val="10.5"/>
        <color indexed="8"/>
        <rFont val="Avenir Next LT Pro"/>
        <family val="2"/>
      </rPr>
      <t>specified</t>
    </r>
    <r>
      <rPr>
        <sz val="10.5"/>
        <color indexed="8"/>
        <rFont val="Avenir Next LT Pro"/>
        <family val="2"/>
      </rPr>
      <t xml:space="preserve"> imports from the particular source occurred, although </t>
    </r>
    <r>
      <rPr>
        <i/>
        <sz val="10.5"/>
        <color indexed="8"/>
        <rFont val="Avenir Next LT Pro"/>
        <family val="2"/>
      </rPr>
      <t>unspecified</t>
    </r>
    <r>
      <rPr>
        <sz val="10.5"/>
        <color indexed="8"/>
        <rFont val="Avenir Next LT Pro"/>
        <family val="2"/>
      </rPr>
      <t xml:space="preserve"> imports may or may not have occurred from the source; 3) the category had some activity but there was no emission resulting from such activity (for instance, manure deposited by livestock on pasture emits some methane but no nitrous oxide). For details see the Inventory documentation.
</t>
    </r>
    <r>
      <rPr>
        <b/>
        <i/>
        <sz val="10.5"/>
        <color indexed="8"/>
        <rFont val="Avenir Next LT Pro"/>
        <family val="2"/>
      </rPr>
      <t>Emission values marked as null</t>
    </r>
    <r>
      <rPr>
        <sz val="10.5"/>
        <color indexed="8"/>
        <rFont val="Avenir Next LT Pro"/>
        <family val="2"/>
      </rPr>
      <t xml:space="preserve"> occur when the data source and methodology changed over the period of time covered by the Inventory. Although the particular emission occurred (it was not zero), the data source used for a particular set of years did not provide any information about the amount emitted. For details on methods and sources see the Inventory documentation, available online at:</t>
    </r>
  </si>
  <si>
    <t>Agriculture</t>
  </si>
  <si>
    <r>
      <t xml:space="preserve">    4) </t>
    </r>
    <r>
      <rPr>
        <b/>
        <sz val="10.5"/>
        <rFont val="Avenir Next LT Pro"/>
        <family val="2"/>
      </rPr>
      <t>Other Emissions</t>
    </r>
    <r>
      <rPr>
        <sz val="10.5"/>
        <rFont val="Avenir Next LT Pro"/>
        <family val="2"/>
      </rPr>
      <t xml:space="preserve">: This section lists additional emissions that are outside of the routine inventory framework that California is tracking.  These include mitigation of exceptional releases required by legal settlement. </t>
    </r>
  </si>
  <si>
    <r>
      <t>million metirc tons (MMT) of CO</t>
    </r>
    <r>
      <rPr>
        <i/>
        <vertAlign val="subscript"/>
        <sz val="10.5"/>
        <color rgb="FF000000"/>
        <rFont val="Avenir Next LT Pro"/>
        <family val="2"/>
      </rPr>
      <t>2</t>
    </r>
    <r>
      <rPr>
        <i/>
        <sz val="10.5"/>
        <color indexed="8"/>
        <rFont val="Avenir Next LT Pro"/>
        <family val="2"/>
      </rPr>
      <t xml:space="preserve"> equivalent - based on IPCC 4th Assessment 100-yr GWPs</t>
    </r>
  </si>
  <si>
    <r>
      <t>million metirc tons (MMT) of CO</t>
    </r>
    <r>
      <rPr>
        <i/>
        <vertAlign val="subscript"/>
        <sz val="10.5"/>
        <color rgb="FF000000"/>
        <rFont val="Avenir Next LT Pro"/>
        <family val="2"/>
      </rPr>
      <t>2</t>
    </r>
  </si>
  <si>
    <r>
      <t>Each of the spreadsheets has columns that can be filtered to select a subset of IPCC categories, Sector, Activity, and Greenhouse Gas. It also has formula cells on the first line that calculate the total of the currently selected categories.
All values are in million metric tons (MMT) of CO</t>
    </r>
    <r>
      <rPr>
        <vertAlign val="subscript"/>
        <sz val="10.5"/>
        <color indexed="8"/>
        <rFont val="Avenir Next LT Pro"/>
        <family val="2"/>
      </rPr>
      <t>2</t>
    </r>
    <r>
      <rPr>
        <sz val="10.5"/>
        <color indexed="8"/>
        <rFont val="Avenir Next LT Pro"/>
        <family val="2"/>
      </rPr>
      <t xml:space="preserve"> equivalent. CO</t>
    </r>
    <r>
      <rPr>
        <vertAlign val="subscript"/>
        <sz val="10.5"/>
        <color indexed="8"/>
        <rFont val="Avenir Next LT Pro"/>
        <family val="2"/>
      </rPr>
      <t>2</t>
    </r>
    <r>
      <rPr>
        <sz val="10.5"/>
        <color indexed="8"/>
        <rFont val="Avenir Next LT Pro"/>
        <family val="2"/>
      </rPr>
      <t xml:space="preserve"> equivalence is based upon IPCC Fourth Assessment Report's 100-yr Global Warming Potentials.</t>
    </r>
  </si>
  <si>
    <t>2024 Edition: 2000 to 2022 - Last updated on 9/20/2024</t>
  </si>
  <si>
    <t>Biodiesel_488119</t>
  </si>
  <si>
    <t>Biodiesel_541990</t>
  </si>
  <si>
    <t>Biodiesel_928110</t>
  </si>
  <si>
    <t>Biodiesel_922140</t>
  </si>
  <si>
    <t>Biodiesel_921190</t>
  </si>
  <si>
    <t>Biodiesel_622110</t>
  </si>
  <si>
    <t>Biodiesel_611310</t>
  </si>
  <si>
    <t>Biomethane_488119</t>
  </si>
  <si>
    <t>Biomethane_541990</t>
  </si>
  <si>
    <t>Biomethane_928110</t>
  </si>
  <si>
    <t>Biomethane_922140</t>
  </si>
  <si>
    <t>Biomethane_921190</t>
  </si>
  <si>
    <t>Biomethane_622110</t>
  </si>
  <si>
    <t>Biomethane_611310</t>
  </si>
  <si>
    <t>Crude oil_488119</t>
  </si>
  <si>
    <t>Crude oil_541990</t>
  </si>
  <si>
    <t>Crude oil_928110</t>
  </si>
  <si>
    <t>Crude oil_922140</t>
  </si>
  <si>
    <t>Crude oil_921190</t>
  </si>
  <si>
    <t>Crude oil_622110</t>
  </si>
  <si>
    <t>Crude oil_611310</t>
  </si>
  <si>
    <t>Digester gas_488119</t>
  </si>
  <si>
    <t>Digester gas_541990</t>
  </si>
  <si>
    <t>Digester gas_928110</t>
  </si>
  <si>
    <t>Digester gas_922140</t>
  </si>
  <si>
    <t>Digester gas_921190</t>
  </si>
  <si>
    <t>Digester gas_622110</t>
  </si>
  <si>
    <t>Digester gas_611310</t>
  </si>
  <si>
    <t>Distillate_488119</t>
  </si>
  <si>
    <t>Distillate_541990</t>
  </si>
  <si>
    <t>Distillate_928110</t>
  </si>
  <si>
    <t>Distillate_922140</t>
  </si>
  <si>
    <t>Distillate_921190</t>
  </si>
  <si>
    <t>Distillate_622110</t>
  </si>
  <si>
    <t>Distillate_611310</t>
  </si>
  <si>
    <t>Jet fuel_488119</t>
  </si>
  <si>
    <t>Jet fuel_541990</t>
  </si>
  <si>
    <t>Jet fuel_928110</t>
  </si>
  <si>
    <t>Jet fuel_922140</t>
  </si>
  <si>
    <t>Jet fuel_921190</t>
  </si>
  <si>
    <t>Jet fuel_622110</t>
  </si>
  <si>
    <t>Jet fuel_611310</t>
  </si>
  <si>
    <t>Kerosene_488119</t>
  </si>
  <si>
    <t>Kerosene_541990</t>
  </si>
  <si>
    <t>Kerosene_928110</t>
  </si>
  <si>
    <t>Kerosene_922140</t>
  </si>
  <si>
    <t>Kerosene_921190</t>
  </si>
  <si>
    <t>Kerosene_622110</t>
  </si>
  <si>
    <t>Kerosene_611310</t>
  </si>
  <si>
    <t>Landfill gas_488119</t>
  </si>
  <si>
    <t>Landfill gas_541990</t>
  </si>
  <si>
    <t>Landfill gas_928110</t>
  </si>
  <si>
    <t>Landfill gas_922140</t>
  </si>
  <si>
    <t>Landfill gas_921190</t>
  </si>
  <si>
    <t>Landfill gas_622110</t>
  </si>
  <si>
    <t>Landfill gas_611310</t>
  </si>
  <si>
    <t>Natural gas_488119</t>
  </si>
  <si>
    <t>Natural gas_541990</t>
  </si>
  <si>
    <t>Natural gas_928110</t>
  </si>
  <si>
    <t>Natural gas_922140</t>
  </si>
  <si>
    <t>Natural gas_921190</t>
  </si>
  <si>
    <t>Natural gas_622110</t>
  </si>
  <si>
    <t>Natural gas_611310</t>
  </si>
  <si>
    <t>Propane_488119</t>
  </si>
  <si>
    <t>Propane_541990</t>
  </si>
  <si>
    <t>Propane_928110</t>
  </si>
  <si>
    <t>Propane_922140</t>
  </si>
  <si>
    <t>Propane_921190</t>
  </si>
  <si>
    <t>Propane_622110</t>
  </si>
  <si>
    <t>Propane_611310</t>
  </si>
  <si>
    <t>Renewable Diesel_488119</t>
  </si>
  <si>
    <t>Renewable Diesel_541990</t>
  </si>
  <si>
    <t>Renewable Diesel_928110</t>
  </si>
  <si>
    <t>Renewable Diesel_922140</t>
  </si>
  <si>
    <t>Renewable Diesel_921190</t>
  </si>
  <si>
    <t>Renewable Diesel_622110</t>
  </si>
  <si>
    <t>Renewable Diesel_611310</t>
  </si>
  <si>
    <t>Natural gas_518</t>
  </si>
  <si>
    <t>Natural gas_492</t>
  </si>
  <si>
    <t>Natural gas_519</t>
  </si>
  <si>
    <t>Natural gas_512</t>
  </si>
  <si>
    <t>Natural gas_7213</t>
  </si>
  <si>
    <t>Natural gas_7211</t>
  </si>
  <si>
    <t>Natural gas_7</t>
  </si>
  <si>
    <t>Natural gas_56</t>
  </si>
  <si>
    <t>Natural gas_92</t>
  </si>
  <si>
    <t>Natural gas_71</t>
  </si>
  <si>
    <t>Natural gas_81</t>
  </si>
  <si>
    <t>Natural gas_4224</t>
  </si>
  <si>
    <t>Natural gas_493</t>
  </si>
  <si>
    <t>Natural gas_4244</t>
  </si>
  <si>
    <t>Natural gas_487210</t>
  </si>
  <si>
    <t>Natural gas_483</t>
  </si>
  <si>
    <t>Natural gas_4883</t>
  </si>
  <si>
    <t>Biodiesel_622310</t>
  </si>
  <si>
    <t>Biomethane_622310</t>
  </si>
  <si>
    <t>Crude oil_622310</t>
  </si>
  <si>
    <t>Digester gas_622310</t>
  </si>
  <si>
    <t>Distillate_622310</t>
  </si>
  <si>
    <t>Jet fuel_622310</t>
  </si>
  <si>
    <t>Kerosene_622310</t>
  </si>
  <si>
    <t>Landfill gas_622310</t>
  </si>
  <si>
    <t>Natural gas_622310</t>
  </si>
  <si>
    <t>Propane_622310</t>
  </si>
  <si>
    <t>Renewable Diesel_622310</t>
  </si>
  <si>
    <t>Associated gas_211112</t>
  </si>
  <si>
    <t>Associated gas_211111</t>
  </si>
  <si>
    <t>Coal_221112</t>
  </si>
  <si>
    <t>Coal_212391</t>
  </si>
  <si>
    <t>Natural gas_212391</t>
  </si>
  <si>
    <t>Natural gas_311421</t>
  </si>
  <si>
    <t>Natural gas_322121</t>
  </si>
  <si>
    <t>Natural gas_322130</t>
  </si>
  <si>
    <t>Natural gas_211111</t>
  </si>
  <si>
    <t>Natural gas_324110</t>
  </si>
  <si>
    <t>Natural gas_221112</t>
  </si>
  <si>
    <t>Petroleum coke_221112</t>
  </si>
  <si>
    <t>Petroleum coke_324199</t>
  </si>
  <si>
    <t>Biodiesel_31</t>
  </si>
  <si>
    <t>Biodiesel_61</t>
  </si>
  <si>
    <t>Biodiesel_22</t>
  </si>
  <si>
    <t>Biodiesel_2134</t>
  </si>
  <si>
    <t>Biodiesel_3250</t>
  </si>
  <si>
    <t>Biomass_31</t>
  </si>
  <si>
    <t>Biomass_61</t>
  </si>
  <si>
    <t>Biomass_22</t>
  </si>
  <si>
    <t>Biomass_2134</t>
  </si>
  <si>
    <t>Biomass_3250</t>
  </si>
  <si>
    <t>Biomethane_31</t>
  </si>
  <si>
    <t>Biomethane_61</t>
  </si>
  <si>
    <t>Biomethane_22</t>
  </si>
  <si>
    <t>Biomethane_2134</t>
  </si>
  <si>
    <t>Biomethane_3250</t>
  </si>
  <si>
    <t>Crude oil_31</t>
  </si>
  <si>
    <t>Crude oil_61</t>
  </si>
  <si>
    <t>Crude oil_22</t>
  </si>
  <si>
    <t>Crude oil_2134</t>
  </si>
  <si>
    <t>Crude oil_3250</t>
  </si>
  <si>
    <t>Digester gas_31</t>
  </si>
  <si>
    <t>Digester gas_61</t>
  </si>
  <si>
    <t>Digester gas_22</t>
  </si>
  <si>
    <t>Digester gas_2134</t>
  </si>
  <si>
    <t>Digester gas_3250</t>
  </si>
  <si>
    <t>Distillate_31</t>
  </si>
  <si>
    <t>Distillate_61</t>
  </si>
  <si>
    <t>Distillate_22</t>
  </si>
  <si>
    <t>Distillate_2134</t>
  </si>
  <si>
    <t>Distillate_3250</t>
  </si>
  <si>
    <t>Kerosene_31</t>
  </si>
  <si>
    <t>Kerosene_61</t>
  </si>
  <si>
    <t>Kerosene_22</t>
  </si>
  <si>
    <t>Kerosene_2134</t>
  </si>
  <si>
    <t>Kerosene_3250</t>
  </si>
  <si>
    <t>Landfill gas_31</t>
  </si>
  <si>
    <t>Landfill gas_61</t>
  </si>
  <si>
    <t>Landfill gas_22</t>
  </si>
  <si>
    <t>Landfill gas_2134</t>
  </si>
  <si>
    <t>Landfill gas_3250</t>
  </si>
  <si>
    <t>MSW_31</t>
  </si>
  <si>
    <t>MSW_61</t>
  </si>
  <si>
    <t>MSW_22</t>
  </si>
  <si>
    <t>MSW_2134</t>
  </si>
  <si>
    <t>MSW_3250</t>
  </si>
  <si>
    <t>Petroleum coke_31</t>
  </si>
  <si>
    <t>Petroleum coke_61</t>
  </si>
  <si>
    <t>Petroleum coke_22</t>
  </si>
  <si>
    <t>Petroleum coke_2134</t>
  </si>
  <si>
    <t>Petroleum coke_3250</t>
  </si>
  <si>
    <t>Propane_31</t>
  </si>
  <si>
    <t>Propane_61</t>
  </si>
  <si>
    <t>Propane_22</t>
  </si>
  <si>
    <t>Propane_2134</t>
  </si>
  <si>
    <t>Propane_3250</t>
  </si>
  <si>
    <t>Renewable Diesel_31</t>
  </si>
  <si>
    <t>Renewable Diesel_61</t>
  </si>
  <si>
    <t>Renewable Diesel_22</t>
  </si>
  <si>
    <t>Renewable Diesel_2134</t>
  </si>
  <si>
    <t>Renewable Diesel_3250</t>
  </si>
  <si>
    <t>Residual fuel oil_31</t>
  </si>
  <si>
    <t>Residual fuel oil_61</t>
  </si>
  <si>
    <t>Residual fuel oil_22</t>
  </si>
  <si>
    <t>Residual fuel oil_2134</t>
  </si>
  <si>
    <t>Residual fuel oil_3250</t>
  </si>
  <si>
    <t>Tires_31</t>
  </si>
  <si>
    <t>Tires_61</t>
  </si>
  <si>
    <t>Tires_22</t>
  </si>
  <si>
    <t>Tires_2134</t>
  </si>
  <si>
    <t>Tires_3250</t>
  </si>
  <si>
    <t>Waste oil_31</t>
  </si>
  <si>
    <t>Waste oil_61</t>
  </si>
  <si>
    <t>Waste oil_22</t>
  </si>
  <si>
    <t>Waste oil_2134</t>
  </si>
  <si>
    <t>Waste oil_3250</t>
  </si>
  <si>
    <t>Coal_31</t>
  </si>
  <si>
    <t>Coal_61</t>
  </si>
  <si>
    <t>Coal_22</t>
  </si>
  <si>
    <t>Coal_2134</t>
  </si>
  <si>
    <t>Coal_3250</t>
  </si>
  <si>
    <t>Natural gas_311000</t>
  </si>
  <si>
    <t>Natural gas_3119</t>
  </si>
  <si>
    <t>Natural gas_3121</t>
  </si>
  <si>
    <t>Natural gas_3118</t>
  </si>
  <si>
    <t>Natural gas_33461</t>
  </si>
  <si>
    <t>Natural gas_334000</t>
  </si>
  <si>
    <t>Natural gas_3341</t>
  </si>
  <si>
    <t>Natural gas_3344</t>
  </si>
  <si>
    <t>Natural gas_335</t>
  </si>
  <si>
    <t>Natural gas_333</t>
  </si>
  <si>
    <t>Natural gas_339000</t>
  </si>
  <si>
    <t>Natural gas_3391</t>
  </si>
  <si>
    <t>Natural gas_3399</t>
  </si>
  <si>
    <t>Natural gas_999900</t>
  </si>
  <si>
    <t>Natural gas_999999</t>
  </si>
  <si>
    <t>Natural gas_330000</t>
  </si>
  <si>
    <t>Natural gas_332</t>
  </si>
  <si>
    <t>Natural gas_331</t>
  </si>
  <si>
    <t>Natural gas_511000</t>
  </si>
  <si>
    <t>Natural gas_5111</t>
  </si>
  <si>
    <t>Natural gas_5112</t>
  </si>
  <si>
    <t>Natural gas_3231</t>
  </si>
  <si>
    <t>Natural gas_327212</t>
  </si>
  <si>
    <t>Natural gas_327211</t>
  </si>
  <si>
    <t>Natural gas_327215</t>
  </si>
  <si>
    <t>Natural gas_327213</t>
  </si>
  <si>
    <t>Natural gas_315000</t>
  </si>
  <si>
    <t>Natural gas_3151</t>
  </si>
  <si>
    <t>Natural gas_3159</t>
  </si>
  <si>
    <t>Natural gas_3152</t>
  </si>
  <si>
    <t>Natural gas_314</t>
  </si>
  <si>
    <t>Natural gas_313</t>
  </si>
  <si>
    <t>Natural gas_212111</t>
  </si>
  <si>
    <t>Natural gas_212112</t>
  </si>
  <si>
    <t>Natural gas_212210</t>
  </si>
  <si>
    <t>Natural gas_21229</t>
  </si>
  <si>
    <t>Biodiesel_23</t>
  </si>
  <si>
    <t>Biodiesel_21</t>
  </si>
  <si>
    <t>Distillate_23</t>
  </si>
  <si>
    <t>Distillate_21</t>
  </si>
  <si>
    <t>Renewable Diesel_23</t>
  </si>
  <si>
    <t>Renewable Diesel_21</t>
  </si>
  <si>
    <t>Natural gas_2131</t>
  </si>
  <si>
    <t>Natural gas_2111</t>
  </si>
  <si>
    <t>NA_921190</t>
  </si>
  <si>
    <t>NA_622310</t>
  </si>
  <si>
    <t>NA_488119</t>
  </si>
  <si>
    <t>NA_928110</t>
  </si>
  <si>
    <t>NA_541990</t>
  </si>
  <si>
    <t>NA_922140</t>
  </si>
  <si>
    <t>NA_622110</t>
  </si>
  <si>
    <t>NA_611310</t>
  </si>
  <si>
    <t>NA_32</t>
  </si>
  <si>
    <t>NA_23</t>
  </si>
  <si>
    <t>NA_11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</si>
</sst>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_(* \(#,##0.00\);_(* &quot;-&quot;??_);_(@_)"/>
  </numFmts>
  <fonts count="25" x14ac:knownFonts="1">
    <font>
      <sz val="10"/>
      <color indexed="8"/>
      <name val="Arial"/>
      <family val="2"/>
    </font>
    <font>
      <sz val="11"/>
      <color theme="1"/>
      <name val="Calibri"/>
      <family val="2"/>
      <scheme val="minor"/>
    </font>
    <font>
      <sz val="10"/>
      <color indexed="8"/>
      <name val="Arial"/>
      <family val="2"/>
    </font>
    <font>
      <sz val="10"/>
      <color indexed="8"/>
      <name val="Arial"/>
      <family val="2"/>
    </font>
    <font>
      <sz val="8"/>
      <name val="Arial"/>
      <family val="2"/>
    </font>
    <font>
      <u/>
      <sz val="10"/>
      <color theme="10"/>
      <name val="Arial"/>
      <family val="2"/>
    </font>
    <font>
      <sz val="10"/>
      <color indexed="8"/>
      <name val="Avenir Next LT Pro"/>
      <family val="2"/>
    </font>
    <font>
      <b/>
      <sz val="14"/>
      <color indexed="43"/>
      <name val="Avenir Next LT Pro"/>
      <family val="2"/>
    </font>
    <font>
      <b/>
      <i/>
      <sz val="12"/>
      <color indexed="43"/>
      <name val="Avenir Next LT Pro"/>
      <family val="2"/>
    </font>
    <font>
      <b/>
      <sz val="14"/>
      <color indexed="8"/>
      <name val="Avenir Next LT Pro"/>
      <family val="2"/>
    </font>
    <font>
      <sz val="10.5"/>
      <color indexed="8"/>
      <name val="Avenir Next LT Pro"/>
      <family val="2"/>
    </font>
    <font>
      <b/>
      <i/>
      <sz val="10.5"/>
      <color indexed="8"/>
      <name val="Avenir Next LT Pro"/>
      <family val="2"/>
    </font>
    <font>
      <i/>
      <sz val="10.5"/>
      <color indexed="8"/>
      <name val="Avenir Next LT Pro"/>
      <family val="2"/>
    </font>
    <font>
      <sz val="10.5"/>
      <name val="Avenir Next LT Pro"/>
      <family val="2"/>
    </font>
    <font>
      <b/>
      <sz val="10.5"/>
      <name val="Avenir Next LT Pro"/>
      <family val="2"/>
    </font>
    <font>
      <u/>
      <sz val="10.5"/>
      <color theme="10"/>
      <name val="Avenir Next LT Pro"/>
      <family val="2"/>
    </font>
    <font>
      <vertAlign val="subscript"/>
      <sz val="10.5"/>
      <color indexed="8"/>
      <name val="Avenir Next LT Pro"/>
      <family val="2"/>
    </font>
    <font>
      <b/>
      <sz val="10.5"/>
      <color theme="1" tint="4.9989318521683403E-2"/>
      <name val="Avenir Next LT Pro"/>
      <family val="2"/>
    </font>
    <font>
      <b/>
      <sz val="10.5"/>
      <color rgb="FFC00000"/>
      <name val="Avenir Next LT Pro"/>
      <family val="2"/>
    </font>
    <font>
      <sz val="10"/>
      <color indexed="8"/>
      <name val="Arial"/>
      <family val="2"/>
    </font>
    <font>
      <b/>
      <i/>
      <vertAlign val="subscript"/>
      <sz val="10.5"/>
      <color rgb="FF000000"/>
      <name val="Avenir Next LT Pro"/>
      <family val="2"/>
    </font>
    <font>
      <vertAlign val="subscript"/>
      <sz val="10.5"/>
      <color rgb="FF000000"/>
      <name val="Avenir Next LT Pro"/>
      <family val="2"/>
    </font>
    <font>
      <sz val="10"/>
      <color indexed="8"/>
      <name val="Arial"/>
      <family val="2"/>
    </font>
    <font>
      <i/>
      <vertAlign val="subscript"/>
      <sz val="10.5"/>
      <color rgb="FF000000"/>
      <name val="Avenir Next LT Pro"/>
      <family val="2"/>
    </font>
    <font>
      <sz val="11"/>
      <color rgb="FF000000"/>
      <name val="Calibri"/>
      <family val="2"/>
    </font>
  </fonts>
  <fills count="11">
    <fill>
      <patternFill patternType="none"/>
    </fill>
    <fill>
      <patternFill patternType="gray125"/>
    </fill>
    <fill>
      <patternFill patternType="solid">
        <fgColor indexed="41"/>
        <bgColor indexed="0"/>
      </patternFill>
    </fill>
    <fill>
      <patternFill patternType="solid">
        <fgColor indexed="47"/>
        <bgColor indexed="0"/>
      </patternFill>
    </fill>
    <fill>
      <patternFill patternType="solid">
        <fgColor indexed="44"/>
        <bgColor indexed="0"/>
      </patternFill>
    </fill>
    <fill>
      <patternFill patternType="solid">
        <fgColor indexed="42"/>
        <bgColor indexed="0"/>
      </patternFill>
    </fill>
    <fill>
      <patternFill patternType="solid">
        <fgColor indexed="45"/>
        <bgColor indexed="0"/>
      </patternFill>
    </fill>
    <fill>
      <patternFill patternType="solid">
        <fgColor indexed="43"/>
        <bgColor indexed="64"/>
      </patternFill>
    </fill>
    <fill>
      <patternFill patternType="solid">
        <fgColor indexed="9"/>
        <bgColor indexed="64"/>
      </patternFill>
    </fill>
    <fill>
      <patternFill patternType="solid">
        <fgColor indexed="43"/>
        <bgColor indexed="0"/>
      </patternFill>
    </fill>
    <fill>
      <patternFill patternType="solid">
        <fgColor theme="1" tint="4.9989318521683403E-2"/>
        <bgColor indexed="64"/>
      </patternFill>
    </fill>
  </fills>
  <borders count="15">
    <border>
      <left/>
      <right/>
      <top/>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thin">
        <color indexed="22"/>
      </left>
      <right style="thin">
        <color indexed="22"/>
      </right>
      <top style="thin">
        <color indexed="22"/>
      </top>
      <bottom/>
      <diagonal/>
    </border>
    <border>
      <left style="thin">
        <color indexed="8"/>
      </left>
      <right/>
      <top style="thin">
        <color indexed="8"/>
      </top>
      <bottom/>
      <diagonal/>
    </border>
    <border>
      <left style="thin">
        <color indexed="64"/>
      </left>
      <right/>
      <top style="thin">
        <color indexed="64"/>
      </top>
      <bottom/>
      <diagonal/>
    </border>
    <border>
      <left style="thin">
        <color indexed="22"/>
      </left>
      <right/>
      <top style="thin">
        <color indexed="22"/>
      </top>
      <bottom/>
      <diagonal/>
    </border>
    <border>
      <left/>
      <right style="thin">
        <color indexed="8"/>
      </right>
      <top style="thin">
        <color indexed="8"/>
      </top>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22"/>
      </bottom>
      <diagonal/>
    </border>
    <border>
      <left style="thin">
        <color indexed="8"/>
      </left>
      <right/>
      <top/>
      <bottom/>
      <diagonal/>
    </border>
    <border>
      <left style="thin">
        <color indexed="8"/>
      </left>
      <right style="thin">
        <color indexed="8"/>
      </right>
      <top/>
      <bottom/>
      <diagonal/>
    </border>
    <border>
      <left/>
      <right/>
      <top style="thin">
        <color indexed="22"/>
      </top>
      <bottom/>
      <diagonal/>
    </border>
    <border>
      <left style="thin">
        <color indexed="22"/>
      </left>
      <right/>
      <top/>
      <bottom/>
      <diagonal/>
    </border>
  </borders>
  <cellStyleXfs count="11">
    <xf numFmtId="0" fontId="0" fillId="0" borderId="0"/>
    <xf numFmtId="43" fontId="3" fillId="0" borderId="0" applyFont="0" applyFill="0" applyBorder="0" applyAlignment="0" applyProtection="0"/>
    <xf numFmtId="0" fontId="2" fillId="0" borderId="0"/>
    <xf numFmtId="0" fontId="2" fillId="0" borderId="0"/>
    <xf numFmtId="0" fontId="2" fillId="0" borderId="0"/>
    <xf numFmtId="0" fontId="2" fillId="0" borderId="0"/>
    <xf numFmtId="0" fontId="5" fillId="0" borderId="0" applyNumberFormat="0" applyFill="0" applyBorder="0" applyAlignment="0" applyProtection="0"/>
    <xf numFmtId="0" fontId="1" fillId="0" borderId="0"/>
    <xf numFmtId="43" fontId="2" fillId="0" borderId="0" applyFont="0" applyFill="0" applyBorder="0" applyAlignment="0" applyProtection="0"/>
    <xf numFmtId="0" fontId="19" fillId="0" borderId="0"/>
    <xf numFmtId="0" fontId="22" fillId="0" borderId="0"/>
  </cellStyleXfs>
  <cellXfs count="69">
    <xf numFmtId="0" fontId="0" fillId="0" borderId="0" xfId="0"/>
    <xf numFmtId="0" fontId="0" fillId="0" borderId="0" xfId="0" applyAlignment="1">
      <alignment horizontal="center"/>
    </xf>
    <xf numFmtId="0" fontId="2" fillId="0" borderId="0" xfId="0" applyFont="1" applyAlignment="1">
      <alignment horizontal="center"/>
    </xf>
    <xf numFmtId="0" fontId="2" fillId="0" borderId="0" xfId="0" applyFont="1"/>
    <xf numFmtId="11" fontId="2" fillId="0" borderId="0" xfId="0" applyNumberFormat="1" applyFont="1"/>
    <xf numFmtId="0" fontId="6" fillId="8" borderId="0" xfId="0" applyFont="1" applyFill="1"/>
    <xf numFmtId="0" fontId="6" fillId="10" borderId="2" xfId="0" applyFont="1" applyFill="1" applyBorder="1"/>
    <xf numFmtId="0" fontId="7" fillId="10" borderId="1" xfId="0" applyFont="1" applyFill="1" applyBorder="1" applyAlignment="1">
      <alignment horizontal="center" vertical="center"/>
    </xf>
    <xf numFmtId="0" fontId="8" fillId="10" borderId="1" xfId="0" applyFont="1" applyFill="1" applyBorder="1" applyAlignment="1">
      <alignment horizontal="center" vertical="top"/>
    </xf>
    <xf numFmtId="0" fontId="6" fillId="8" borderId="0" xfId="0" applyFont="1" applyFill="1" applyAlignment="1">
      <alignment vertical="center" wrapText="1"/>
    </xf>
    <xf numFmtId="0" fontId="9" fillId="7" borderId="1" xfId="0" applyFont="1" applyFill="1" applyBorder="1" applyAlignment="1">
      <alignment horizontal="center" vertical="center"/>
    </xf>
    <xf numFmtId="0" fontId="10" fillId="7" borderId="1" xfId="0" applyFont="1" applyFill="1" applyBorder="1" applyAlignment="1">
      <alignment vertical="top" wrapText="1" readingOrder="1"/>
    </xf>
    <xf numFmtId="0" fontId="13" fillId="7" borderId="3" xfId="0" applyFont="1" applyFill="1" applyBorder="1" applyAlignment="1">
      <alignment vertical="top" wrapText="1" readingOrder="1"/>
    </xf>
    <xf numFmtId="0" fontId="10" fillId="7" borderId="1" xfId="0" applyFont="1" applyFill="1" applyBorder="1" applyAlignment="1">
      <alignment wrapText="1" readingOrder="1"/>
    </xf>
    <xf numFmtId="0" fontId="15" fillId="7" borderId="1" xfId="6" applyNumberFormat="1" applyFont="1" applyFill="1" applyBorder="1" applyAlignment="1">
      <alignment wrapText="1" readingOrder="1"/>
    </xf>
    <xf numFmtId="0" fontId="10" fillId="7" borderId="9" xfId="0" applyFont="1" applyFill="1" applyBorder="1" applyAlignment="1">
      <alignment vertical="top" wrapText="1"/>
    </xf>
    <xf numFmtId="0" fontId="17" fillId="0" borderId="0" xfId="0" applyFont="1"/>
    <xf numFmtId="0" fontId="10" fillId="0" borderId="0" xfId="0" applyFont="1"/>
    <xf numFmtId="0" fontId="10" fillId="0" borderId="0" xfId="0" applyFont="1" applyAlignment="1">
      <alignment horizontal="center"/>
    </xf>
    <xf numFmtId="0" fontId="18" fillId="0" borderId="0" xfId="0" applyFont="1" applyAlignment="1">
      <alignment horizontal="right"/>
    </xf>
    <xf numFmtId="2" fontId="18" fillId="0" borderId="0" xfId="0" applyNumberFormat="1" applyFont="1"/>
    <xf numFmtId="0" fontId="10" fillId="6" borderId="11" xfId="0" applyFont="1" applyFill="1" applyBorder="1" applyAlignment="1">
      <alignment horizontal="center" vertical="top" wrapText="1"/>
    </xf>
    <xf numFmtId="0" fontId="10" fillId="2" borderId="11" xfId="0" applyFont="1" applyFill="1" applyBorder="1" applyAlignment="1">
      <alignment horizontal="center" vertical="top" wrapText="1"/>
    </xf>
    <xf numFmtId="0" fontId="10" fillId="4" borderId="11" xfId="0" applyFont="1" applyFill="1" applyBorder="1" applyAlignment="1">
      <alignment horizontal="center" vertical="top" wrapText="1"/>
    </xf>
    <xf numFmtId="0" fontId="14" fillId="0" borderId="0" xfId="0" applyFont="1"/>
    <xf numFmtId="43" fontId="18" fillId="0" borderId="0" xfId="1" applyFont="1" applyAlignment="1">
      <alignment horizontal="right"/>
    </xf>
    <xf numFmtId="0" fontId="10" fillId="5" borderId="11" xfId="0" applyFont="1" applyFill="1" applyBorder="1" applyAlignment="1">
      <alignment horizontal="center" vertical="top" wrapText="1"/>
    </xf>
    <xf numFmtId="0" fontId="10" fillId="9" borderId="12" xfId="0" applyFont="1" applyFill="1" applyBorder="1" applyAlignment="1">
      <alignment horizontal="center" vertical="top" wrapText="1"/>
    </xf>
    <xf numFmtId="0" fontId="10" fillId="6" borderId="5" xfId="0" applyFont="1" applyFill="1" applyBorder="1" applyAlignment="1">
      <alignment horizontal="center" vertical="top" wrapText="1"/>
    </xf>
    <xf numFmtId="0" fontId="10" fillId="2" borderId="5" xfId="0" applyFont="1" applyFill="1" applyBorder="1" applyAlignment="1">
      <alignment horizontal="center" vertical="top" wrapText="1"/>
    </xf>
    <xf numFmtId="0" fontId="10" fillId="5" borderId="5" xfId="0" applyFont="1" applyFill="1" applyBorder="1" applyAlignment="1">
      <alignment horizontal="center" vertical="top" wrapText="1"/>
    </xf>
    <xf numFmtId="0" fontId="10" fillId="4" borderId="5" xfId="0" applyFont="1" applyFill="1" applyBorder="1" applyAlignment="1">
      <alignment horizontal="center" vertical="top" wrapText="1"/>
    </xf>
    <xf numFmtId="1" fontId="10" fillId="9" borderId="8" xfId="0" applyNumberFormat="1" applyFont="1" applyFill="1" applyBorder="1" applyAlignment="1">
      <alignment horizontal="center" vertical="top" wrapText="1"/>
    </xf>
    <xf numFmtId="0" fontId="10" fillId="3" borderId="11" xfId="0" applyFont="1" applyFill="1" applyBorder="1" applyAlignment="1">
      <alignment horizontal="center" vertical="top" wrapText="1"/>
    </xf>
    <xf numFmtId="0" fontId="10" fillId="0" borderId="7" xfId="3" applyFont="1" applyBorder="1" applyAlignment="1">
      <alignment wrapText="1"/>
    </xf>
    <xf numFmtId="0" fontId="10" fillId="0" borderId="7" xfId="3" applyFont="1" applyBorder="1" applyAlignment="1">
      <alignment horizontal="center" wrapText="1"/>
    </xf>
    <xf numFmtId="11" fontId="10" fillId="0" borderId="7" xfId="3" applyNumberFormat="1" applyFont="1" applyBorder="1" applyAlignment="1">
      <alignment horizontal="right" wrapText="1"/>
    </xf>
    <xf numFmtId="0" fontId="10" fillId="0" borderId="7" xfId="2" applyFont="1" applyBorder="1"/>
    <xf numFmtId="0" fontId="10" fillId="0" borderId="7" xfId="2" applyFont="1" applyBorder="1" applyAlignment="1">
      <alignment horizontal="center"/>
    </xf>
    <xf numFmtId="11" fontId="10" fillId="0" borderId="7" xfId="2" applyNumberFormat="1" applyFont="1" applyBorder="1" applyAlignment="1">
      <alignment horizontal="right"/>
    </xf>
    <xf numFmtId="0" fontId="10" fillId="0" borderId="7" xfId="4" applyFont="1" applyBorder="1"/>
    <xf numFmtId="0" fontId="10" fillId="0" borderId="7" xfId="4" applyFont="1" applyBorder="1" applyAlignment="1">
      <alignment horizontal="center"/>
    </xf>
    <xf numFmtId="11" fontId="10" fillId="0" borderId="7" xfId="4" applyNumberFormat="1" applyFont="1" applyBorder="1" applyAlignment="1">
      <alignment horizontal="right"/>
    </xf>
    <xf numFmtId="0" fontId="0" fillId="0" borderId="0" xfId="0" applyAlignment="1">
      <alignment vertical="top"/>
    </xf>
    <xf numFmtId="1" fontId="10" fillId="3" borderId="6" xfId="0" applyNumberFormat="1" applyFont="1" applyFill="1" applyBorder="1" applyAlignment="1">
      <alignment horizontal="center" vertical="top" wrapText="1"/>
    </xf>
    <xf numFmtId="1" fontId="10" fillId="3" borderId="10" xfId="0" applyNumberFormat="1" applyFont="1" applyFill="1" applyBorder="1" applyAlignment="1">
      <alignment horizontal="center" vertical="top" wrapText="1"/>
    </xf>
    <xf numFmtId="0" fontId="0" fillId="0" borderId="0" xfId="0" applyAlignment="1">
      <alignment vertical="top" wrapText="1"/>
    </xf>
    <xf numFmtId="0" fontId="13" fillId="6" borderId="11" xfId="0" applyFont="1" applyFill="1" applyBorder="1" applyAlignment="1">
      <alignment horizontal="center" vertical="top" wrapText="1"/>
    </xf>
    <xf numFmtId="0" fontId="13" fillId="2" borderId="11" xfId="0" applyFont="1" applyFill="1" applyBorder="1" applyAlignment="1">
      <alignment horizontal="center" vertical="top" wrapText="1"/>
    </xf>
    <xf numFmtId="0" fontId="13" fillId="5" borderId="11" xfId="0" applyFont="1" applyFill="1" applyBorder="1" applyAlignment="1">
      <alignment horizontal="center" vertical="top" wrapText="1"/>
    </xf>
    <xf numFmtId="0" fontId="13" fillId="4" borderId="11" xfId="0" applyFont="1" applyFill="1" applyBorder="1" applyAlignment="1">
      <alignment horizontal="center" vertical="top" wrapText="1"/>
    </xf>
    <xf numFmtId="0" fontId="13" fillId="3" borderId="11" xfId="0" applyFont="1" applyFill="1" applyBorder="1" applyAlignment="1">
      <alignment horizontal="center" vertical="top" wrapText="1"/>
    </xf>
    <xf numFmtId="0" fontId="13" fillId="9" borderId="12" xfId="0" applyFont="1" applyFill="1" applyBorder="1" applyAlignment="1">
      <alignment horizontal="center" vertical="top" wrapText="1"/>
    </xf>
    <xf numFmtId="0" fontId="10" fillId="0" borderId="4" xfId="3" applyFont="1" applyBorder="1" applyAlignment="1">
      <alignment horizontal="center" wrapText="1"/>
    </xf>
    <xf numFmtId="11" fontId="10" fillId="0" borderId="7" xfId="2" applyNumberFormat="1" applyFont="1" applyBorder="1" applyAlignment="1">
      <alignment horizontal="center"/>
    </xf>
    <xf numFmtId="11" fontId="10" fillId="0" borderId="7" xfId="4" applyNumberFormat="1" applyFont="1" applyBorder="1" applyAlignment="1">
      <alignment horizontal="center"/>
    </xf>
    <xf numFmtId="0" fontId="10" fillId="0" borderId="7" xfId="3" applyFont="1" applyBorder="1" applyAlignment="1">
      <alignment horizontal="right" wrapText="1"/>
    </xf>
    <xf numFmtId="0" fontId="10" fillId="0" borderId="7" xfId="4" applyFont="1" applyBorder="1" applyAlignment="1">
      <alignment horizontal="right"/>
    </xf>
    <xf numFmtId="0" fontId="6" fillId="0" borderId="0" xfId="0" applyFont="1"/>
    <xf numFmtId="1" fontId="10" fillId="3" borderId="0" xfId="0" applyNumberFormat="1" applyFont="1" applyFill="1" applyAlignment="1">
      <alignment horizontal="center" vertical="top" wrapText="1"/>
    </xf>
    <xf numFmtId="11" fontId="10" fillId="0" borderId="13" xfId="3" applyNumberFormat="1" applyFont="1" applyBorder="1" applyAlignment="1">
      <alignment horizontal="right" wrapText="1"/>
    </xf>
    <xf numFmtId="11" fontId="10" fillId="0" borderId="4" xfId="3" applyNumberFormat="1" applyFont="1" applyBorder="1" applyAlignment="1">
      <alignment horizontal="right" wrapText="1"/>
    </xf>
    <xf numFmtId="11" fontId="10" fillId="0" borderId="14" xfId="3" applyNumberFormat="1" applyFont="1" applyBorder="1" applyAlignment="1">
      <alignment horizontal="right" wrapText="1"/>
    </xf>
    <xf numFmtId="11" fontId="10" fillId="0" borderId="4" xfId="2" applyNumberFormat="1" applyFont="1" applyBorder="1" applyAlignment="1">
      <alignment horizontal="right"/>
    </xf>
    <xf numFmtId="11" fontId="10" fillId="0" borderId="14" xfId="2" applyNumberFormat="1" applyFont="1" applyBorder="1" applyAlignment="1">
      <alignment horizontal="right"/>
    </xf>
    <xf numFmtId="0" fontId="6" fillId="0" borderId="0" xfId="0" applyFont="1" applyAlignment="1">
      <alignment wrapText="1"/>
    </xf>
    <xf numFmtId="0" fontId="6" fillId="0" borderId="0" xfId="0" applyFont="1" applyAlignment="1">
      <alignment horizontal="center"/>
    </xf>
    <xf numFmtId="0" fontId="12" fillId="0" borderId="0" xfId="0" applyFont="1"/>
    <xf numFmtId="0" fontId="24" fillId="0" borderId="0" xfId="0" applyFont="1"/>
  </cellXfs>
  <cellStyles count="11">
    <cellStyle name="Comma" xfId="1" builtinId="3"/>
    <cellStyle name="Comma 2" xfId="8" xr:uid="{054A7618-9A3D-424A-9FE9-56C5EA1952CF}"/>
    <cellStyle name="Hyperlink" xfId="6" builtinId="8"/>
    <cellStyle name="Normal" xfId="0" builtinId="0" customBuiltin="1"/>
    <cellStyle name="Normal 2" xfId="5" xr:uid="{00000000-0005-0000-0000-000003000000}"/>
    <cellStyle name="Normal 3" xfId="7" xr:uid="{ACF42497-EED8-4F98-8595-F12314FC79D4}"/>
    <cellStyle name="Normal 4" xfId="9" xr:uid="{BE70A736-25A3-433B-9EAA-F681C8C74809}"/>
    <cellStyle name="Normal 5" xfId="10" xr:uid="{809A52B4-9AF7-4E20-828B-B0D432234A58}"/>
    <cellStyle name="Normal_CO2 from biogenic materials" xfId="2" xr:uid="{00000000-0005-0000-0000-000004000000}"/>
    <cellStyle name="Normal_Excluded emissions" xfId="3" xr:uid="{00000000-0005-0000-0000-000005000000}"/>
    <cellStyle name="Normal_Included emissions" xfId="4" xr:uid="{00000000-0005-0000-0000-000007000000}"/>
  </cellStyles>
  <dxfs count="161">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center"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alignment horizontal="right" vertical="bottom" textRotation="0" wrapText="0" indent="0" justifyLastLine="0" shrinkToFit="0" readingOrder="0"/>
      <border diagonalUp="0" diagonalDown="0">
        <left style="thin">
          <color indexed="22"/>
        </left>
        <right/>
        <top style="thin">
          <color indexed="22"/>
        </top>
        <bottom/>
        <vertical/>
        <horizontal/>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22"/>
        </left>
        <right style="thin">
          <color indexed="22"/>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top style="thin">
          <color indexed="22"/>
        </top>
        <bottom/>
      </border>
    </dxf>
    <dxf>
      <border outline="0">
        <top style="thin">
          <color indexed="8"/>
        </top>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0.5"/>
        <color indexed="8"/>
        <name val="Avenir Next LT Pro"/>
        <family val="2"/>
        <scheme val="none"/>
      </font>
      <fill>
        <patternFill patternType="solid">
          <fgColor indexed="0"/>
          <bgColor indexed="47"/>
        </patternFill>
      </fill>
      <alignment horizontal="center" vertical="top" textRotation="0" wrapText="1" indent="0" justifyLastLine="0" shrinkToFit="0" readingOrder="0"/>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center"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alignment horizontal="right" vertical="bottom" textRotation="0" wrapText="0" indent="0" justifyLastLine="0" shrinkToFit="0" readingOrder="0"/>
      <border diagonalUp="0" diagonalDown="0">
        <left style="thin">
          <color indexed="22"/>
        </left>
        <right/>
        <top style="thin">
          <color indexed="22"/>
        </top>
        <bottom/>
        <vertical/>
        <horizontal/>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0.5"/>
        <color indexed="8"/>
        <name val="Avenir Next LT Pro"/>
        <family val="2"/>
        <scheme val="none"/>
      </font>
      <numFmt numFmtId="1" formatCode="0"/>
      <fill>
        <patternFill patternType="solid">
          <fgColor indexed="0"/>
          <bgColor indexed="47"/>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alignment horizontal="center" vertical="bottom" textRotation="0" wrapText="1" indent="0" justifyLastLine="0" shrinkToFit="0" readingOrder="0"/>
      <border diagonalUp="0" diagonalDown="0" outline="0">
        <left style="thin">
          <color indexed="22"/>
        </left>
        <right style="thin">
          <color indexed="22"/>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alignment horizontal="right" vertical="bottom" textRotation="0" wrapText="1" indent="0" justifyLastLine="0" shrinkToFit="0" readingOrder="0"/>
      <border diagonalUp="0" diagonalDown="0">
        <left style="thin">
          <color indexed="22"/>
        </left>
        <right/>
        <top style="thin">
          <color indexed="22"/>
        </top>
        <bottom/>
        <vertical/>
        <horizontal/>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style="thin">
          <color indexed="22"/>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alignment horizontal="center" vertical="bottom" textRotation="0" wrapText="1" indent="0" justifyLastLine="0" shrinkToFit="0" readingOrder="0"/>
      <border diagonalUp="0" diagonalDown="0" outline="0">
        <left style="thin">
          <color indexed="22"/>
        </left>
        <right style="thin">
          <color indexed="22"/>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alignment horizontal="general"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alignment horizontal="general"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alignment horizontal="general"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alignment horizontal="general"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alignment horizontal="general"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alignment horizontal="general"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alignment horizontal="general"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alignment horizontal="general" vertical="bottom" textRotation="0" wrapText="1" indent="0" justifyLastLine="0" shrinkToFit="0" readingOrder="0"/>
      <border diagonalUp="0" diagonalDown="0" outline="0">
        <left style="thin">
          <color indexed="22"/>
        </left>
        <right/>
        <top style="thin">
          <color indexed="22"/>
        </top>
        <bottom/>
      </border>
    </dxf>
    <dxf>
      <border outline="0">
        <top style="thin">
          <color indexed="8"/>
        </top>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0.5"/>
        <color indexed="8"/>
        <name val="Avenir Next LT Pro"/>
        <family val="2"/>
        <scheme val="none"/>
      </font>
      <fill>
        <patternFill patternType="solid">
          <fgColor indexed="0"/>
          <bgColor indexed="47"/>
        </patternFill>
      </fill>
      <alignment horizontal="center"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numFmt numFmtId="15" formatCode="0.00E+00"/>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fill>
        <patternFill patternType="none">
          <fgColor indexed="64"/>
          <bgColor auto="1"/>
        </patternFill>
      </fill>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fill>
        <patternFill patternType="none">
          <fgColor indexed="64"/>
          <bgColor auto="1"/>
        </patternFill>
      </fill>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fill>
        <patternFill patternType="none">
          <fgColor indexed="64"/>
          <bgColor auto="1"/>
        </patternFill>
      </fill>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fill>
        <patternFill patternType="none">
          <fgColor indexed="64"/>
          <bgColor auto="1"/>
        </patternFill>
      </fill>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fill>
        <patternFill patternType="none">
          <fgColor indexed="64"/>
          <bgColor auto="1"/>
        </patternFill>
      </fill>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fill>
        <patternFill patternType="none">
          <fgColor indexed="64"/>
          <bgColor auto="1"/>
        </patternFill>
      </fill>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fill>
        <patternFill patternType="none">
          <fgColor indexed="64"/>
          <bgColor auto="1"/>
        </patternFill>
      </fill>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fill>
        <patternFill patternType="none">
          <fgColor indexed="64"/>
          <bgColor auto="1"/>
        </patternFill>
      </fill>
      <border diagonalUp="0" diagonalDown="0" outline="0">
        <left style="thin">
          <color indexed="22"/>
        </left>
        <right style="thin">
          <color indexed="22"/>
        </right>
        <top style="thin">
          <color indexed="22"/>
        </top>
        <bottom style="thin">
          <color indexed="22"/>
        </bottom>
      </border>
    </dxf>
    <dxf>
      <border outline="0">
        <top style="thin">
          <color indexed="8"/>
        </top>
        <bottom style="thin">
          <color indexed="22"/>
        </bottom>
      </border>
    </dxf>
    <dxf>
      <font>
        <b val="0"/>
        <i val="0"/>
        <strike val="0"/>
        <condense val="0"/>
        <extend val="0"/>
        <outline val="0"/>
        <shadow val="0"/>
        <u val="none"/>
        <vertAlign val="baseline"/>
        <sz val="11"/>
        <color rgb="FF000000"/>
        <name val="Calibri"/>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0.5"/>
        <color auto="1"/>
        <name val="Avenir Next LT Pro"/>
        <family val="2"/>
        <scheme val="none"/>
      </font>
      <fill>
        <patternFill patternType="solid">
          <fgColor indexed="0"/>
          <bgColor indexed="47"/>
        </patternFill>
      </fill>
      <alignment horizontal="center" vertical="top" textRotation="0" wrapText="1" indent="0" justifyLastLine="0" shrinkToFit="0" readingOrder="0"/>
    </dxf>
    <dxf>
      <fill>
        <patternFill patternType="solid">
          <bgColor rgb="FFF9FECA"/>
        </patternFill>
      </fill>
    </dxf>
    <dxf>
      <fill>
        <patternFill patternType="none">
          <bgColor auto="1"/>
        </patternFill>
      </fill>
    </dxf>
    <dxf>
      <fill>
        <patternFill>
          <bgColor rgb="FFFFFFCC"/>
        </patternFill>
      </fill>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ill>
        <patternFill>
          <bgColor rgb="FFE6FAE6"/>
        </patternFill>
      </fill>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ill>
        <patternFill>
          <bgColor rgb="FFE2F3F6"/>
        </patternFill>
      </fill>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ill>
        <patternFill patternType="none">
          <bgColor auto="1"/>
        </patternFill>
      </fill>
    </dxf>
    <dxf>
      <fill>
        <patternFill>
          <bgColor rgb="FFFEF2E8"/>
        </patternFill>
      </fill>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s>
  <tableStyles count="4" defaultTableStyle="TableStyleMedium2" defaultPivotStyle="PivotStyleLight16">
    <tableStyle name="Excluded Emissions" pivot="0" count="4" xr9:uid="{00000000-0011-0000-FFFF-FFFF00000000}">
      <tableStyleElement type="wholeTable" dxfId="160"/>
      <tableStyleElement type="headerRow" dxfId="159"/>
      <tableStyleElement type="firstRowStripe" dxfId="158"/>
      <tableStyleElement type="secondRowStripe" dxfId="157"/>
    </tableStyle>
    <tableStyle name="Excluded_emissions" pivot="0" count="3" xr9:uid="{00000000-0011-0000-FFFF-FFFF01000000}">
      <tableStyleElement type="wholeTable" dxfId="156"/>
      <tableStyleElement type="headerRow" dxfId="155"/>
      <tableStyleElement type="firstRowStripe" dxfId="154"/>
    </tableStyle>
    <tableStyle name="Forest_Wood" pivot="0" count="3" xr9:uid="{00000000-0011-0000-FFFF-FFFF02000000}">
      <tableStyleElement type="wholeTable" dxfId="153"/>
      <tableStyleElement type="headerRow" dxfId="152"/>
      <tableStyleElement type="firstRowStripe" dxfId="151"/>
    </tableStyle>
    <tableStyle name="Gross_Emissions" pivot="0" count="5" xr9:uid="{00000000-0011-0000-FFFF-FFFF03000000}">
      <tableStyleElement type="wholeTable" dxfId="150"/>
      <tableStyleElement type="headerRow" dxfId="149"/>
      <tableStyleElement type="firstRowStripe" dxfId="148"/>
      <tableStyleElement type="secondRowStripe" dxfId="147"/>
      <tableStyleElement type="firstColumnStripe" dxfId="146"/>
    </tableStyle>
  </tableStyles>
  <colors>
    <mruColors>
      <color rgb="FFE2F3F6"/>
      <color rgb="FFD0EBF0"/>
      <color rgb="FFBCE2EA"/>
      <color rgb="FFFFFFCC"/>
      <color rgb="FF99FF99"/>
      <color rgb="FFFFFF99"/>
      <color rgb="FFCC99FF"/>
      <color rgb="FFFEF2E8"/>
      <color rgb="FFE5F4F7"/>
      <color rgb="FFE6FA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C43B69-B53E-446F-875C-E1DCD343CC58}" name="Included2024ed" displayName="Included2024ed" ref="A2:AH2174" totalsRowShown="0" headerRowDxfId="145" dataDxfId="144" tableBorderDxfId="143" dataCellStyle="Normal_Included emissions">
  <autoFilter ref="A2:AH2174" xr:uid="{59C43B69-B53E-446F-875C-E1DCD343CC58}"/>
  <tableColumns count="34">
    <tableColumn id="1" xr3:uid="{2C6F795C-DDFC-45F1-B014-14629A7602B1}" name="Type of emission" dataDxfId="142" dataCellStyle="Normal_Included emissions"/>
    <tableColumn id="2" xr3:uid="{837D47E9-BB7B-451C-9E5E-4CA0C0B75C40}" name="IPCC Code" dataDxfId="141" dataCellStyle="Normal_Included emissions"/>
    <tableColumn id="3" xr3:uid="{E8803EAB-5F1A-4C44-B4FC-F8AD329C9485}" name="Sector Level 1" dataDxfId="140" dataCellStyle="Normal_Included emissions"/>
    <tableColumn id="4" xr3:uid="{93A05200-F7AA-4FF2-9B09-0B366C0B8D65}" name="Sector Level 2" dataDxfId="139" dataCellStyle="Normal_Included emissions"/>
    <tableColumn id="5" xr3:uid="{F57DEE16-A7E7-4D78-BF9C-5A1F917037AD}" name="Sector Level 3" dataDxfId="138" dataCellStyle="Normal_Included emissions"/>
    <tableColumn id="6" xr3:uid="{69065746-3646-4B39-87FD-5A6E755F0DDB}" name="Sector Level 4" dataDxfId="137" dataCellStyle="Normal_Included emissions"/>
    <tableColumn id="7" xr3:uid="{BB918955-B8A5-43A6-B2A5-E4FA30D264D9}" name="Activity Level 1" dataDxfId="136" dataCellStyle="Normal_Included emissions"/>
    <tableColumn id="8" xr3:uid="{9515A954-0BEF-4EDF-AFB9-E15325163614}" name="Activity Level 2" dataDxfId="135" dataCellStyle="Normal_Included emissions"/>
    <tableColumn id="9" xr3:uid="{5D697AB8-D290-4E27-9968-A66F1B136E0F}" name="GHG" dataDxfId="134" dataCellStyle="Normal_Included emissions"/>
    <tableColumn id="10" xr3:uid="{ECD67D24-DCC8-4F95-8607-8D965D602D73}" name="GWP" dataDxfId="133" dataCellStyle="Normal_Included emissions"/>
    <tableColumn id="11" xr3:uid="{489CB7C7-0B1E-46F5-B6C0-C149A6F35C90}" name="2000" dataDxfId="132" dataCellStyle="Normal_Included emissions"/>
    <tableColumn id="12" xr3:uid="{D3E54641-B685-4440-A5D9-7B7203C925E7}" name="2001" dataDxfId="131" dataCellStyle="Normal_Included emissions"/>
    <tableColumn id="13" xr3:uid="{5BED3C8E-9CE6-4EF1-A2ED-6147092FFEAE}" name="2002" dataDxfId="130" dataCellStyle="Normal_Included emissions"/>
    <tableColumn id="14" xr3:uid="{14BC2175-0623-4838-9DF3-B06A62DCBD4E}" name="2003" dataDxfId="129" dataCellStyle="Normal_Included emissions"/>
    <tableColumn id="15" xr3:uid="{BFACA514-6159-4E94-8A5C-70CEFC15DE16}" name="2004" dataDxfId="128" dataCellStyle="Normal_Included emissions"/>
    <tableColumn id="16" xr3:uid="{3F233201-7128-4D55-906C-722E6666CDC1}" name="2005" dataDxfId="127" dataCellStyle="Normal_Included emissions"/>
    <tableColumn id="17" xr3:uid="{B983CB35-B3D6-4DC3-8F45-22763CBFE70C}" name="2006" dataDxfId="126" dataCellStyle="Normal_Included emissions"/>
    <tableColumn id="18" xr3:uid="{27146FCF-0ABF-4267-BF08-29F71C00BB7C}" name="2007" dataDxfId="125" dataCellStyle="Normal_Included emissions"/>
    <tableColumn id="19" xr3:uid="{096D100C-45F7-4CBF-84E4-6010B2F15FA2}" name="2008" dataDxfId="124" dataCellStyle="Normal_Included emissions"/>
    <tableColumn id="20" xr3:uid="{CB8BD1F2-CF14-45C4-BDBB-9372564C743D}" name="2009" dataDxfId="123" dataCellStyle="Normal_Included emissions"/>
    <tableColumn id="21" xr3:uid="{5A349E71-53A0-449B-BFF7-3F9AE3C7CBF6}" name="2010" dataDxfId="122" dataCellStyle="Normal_Included emissions"/>
    <tableColumn id="22" xr3:uid="{3630753A-BC83-4C93-910F-FCBE1F49DC55}" name="2011" dataDxfId="121" dataCellStyle="Normal_Included emissions"/>
    <tableColumn id="23" xr3:uid="{A71990D7-8AA8-4980-97E7-660D9E870068}" name="2012" dataDxfId="120" dataCellStyle="Normal_Included emissions"/>
    <tableColumn id="24" xr3:uid="{80F5FE08-2C1A-4442-8884-F8D8148BC6E6}" name="2013" dataDxfId="119" dataCellStyle="Normal_Included emissions"/>
    <tableColumn id="25" xr3:uid="{70E5F1A9-23FA-4B37-9926-F0063BE1886B}" name="2014" dataDxfId="118" dataCellStyle="Normal_Included emissions"/>
    <tableColumn id="26" xr3:uid="{D47FB748-3988-4788-8F83-FBEBFEC5F9AC}" name="2015" dataDxfId="117" dataCellStyle="Normal_Included emissions"/>
    <tableColumn id="27" xr3:uid="{65713829-0390-4932-B24F-57622D892706}" name="2016" dataDxfId="116" dataCellStyle="Normal_Included emissions"/>
    <tableColumn id="28" xr3:uid="{BEFE4B63-29CD-4CE2-8B9B-7DE16B80A014}" name="2017" dataDxfId="115" dataCellStyle="Normal_Included emissions"/>
    <tableColumn id="29" xr3:uid="{E30DB93A-63CF-4CE0-A3CC-4EFBFEBC99CB}" name="2018" dataDxfId="114" dataCellStyle="Normal_Included emissions"/>
    <tableColumn id="30" xr3:uid="{C5F4D323-35A4-4F7A-B7A0-A65D906593DE}" name="2019" dataDxfId="113" dataCellStyle="Normal_Included emissions"/>
    <tableColumn id="31" xr3:uid="{C5CC7FE0-7B40-4E1C-917D-AA9445552037}" name="2020" dataDxfId="112" dataCellStyle="Normal_Included emissions"/>
    <tableColumn id="32" xr3:uid="{9CADB2AD-C9CB-40EB-B088-5F64B558486B}" name="2021" dataDxfId="111" dataCellStyle="Normal_Included emissions"/>
    <tableColumn id="34" xr3:uid="{AEE7DAA7-C657-40C3-B003-7F3491280AD0}" name="2022" dataDxfId="110" dataCellStyle="Normal_Included emissions"/>
    <tableColumn id="33" xr3:uid="{637468AD-E92F-447F-824F-2D801390CC24}" name="SectorActivity_code" dataDxfId="109" dataCellStyle="Normal_Included emissions"/>
  </tableColumns>
  <tableStyleInfo name="Gross_Emissions"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0BF14F-5B1F-4CF6-BCA7-6BDCABEB717E}" name="Excluded2024ed" displayName="Excluded2024ed" ref="A2:AH28" totalsRowShown="0" headerRowDxfId="108" dataDxfId="107" tableBorderDxfId="106" dataCellStyle="Normal_Excluded emissions">
  <autoFilter ref="A2:AH28" xr:uid="{700BF14F-5B1F-4CF6-BCA7-6BDCABEB717E}"/>
  <sortState xmlns:xlrd2="http://schemas.microsoft.com/office/spreadsheetml/2017/richdata2" ref="A3:AH28">
    <sortCondition ref="C3:C28"/>
    <sortCondition ref="D3:D28"/>
    <sortCondition ref="E3:E28"/>
    <sortCondition ref="F3:F28"/>
    <sortCondition ref="G3:G28"/>
    <sortCondition ref="H3:H28"/>
    <sortCondition ref="I3:I28"/>
  </sortState>
  <tableColumns count="34">
    <tableColumn id="1" xr3:uid="{927D5477-8CD5-4086-9ED9-87D972FE0F0A}" name="Type of emission" dataDxfId="105" dataCellStyle="Normal_Excluded emissions"/>
    <tableColumn id="2" xr3:uid="{88EA2A5D-97CB-4F29-9F94-8E26723A9B27}" name="IPCC Code" dataDxfId="104" dataCellStyle="Normal_Excluded emissions"/>
    <tableColumn id="3" xr3:uid="{23E3B250-EC8F-4B23-B315-42517040FD30}" name="Sector Level 1" dataDxfId="103" dataCellStyle="Normal_Excluded emissions"/>
    <tableColumn id="4" xr3:uid="{903E4840-CA01-44A9-82FD-8B0C61BFE643}" name="Sector Level 2" dataDxfId="102" dataCellStyle="Normal_Excluded emissions"/>
    <tableColumn id="5" xr3:uid="{F0FDB264-B0AB-4D9C-AE91-87A2451A15B3}" name="Sector Level 3" dataDxfId="101" dataCellStyle="Normal_Excluded emissions"/>
    <tableColumn id="6" xr3:uid="{46D69A2B-6FFD-4FDC-B4FF-696BC450B74A}" name="Sector Level 4" dataDxfId="100" dataCellStyle="Normal_Excluded emissions"/>
    <tableColumn id="7" xr3:uid="{C0043E7B-2886-4CE2-B4AB-8DBD884FB90C}" name="Activity Level 1" dataDxfId="99" dataCellStyle="Normal_Excluded emissions"/>
    <tableColumn id="8" xr3:uid="{515B1342-8F48-41D8-AEB5-B54705CC3F85}" name="Activity Level 2" dataDxfId="98" dataCellStyle="Normal_Excluded emissions"/>
    <tableColumn id="9" xr3:uid="{44D451F7-C09A-4AE0-BE3B-AC3CF6902001}" name="GHG" dataDxfId="97" dataCellStyle="Normal_Excluded emissions"/>
    <tableColumn id="10" xr3:uid="{F189F442-F1ED-4E62-B5BD-86930A7CE8CD}" name="GWP" dataDxfId="96" dataCellStyle="Normal_Excluded emissions"/>
    <tableColumn id="11" xr3:uid="{3BF02DFD-3384-4D76-A32A-0885F41D0F18}" name="2000" dataDxfId="95" dataCellStyle="Normal_Excluded emissions"/>
    <tableColumn id="12" xr3:uid="{1F293611-5F2E-4411-936A-6C1BDF8B9AAD}" name="2001" dataDxfId="94" dataCellStyle="Normal_Excluded emissions"/>
    <tableColumn id="13" xr3:uid="{AC659BA8-2803-4C6A-8DA3-97F060806AE2}" name="2002" dataDxfId="93" dataCellStyle="Normal_Excluded emissions"/>
    <tableColumn id="14" xr3:uid="{D6DC2A22-7304-4521-B033-BC473C341560}" name="2003" dataDxfId="92" dataCellStyle="Normal_Excluded emissions"/>
    <tableColumn id="15" xr3:uid="{31BA7854-BBE7-4B81-B020-E4831725E0FC}" name="2004" dataDxfId="91" dataCellStyle="Normal_Excluded emissions"/>
    <tableColumn id="16" xr3:uid="{15206164-4E75-4750-AF70-38641AE69973}" name="2005" dataDxfId="90" dataCellStyle="Normal_Excluded emissions"/>
    <tableColumn id="17" xr3:uid="{C64701A1-C6F9-4C44-A333-05C2BBF3CEDA}" name="2006" dataDxfId="89" dataCellStyle="Normal_Excluded emissions"/>
    <tableColumn id="18" xr3:uid="{30025F17-0EAE-4EA0-85D3-244004AAE3EE}" name="2007" dataDxfId="88" dataCellStyle="Normal_Excluded emissions"/>
    <tableColumn id="19" xr3:uid="{6AF8C3FC-A807-49E5-B73E-9D65A538F4D9}" name="2008" dataDxfId="87" dataCellStyle="Normal_Excluded emissions"/>
    <tableColumn id="20" xr3:uid="{5AB1588A-0E44-4862-832D-5B97B2D0A879}" name="2009" dataDxfId="86" dataCellStyle="Normal_Excluded emissions"/>
    <tableColumn id="21" xr3:uid="{850DF8A0-0271-4BFE-A5BA-9DDD91F777F9}" name="2010" dataDxfId="85" dataCellStyle="Normal_Excluded emissions"/>
    <tableColumn id="22" xr3:uid="{76BA824B-07DC-4FC5-B260-C3306ED6BE83}" name="2011" dataDxfId="84" dataCellStyle="Normal_Excluded emissions"/>
    <tableColumn id="23" xr3:uid="{806A84CF-0DA6-48D0-9EBE-66B731527769}" name="2012" dataDxfId="83" dataCellStyle="Normal_Excluded emissions"/>
    <tableColumn id="24" xr3:uid="{4D373E0A-9AE9-476C-B3C9-F7673304B387}" name="2013" dataDxfId="82" dataCellStyle="Normal_Excluded emissions"/>
    <tableColumn id="25" xr3:uid="{C2D7A94B-A3DA-479D-AC4D-ED38A92DEF1B}" name="2014" dataDxfId="81" dataCellStyle="Normal_Excluded emissions"/>
    <tableColumn id="26" xr3:uid="{4011304C-EBB9-42A2-B090-90E90DE95E58}" name="2015" dataDxfId="80" dataCellStyle="Normal_Excluded emissions"/>
    <tableColumn id="27" xr3:uid="{3FC498D7-5D1C-41F9-B218-3ABA660FAE6F}" name="2016" dataDxfId="79" dataCellStyle="Normal_Excluded emissions"/>
    <tableColumn id="28" xr3:uid="{78BF98C1-761E-4029-BCA0-7CCB77D326FF}" name="2017" dataDxfId="78" dataCellStyle="Normal_Excluded emissions"/>
    <tableColumn id="29" xr3:uid="{AAAD7FA9-BE94-4736-AF51-74ADB1D92D66}" name="2018" dataDxfId="77" dataCellStyle="Normal_Excluded emissions"/>
    <tableColumn id="30" xr3:uid="{0BE87909-1CFB-4B91-930B-F56B804A2668}" name="2019" dataDxfId="76" dataCellStyle="Normal_Excluded emissions"/>
    <tableColumn id="31" xr3:uid="{AFDE05AF-D3A2-4578-830E-C12B7EFE7892}" name="2020" dataDxfId="75" dataCellStyle="Normal_Excluded emissions"/>
    <tableColumn id="32" xr3:uid="{8D7126D4-8404-4681-B2E5-3F7D437FD829}" name="2021" dataDxfId="74" dataCellStyle="Normal_Excluded emissions"/>
    <tableColumn id="34" xr3:uid="{A00BE397-4B6E-4C29-A51C-B4C287F8CFBE}" name="2022" dataDxfId="73" dataCellStyle="Normal_Excluded emissions"/>
    <tableColumn id="33" xr3:uid="{D6BF1266-1A79-4FB2-A7BB-C90BD3229D7F}" name="SectorActivity_code" dataDxfId="72" dataCellStyle="Normal_Excluded emissions"/>
  </tableColumns>
  <tableStyleInfo name="Excluded_emissions"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652BA20-8A4D-4E50-9230-ECCA14D19876}" name="Biogenic2024ed" displayName="Biogenic2024ed" ref="A2:AG139" totalsRowShown="0" headerRowDxfId="71" dataDxfId="70" dataCellStyle="Normal_CO2 from biogenic materials">
  <autoFilter ref="A2:AG139" xr:uid="{1652BA20-8A4D-4E50-9230-ECCA14D19876}"/>
  <sortState xmlns:xlrd2="http://schemas.microsoft.com/office/spreadsheetml/2017/richdata2" ref="A3:AG139">
    <sortCondition ref="C3:C139"/>
    <sortCondition ref="D3:D139"/>
    <sortCondition ref="E3:E139"/>
    <sortCondition ref="F3:F139"/>
    <sortCondition ref="G3:G139"/>
    <sortCondition ref="H3:H139"/>
    <sortCondition ref="I3:I139"/>
  </sortState>
  <tableColumns count="33">
    <tableColumn id="1" xr3:uid="{0956A2DB-70CA-4285-ACAE-06AD893C3062}" name="Type of emission" dataDxfId="69" dataCellStyle="Normal_CO2 from biogenic materials"/>
    <tableColumn id="2" xr3:uid="{EE869892-1F69-4B48-9E4E-63F67063D32B}" name="IPCC Code" dataDxfId="68" dataCellStyle="Normal_CO2 from biogenic materials"/>
    <tableColumn id="3" xr3:uid="{D8DFA1B7-278E-4E8E-B05D-BF90A37DC040}" name="Sector Level 1" dataDxfId="67" dataCellStyle="Normal_CO2 from biogenic materials"/>
    <tableColumn id="4" xr3:uid="{7209CA97-A3A6-4C0C-B9A4-AF1BC3819A4A}" name="Sector Level 2" dataDxfId="66" dataCellStyle="Normal_CO2 from biogenic materials"/>
    <tableColumn id="5" xr3:uid="{6B9FFF36-5C57-4356-A0EF-F301464A9C3D}" name="Sector Level 3" dataDxfId="65" dataCellStyle="Normal_CO2 from biogenic materials"/>
    <tableColumn id="6" xr3:uid="{0F1E376F-35C8-4E0C-ACCB-A2DFAF9F864D}" name="Sector Level 4" dataDxfId="64" dataCellStyle="Normal_CO2 from biogenic materials"/>
    <tableColumn id="7" xr3:uid="{D54C60FB-7079-4A67-9955-FF26E6DAB936}" name="Activity Level 1" dataDxfId="63" dataCellStyle="Normal_CO2 from biogenic materials"/>
    <tableColumn id="8" xr3:uid="{C1501894-3501-4D02-ABCF-0E4EF0A615AB}" name="Activity Level 2" dataDxfId="62" dataCellStyle="Normal_CO2 from biogenic materials"/>
    <tableColumn id="9" xr3:uid="{3EF7E553-49EE-4F21-AAAE-1380208DDF8E}" name="GHG" dataDxfId="61" dataCellStyle="Normal_CO2 from biogenic materials"/>
    <tableColumn id="11" xr3:uid="{A80937AE-A3D5-4CC4-83B6-BBECBF247604}" name="2000" dataDxfId="60" dataCellStyle="Normal_CO2 from biogenic materials"/>
    <tableColumn id="12" xr3:uid="{71B40732-C505-49FA-A631-24AF777A550F}" name="2001" dataDxfId="59" dataCellStyle="Normal_CO2 from biogenic materials"/>
    <tableColumn id="13" xr3:uid="{E9020589-91AA-4C22-8028-509807CBB8CB}" name="2002" dataDxfId="58" dataCellStyle="Normal_CO2 from biogenic materials"/>
    <tableColumn id="14" xr3:uid="{BAFF6A3E-900C-40E3-9480-3B43D49FD9E7}" name="2003" dataDxfId="57" dataCellStyle="Normal_CO2 from biogenic materials"/>
    <tableColumn id="15" xr3:uid="{B69AF77B-A8C9-4D66-8DED-000D76D6E17B}" name="2004" dataDxfId="56" dataCellStyle="Normal_CO2 from biogenic materials"/>
    <tableColumn id="16" xr3:uid="{FE8BAD64-8BBD-4180-BF67-B1076991A045}" name="2005" dataDxfId="55" dataCellStyle="Normal_CO2 from biogenic materials"/>
    <tableColumn id="17" xr3:uid="{5D8900E6-CA45-4E70-81B9-9FAA6E8F8EEB}" name="2006" dataDxfId="54" dataCellStyle="Normal_CO2 from biogenic materials"/>
    <tableColumn id="18" xr3:uid="{4886DFEF-EEBD-436E-8F0F-CC2AD37539BC}" name="2007" dataDxfId="53" dataCellStyle="Normal_CO2 from biogenic materials"/>
    <tableColumn id="19" xr3:uid="{6906E380-A1D8-4A17-9515-2B962CBE192D}" name="2008" dataDxfId="52" dataCellStyle="Normal_CO2 from biogenic materials"/>
    <tableColumn id="20" xr3:uid="{59249DD1-72B0-490D-A095-4BDAE302DA22}" name="2009" dataDxfId="51" dataCellStyle="Normal_CO2 from biogenic materials"/>
    <tableColumn id="21" xr3:uid="{21D2B033-9E2F-44E9-BAC6-F19F54C4709E}" name="2010" dataDxfId="50" dataCellStyle="Normal_CO2 from biogenic materials"/>
    <tableColumn id="22" xr3:uid="{5013DF36-D30C-4A8C-9098-EE9601E1B284}" name="2011" dataDxfId="49" dataCellStyle="Normal_CO2 from biogenic materials"/>
    <tableColumn id="23" xr3:uid="{CBA86811-4C4A-4A82-920A-AEFB18625A3A}" name="2012" dataDxfId="48" dataCellStyle="Normal_CO2 from biogenic materials"/>
    <tableColumn id="24" xr3:uid="{42B241EC-0490-4274-8433-7349D0CA81D8}" name="2013" dataDxfId="47" dataCellStyle="Normal_CO2 from biogenic materials"/>
    <tableColumn id="25" xr3:uid="{B4B3C4DD-A2DE-49D7-A7D6-ECAC7A8F508E}" name="2014" dataDxfId="46" dataCellStyle="Normal_CO2 from biogenic materials"/>
    <tableColumn id="26" xr3:uid="{209E3481-7321-4953-B471-DC33C0EF8223}" name="2015" dataDxfId="45" dataCellStyle="Normal_CO2 from biogenic materials"/>
    <tableColumn id="27" xr3:uid="{6EB65B4D-53DF-4A79-8E24-CA7CC45DCC74}" name="2016" dataDxfId="44" dataCellStyle="Normal_CO2 from biogenic materials"/>
    <tableColumn id="28" xr3:uid="{7DA4ECA7-630B-48BD-86A7-BE0C5B4885DE}" name="2017" dataDxfId="43" dataCellStyle="Normal_CO2 from biogenic materials"/>
    <tableColumn id="29" xr3:uid="{7FA5654F-0FCA-4BD2-B72F-4499D06E235D}" name="2018" dataDxfId="42" dataCellStyle="Normal_CO2 from biogenic materials"/>
    <tableColumn id="30" xr3:uid="{6D810A3B-1114-459D-B084-B57967EE7A1D}" name="2019" dataDxfId="41" dataCellStyle="Normal_CO2 from biogenic materials"/>
    <tableColumn id="31" xr3:uid="{A0ABF6E2-73F7-4063-A0B5-497860D73768}" name="2020" dataDxfId="40" dataCellStyle="Normal_CO2 from biogenic materials"/>
    <tableColumn id="32" xr3:uid="{26328D95-F741-4BA7-9C6A-797B83727BA6}" name="2021" dataDxfId="39" dataCellStyle="Normal_CO2 from biogenic materials"/>
    <tableColumn id="10" xr3:uid="{D8BD8B13-9D39-4FC5-8FCE-A5DFA4EE27D0}" name="2022" dataDxfId="38" dataCellStyle="Normal_CO2 from biogenic materials"/>
    <tableColumn id="33" xr3:uid="{1E5D986E-6FE0-4C82-B061-4F8D598E9DA6}" name="SectorActivity_code" dataDxfId="37" dataCellStyle="Normal_CO2 from biogenic materials"/>
  </tableColumns>
  <tableStyleInfo name="Excluded Emissions"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63D2C88-1147-4DD0-BB6F-0D2AC4B98939}" name="Other2024ed" displayName="Other2024ed" ref="A2:AH3" totalsRowShown="0" headerRowDxfId="36" dataDxfId="35" tableBorderDxfId="34" dataCellStyle="Normal_Included emissions">
  <tableColumns count="34">
    <tableColumn id="1" xr3:uid="{2300DFF5-1ED7-4A06-B0F2-82C1CAF13615}" name="Type of emission" dataDxfId="33" dataCellStyle="Normal_Included emissions"/>
    <tableColumn id="2" xr3:uid="{43EE9078-012C-4703-88E6-E8E468626CF6}" name="IPCC Code" dataDxfId="32" dataCellStyle="Normal_Included emissions"/>
    <tableColumn id="3" xr3:uid="{0F727D75-A04E-4596-8539-DD5B9896124E}" name="Sector Level 1" dataDxfId="31" dataCellStyle="Normal_Included emissions"/>
    <tableColumn id="4" xr3:uid="{1D8F9DB0-6C87-4E36-9AFE-37D79943EFB0}" name="Sector Level 2" dataDxfId="30" dataCellStyle="Normal_Included emissions"/>
    <tableColumn id="5" xr3:uid="{6ED5EE2A-2F15-4BB5-8413-8D61ACDAB1F9}" name="Sector Level 3" dataDxfId="29" dataCellStyle="Normal_Included emissions"/>
    <tableColumn id="6" xr3:uid="{6899F1ED-0744-4851-86C3-B6312AD7AFEB}" name="Sector Level 4" dataDxfId="28" dataCellStyle="Normal_Included emissions"/>
    <tableColumn id="7" xr3:uid="{B76DC2DA-0C6B-4CA5-8E09-305E253DF0E5}" name="Activity Level 1" dataDxfId="27" dataCellStyle="Normal_Included emissions"/>
    <tableColumn id="8" xr3:uid="{2C92E53E-E4AB-41A1-9198-65555F124C0E}" name="Activity Level 2" dataDxfId="26" dataCellStyle="Normal_Included emissions"/>
    <tableColumn id="9" xr3:uid="{0DA69552-91ED-4C0F-8E3D-0A5E96394061}" name="GHG" dataDxfId="25" dataCellStyle="Normal_Included emissions"/>
    <tableColumn id="10" xr3:uid="{DE992EFC-5F60-4C5D-9204-2FCB29EC5BDC}" name="GWP" dataDxfId="24" dataCellStyle="Normal_Included emissions"/>
    <tableColumn id="11" xr3:uid="{5C4BAFDD-1941-4ABA-8FF9-E4CF27E4BFCE}" name="2000" dataDxfId="23" dataCellStyle="Normal_Included emissions"/>
    <tableColumn id="12" xr3:uid="{3E55F74B-9FF1-48C6-9A92-C965F684C2D7}" name="2001" dataDxfId="22" dataCellStyle="Normal_Included emissions"/>
    <tableColumn id="13" xr3:uid="{8A23472C-5813-42CF-B2B2-EF4F8E10B12C}" name="2002" dataDxfId="21" dataCellStyle="Normal_Included emissions"/>
    <tableColumn id="14" xr3:uid="{CD657397-A0B5-478D-902A-638715D98ADC}" name="2003" dataDxfId="20" dataCellStyle="Normal_Included emissions"/>
    <tableColumn id="15" xr3:uid="{92041EB2-28A5-4ECC-8EC3-C1E3C3400840}" name="2004" dataDxfId="19" dataCellStyle="Normal_Included emissions"/>
    <tableColumn id="16" xr3:uid="{9CA95210-E4F7-46A9-B858-17D18D4FEAC3}" name="2005" dataDxfId="18" dataCellStyle="Normal_Included emissions"/>
    <tableColumn id="17" xr3:uid="{34D9EFD3-CD54-4E61-A108-C2FB10C1F823}" name="2006" dataDxfId="17" dataCellStyle="Normal_Included emissions"/>
    <tableColumn id="18" xr3:uid="{DFE2CBBF-99A8-46BA-B859-CAEF76591283}" name="2007" dataDxfId="16" dataCellStyle="Normal_Included emissions"/>
    <tableColumn id="19" xr3:uid="{F351569B-B91C-4813-A43A-798819AEFA57}" name="2008" dataDxfId="15" dataCellStyle="Normal_Included emissions"/>
    <tableColumn id="20" xr3:uid="{45D24FFE-4245-40C3-B023-84D207AC4270}" name="2009" dataDxfId="14" dataCellStyle="Normal_Included emissions"/>
    <tableColumn id="21" xr3:uid="{B40371DB-CF3B-41C0-AC30-EA0DE689C16C}" name="2010" dataDxfId="13" dataCellStyle="Normal_Included emissions"/>
    <tableColumn id="22" xr3:uid="{0A3900DC-E1DD-478A-B5CA-E5D71F905D2C}" name="2011" dataDxfId="12" dataCellStyle="Normal_Included emissions"/>
    <tableColumn id="23" xr3:uid="{DD624A69-9B8A-4E6F-831A-CD2C0057DF2D}" name="2012" dataDxfId="11" dataCellStyle="Normal_Included emissions"/>
    <tableColumn id="24" xr3:uid="{A8F7C565-96DF-42A8-890B-53A62AEEFDAA}" name="2013" dataDxfId="10" dataCellStyle="Normal_Included emissions"/>
    <tableColumn id="25" xr3:uid="{9CF078D5-D9CB-4B2B-8FFC-FD369458D7C0}" name="2014" dataDxfId="9" dataCellStyle="Normal_Included emissions"/>
    <tableColumn id="26" xr3:uid="{1697C18C-C4FD-4132-860F-63A8EB3312A6}" name="2015" dataDxfId="8" dataCellStyle="Normal_Included emissions"/>
    <tableColumn id="27" xr3:uid="{78D58AE8-E7F5-4535-9972-0BCBF212AAC1}" name="2016" dataDxfId="7" dataCellStyle="Normal_Included emissions"/>
    <tableColumn id="28" xr3:uid="{B1E12E9E-EC62-4EDA-BEB2-DEF132795B8D}" name="2017" dataDxfId="6" dataCellStyle="Normal_Included emissions"/>
    <tableColumn id="29" xr3:uid="{1706AD52-35CE-41FA-9036-EC3FD71DCAB9}" name="2018" dataDxfId="5" dataCellStyle="Normal_Included emissions"/>
    <tableColumn id="30" xr3:uid="{A079E065-7197-43EA-BEC8-65B928B689E3}" name="2019" dataDxfId="4" dataCellStyle="Normal_Included emissions"/>
    <tableColumn id="31" xr3:uid="{B7F9D5A2-446D-4434-A3D5-A957A5F57B90}" name="2020" dataDxfId="3" dataCellStyle="Normal_Included emissions"/>
    <tableColumn id="32" xr3:uid="{CE472B97-7CA6-4D32-85DA-7EEEADCAE5AF}" name="2021" dataDxfId="2" dataCellStyle="Normal_Included emissions"/>
    <tableColumn id="34" xr3:uid="{A5598D0B-1D87-43C3-951A-C984EC1F83C3}" name="2022" dataDxfId="1" dataCellStyle="Normal_Included emissions"/>
    <tableColumn id="33" xr3:uid="{E70BE72F-E36E-4246-9103-70E246DDB253}" name="SectorActivity_code" dataDxfId="0" dataCellStyle="Normal_Included emissions"/>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ghg-inventory-data" TargetMode="External"/><Relationship Id="rId1" Type="http://schemas.openxmlformats.org/officeDocument/2006/relationships/hyperlink" Target="https://ww2.arb.ca.gov/our-work/programs/mandatory-greenhouse-gas-emissions-reporting"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B1:L23"/>
  <sheetViews>
    <sheetView workbookViewId="0"/>
  </sheetViews>
  <sheetFormatPr defaultColWidth="9.1796875" defaultRowHeight="13" x14ac:dyDescent="0.3"/>
  <cols>
    <col min="1" max="1" width="1.81640625" style="5" customWidth="1"/>
    <col min="2" max="2" width="107.81640625" style="5" customWidth="1"/>
    <col min="3" max="3" width="3.7265625" style="5" customWidth="1"/>
    <col min="4" max="16384" width="9.1796875" style="5"/>
  </cols>
  <sheetData>
    <row r="1" spans="2:12" ht="11.25" customHeight="1" thickBot="1" x14ac:dyDescent="0.35"/>
    <row r="2" spans="2:12" ht="13.5" customHeight="1" x14ac:dyDescent="0.3">
      <c r="B2" s="6"/>
    </row>
    <row r="3" spans="2:12" ht="21" customHeight="1" x14ac:dyDescent="0.3">
      <c r="B3" s="7" t="s">
        <v>1229</v>
      </c>
    </row>
    <row r="4" spans="2:12" ht="24" customHeight="1" x14ac:dyDescent="0.3">
      <c r="B4" s="8" t="str">
        <f>'Included emissions'!A1</f>
        <v>2024 Edition: 2000 to 2022 - Last updated on 9/20/2024</v>
      </c>
      <c r="D4" s="9"/>
      <c r="E4" s="9"/>
      <c r="F4" s="9"/>
      <c r="G4" s="9"/>
      <c r="H4" s="9"/>
      <c r="I4" s="9"/>
      <c r="J4" s="9"/>
      <c r="K4" s="9"/>
      <c r="L4" s="9"/>
    </row>
    <row r="5" spans="2:12" ht="18" x14ac:dyDescent="0.3">
      <c r="B5" s="10" t="s">
        <v>0</v>
      </c>
    </row>
    <row r="6" spans="2:12" ht="40.5" x14ac:dyDescent="0.3">
      <c r="B6" s="11" t="s">
        <v>1232</v>
      </c>
      <c r="C6" s="9"/>
    </row>
    <row r="7" spans="2:12" ht="94.5" x14ac:dyDescent="0.3">
      <c r="B7" s="11" t="s">
        <v>1233</v>
      </c>
      <c r="C7" s="9"/>
    </row>
    <row r="8" spans="2:12" ht="67.5" x14ac:dyDescent="0.3">
      <c r="B8" s="11" t="s">
        <v>1234</v>
      </c>
      <c r="C8" s="9"/>
    </row>
    <row r="9" spans="2:12" ht="109.5" x14ac:dyDescent="0.3">
      <c r="B9" s="11" t="s">
        <v>1235</v>
      </c>
      <c r="C9" s="9"/>
    </row>
    <row r="10" spans="2:12" ht="27" x14ac:dyDescent="0.3">
      <c r="B10" s="12" t="s">
        <v>1238</v>
      </c>
    </row>
    <row r="11" spans="2:12" ht="100.5" x14ac:dyDescent="0.3">
      <c r="B11" s="13" t="s">
        <v>1230</v>
      </c>
      <c r="C11" s="9"/>
    </row>
    <row r="12" spans="2:12" ht="13.5" x14ac:dyDescent="0.3">
      <c r="B12" s="14" t="s">
        <v>983</v>
      </c>
      <c r="C12" s="9"/>
    </row>
    <row r="13" spans="2:12" ht="135" x14ac:dyDescent="0.3">
      <c r="B13" s="13" t="s">
        <v>1236</v>
      </c>
      <c r="C13" s="9"/>
    </row>
    <row r="14" spans="2:12" ht="13.5" x14ac:dyDescent="0.3">
      <c r="B14" s="14" t="s">
        <v>1231</v>
      </c>
      <c r="C14" s="9"/>
    </row>
    <row r="15" spans="2:12" ht="73.5" customHeight="1" x14ac:dyDescent="0.3">
      <c r="B15" s="15" t="s">
        <v>1241</v>
      </c>
    </row>
    <row r="22" ht="20.25" customHeight="1" x14ac:dyDescent="0.3"/>
    <row r="23" ht="27.75" customHeight="1" x14ac:dyDescent="0.3"/>
  </sheetData>
  <phoneticPr fontId="4" type="noConversion"/>
  <hyperlinks>
    <hyperlink ref="B12" r:id="rId1" xr:uid="{00000000-0004-0000-0000-000000000000}"/>
    <hyperlink ref="B14" r:id="rId2" location="documentation" xr:uid="{55A8C79A-291C-4CF4-9B02-EE423EEDA0C2}"/>
  </hyperlinks>
  <pageMargins left="0.75" right="0.75" top="1" bottom="1" header="0.5" footer="0.5"/>
  <pageSetup orientation="portrait"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43"/>
  </sheetPr>
  <dimension ref="A1:AH2174"/>
  <sheetViews>
    <sheetView tabSelected="1" topLeftCell="B1" zoomScaleNormal="100" zoomScaleSheetLayoutView="182" workbookViewId="0">
      <pane ySplit="2" topLeftCell="A2123" activePane="bottomLeft" state="frozen"/>
      <selection pane="bottomLeft" activeCell="D2131" sqref="D2131"/>
    </sheetView>
  </sheetViews>
  <sheetFormatPr defaultColWidth="9.1796875" defaultRowHeight="15" customHeight="1" x14ac:dyDescent="0.3"/>
  <cols>
    <col min="1" max="1" width="18.453125" style="58" customWidth="1"/>
    <col min="2" max="2" width="12.81640625" style="58" customWidth="1"/>
    <col min="3" max="3" width="30.1796875" style="58" customWidth="1"/>
    <col min="4" max="6" width="16.1796875" style="58" customWidth="1"/>
    <col min="7" max="7" width="18.81640625" style="58" customWidth="1"/>
    <col min="8" max="8" width="19.7265625" style="58" customWidth="1"/>
    <col min="9" max="9" width="18.81640625" style="66" customWidth="1"/>
    <col min="10" max="10" width="9.1796875" style="66" customWidth="1"/>
    <col min="11" max="33" width="10.1796875" style="58" customWidth="1"/>
    <col min="34" max="34" width="24.1796875" style="58" customWidth="1"/>
    <col min="35" max="16384" width="9.1796875" style="58"/>
  </cols>
  <sheetData>
    <row r="1" spans="1:34" ht="16.5" x14ac:dyDescent="0.45">
      <c r="A1" s="16" t="s">
        <v>1242</v>
      </c>
      <c r="B1" s="17"/>
      <c r="C1" s="17"/>
      <c r="D1" s="67" t="s">
        <v>1239</v>
      </c>
      <c r="E1" s="17"/>
      <c r="F1" s="17"/>
      <c r="G1" s="17"/>
      <c r="H1" s="17"/>
      <c r="I1" s="18"/>
      <c r="J1" s="19" t="s">
        <v>833</v>
      </c>
      <c r="K1" s="20">
        <f>SUBTOTAL(9,Included2024ed[2000])</f>
        <v>464.40961249234408</v>
      </c>
      <c r="L1" s="20">
        <f>SUBTOTAL(9,Included2024ed[2001])</f>
        <v>479.15300186938066</v>
      </c>
      <c r="M1" s="20">
        <f>SUBTOTAL(9,Included2024ed[2002])</f>
        <v>476.91573445002859</v>
      </c>
      <c r="N1" s="20">
        <f>SUBTOTAL(9,Included2024ed[2003])</f>
        <v>479.29527651333024</v>
      </c>
      <c r="O1" s="20">
        <f>SUBTOTAL(9,Included2024ed[2004])</f>
        <v>487.80234598738423</v>
      </c>
      <c r="P1" s="20">
        <f>SUBTOTAL(9,Included2024ed[2005])</f>
        <v>479.10859536712326</v>
      </c>
      <c r="Q1" s="20">
        <f>SUBTOTAL(9,Included2024ed[2006])</f>
        <v>478.09964481258834</v>
      </c>
      <c r="R1" s="20">
        <f>SUBTOTAL(9,Included2024ed[2007])</f>
        <v>486.3305807538739</v>
      </c>
      <c r="S1" s="20">
        <f>SUBTOTAL(9,Included2024ed[2008])</f>
        <v>479.90787293614511</v>
      </c>
      <c r="T1" s="20">
        <f>SUBTOTAL(9,Included2024ed[2009])</f>
        <v>451.30573391248413</v>
      </c>
      <c r="U1" s="20">
        <f>SUBTOTAL(9,Included2024ed[2010])</f>
        <v>443.61637688071733</v>
      </c>
      <c r="V1" s="20">
        <f>SUBTOTAL(9,Included2024ed[2011])</f>
        <v>438.25678134649928</v>
      </c>
      <c r="W1" s="20">
        <f>SUBTOTAL(9,Included2024ed[2012])</f>
        <v>436.03468199434639</v>
      </c>
      <c r="X1" s="20">
        <f>SUBTOTAL(9,Included2024ed[2013])</f>
        <v>431.91460739926538</v>
      </c>
      <c r="Y1" s="20">
        <f>SUBTOTAL(9,Included2024ed[2014])</f>
        <v>428.64387258546589</v>
      </c>
      <c r="Z1" s="20">
        <f>SUBTOTAL(9,Included2024ed[2015])</f>
        <v>427.41248039913671</v>
      </c>
      <c r="AA1" s="20">
        <f>SUBTOTAL(9,Included2024ed[2016])</f>
        <v>414.78906763184415</v>
      </c>
      <c r="AB1" s="20">
        <f>SUBTOTAL(9,Included2024ed[2017])</f>
        <v>411.08802661092511</v>
      </c>
      <c r="AC1" s="20">
        <f>SUBTOTAL(9,Included2024ed[2018])</f>
        <v>411.21837654504088</v>
      </c>
      <c r="AD1" s="20">
        <f>SUBTOTAL(9,Included2024ed[2019])</f>
        <v>404.55001906173658</v>
      </c>
      <c r="AE1" s="20">
        <f>SUBTOTAL(9,Included2024ed[2020])</f>
        <v>369.11633024699358</v>
      </c>
      <c r="AF1" s="20">
        <f>SUBTOTAL(9,Included2024ed[2021])</f>
        <v>381.31871339041822</v>
      </c>
      <c r="AG1" s="20">
        <f>SUBTOTAL(9,Included2024ed[2022])</f>
        <v>372.19684053773557</v>
      </c>
      <c r="AH1" s="17"/>
    </row>
    <row r="2" spans="1:34" s="65" customFormat="1" ht="27" customHeight="1" x14ac:dyDescent="0.3">
      <c r="A2" s="47" t="s">
        <v>845</v>
      </c>
      <c r="B2" s="48" t="s">
        <v>1</v>
      </c>
      <c r="C2" s="49" t="s">
        <v>2</v>
      </c>
      <c r="D2" s="49" t="s">
        <v>3</v>
      </c>
      <c r="E2" s="49" t="s">
        <v>4</v>
      </c>
      <c r="F2" s="49" t="s">
        <v>5</v>
      </c>
      <c r="G2" s="49" t="s">
        <v>6</v>
      </c>
      <c r="H2" s="49" t="s">
        <v>7</v>
      </c>
      <c r="I2" s="50" t="s">
        <v>8</v>
      </c>
      <c r="J2" s="50" t="s">
        <v>884</v>
      </c>
      <c r="K2" s="51" t="s">
        <v>820</v>
      </c>
      <c r="L2" s="51" t="s">
        <v>821</v>
      </c>
      <c r="M2" s="51" t="s">
        <v>822</v>
      </c>
      <c r="N2" s="51" t="s">
        <v>823</v>
      </c>
      <c r="O2" s="51" t="s">
        <v>824</v>
      </c>
      <c r="P2" s="51" t="s">
        <v>825</v>
      </c>
      <c r="Q2" s="51" t="s">
        <v>826</v>
      </c>
      <c r="R2" s="51" t="s">
        <v>827</v>
      </c>
      <c r="S2" s="51" t="s">
        <v>828</v>
      </c>
      <c r="T2" s="51" t="s">
        <v>829</v>
      </c>
      <c r="U2" s="51" t="s">
        <v>830</v>
      </c>
      <c r="V2" s="51" t="s">
        <v>831</v>
      </c>
      <c r="W2" s="51" t="s">
        <v>844</v>
      </c>
      <c r="X2" s="51" t="s">
        <v>882</v>
      </c>
      <c r="Y2" s="51" t="s">
        <v>883</v>
      </c>
      <c r="Z2" s="51" t="s">
        <v>956</v>
      </c>
      <c r="AA2" s="51" t="s">
        <v>984</v>
      </c>
      <c r="AB2" s="51" t="s">
        <v>997</v>
      </c>
      <c r="AC2" s="51" t="s">
        <v>998</v>
      </c>
      <c r="AD2" s="51" t="s">
        <v>1023</v>
      </c>
      <c r="AE2" s="51" t="s">
        <v>1034</v>
      </c>
      <c r="AF2" s="51" t="s">
        <v>1202</v>
      </c>
      <c r="AG2" s="51" t="s">
        <v>1204</v>
      </c>
      <c r="AH2" s="52" t="s">
        <v>957</v>
      </c>
    </row>
    <row r="3" spans="1:34" s="68" customFormat="1" ht="14.5" x14ac:dyDescent="0.35">
      <c r="A3" s="68" t="s">
        <v>832</v>
      </c>
      <c r="B3" s="68" t="s">
        <v>160</v>
      </c>
      <c r="C3" s="68" t="s">
        <v>1237</v>
      </c>
      <c r="D3" s="68" t="s">
        <v>161</v>
      </c>
      <c r="E3" s="68" t="s">
        <v>162</v>
      </c>
      <c r="G3" s="68" t="s">
        <v>14</v>
      </c>
      <c r="H3" s="68" t="s">
        <v>20</v>
      </c>
      <c r="I3" s="68" t="s">
        <v>16</v>
      </c>
      <c r="J3" s="68">
        <v>25</v>
      </c>
      <c r="K3" s="68">
        <v>3.5675384543622999E-4</v>
      </c>
      <c r="L3" s="68">
        <v>3.0633092316183501E-4</v>
      </c>
      <c r="M3" s="68">
        <v>3.3277143659008E-4</v>
      </c>
      <c r="N3" s="68">
        <v>4.14773324263113E-4</v>
      </c>
      <c r="O3" s="68">
        <v>4.0015487085220101E-4</v>
      </c>
      <c r="P3" s="68">
        <v>2.9751606352626601E-4</v>
      </c>
      <c r="Q3" s="68">
        <v>2.9762338463276499E-4</v>
      </c>
      <c r="R3" s="68">
        <v>3.0453044158813299E-4</v>
      </c>
      <c r="S3" s="68">
        <v>2.8899798500000001E-4</v>
      </c>
      <c r="T3" s="68">
        <v>2.6468190864999998E-4</v>
      </c>
      <c r="U3" s="68">
        <v>2.3010457090000001E-4</v>
      </c>
      <c r="V3" s="68">
        <v>2.2633839357500001E-4</v>
      </c>
      <c r="W3" s="68">
        <v>2.12745766636654E-4</v>
      </c>
      <c r="X3" s="68">
        <v>2.14850728404223E-4</v>
      </c>
      <c r="Y3" s="68">
        <v>2.1573553204423399E-4</v>
      </c>
      <c r="Z3" s="68">
        <v>2.1948196081211801E-4</v>
      </c>
      <c r="AA3" s="68">
        <v>2.2853032465453699E-4</v>
      </c>
      <c r="AB3" s="68">
        <v>2.09716694916178E-4</v>
      </c>
      <c r="AC3" s="68">
        <v>2.25778878028689E-4</v>
      </c>
      <c r="AD3" s="68">
        <v>2.1642361951105301E-4</v>
      </c>
      <c r="AE3" s="68">
        <v>2.25101277125342E-4</v>
      </c>
      <c r="AF3" s="68">
        <v>2.59375150418828E-4</v>
      </c>
      <c r="AG3" s="68">
        <v>2.2790139528583E-4</v>
      </c>
      <c r="AH3" s="68" t="s">
        <v>561</v>
      </c>
    </row>
    <row r="4" spans="1:34" s="68" customFormat="1" ht="14.5" x14ac:dyDescent="0.35">
      <c r="A4" s="68" t="s">
        <v>832</v>
      </c>
      <c r="B4" s="68" t="s">
        <v>160</v>
      </c>
      <c r="C4" s="68" t="s">
        <v>1237</v>
      </c>
      <c r="D4" s="68" t="s">
        <v>161</v>
      </c>
      <c r="E4" s="68" t="s">
        <v>162</v>
      </c>
      <c r="G4" s="68" t="s">
        <v>14</v>
      </c>
      <c r="H4" s="68" t="s">
        <v>20</v>
      </c>
      <c r="I4" s="68" t="s">
        <v>17</v>
      </c>
      <c r="J4" s="68">
        <v>1</v>
      </c>
      <c r="K4" s="68">
        <v>0.75660355540115598</v>
      </c>
      <c r="L4" s="68">
        <v>0.64966662184162105</v>
      </c>
      <c r="M4" s="68">
        <v>0.70574166272024097</v>
      </c>
      <c r="N4" s="68">
        <v>0.87965126609721001</v>
      </c>
      <c r="O4" s="68">
        <v>0.848648450103348</v>
      </c>
      <c r="P4" s="68">
        <v>0.63097206752650503</v>
      </c>
      <c r="Q4" s="68">
        <v>0.631199674129168</v>
      </c>
      <c r="R4" s="68">
        <v>0.64584816052011296</v>
      </c>
      <c r="S4" s="68">
        <v>0.61290692658799995</v>
      </c>
      <c r="T4" s="68">
        <v>0.56133739186492004</v>
      </c>
      <c r="U4" s="68">
        <v>0.48800577396472</v>
      </c>
      <c r="V4" s="68">
        <v>0.48001846509385998</v>
      </c>
      <c r="W4" s="68">
        <v>0.45119122188301602</v>
      </c>
      <c r="X4" s="68">
        <v>0.45565542479967702</v>
      </c>
      <c r="Y4" s="68">
        <v>0.45753191635941198</v>
      </c>
      <c r="Z4" s="68">
        <v>0.46547734249033901</v>
      </c>
      <c r="AA4" s="68">
        <v>0.48466711252734102</v>
      </c>
      <c r="AB4" s="68">
        <v>0.44476716657823101</v>
      </c>
      <c r="AC4" s="68">
        <v>0.47883184452324401</v>
      </c>
      <c r="AD4" s="68">
        <v>0.45899121225904099</v>
      </c>
      <c r="AE4" s="68">
        <v>0.47739478852742601</v>
      </c>
      <c r="AF4" s="68">
        <v>0.55008281900824896</v>
      </c>
      <c r="AG4" s="68">
        <v>0.48333327912218799</v>
      </c>
      <c r="AH4" s="68" t="s">
        <v>561</v>
      </c>
    </row>
    <row r="5" spans="1:34" s="68" customFormat="1" ht="14.5" x14ac:dyDescent="0.35">
      <c r="A5" s="68" t="s">
        <v>832</v>
      </c>
      <c r="B5" s="68" t="s">
        <v>160</v>
      </c>
      <c r="C5" s="68" t="s">
        <v>1237</v>
      </c>
      <c r="D5" s="68" t="s">
        <v>161</v>
      </c>
      <c r="E5" s="68" t="s">
        <v>162</v>
      </c>
      <c r="G5" s="68" t="s">
        <v>14</v>
      </c>
      <c r="H5" s="68" t="s">
        <v>20</v>
      </c>
      <c r="I5" s="68" t="s">
        <v>18</v>
      </c>
      <c r="J5" s="68">
        <v>298</v>
      </c>
      <c r="K5" s="68">
        <v>4.25250583759986E-4</v>
      </c>
      <c r="L5" s="68">
        <v>3.65146460408908E-4</v>
      </c>
      <c r="M5" s="68">
        <v>3.9666355241537501E-4</v>
      </c>
      <c r="N5" s="68">
        <v>4.9440980252163098E-4</v>
      </c>
      <c r="O5" s="68">
        <v>4.7698460605582397E-4</v>
      </c>
      <c r="P5" s="68">
        <v>3.5463914772330903E-4</v>
      </c>
      <c r="Q5" s="68">
        <v>3.54767074482256E-4</v>
      </c>
      <c r="R5" s="68">
        <v>3.6300028637305498E-4</v>
      </c>
      <c r="S5" s="68">
        <v>3.4448559811999999E-4</v>
      </c>
      <c r="T5" s="68">
        <v>3.1550083511079998E-4</v>
      </c>
      <c r="U5" s="68">
        <v>2.7428464851280001E-4</v>
      </c>
      <c r="V5" s="68">
        <v>2.697953651414E-4</v>
      </c>
      <c r="W5" s="68">
        <v>2.5359295383089097E-4</v>
      </c>
      <c r="X5" s="68">
        <v>2.5610206825783398E-4</v>
      </c>
      <c r="Y5" s="68">
        <v>2.5715675419672799E-4</v>
      </c>
      <c r="Z5" s="68">
        <v>2.6162249728804401E-4</v>
      </c>
      <c r="AA5" s="68">
        <v>2.7240814698820798E-4</v>
      </c>
      <c r="AB5" s="68">
        <v>2.4998230034008499E-4</v>
      </c>
      <c r="AC5" s="68">
        <v>2.6912842261019699E-4</v>
      </c>
      <c r="AD5" s="68">
        <v>2.5797695445717501E-4</v>
      </c>
      <c r="AE5" s="68">
        <v>2.6832072233340799E-4</v>
      </c>
      <c r="AF5" s="68">
        <v>3.0917517929924198E-4</v>
      </c>
      <c r="AG5" s="68">
        <v>2.7165846318070899E-4</v>
      </c>
      <c r="AH5" s="68" t="s">
        <v>561</v>
      </c>
    </row>
    <row r="6" spans="1:34" s="68" customFormat="1" ht="14.5" x14ac:dyDescent="0.35">
      <c r="A6" s="68" t="s">
        <v>832</v>
      </c>
      <c r="B6" s="68" t="s">
        <v>160</v>
      </c>
      <c r="C6" s="68" t="s">
        <v>1237</v>
      </c>
      <c r="D6" s="68" t="s">
        <v>161</v>
      </c>
      <c r="E6" s="68" t="s">
        <v>163</v>
      </c>
      <c r="G6" s="68" t="s">
        <v>14</v>
      </c>
      <c r="H6" s="68" t="s">
        <v>20</v>
      </c>
      <c r="I6" s="68" t="s">
        <v>16</v>
      </c>
      <c r="J6" s="68">
        <v>25</v>
      </c>
      <c r="K6" s="68">
        <v>3.9603972499999997E-5</v>
      </c>
      <c r="L6" s="68">
        <v>3.4884259794954599E-5</v>
      </c>
      <c r="M6" s="68">
        <v>3.4214678653983198E-5</v>
      </c>
      <c r="N6" s="68">
        <v>3.22053984987786E-5</v>
      </c>
      <c r="O6" s="68">
        <v>3.2916757642418998E-5</v>
      </c>
      <c r="P6" s="68">
        <v>3.028462722009E-5</v>
      </c>
      <c r="Q6" s="68">
        <v>3.1513006402873397E-5</v>
      </c>
      <c r="R6" s="68">
        <v>3.73875148018216E-5</v>
      </c>
      <c r="S6" s="68">
        <v>3.6111685000000001E-5</v>
      </c>
      <c r="T6" s="68">
        <v>3.442447E-5</v>
      </c>
      <c r="U6" s="68">
        <v>3.1496784999999999E-5</v>
      </c>
      <c r="V6" s="68">
        <v>3.4573519999999998E-5</v>
      </c>
      <c r="W6" s="68">
        <v>3.3926723077604303E-5</v>
      </c>
      <c r="X6" s="68">
        <v>3.3976867770589402E-5</v>
      </c>
      <c r="Y6" s="68">
        <v>3.4524009082365302E-5</v>
      </c>
      <c r="Z6" s="68">
        <v>3.6796329174855198E-5</v>
      </c>
      <c r="AA6" s="68">
        <v>3.5612481137879603E-5</v>
      </c>
      <c r="AB6" s="68">
        <v>3.6645372966979199E-5</v>
      </c>
      <c r="AC6" s="68">
        <v>3.7352559590861602E-5</v>
      </c>
      <c r="AD6" s="68">
        <v>3.5560401870809103E-5</v>
      </c>
      <c r="AE6" s="68">
        <v>4.2269964441205803E-5</v>
      </c>
      <c r="AF6" s="68">
        <v>4.3680245576761097E-5</v>
      </c>
      <c r="AG6" s="68">
        <v>4.99039995896608E-5</v>
      </c>
      <c r="AH6" s="68" t="s">
        <v>562</v>
      </c>
    </row>
    <row r="7" spans="1:34" s="68" customFormat="1" ht="14.5" x14ac:dyDescent="0.35">
      <c r="A7" s="68" t="s">
        <v>832</v>
      </c>
      <c r="B7" s="68" t="s">
        <v>160</v>
      </c>
      <c r="C7" s="68" t="s">
        <v>1237</v>
      </c>
      <c r="D7" s="68" t="s">
        <v>161</v>
      </c>
      <c r="E7" s="68" t="s">
        <v>163</v>
      </c>
      <c r="G7" s="68" t="s">
        <v>14</v>
      </c>
      <c r="H7" s="68" t="s">
        <v>20</v>
      </c>
      <c r="I7" s="68" t="s">
        <v>17</v>
      </c>
      <c r="J7" s="68">
        <v>1</v>
      </c>
      <c r="K7" s="68">
        <v>8.3992104878000004E-2</v>
      </c>
      <c r="L7" s="68">
        <v>7.39825381731396E-2</v>
      </c>
      <c r="M7" s="68">
        <v>7.2562490489367498E-2</v>
      </c>
      <c r="N7" s="68">
        <v>6.8301209136209601E-2</v>
      </c>
      <c r="O7" s="68">
        <v>6.9809859608042299E-2</v>
      </c>
      <c r="P7" s="68">
        <v>6.42276374083669E-2</v>
      </c>
      <c r="Q7" s="68">
        <v>6.6832783979213897E-2</v>
      </c>
      <c r="R7" s="68">
        <v>7.9291441391703299E-2</v>
      </c>
      <c r="S7" s="68">
        <v>7.6585661548000006E-2</v>
      </c>
      <c r="T7" s="68">
        <v>7.3007415975999995E-2</v>
      </c>
      <c r="U7" s="68">
        <v>6.6798381628000003E-2</v>
      </c>
      <c r="V7" s="68">
        <v>7.3323521215999998E-2</v>
      </c>
      <c r="W7" s="68">
        <v>7.1951794302983194E-2</v>
      </c>
      <c r="X7" s="68">
        <v>7.2058141167866102E-2</v>
      </c>
      <c r="Y7" s="68">
        <v>7.3218518461880405E-2</v>
      </c>
      <c r="Z7" s="68">
        <v>7.8037654914032806E-2</v>
      </c>
      <c r="AA7" s="68">
        <v>7.5526949997215098E-2</v>
      </c>
      <c r="AB7" s="68">
        <v>7.7717506988369503E-2</v>
      </c>
      <c r="AC7" s="68">
        <v>7.9217308380299195E-2</v>
      </c>
      <c r="AD7" s="68">
        <v>7.5416500287611904E-2</v>
      </c>
      <c r="AE7" s="68">
        <v>8.9646140586909395E-2</v>
      </c>
      <c r="AF7" s="68">
        <v>9.2637064819194995E-2</v>
      </c>
      <c r="AG7" s="68">
        <v>0.105836402329753</v>
      </c>
      <c r="AH7" s="68" t="s">
        <v>562</v>
      </c>
    </row>
    <row r="8" spans="1:34" s="68" customFormat="1" ht="14.5" x14ac:dyDescent="0.35">
      <c r="A8" s="68" t="s">
        <v>832</v>
      </c>
      <c r="B8" s="68" t="s">
        <v>160</v>
      </c>
      <c r="C8" s="68" t="s">
        <v>1237</v>
      </c>
      <c r="D8" s="68" t="s">
        <v>161</v>
      </c>
      <c r="E8" s="68" t="s">
        <v>163</v>
      </c>
      <c r="G8" s="68" t="s">
        <v>14</v>
      </c>
      <c r="H8" s="68" t="s">
        <v>20</v>
      </c>
      <c r="I8" s="68" t="s">
        <v>18</v>
      </c>
      <c r="J8" s="68">
        <v>298</v>
      </c>
      <c r="K8" s="68">
        <v>4.7207935219999998E-5</v>
      </c>
      <c r="L8" s="68">
        <v>4.1582037675585798E-5</v>
      </c>
      <c r="M8" s="68">
        <v>4.07838969555479E-5</v>
      </c>
      <c r="N8" s="68">
        <v>3.83888350105441E-5</v>
      </c>
      <c r="O8" s="68">
        <v>3.9236775109763498E-5</v>
      </c>
      <c r="P8" s="68">
        <v>3.6099275646347301E-5</v>
      </c>
      <c r="Q8" s="68">
        <v>3.7563503632225102E-5</v>
      </c>
      <c r="R8" s="68">
        <v>4.4565917643771399E-5</v>
      </c>
      <c r="S8" s="68">
        <v>4.304512852E-5</v>
      </c>
      <c r="T8" s="68">
        <v>4.1033968240000002E-5</v>
      </c>
      <c r="U8" s="68">
        <v>3.7544167720000003E-5</v>
      </c>
      <c r="V8" s="68">
        <v>4.1211635839999998E-5</v>
      </c>
      <c r="W8" s="68">
        <v>4.0440653908504302E-5</v>
      </c>
      <c r="X8" s="68">
        <v>4.0500426382542597E-5</v>
      </c>
      <c r="Y8" s="68">
        <v>4.1152618826179503E-5</v>
      </c>
      <c r="Z8" s="68">
        <v>4.3861224376427302E-5</v>
      </c>
      <c r="AA8" s="68">
        <v>4.2450077516352497E-5</v>
      </c>
      <c r="AB8" s="68">
        <v>4.3681284576639201E-5</v>
      </c>
      <c r="AC8" s="68">
        <v>4.4524251032306998E-5</v>
      </c>
      <c r="AD8" s="68">
        <v>4.2387999030004399E-5</v>
      </c>
      <c r="AE8" s="68">
        <v>5.0385797613917398E-5</v>
      </c>
      <c r="AF8" s="68">
        <v>5.2066852727499302E-5</v>
      </c>
      <c r="AG8" s="68">
        <v>5.9485567510875699E-5</v>
      </c>
      <c r="AH8" s="68" t="s">
        <v>562</v>
      </c>
    </row>
    <row r="9" spans="1:34" s="68" customFormat="1" ht="14.5" x14ac:dyDescent="0.35">
      <c r="A9" s="68" t="s">
        <v>832</v>
      </c>
      <c r="B9" s="68" t="s">
        <v>160</v>
      </c>
      <c r="C9" s="68" t="s">
        <v>1237</v>
      </c>
      <c r="D9" s="68" t="s">
        <v>161</v>
      </c>
      <c r="E9" s="68" t="s">
        <v>12</v>
      </c>
      <c r="G9" s="68" t="s">
        <v>14</v>
      </c>
      <c r="H9" s="68" t="s">
        <v>908</v>
      </c>
      <c r="I9" s="68" t="s">
        <v>16</v>
      </c>
      <c r="J9" s="68">
        <v>25</v>
      </c>
      <c r="K9" s="68">
        <v>1.60379822491658E-7</v>
      </c>
      <c r="L9" s="68">
        <v>2.10848124587225E-7</v>
      </c>
      <c r="M9" s="68">
        <v>3.7045625438178302E-7</v>
      </c>
      <c r="N9" s="68">
        <v>8.1815871820102995E-8</v>
      </c>
      <c r="O9" s="68">
        <v>1.2780543886581601E-7</v>
      </c>
      <c r="P9" s="68">
        <v>2.3765743331891699E-7</v>
      </c>
      <c r="Q9" s="68">
        <v>2.0208340627976199E-6</v>
      </c>
      <c r="R9" s="68">
        <v>1.2733890432807699E-6</v>
      </c>
      <c r="S9" s="68">
        <v>1.08035735567665E-6</v>
      </c>
      <c r="T9" s="68">
        <v>4.0075840631302202E-7</v>
      </c>
      <c r="U9" s="68">
        <v>3.3743714818537E-7</v>
      </c>
      <c r="V9" s="68">
        <v>9.830598796625371E-7</v>
      </c>
      <c r="W9" s="68">
        <v>1.5145914550837901E-6</v>
      </c>
      <c r="X9" s="68">
        <v>4.3698387463940201E-6</v>
      </c>
      <c r="Y9" s="68">
        <v>5.28395059174016E-6</v>
      </c>
      <c r="Z9" s="68">
        <v>1.0948331113936101E-5</v>
      </c>
      <c r="AA9" s="68">
        <v>1.2303409541171099E-5</v>
      </c>
      <c r="AB9" s="68">
        <v>9.8314843684397302E-6</v>
      </c>
      <c r="AC9" s="68">
        <v>1.2736286253092E-5</v>
      </c>
      <c r="AD9" s="68">
        <v>1.21033321483023E-5</v>
      </c>
      <c r="AE9" s="68">
        <v>1.83707511907795E-5</v>
      </c>
      <c r="AF9" s="68">
        <v>2.0576606169873601E-5</v>
      </c>
      <c r="AG9" s="68">
        <v>2.0327169547154701E-5</v>
      </c>
      <c r="AH9" s="68" t="s">
        <v>1139</v>
      </c>
    </row>
    <row r="10" spans="1:34" s="68" customFormat="1" ht="14.5" x14ac:dyDescent="0.35">
      <c r="A10" s="68" t="s">
        <v>832</v>
      </c>
      <c r="B10" s="68" t="s">
        <v>160</v>
      </c>
      <c r="C10" s="68" t="s">
        <v>1237</v>
      </c>
      <c r="D10" s="68" t="s">
        <v>161</v>
      </c>
      <c r="E10" s="68" t="s">
        <v>12</v>
      </c>
      <c r="G10" s="68" t="s">
        <v>14</v>
      </c>
      <c r="H10" s="68" t="s">
        <v>908</v>
      </c>
      <c r="I10" s="68" t="s">
        <v>18</v>
      </c>
      <c r="J10" s="68">
        <v>298</v>
      </c>
      <c r="K10" s="68">
        <v>9.5586374205027903E-7</v>
      </c>
      <c r="L10" s="68">
        <v>1.25665482253986E-6</v>
      </c>
      <c r="M10" s="68">
        <v>2.20791927611543E-6</v>
      </c>
      <c r="N10" s="68">
        <v>4.8762259604781397E-7</v>
      </c>
      <c r="O10" s="68">
        <v>7.6172041564026097E-7</v>
      </c>
      <c r="P10" s="68">
        <v>1.4164383025807501E-6</v>
      </c>
      <c r="Q10" s="68">
        <v>1.2044171014273801E-5</v>
      </c>
      <c r="R10" s="68">
        <v>7.5893986979534097E-6</v>
      </c>
      <c r="S10" s="68">
        <v>6.4389298398328102E-6</v>
      </c>
      <c r="T10" s="68">
        <v>2.3885201016256101E-6</v>
      </c>
      <c r="U10" s="68">
        <v>2.0111254031848099E-6</v>
      </c>
      <c r="V10" s="68">
        <v>5.8590368827887197E-6</v>
      </c>
      <c r="W10" s="68">
        <v>9.0269650722993995E-6</v>
      </c>
      <c r="X10" s="68">
        <v>2.60442389285084E-5</v>
      </c>
      <c r="Y10" s="68">
        <v>3.1492345526771301E-5</v>
      </c>
      <c r="Z10" s="68">
        <v>6.5252053439059403E-5</v>
      </c>
      <c r="AA10" s="68">
        <v>7.3328320865379907E-5</v>
      </c>
      <c r="AB10" s="68">
        <v>5.8595646835900797E-5</v>
      </c>
      <c r="AC10" s="68">
        <v>7.5908266068428295E-5</v>
      </c>
      <c r="AD10" s="68">
        <v>7.21358596038817E-5</v>
      </c>
      <c r="AE10" s="68">
        <v>1.09489677097046E-4</v>
      </c>
      <c r="AF10" s="68">
        <v>1.2263657277244601E-4</v>
      </c>
      <c r="AG10" s="68">
        <v>1.21149930501042E-4</v>
      </c>
      <c r="AH10" s="68" t="s">
        <v>1139</v>
      </c>
    </row>
    <row r="11" spans="1:34" s="68" customFormat="1" ht="14.5" x14ac:dyDescent="0.35">
      <c r="A11" s="68" t="s">
        <v>832</v>
      </c>
      <c r="B11" s="68" t="s">
        <v>160</v>
      </c>
      <c r="C11" s="68" t="s">
        <v>1237</v>
      </c>
      <c r="D11" s="68" t="s">
        <v>161</v>
      </c>
      <c r="E11" s="68" t="s">
        <v>12</v>
      </c>
      <c r="G11" s="68" t="s">
        <v>14</v>
      </c>
      <c r="H11" s="68" t="s">
        <v>21</v>
      </c>
      <c r="I11" s="68" t="s">
        <v>16</v>
      </c>
      <c r="J11" s="68">
        <v>25</v>
      </c>
      <c r="K11" s="68">
        <v>2.9241819160607998E-4</v>
      </c>
      <c r="L11" s="68">
        <v>3.1239867568493701E-4</v>
      </c>
      <c r="M11" s="68">
        <v>3.5284740088847502E-4</v>
      </c>
      <c r="N11" s="68">
        <v>3.4829199365198901E-4</v>
      </c>
      <c r="O11" s="68">
        <v>3.6808648027542002E-4</v>
      </c>
      <c r="P11" s="68">
        <v>3.9487662828096703E-4</v>
      </c>
      <c r="Q11" s="68">
        <v>4.4718035641339298E-4</v>
      </c>
      <c r="R11" s="68">
        <v>3.0990042048052897E-4</v>
      </c>
      <c r="S11" s="68">
        <v>3.6826726169194202E-4</v>
      </c>
      <c r="T11" s="68">
        <v>2.0304567016511601E-4</v>
      </c>
      <c r="U11" s="68">
        <v>2.27321549249052E-4</v>
      </c>
      <c r="V11" s="68">
        <v>2.9203862569250502E-4</v>
      </c>
      <c r="W11" s="68">
        <v>2.7614760086061303E-4</v>
      </c>
      <c r="X11" s="68">
        <v>2.61926433759117E-4</v>
      </c>
      <c r="Y11" s="68">
        <v>2.8093775634175001E-4</v>
      </c>
      <c r="Z11" s="68">
        <v>3.0828411778392398E-4</v>
      </c>
      <c r="AA11" s="68">
        <v>2.6638036838585202E-4</v>
      </c>
      <c r="AB11" s="68">
        <v>2.0165285224502799E-4</v>
      </c>
      <c r="AC11" s="68">
        <v>2.4631550744725998E-4</v>
      </c>
      <c r="AD11" s="68">
        <v>1.8727895313075201E-4</v>
      </c>
      <c r="AE11" s="68">
        <v>2.11358345338336E-4</v>
      </c>
      <c r="AF11" s="68">
        <v>2.07832091850772E-4</v>
      </c>
      <c r="AG11" s="68">
        <v>1.75741613174197E-4</v>
      </c>
      <c r="AH11" s="68" t="s">
        <v>564</v>
      </c>
    </row>
    <row r="12" spans="1:34" s="68" customFormat="1" ht="14.5" x14ac:dyDescent="0.35">
      <c r="A12" s="68" t="s">
        <v>832</v>
      </c>
      <c r="B12" s="68" t="s">
        <v>160</v>
      </c>
      <c r="C12" s="68" t="s">
        <v>1237</v>
      </c>
      <c r="D12" s="68" t="s">
        <v>161</v>
      </c>
      <c r="E12" s="68" t="s">
        <v>12</v>
      </c>
      <c r="G12" s="68" t="s">
        <v>14</v>
      </c>
      <c r="H12" s="68" t="s">
        <v>21</v>
      </c>
      <c r="I12" s="68" t="s">
        <v>17</v>
      </c>
      <c r="J12" s="68">
        <v>1</v>
      </c>
      <c r="K12" s="68">
        <v>2.51245710227944</v>
      </c>
      <c r="L12" s="68">
        <v>2.68412942148497</v>
      </c>
      <c r="M12" s="68">
        <v>3.0316648684337801</v>
      </c>
      <c r="N12" s="68">
        <v>2.99252480945789</v>
      </c>
      <c r="O12" s="68">
        <v>3.1625990385264098</v>
      </c>
      <c r="P12" s="68">
        <v>3.3927799901900699</v>
      </c>
      <c r="Q12" s="68">
        <v>3.8421736223038701</v>
      </c>
      <c r="R12" s="68">
        <v>2.6626644127687</v>
      </c>
      <c r="S12" s="68">
        <v>3.16415231245717</v>
      </c>
      <c r="T12" s="68">
        <v>1.7445683980586699</v>
      </c>
      <c r="U12" s="68">
        <v>1.95314675114786</v>
      </c>
      <c r="V12" s="68">
        <v>2.50919587195001</v>
      </c>
      <c r="W12" s="68">
        <v>2.3726601865943802</v>
      </c>
      <c r="X12" s="68">
        <v>2.2504627090548999</v>
      </c>
      <c r="Y12" s="68">
        <v>2.4137803047748498</v>
      </c>
      <c r="Z12" s="68">
        <v>2.6487771399994702</v>
      </c>
      <c r="AA12" s="68">
        <v>2.2887401251712398</v>
      </c>
      <c r="AB12" s="68">
        <v>1.73260130648928</v>
      </c>
      <c r="AC12" s="68">
        <v>2.11634283998686</v>
      </c>
      <c r="AD12" s="68">
        <v>1.60910076529942</v>
      </c>
      <c r="AE12" s="68">
        <v>1.8159909031469801</v>
      </c>
      <c r="AF12" s="68">
        <v>1.7856933331818301</v>
      </c>
      <c r="AG12" s="68">
        <v>1.5099719403927001</v>
      </c>
      <c r="AH12" s="68" t="s">
        <v>564</v>
      </c>
    </row>
    <row r="13" spans="1:34" s="68" customFormat="1" ht="14.5" x14ac:dyDescent="0.35">
      <c r="A13" s="68" t="s">
        <v>832</v>
      </c>
      <c r="B13" s="68" t="s">
        <v>160</v>
      </c>
      <c r="C13" s="68" t="s">
        <v>1237</v>
      </c>
      <c r="D13" s="68" t="s">
        <v>161</v>
      </c>
      <c r="E13" s="68" t="s">
        <v>12</v>
      </c>
      <c r="G13" s="68" t="s">
        <v>14</v>
      </c>
      <c r="H13" s="68" t="s">
        <v>21</v>
      </c>
      <c r="I13" s="68" t="s">
        <v>18</v>
      </c>
      <c r="J13" s="68">
        <v>298</v>
      </c>
      <c r="K13" s="68">
        <v>1.74281242197224E-3</v>
      </c>
      <c r="L13" s="68">
        <v>1.8618961070822201E-3</v>
      </c>
      <c r="M13" s="68">
        <v>2.1029705092953099E-3</v>
      </c>
      <c r="N13" s="68">
        <v>2.07582028216586E-3</v>
      </c>
      <c r="O13" s="68">
        <v>2.1937954224414999E-3</v>
      </c>
      <c r="P13" s="68">
        <v>2.3534647045545601E-3</v>
      </c>
      <c r="Q13" s="68">
        <v>2.6651949242238199E-3</v>
      </c>
      <c r="R13" s="68">
        <v>1.8470065060639501E-3</v>
      </c>
      <c r="S13" s="68">
        <v>2.1948728796839798E-3</v>
      </c>
      <c r="T13" s="68">
        <v>1.21015219418409E-3</v>
      </c>
      <c r="U13" s="68">
        <v>1.35483643352435E-3</v>
      </c>
      <c r="V13" s="68">
        <v>1.74055020912733E-3</v>
      </c>
      <c r="W13" s="68">
        <v>1.64583970112925E-3</v>
      </c>
      <c r="X13" s="68">
        <v>1.56108154520434E-3</v>
      </c>
      <c r="Y13" s="68">
        <v>1.67438902779683E-3</v>
      </c>
      <c r="Z13" s="68">
        <v>1.83737334199219E-3</v>
      </c>
      <c r="AA13" s="68">
        <v>1.5876269955796801E-3</v>
      </c>
      <c r="AB13" s="68">
        <v>1.2018509993803701E-3</v>
      </c>
      <c r="AC13" s="68">
        <v>1.4680404243856699E-3</v>
      </c>
      <c r="AD13" s="68">
        <v>1.1161825606592799E-3</v>
      </c>
      <c r="AE13" s="68">
        <v>1.25969573821648E-3</v>
      </c>
      <c r="AF13" s="68">
        <v>1.2386792674305999E-3</v>
      </c>
      <c r="AG13" s="68">
        <v>1.04742001451822E-3</v>
      </c>
      <c r="AH13" s="68" t="s">
        <v>564</v>
      </c>
    </row>
    <row r="14" spans="1:34" s="68" customFormat="1" ht="14.5" x14ac:dyDescent="0.35">
      <c r="A14" s="68" t="s">
        <v>832</v>
      </c>
      <c r="B14" s="68" t="s">
        <v>160</v>
      </c>
      <c r="C14" s="68" t="s">
        <v>1237</v>
      </c>
      <c r="D14" s="68" t="s">
        <v>161</v>
      </c>
      <c r="E14" s="68" t="s">
        <v>12</v>
      </c>
      <c r="G14" s="68" t="s">
        <v>14</v>
      </c>
      <c r="H14" s="68" t="s">
        <v>322</v>
      </c>
      <c r="I14" s="68" t="s">
        <v>16</v>
      </c>
      <c r="J14" s="68">
        <v>25</v>
      </c>
      <c r="K14" s="68">
        <v>2.97070641587453E-6</v>
      </c>
      <c r="L14" s="68">
        <v>4.9176915273053501E-6</v>
      </c>
      <c r="M14" s="68">
        <v>6.1475478847878402E-6</v>
      </c>
      <c r="N14" s="68">
        <v>3.6832597582768001E-5</v>
      </c>
      <c r="O14" s="68">
        <v>7.0415614569062899E-5</v>
      </c>
      <c r="P14" s="68">
        <v>7.4633492857142795E-5</v>
      </c>
      <c r="Q14" s="68">
        <v>8.1273348060447806E-5</v>
      </c>
      <c r="R14" s="68">
        <v>4.62351146079927E-5</v>
      </c>
      <c r="S14" s="68">
        <v>2.6409946247971499E-5</v>
      </c>
      <c r="T14" s="68">
        <v>2.7075898706683E-5</v>
      </c>
      <c r="U14" s="68">
        <v>1.54229303329405E-4</v>
      </c>
      <c r="V14" s="68">
        <v>1.4381468175134001E-4</v>
      </c>
      <c r="W14" s="68">
        <v>1.95545868100969E-4</v>
      </c>
      <c r="X14" s="68">
        <v>1.34058728531815E-4</v>
      </c>
      <c r="Y14" s="68">
        <v>1.43857636722331E-4</v>
      </c>
      <c r="Z14" s="68">
        <v>8.7654230055405005E-6</v>
      </c>
      <c r="AA14" s="68">
        <v>4.19287594812811E-6</v>
      </c>
      <c r="AB14" s="68">
        <v>4.8269146111989402E-6</v>
      </c>
      <c r="AC14" s="68">
        <v>1.92018006346557E-6</v>
      </c>
      <c r="AD14" s="68">
        <v>2.8690940852983299E-6</v>
      </c>
      <c r="AE14" s="68">
        <v>4.3524433547771802E-6</v>
      </c>
      <c r="AF14" s="68">
        <v>2.6161810790416898E-6</v>
      </c>
      <c r="AG14" s="68">
        <v>5.1058833088457003E-6</v>
      </c>
      <c r="AH14" s="68" t="s">
        <v>567</v>
      </c>
    </row>
    <row r="15" spans="1:34" s="68" customFormat="1" ht="14.5" x14ac:dyDescent="0.35">
      <c r="A15" s="68" t="s">
        <v>832</v>
      </c>
      <c r="B15" s="68" t="s">
        <v>160</v>
      </c>
      <c r="C15" s="68" t="s">
        <v>1237</v>
      </c>
      <c r="D15" s="68" t="s">
        <v>161</v>
      </c>
      <c r="E15" s="68" t="s">
        <v>12</v>
      </c>
      <c r="G15" s="68" t="s">
        <v>14</v>
      </c>
      <c r="H15" s="68" t="s">
        <v>322</v>
      </c>
      <c r="I15" s="68" t="s">
        <v>18</v>
      </c>
      <c r="J15" s="68">
        <v>298</v>
      </c>
      <c r="K15" s="68">
        <v>2.5840328456353001E-5</v>
      </c>
      <c r="L15" s="68">
        <v>4.2775941652647401E-5</v>
      </c>
      <c r="M15" s="68">
        <v>5.3473697601084301E-5</v>
      </c>
      <c r="N15" s="68">
        <v>3.2038387043346103E-4</v>
      </c>
      <c r="O15" s="68">
        <v>6.1250165926776201E-4</v>
      </c>
      <c r="P15" s="68">
        <v>6.4919036057142798E-4</v>
      </c>
      <c r="Q15" s="68">
        <v>7.0694633350741999E-4</v>
      </c>
      <c r="R15" s="68">
        <v>4.0217052122801001E-4</v>
      </c>
      <c r="S15" s="68">
        <v>2.2972370541749E-4</v>
      </c>
      <c r="T15" s="68">
        <v>2.3551641188537399E-4</v>
      </c>
      <c r="U15" s="68">
        <v>1.34154483739285E-3</v>
      </c>
      <c r="V15" s="68">
        <v>1.2509545182392201E-3</v>
      </c>
      <c r="W15" s="68">
        <v>1.7009319510707E-3</v>
      </c>
      <c r="X15" s="68">
        <v>1.1660935456940401E-3</v>
      </c>
      <c r="Y15" s="68">
        <v>1.2513281568301299E-3</v>
      </c>
      <c r="Z15" s="68">
        <v>7.6244965948733906E-5</v>
      </c>
      <c r="AA15" s="68">
        <v>3.6471221490420301E-5</v>
      </c>
      <c r="AB15" s="68">
        <v>4.19863296883315E-5</v>
      </c>
      <c r="AC15" s="68">
        <v>1.6702452746642199E-5</v>
      </c>
      <c r="AD15" s="68">
        <v>2.49564659570923E-5</v>
      </c>
      <c r="AE15" s="68">
        <v>3.7859199170310498E-5</v>
      </c>
      <c r="AF15" s="68">
        <v>2.2756532931858901E-5</v>
      </c>
      <c r="AG15" s="68">
        <v>4.4412904976186499E-5</v>
      </c>
      <c r="AH15" s="68" t="s">
        <v>567</v>
      </c>
    </row>
    <row r="16" spans="1:34" s="68" customFormat="1" ht="14.5" x14ac:dyDescent="0.35">
      <c r="A16" s="68" t="s">
        <v>832</v>
      </c>
      <c r="B16" s="68" t="s">
        <v>160</v>
      </c>
      <c r="C16" s="68" t="s">
        <v>1237</v>
      </c>
      <c r="D16" s="68" t="s">
        <v>161</v>
      </c>
      <c r="E16" s="68" t="s">
        <v>12</v>
      </c>
      <c r="G16" s="68" t="s">
        <v>14</v>
      </c>
      <c r="H16" s="68" t="s">
        <v>92</v>
      </c>
      <c r="I16" s="68" t="s">
        <v>16</v>
      </c>
      <c r="J16" s="68">
        <v>25</v>
      </c>
      <c r="K16" s="68">
        <v>4.1204897465293798E-4</v>
      </c>
      <c r="L16" s="68">
        <v>5.0630607407790395E-4</v>
      </c>
      <c r="M16" s="68">
        <v>5.39855572571929E-4</v>
      </c>
      <c r="N16" s="68">
        <v>5.3854286874547902E-4</v>
      </c>
      <c r="O16" s="68">
        <v>6.7062798182881999E-4</v>
      </c>
      <c r="P16" s="68">
        <v>6.6741947619047598E-4</v>
      </c>
      <c r="Q16" s="68">
        <v>7.2546131765072305E-4</v>
      </c>
      <c r="R16" s="68">
        <v>4.1196042711022301E-4</v>
      </c>
      <c r="S16" s="68">
        <v>2.12331496236618E-4</v>
      </c>
      <c r="T16" s="68">
        <v>2.1399533145842101E-4</v>
      </c>
      <c r="U16" s="68">
        <v>7.6768042805875204E-4</v>
      </c>
      <c r="V16" s="68">
        <v>6.5374288112239002E-4</v>
      </c>
      <c r="W16" s="68">
        <v>9.6466490097695001E-4</v>
      </c>
      <c r="X16" s="68">
        <v>6.3038910438590603E-4</v>
      </c>
      <c r="Y16" s="68">
        <v>6.2658212248854696E-4</v>
      </c>
      <c r="Z16" s="68">
        <v>4.1078339226625301E-5</v>
      </c>
      <c r="AA16" s="68">
        <v>1.9902270629115899E-5</v>
      </c>
      <c r="AB16" s="68">
        <v>2.30768496488849E-5</v>
      </c>
      <c r="AC16" s="68">
        <v>9.0344424408270701E-6</v>
      </c>
      <c r="AD16" s="68">
        <v>1.381909082197E-5</v>
      </c>
      <c r="AE16" s="68">
        <v>2.0892845807384999E-5</v>
      </c>
      <c r="AF16" s="68">
        <v>1.2602012574163699E-5</v>
      </c>
      <c r="AG16" s="68">
        <v>2.3941218658341799E-5</v>
      </c>
      <c r="AH16" s="68" t="s">
        <v>565</v>
      </c>
    </row>
    <row r="17" spans="1:34" s="68" customFormat="1" ht="14.5" x14ac:dyDescent="0.35">
      <c r="A17" s="68" t="s">
        <v>832</v>
      </c>
      <c r="B17" s="68" t="s">
        <v>160</v>
      </c>
      <c r="C17" s="68" t="s">
        <v>1237</v>
      </c>
      <c r="D17" s="68" t="s">
        <v>161</v>
      </c>
      <c r="E17" s="68" t="s">
        <v>12</v>
      </c>
      <c r="G17" s="68" t="s">
        <v>14</v>
      </c>
      <c r="H17" s="68" t="s">
        <v>92</v>
      </c>
      <c r="I17" s="68" t="s">
        <v>17</v>
      </c>
      <c r="J17" s="68">
        <v>1</v>
      </c>
      <c r="K17" s="68">
        <v>0.30886985115496901</v>
      </c>
      <c r="L17" s="68">
        <v>0.37697271898507401</v>
      </c>
      <c r="M17" s="68">
        <v>0.40240564451725302</v>
      </c>
      <c r="N17" s="68">
        <v>0.40657293875939998</v>
      </c>
      <c r="O17" s="68">
        <v>0.50164314296759405</v>
      </c>
      <c r="P17" s="68">
        <v>0.49643995478000003</v>
      </c>
      <c r="Q17" s="68">
        <v>0.54380217640439399</v>
      </c>
      <c r="R17" s="68">
        <v>0.310403942619011</v>
      </c>
      <c r="S17" s="68">
        <v>0.15818165640887399</v>
      </c>
      <c r="T17" s="68">
        <v>0.16016266587674099</v>
      </c>
      <c r="U17" s="68">
        <v>0.57311182356726098</v>
      </c>
      <c r="V17" s="68">
        <v>0.48777717589184799</v>
      </c>
      <c r="W17" s="68">
        <v>0.71010233439312198</v>
      </c>
      <c r="X17" s="68">
        <v>0.46402618382032401</v>
      </c>
      <c r="Y17" s="68">
        <v>0.46121995372220098</v>
      </c>
      <c r="Z17" s="68">
        <v>3.0235793727872599E-2</v>
      </c>
      <c r="AA17" s="68">
        <v>1.46484106064666E-2</v>
      </c>
      <c r="AB17" s="68">
        <v>1.69850645671265E-2</v>
      </c>
      <c r="AC17" s="68">
        <v>6.6496322723382604E-3</v>
      </c>
      <c r="AD17" s="68">
        <v>1.01713425195666E-2</v>
      </c>
      <c r="AE17" s="68">
        <v>1.5376167458038799E-2</v>
      </c>
      <c r="AF17" s="68">
        <v>9.2751662251279992E-3</v>
      </c>
      <c r="AG17" s="68">
        <v>1.7620913701128501E-2</v>
      </c>
      <c r="AH17" s="68" t="s">
        <v>565</v>
      </c>
    </row>
    <row r="18" spans="1:34" s="68" customFormat="1" ht="14.5" x14ac:dyDescent="0.35">
      <c r="A18" s="68" t="s">
        <v>832</v>
      </c>
      <c r="B18" s="68" t="s">
        <v>160</v>
      </c>
      <c r="C18" s="68" t="s">
        <v>1237</v>
      </c>
      <c r="D18" s="68" t="s">
        <v>161</v>
      </c>
      <c r="E18" s="68" t="s">
        <v>12</v>
      </c>
      <c r="G18" s="68" t="s">
        <v>14</v>
      </c>
      <c r="H18" s="68" t="s">
        <v>92</v>
      </c>
      <c r="I18" s="68" t="s">
        <v>18</v>
      </c>
      <c r="J18" s="68">
        <v>298</v>
      </c>
      <c r="K18" s="68">
        <v>4.91162377786302E-3</v>
      </c>
      <c r="L18" s="68">
        <v>6.03516840300862E-3</v>
      </c>
      <c r="M18" s="68">
        <v>6.4350784250574002E-3</v>
      </c>
      <c r="N18" s="68">
        <v>6.4194309954461104E-3</v>
      </c>
      <c r="O18" s="68">
        <v>7.9938855433995398E-3</v>
      </c>
      <c r="P18" s="68">
        <v>7.9556401561904806E-3</v>
      </c>
      <c r="Q18" s="68">
        <v>8.6474989063966192E-3</v>
      </c>
      <c r="R18" s="68">
        <v>4.9105682911538499E-3</v>
      </c>
      <c r="S18" s="68">
        <v>2.5309914351404799E-3</v>
      </c>
      <c r="T18" s="68">
        <v>2.5508243509843802E-3</v>
      </c>
      <c r="U18" s="68">
        <v>9.15075070246032E-3</v>
      </c>
      <c r="V18" s="68">
        <v>7.7926151429788797E-3</v>
      </c>
      <c r="W18" s="68">
        <v>1.1498805619645201E-2</v>
      </c>
      <c r="X18" s="68">
        <v>7.5142381242799998E-3</v>
      </c>
      <c r="Y18" s="68">
        <v>7.46885890006347E-3</v>
      </c>
      <c r="Z18" s="68">
        <v>4.8965380358137304E-4</v>
      </c>
      <c r="AA18" s="68">
        <v>2.3723506589906201E-4</v>
      </c>
      <c r="AB18" s="68">
        <v>2.75076047814708E-4</v>
      </c>
      <c r="AC18" s="68">
        <v>1.07690553894659E-4</v>
      </c>
      <c r="AD18" s="68">
        <v>1.6472356259788199E-4</v>
      </c>
      <c r="AE18" s="68">
        <v>2.4904272202403002E-4</v>
      </c>
      <c r="AF18" s="68">
        <v>1.5021598988403101E-4</v>
      </c>
      <c r="AG18" s="68">
        <v>2.8537932640743401E-4</v>
      </c>
      <c r="AH18" s="68" t="s">
        <v>565</v>
      </c>
    </row>
    <row r="19" spans="1:34" s="68" customFormat="1" ht="14.5" x14ac:dyDescent="0.35">
      <c r="A19" s="68" t="s">
        <v>832</v>
      </c>
      <c r="B19" s="68" t="s">
        <v>160</v>
      </c>
      <c r="C19" s="68" t="s">
        <v>1237</v>
      </c>
      <c r="D19" s="68" t="s">
        <v>161</v>
      </c>
      <c r="E19" s="68" t="s">
        <v>12</v>
      </c>
      <c r="G19" s="68" t="s">
        <v>14</v>
      </c>
      <c r="H19" s="68" t="s">
        <v>23</v>
      </c>
      <c r="I19" s="68" t="s">
        <v>16</v>
      </c>
      <c r="J19" s="68">
        <v>25</v>
      </c>
      <c r="K19" s="68">
        <v>6.5103750000000003E-6</v>
      </c>
      <c r="L19" s="68">
        <v>4.8701250000000002E-6</v>
      </c>
      <c r="M19" s="68">
        <v>2.885625E-6</v>
      </c>
      <c r="N19" s="68">
        <v>3.5538749999999999E-6</v>
      </c>
      <c r="O19" s="68">
        <v>4.9207500000000003E-6</v>
      </c>
      <c r="P19" s="68">
        <v>4.75875E-6</v>
      </c>
      <c r="Q19" s="68">
        <v>7.4722500000000003E-6</v>
      </c>
      <c r="R19" s="68">
        <v>3.5437500000000002E-6</v>
      </c>
      <c r="S19" s="68">
        <v>1.9338750000000002E-6</v>
      </c>
      <c r="T19" s="68">
        <v>3.412125E-6</v>
      </c>
      <c r="U19" s="68">
        <v>3.5943750000000002E-6</v>
      </c>
      <c r="V19" s="68">
        <v>1.6605E-6</v>
      </c>
      <c r="W19" s="68">
        <v>1.0529999999999999E-6</v>
      </c>
      <c r="X19" s="68">
        <v>3.8475E-7</v>
      </c>
      <c r="Y19" s="68">
        <v>3.1387500000000002E-7</v>
      </c>
      <c r="Z19" s="68">
        <v>2.73375E-7</v>
      </c>
      <c r="AA19" s="68">
        <v>1.0125E-6</v>
      </c>
      <c r="AB19" s="68">
        <v>2.2275000000000001E-7</v>
      </c>
      <c r="AC19" s="68">
        <v>1.3162499999999999E-7</v>
      </c>
      <c r="AD19" s="68">
        <v>1.7212499999999999E-7</v>
      </c>
      <c r="AE19" s="68">
        <v>8.2012500000000005E-7</v>
      </c>
      <c r="AF19" s="68">
        <v>8.2012500000000005E-7</v>
      </c>
      <c r="AG19" s="68">
        <v>8.2012500000000005E-7</v>
      </c>
      <c r="AH19" s="68" t="s">
        <v>566</v>
      </c>
    </row>
    <row r="20" spans="1:34" s="68" customFormat="1" ht="14.5" x14ac:dyDescent="0.35">
      <c r="A20" s="68" t="s">
        <v>832</v>
      </c>
      <c r="B20" s="68" t="s">
        <v>160</v>
      </c>
      <c r="C20" s="68" t="s">
        <v>1237</v>
      </c>
      <c r="D20" s="68" t="s">
        <v>161</v>
      </c>
      <c r="E20" s="68" t="s">
        <v>12</v>
      </c>
      <c r="G20" s="68" t="s">
        <v>14</v>
      </c>
      <c r="H20" s="68" t="s">
        <v>23</v>
      </c>
      <c r="I20" s="68" t="s">
        <v>17</v>
      </c>
      <c r="J20" s="68">
        <v>1</v>
      </c>
      <c r="K20" s="68">
        <v>6.5277360000000001E-3</v>
      </c>
      <c r="L20" s="68">
        <v>4.8831120000000002E-3</v>
      </c>
      <c r="M20" s="68">
        <v>2.89332E-3</v>
      </c>
      <c r="N20" s="68">
        <v>3.5633520000000001E-3</v>
      </c>
      <c r="O20" s="68">
        <v>4.9338719999999997E-3</v>
      </c>
      <c r="P20" s="68">
        <v>4.7714400000000001E-3</v>
      </c>
      <c r="Q20" s="68">
        <v>7.4921759999999997E-3</v>
      </c>
      <c r="R20" s="68">
        <v>3.5531999999999998E-3</v>
      </c>
      <c r="S20" s="68">
        <v>1.939032E-3</v>
      </c>
      <c r="T20" s="68">
        <v>3.4212240000000001E-3</v>
      </c>
      <c r="U20" s="68">
        <v>3.6039599999999998E-3</v>
      </c>
      <c r="V20" s="68">
        <v>1.664928E-3</v>
      </c>
      <c r="W20" s="68">
        <v>1.0558080000000001E-3</v>
      </c>
      <c r="X20" s="68">
        <v>3.85776E-4</v>
      </c>
      <c r="Y20" s="68">
        <v>3.1471199999999998E-4</v>
      </c>
      <c r="Z20" s="68">
        <v>2.74104E-4</v>
      </c>
      <c r="AA20" s="68">
        <v>1.0152E-3</v>
      </c>
      <c r="AB20" s="68">
        <v>2.2334399999999999E-4</v>
      </c>
      <c r="AC20" s="68">
        <v>1.3197600000000001E-4</v>
      </c>
      <c r="AD20" s="68">
        <v>1.7258400000000001E-4</v>
      </c>
      <c r="AE20" s="68">
        <v>8.2231199999999996E-4</v>
      </c>
      <c r="AF20" s="68">
        <v>8.2231199999999996E-4</v>
      </c>
      <c r="AG20" s="68">
        <v>8.2231199999999996E-4</v>
      </c>
      <c r="AH20" s="68" t="s">
        <v>566</v>
      </c>
    </row>
    <row r="21" spans="1:34" s="68" customFormat="1" ht="14.5" x14ac:dyDescent="0.35">
      <c r="A21" s="68" t="s">
        <v>832</v>
      </c>
      <c r="B21" s="68" t="s">
        <v>160</v>
      </c>
      <c r="C21" s="68" t="s">
        <v>1237</v>
      </c>
      <c r="D21" s="68" t="s">
        <v>161</v>
      </c>
      <c r="E21" s="68" t="s">
        <v>12</v>
      </c>
      <c r="G21" s="68" t="s">
        <v>14</v>
      </c>
      <c r="H21" s="68" t="s">
        <v>23</v>
      </c>
      <c r="I21" s="68" t="s">
        <v>18</v>
      </c>
      <c r="J21" s="68">
        <v>298</v>
      </c>
      <c r="K21" s="68">
        <v>1.5520734000000002E-5</v>
      </c>
      <c r="L21" s="68">
        <v>1.1610378E-5</v>
      </c>
      <c r="M21" s="68">
        <v>6.8793299999999999E-6</v>
      </c>
      <c r="N21" s="68">
        <v>8.4724379999999993E-6</v>
      </c>
      <c r="O21" s="68">
        <v>1.1731067999999999E-5</v>
      </c>
      <c r="P21" s="68">
        <v>1.1344859999999999E-5</v>
      </c>
      <c r="Q21" s="68">
        <v>1.7813843999999999E-5</v>
      </c>
      <c r="R21" s="68">
        <v>8.4483000000000001E-6</v>
      </c>
      <c r="S21" s="68">
        <v>4.610358E-6</v>
      </c>
      <c r="T21" s="68">
        <v>8.1345059999999995E-6</v>
      </c>
      <c r="U21" s="68">
        <v>8.5689899999999998E-6</v>
      </c>
      <c r="V21" s="68">
        <v>3.9586319999999997E-6</v>
      </c>
      <c r="W21" s="68">
        <v>2.5103520000000001E-6</v>
      </c>
      <c r="X21" s="68">
        <v>9.1724400000000003E-7</v>
      </c>
      <c r="Y21" s="68">
        <v>7.4827800000000003E-7</v>
      </c>
      <c r="Z21" s="68">
        <v>6.5172600000000002E-7</v>
      </c>
      <c r="AA21" s="68">
        <v>2.4138000000000001E-6</v>
      </c>
      <c r="AB21" s="68">
        <v>5.3103600000000002E-7</v>
      </c>
      <c r="AC21" s="68">
        <v>3.1379400000000001E-7</v>
      </c>
      <c r="AD21" s="68">
        <v>4.1034600000000001E-7</v>
      </c>
      <c r="AE21" s="68">
        <v>1.9551780000000002E-6</v>
      </c>
      <c r="AF21" s="68">
        <v>1.9551780000000002E-6</v>
      </c>
      <c r="AG21" s="68">
        <v>1.9551780000000002E-6</v>
      </c>
      <c r="AH21" s="68" t="s">
        <v>566</v>
      </c>
    </row>
    <row r="22" spans="1:34" s="68" customFormat="1" ht="14.5" x14ac:dyDescent="0.35">
      <c r="A22" s="68" t="s">
        <v>832</v>
      </c>
      <c r="B22" s="68" t="s">
        <v>160</v>
      </c>
      <c r="C22" s="68" t="s">
        <v>1237</v>
      </c>
      <c r="D22" s="68" t="s">
        <v>161</v>
      </c>
      <c r="E22" s="68" t="s">
        <v>12</v>
      </c>
      <c r="G22" s="68" t="s">
        <v>14</v>
      </c>
      <c r="H22" s="68" t="s">
        <v>20</v>
      </c>
      <c r="I22" s="68" t="s">
        <v>16</v>
      </c>
      <c r="J22" s="68">
        <v>25</v>
      </c>
      <c r="K22" s="68">
        <v>7.8413404882959602E-7</v>
      </c>
      <c r="L22" s="68">
        <v>7.6275151111821298E-7</v>
      </c>
      <c r="M22" s="68">
        <v>7.5243469675011804E-7</v>
      </c>
      <c r="N22" s="68">
        <v>7.3175871641763201E-7</v>
      </c>
      <c r="O22" s="68">
        <v>7.8685934153383196E-7</v>
      </c>
      <c r="P22" s="68">
        <v>7.3910640325987096E-7</v>
      </c>
      <c r="Q22" s="68">
        <v>7.4754175807004804E-7</v>
      </c>
      <c r="R22" s="68">
        <v>7.4456112280417195E-7</v>
      </c>
      <c r="S22" s="68">
        <v>7.5943250000000003E-7</v>
      </c>
      <c r="T22" s="68">
        <v>7.7350249999999995E-7</v>
      </c>
      <c r="U22" s="68">
        <v>6.7917999999999997E-7</v>
      </c>
      <c r="V22" s="68">
        <v>6.9475749999999999E-7</v>
      </c>
      <c r="W22" s="68">
        <v>1.61918582271852E-6</v>
      </c>
      <c r="X22" s="68">
        <v>2.80806393933599E-6</v>
      </c>
      <c r="Y22" s="68">
        <v>2.7720368232296401E-6</v>
      </c>
      <c r="Z22" s="68">
        <v>2.79420301082287E-6</v>
      </c>
      <c r="AA22" s="68">
        <v>3.72537434951362E-6</v>
      </c>
      <c r="AB22" s="68">
        <v>3.7266992077723598E-6</v>
      </c>
      <c r="AC22" s="68">
        <v>4.1824483934794999E-6</v>
      </c>
      <c r="AD22" s="68">
        <v>4.2611063054314803E-6</v>
      </c>
      <c r="AE22" s="68">
        <v>1.0682174686352599E-5</v>
      </c>
      <c r="AF22" s="68">
        <v>1.8712367168792999E-5</v>
      </c>
      <c r="AG22" s="68">
        <v>1.7519055113060101E-5</v>
      </c>
      <c r="AH22" s="68" t="s">
        <v>563</v>
      </c>
    </row>
    <row r="23" spans="1:34" s="68" customFormat="1" ht="14.5" x14ac:dyDescent="0.35">
      <c r="A23" s="68" t="s">
        <v>832</v>
      </c>
      <c r="B23" s="68" t="s">
        <v>160</v>
      </c>
      <c r="C23" s="68" t="s">
        <v>1237</v>
      </c>
      <c r="D23" s="68" t="s">
        <v>161</v>
      </c>
      <c r="E23" s="68" t="s">
        <v>12</v>
      </c>
      <c r="G23" s="68" t="s">
        <v>14</v>
      </c>
      <c r="H23" s="68" t="s">
        <v>20</v>
      </c>
      <c r="I23" s="68" t="s">
        <v>17</v>
      </c>
      <c r="J23" s="68">
        <v>1</v>
      </c>
      <c r="K23" s="68">
        <v>1.66299149075781E-3</v>
      </c>
      <c r="L23" s="68">
        <v>1.61764340477951E-3</v>
      </c>
      <c r="M23" s="68">
        <v>1.5957635048676499E-3</v>
      </c>
      <c r="N23" s="68">
        <v>1.55191388577851E-3</v>
      </c>
      <c r="O23" s="68">
        <v>1.6687712915249499E-3</v>
      </c>
      <c r="P23" s="68">
        <v>1.5674968600335401E-3</v>
      </c>
      <c r="Q23" s="68">
        <v>1.58538656051496E-3</v>
      </c>
      <c r="R23" s="68">
        <v>1.5790652292430899E-3</v>
      </c>
      <c r="S23" s="68">
        <v>1.610604446E-3</v>
      </c>
      <c r="T23" s="68">
        <v>1.640444102E-3</v>
      </c>
      <c r="U23" s="68">
        <v>1.4404049440000001E-3</v>
      </c>
      <c r="V23" s="68">
        <v>1.473441706E-3</v>
      </c>
      <c r="W23" s="68">
        <v>3.4339692928214301E-3</v>
      </c>
      <c r="X23" s="68">
        <v>5.9553420025437696E-3</v>
      </c>
      <c r="Y23" s="68">
        <v>5.87893569470542E-3</v>
      </c>
      <c r="Z23" s="68">
        <v>5.92594574535315E-3</v>
      </c>
      <c r="AA23" s="68">
        <v>7.9007739204484794E-3</v>
      </c>
      <c r="AB23" s="68">
        <v>7.9035836798436298E-3</v>
      </c>
      <c r="AC23" s="68">
        <v>8.8701365528913202E-3</v>
      </c>
      <c r="AD23" s="68">
        <v>9.0369542525590898E-3</v>
      </c>
      <c r="AE23" s="68">
        <v>2.2654756074816599E-2</v>
      </c>
      <c r="AF23" s="68">
        <v>3.96851882915761E-2</v>
      </c>
      <c r="AG23" s="68">
        <v>3.7154412083777802E-2</v>
      </c>
      <c r="AH23" s="68" t="s">
        <v>563</v>
      </c>
    </row>
    <row r="24" spans="1:34" s="68" customFormat="1" ht="14.5" x14ac:dyDescent="0.35">
      <c r="A24" s="68" t="s">
        <v>832</v>
      </c>
      <c r="B24" s="68" t="s">
        <v>160</v>
      </c>
      <c r="C24" s="68" t="s">
        <v>1237</v>
      </c>
      <c r="D24" s="68" t="s">
        <v>161</v>
      </c>
      <c r="E24" s="68" t="s">
        <v>12</v>
      </c>
      <c r="G24" s="68" t="s">
        <v>14</v>
      </c>
      <c r="H24" s="68" t="s">
        <v>20</v>
      </c>
      <c r="I24" s="68" t="s">
        <v>18</v>
      </c>
      <c r="J24" s="68">
        <v>298</v>
      </c>
      <c r="K24" s="68">
        <v>9.3468778620487798E-7</v>
      </c>
      <c r="L24" s="68">
        <v>9.0919980125290904E-7</v>
      </c>
      <c r="M24" s="68">
        <v>8.9690215852614101E-7</v>
      </c>
      <c r="N24" s="68">
        <v>8.7225638996981798E-7</v>
      </c>
      <c r="O24" s="68">
        <v>9.3793633510832804E-7</v>
      </c>
      <c r="P24" s="68">
        <v>8.8101483268576701E-7</v>
      </c>
      <c r="Q24" s="68">
        <v>8.91069775619497E-7</v>
      </c>
      <c r="R24" s="68">
        <v>8.8751685838257305E-7</v>
      </c>
      <c r="S24" s="68">
        <v>9.0524354E-7</v>
      </c>
      <c r="T24" s="68">
        <v>9.2201498000000005E-7</v>
      </c>
      <c r="U24" s="68">
        <v>8.0958256E-7</v>
      </c>
      <c r="V24" s="68">
        <v>8.2815093999999998E-7</v>
      </c>
      <c r="W24" s="68">
        <v>1.9300695006804701E-6</v>
      </c>
      <c r="X24" s="68">
        <v>3.3472122156885E-6</v>
      </c>
      <c r="Y24" s="68">
        <v>3.3042678932897299E-6</v>
      </c>
      <c r="Z24" s="68">
        <v>3.33068998890086E-6</v>
      </c>
      <c r="AA24" s="68">
        <v>4.4406462246202402E-6</v>
      </c>
      <c r="AB24" s="68">
        <v>4.4422254556646601E-6</v>
      </c>
      <c r="AC24" s="68">
        <v>4.9854784850275596E-6</v>
      </c>
      <c r="AD24" s="68">
        <v>5.0792387160743304E-6</v>
      </c>
      <c r="AE24" s="68">
        <v>1.27331522261323E-5</v>
      </c>
      <c r="AF24" s="68">
        <v>2.2305141665201201E-5</v>
      </c>
      <c r="AG24" s="68">
        <v>2.0882713694767599E-5</v>
      </c>
      <c r="AH24" s="68" t="s">
        <v>563</v>
      </c>
    </row>
    <row r="25" spans="1:34" s="68" customFormat="1" ht="14.5" x14ac:dyDescent="0.35">
      <c r="A25" s="68" t="s">
        <v>832</v>
      </c>
      <c r="B25" s="68" t="s">
        <v>160</v>
      </c>
      <c r="C25" s="68" t="s">
        <v>1237</v>
      </c>
      <c r="D25" s="68" t="s">
        <v>161</v>
      </c>
      <c r="E25" s="68" t="s">
        <v>12</v>
      </c>
      <c r="G25" s="68" t="s">
        <v>14</v>
      </c>
      <c r="H25" s="68" t="s">
        <v>910</v>
      </c>
      <c r="I25" s="68" t="s">
        <v>16</v>
      </c>
      <c r="J25" s="68">
        <v>25</v>
      </c>
      <c r="U25" s="68">
        <v>1.2315645990498701E-7</v>
      </c>
      <c r="V25" s="68">
        <v>1.41409665927303E-7</v>
      </c>
      <c r="W25" s="68">
        <v>6.6835300255173504E-7</v>
      </c>
      <c r="X25" s="68">
        <v>8.5308019703772607E-6</v>
      </c>
      <c r="Y25" s="68">
        <v>8.9264028173406395E-6</v>
      </c>
      <c r="Z25" s="68">
        <v>1.42995305774291E-5</v>
      </c>
      <c r="AA25" s="68">
        <v>1.9257123713746999E-5</v>
      </c>
      <c r="AB25" s="68">
        <v>1.9427338465484402E-5</v>
      </c>
      <c r="AC25" s="68">
        <v>2.64888423123079E-5</v>
      </c>
      <c r="AD25" s="68">
        <v>3.5348362917019598E-5</v>
      </c>
      <c r="AE25" s="68">
        <v>4.0609607655357303E-5</v>
      </c>
      <c r="AF25" s="68">
        <v>6.6751525518924206E-5</v>
      </c>
      <c r="AG25" s="68">
        <v>9.9680547827592095E-5</v>
      </c>
      <c r="AH25" s="68" t="s">
        <v>1140</v>
      </c>
    </row>
    <row r="26" spans="1:34" s="68" customFormat="1" ht="14.5" x14ac:dyDescent="0.35">
      <c r="A26" s="68" t="s">
        <v>832</v>
      </c>
      <c r="B26" s="68" t="s">
        <v>160</v>
      </c>
      <c r="C26" s="68" t="s">
        <v>1237</v>
      </c>
      <c r="D26" s="68" t="s">
        <v>161</v>
      </c>
      <c r="E26" s="68" t="s">
        <v>12</v>
      </c>
      <c r="G26" s="68" t="s">
        <v>14</v>
      </c>
      <c r="H26" s="68" t="s">
        <v>910</v>
      </c>
      <c r="I26" s="68" t="s">
        <v>18</v>
      </c>
      <c r="J26" s="68">
        <v>298</v>
      </c>
      <c r="U26" s="68">
        <v>7.3401250103372103E-7</v>
      </c>
      <c r="V26" s="68">
        <v>8.4280160892672701E-7</v>
      </c>
      <c r="W26" s="68">
        <v>3.98338389520834E-6</v>
      </c>
      <c r="X26" s="68">
        <v>5.08435797434485E-5</v>
      </c>
      <c r="Y26" s="68">
        <v>5.32013607913502E-5</v>
      </c>
      <c r="Z26" s="68">
        <v>8.5225202241477605E-5</v>
      </c>
      <c r="AA26" s="68">
        <v>1.14772457333932E-4</v>
      </c>
      <c r="AB26" s="68">
        <v>1.15786937254287E-4</v>
      </c>
      <c r="AC26" s="68">
        <v>1.5787350018135499E-4</v>
      </c>
      <c r="AD26" s="68">
        <v>2.10676242985437E-4</v>
      </c>
      <c r="AE26" s="68">
        <v>2.4203326162592899E-4</v>
      </c>
      <c r="AF26" s="68">
        <v>3.9783909209278802E-4</v>
      </c>
      <c r="AG26" s="68">
        <v>5.9409606505244901E-4</v>
      </c>
      <c r="AH26" s="68" t="s">
        <v>1140</v>
      </c>
    </row>
    <row r="27" spans="1:34" s="68" customFormat="1" ht="14.5" x14ac:dyDescent="0.35">
      <c r="A27" s="68" t="s">
        <v>832</v>
      </c>
      <c r="B27" s="68" t="s">
        <v>261</v>
      </c>
      <c r="C27" s="68" t="s">
        <v>1237</v>
      </c>
      <c r="D27" s="68" t="s">
        <v>262</v>
      </c>
      <c r="E27" s="68" t="s">
        <v>263</v>
      </c>
      <c r="G27" s="68" t="s">
        <v>264</v>
      </c>
      <c r="H27" s="68" t="s">
        <v>265</v>
      </c>
      <c r="I27" s="68" t="s">
        <v>16</v>
      </c>
      <c r="J27" s="68">
        <v>25</v>
      </c>
      <c r="K27" s="68">
        <v>4.1710954179510502E-4</v>
      </c>
      <c r="L27" s="68">
        <v>4.8296894313117501E-4</v>
      </c>
      <c r="M27" s="68">
        <v>3.2803250617469398E-4</v>
      </c>
      <c r="N27" s="68">
        <v>2.5465635183280098E-4</v>
      </c>
      <c r="O27" s="68">
        <v>3.2929700668034599E-4</v>
      </c>
      <c r="P27" s="68">
        <v>2.6343760534427698E-4</v>
      </c>
      <c r="Q27" s="68">
        <v>2.8539073912296699E-4</v>
      </c>
      <c r="R27" s="68">
        <v>1.9373640559693699E-4</v>
      </c>
      <c r="S27" s="68">
        <v>2.6343760534427698E-4</v>
      </c>
      <c r="T27" s="68">
        <v>2.4148447156558699E-4</v>
      </c>
      <c r="U27" s="68">
        <v>3.2929700668034599E-4</v>
      </c>
      <c r="V27" s="68">
        <v>3.2929700668034599E-4</v>
      </c>
      <c r="W27" s="68">
        <v>3.51250140459036E-4</v>
      </c>
      <c r="X27" s="68">
        <v>1.84406323740994E-4</v>
      </c>
      <c r="Y27" s="68">
        <v>1.09765668893449E-4</v>
      </c>
      <c r="Z27" s="68">
        <v>1.2732817591640101E-4</v>
      </c>
      <c r="AA27" s="68">
        <v>2.6343760534427698E-4</v>
      </c>
      <c r="AB27" s="68">
        <v>1.2732817591640101E-4</v>
      </c>
      <c r="AC27" s="68">
        <v>1.14156295649187E-4</v>
      </c>
      <c r="AD27" s="68">
        <v>2.0636030297587301E-4</v>
      </c>
      <c r="AE27" s="68">
        <v>1.4489127655752801E-4</v>
      </c>
      <c r="AF27" s="68">
        <v>1.4489127655752801E-4</v>
      </c>
      <c r="AG27" s="68">
        <v>1.4489127655752801E-4</v>
      </c>
      <c r="AH27" s="68" t="s">
        <v>374</v>
      </c>
    </row>
    <row r="28" spans="1:34" s="68" customFormat="1" ht="14.5" x14ac:dyDescent="0.35">
      <c r="A28" s="68" t="s">
        <v>832</v>
      </c>
      <c r="B28" s="68" t="s">
        <v>261</v>
      </c>
      <c r="C28" s="68" t="s">
        <v>1237</v>
      </c>
      <c r="D28" s="68" t="s">
        <v>262</v>
      </c>
      <c r="E28" s="68" t="s">
        <v>263</v>
      </c>
      <c r="G28" s="68" t="s">
        <v>264</v>
      </c>
      <c r="H28" s="68" t="s">
        <v>265</v>
      </c>
      <c r="I28" s="68" t="s">
        <v>18</v>
      </c>
      <c r="J28" s="68">
        <v>298</v>
      </c>
      <c r="K28" s="68">
        <v>4.0258669944920301E-4</v>
      </c>
      <c r="L28" s="68">
        <v>4.66153020414866E-4</v>
      </c>
      <c r="M28" s="68">
        <v>3.1661113146577702E-4</v>
      </c>
      <c r="N28" s="68">
        <v>2.4578977440056603E-4</v>
      </c>
      <c r="O28" s="68">
        <v>3.1783160482831799E-4</v>
      </c>
      <c r="P28" s="68">
        <v>2.5426528386265402E-4</v>
      </c>
      <c r="Q28" s="68">
        <v>2.75454057517876E-4</v>
      </c>
      <c r="R28" s="68">
        <v>1.8699092750732699E-4</v>
      </c>
      <c r="S28" s="68">
        <v>2.5426528386265402E-4</v>
      </c>
      <c r="T28" s="68">
        <v>2.33076510207433E-4</v>
      </c>
      <c r="U28" s="68">
        <v>3.1783160482831799E-4</v>
      </c>
      <c r="V28" s="68">
        <v>3.1783160482831799E-4</v>
      </c>
      <c r="W28" s="68">
        <v>3.3902037848353899E-4</v>
      </c>
      <c r="X28" s="68">
        <v>1.7798569870385801E-4</v>
      </c>
      <c r="Y28" s="68">
        <v>1.05943868276106E-4</v>
      </c>
      <c r="Z28" s="68">
        <v>1.2289488720028301E-4</v>
      </c>
      <c r="AA28" s="68">
        <v>2.5426528386265402E-4</v>
      </c>
      <c r="AB28" s="68">
        <v>1.2289488720028301E-4</v>
      </c>
      <c r="AC28" s="68">
        <v>1.1018162300715E-4</v>
      </c>
      <c r="AD28" s="68">
        <v>1.9917528837833201E-4</v>
      </c>
      <c r="AE28" s="68">
        <v>1.39846479074148E-4</v>
      </c>
      <c r="AF28" s="68">
        <v>1.39846479074148E-4</v>
      </c>
      <c r="AG28" s="68">
        <v>1.39846479074148E-4</v>
      </c>
      <c r="AH28" s="68" t="s">
        <v>374</v>
      </c>
    </row>
    <row r="29" spans="1:34" s="68" customFormat="1" ht="14.5" x14ac:dyDescent="0.35">
      <c r="A29" s="68" t="s">
        <v>832</v>
      </c>
      <c r="B29" s="68" t="s">
        <v>261</v>
      </c>
      <c r="C29" s="68" t="s">
        <v>1237</v>
      </c>
      <c r="D29" s="68" t="s">
        <v>262</v>
      </c>
      <c r="E29" s="68" t="s">
        <v>263</v>
      </c>
      <c r="G29" s="68" t="s">
        <v>264</v>
      </c>
      <c r="H29" s="68" t="s">
        <v>266</v>
      </c>
      <c r="I29" s="68" t="s">
        <v>16</v>
      </c>
      <c r="J29" s="68">
        <v>25</v>
      </c>
      <c r="K29" s="68">
        <v>9.8650471878866295E-4</v>
      </c>
      <c r="L29" s="68">
        <v>7.6995490246919995E-4</v>
      </c>
      <c r="M29" s="68">
        <v>8.1015617281437297E-4</v>
      </c>
      <c r="N29" s="68">
        <v>6.7371053966054997E-4</v>
      </c>
      <c r="O29" s="68">
        <v>7.2183272106487496E-4</v>
      </c>
      <c r="P29" s="68">
        <v>6.2558835825622498E-4</v>
      </c>
      <c r="Q29" s="68">
        <v>5.29343995447575E-4</v>
      </c>
      <c r="R29" s="68">
        <v>9.1415301904725999E-4</v>
      </c>
      <c r="S29" s="68">
        <v>8.1807708387352505E-4</v>
      </c>
      <c r="T29" s="68">
        <v>7.6995490246919995E-4</v>
      </c>
      <c r="U29" s="68">
        <v>8.6619926527785004E-4</v>
      </c>
      <c r="V29" s="68">
        <v>7.2183272106487496E-4</v>
      </c>
      <c r="W29" s="68">
        <v>8.6619926527785004E-4</v>
      </c>
      <c r="X29" s="68">
        <v>8.6619926527785004E-4</v>
      </c>
      <c r="Y29" s="68">
        <v>4.5716072334108703E-4</v>
      </c>
      <c r="Z29" s="68">
        <v>2.8873308842595E-4</v>
      </c>
      <c r="AA29" s="68">
        <v>4.8122181404999998E-4</v>
      </c>
      <c r="AB29" s="68">
        <v>3.8497745123459998E-4</v>
      </c>
      <c r="AC29" s="68">
        <v>3.1279421365285601E-4</v>
      </c>
      <c r="AD29" s="68">
        <v>2.8873427136749999E-4</v>
      </c>
      <c r="AE29" s="68">
        <v>2.8873427136749999E-4</v>
      </c>
      <c r="AF29" s="68">
        <v>2.8873427136749999E-4</v>
      </c>
      <c r="AG29" s="68">
        <v>2.8873427136749999E-4</v>
      </c>
      <c r="AH29" s="68" t="s">
        <v>375</v>
      </c>
    </row>
    <row r="30" spans="1:34" s="68" customFormat="1" ht="14.5" x14ac:dyDescent="0.35">
      <c r="A30" s="68" t="s">
        <v>832</v>
      </c>
      <c r="B30" s="68" t="s">
        <v>261</v>
      </c>
      <c r="C30" s="68" t="s">
        <v>1237</v>
      </c>
      <c r="D30" s="68" t="s">
        <v>262</v>
      </c>
      <c r="E30" s="68" t="s">
        <v>263</v>
      </c>
      <c r="G30" s="68" t="s">
        <v>264</v>
      </c>
      <c r="H30" s="68" t="s">
        <v>266</v>
      </c>
      <c r="I30" s="68" t="s">
        <v>18</v>
      </c>
      <c r="J30" s="68">
        <v>298</v>
      </c>
      <c r="K30" s="68">
        <v>6.7195064274061999E-4</v>
      </c>
      <c r="L30" s="68">
        <v>5.2444928213902099E-4</v>
      </c>
      <c r="M30" s="68">
        <v>5.5183209028270399E-4</v>
      </c>
      <c r="N30" s="68">
        <v>4.5889312187164303E-4</v>
      </c>
      <c r="O30" s="68">
        <v>4.9167120200533201E-4</v>
      </c>
      <c r="P30" s="68">
        <v>4.2611504173795399E-4</v>
      </c>
      <c r="Q30" s="68">
        <v>3.60558881470577E-4</v>
      </c>
      <c r="R30" s="68">
        <v>6.2266879925961904E-4</v>
      </c>
      <c r="S30" s="68">
        <v>5.5722736227270997E-4</v>
      </c>
      <c r="T30" s="68">
        <v>5.2444928213902099E-4</v>
      </c>
      <c r="U30" s="68">
        <v>5.9000544240639797E-4</v>
      </c>
      <c r="V30" s="68">
        <v>4.9167120200533201E-4</v>
      </c>
      <c r="W30" s="68">
        <v>5.9000544240639797E-4</v>
      </c>
      <c r="X30" s="68">
        <v>5.9000544240639797E-4</v>
      </c>
      <c r="Y30" s="68">
        <v>3.1139176127004402E-4</v>
      </c>
      <c r="Z30" s="68">
        <v>1.9666848080213299E-4</v>
      </c>
      <c r="AA30" s="68">
        <v>3.2778080133688802E-4</v>
      </c>
      <c r="AB30" s="68">
        <v>2.6222464106951001E-4</v>
      </c>
      <c r="AC30" s="68">
        <v>2.1305754438525999E-4</v>
      </c>
      <c r="AD30" s="68">
        <v>1.9666928655432E-4</v>
      </c>
      <c r="AE30" s="68">
        <v>1.9666928655432E-4</v>
      </c>
      <c r="AF30" s="68">
        <v>1.9666928655432E-4</v>
      </c>
      <c r="AG30" s="68">
        <v>1.9666928655432E-4</v>
      </c>
      <c r="AH30" s="68" t="s">
        <v>375</v>
      </c>
    </row>
    <row r="31" spans="1:34" s="68" customFormat="1" ht="14.5" x14ac:dyDescent="0.35">
      <c r="A31" s="68" t="s">
        <v>832</v>
      </c>
      <c r="B31" s="68" t="s">
        <v>261</v>
      </c>
      <c r="C31" s="68" t="s">
        <v>1237</v>
      </c>
      <c r="D31" s="68" t="s">
        <v>262</v>
      </c>
      <c r="E31" s="68" t="s">
        <v>263</v>
      </c>
      <c r="G31" s="68" t="s">
        <v>264</v>
      </c>
      <c r="H31" s="68" t="s">
        <v>267</v>
      </c>
      <c r="I31" s="68" t="s">
        <v>16</v>
      </c>
      <c r="J31" s="68">
        <v>25</v>
      </c>
      <c r="K31" s="68">
        <v>7.2751202483219996E-3</v>
      </c>
      <c r="L31" s="68">
        <v>3.4738256660175001E-3</v>
      </c>
      <c r="M31" s="68">
        <v>3.374994957048E-3</v>
      </c>
      <c r="N31" s="68">
        <v>3.4900516033110002E-3</v>
      </c>
      <c r="O31" s="68">
        <v>3.5682311193615001E-3</v>
      </c>
      <c r="P31" s="68">
        <v>3.3363477245853001E-3</v>
      </c>
      <c r="Q31" s="68">
        <v>3.4716130382047498E-3</v>
      </c>
      <c r="R31" s="68">
        <v>3.1972963589306999E-3</v>
      </c>
      <c r="S31" s="68">
        <v>3.1013174813643001E-3</v>
      </c>
      <c r="T31" s="68">
        <v>2.7611628322842001E-3</v>
      </c>
      <c r="U31" s="68">
        <v>2.7734552090216999E-3</v>
      </c>
      <c r="V31" s="68">
        <v>2.6807215189139999E-3</v>
      </c>
      <c r="W31" s="68">
        <v>2.4100925526612002E-3</v>
      </c>
      <c r="X31" s="68">
        <v>2.3488273470015E-3</v>
      </c>
      <c r="Y31" s="68">
        <v>1.91032385012001E-3</v>
      </c>
      <c r="Z31" s="68">
        <v>1.6338043769346001E-3</v>
      </c>
      <c r="AA31" s="68">
        <v>1.4231622091608E-3</v>
      </c>
      <c r="AB31" s="68">
        <v>1.6535705187285001E-3</v>
      </c>
      <c r="AC31" s="68">
        <v>9.9091307356335002E-4</v>
      </c>
      <c r="AD31" s="68">
        <v>1.27491614570655E-3</v>
      </c>
      <c r="AE31" s="68">
        <v>1.43373365315505E-3</v>
      </c>
      <c r="AF31" s="68">
        <v>1.43373365315505E-3</v>
      </c>
      <c r="AG31" s="68">
        <v>1.43373365315505E-3</v>
      </c>
      <c r="AH31" s="68" t="s">
        <v>376</v>
      </c>
    </row>
    <row r="32" spans="1:34" s="68" customFormat="1" ht="14.5" x14ac:dyDescent="0.35">
      <c r="A32" s="68" t="s">
        <v>832</v>
      </c>
      <c r="B32" s="68" t="s">
        <v>261</v>
      </c>
      <c r="C32" s="68" t="s">
        <v>1237</v>
      </c>
      <c r="D32" s="68" t="s">
        <v>262</v>
      </c>
      <c r="E32" s="68" t="s">
        <v>263</v>
      </c>
      <c r="G32" s="68" t="s">
        <v>264</v>
      </c>
      <c r="H32" s="68" t="s">
        <v>267</v>
      </c>
      <c r="I32" s="68" t="s">
        <v>18</v>
      </c>
      <c r="J32" s="68">
        <v>298</v>
      </c>
      <c r="K32" s="68">
        <v>2.4088731488888401E-2</v>
      </c>
      <c r="L32" s="68">
        <v>1.15022227608135E-2</v>
      </c>
      <c r="M32" s="68">
        <v>1.11749833022256E-2</v>
      </c>
      <c r="N32" s="68">
        <v>1.1555948642074199E-2</v>
      </c>
      <c r="O32" s="68">
        <v>1.1814809706330301E-2</v>
      </c>
      <c r="P32" s="68">
        <v>1.10470180214047E-2</v>
      </c>
      <c r="Q32" s="68">
        <v>1.1494896504278001E-2</v>
      </c>
      <c r="R32" s="68">
        <v>1.05866034995705E-2</v>
      </c>
      <c r="S32" s="68">
        <v>1.0268806771628501E-2</v>
      </c>
      <c r="T32" s="68">
        <v>9.1425169335632404E-3</v>
      </c>
      <c r="U32" s="68">
        <v>9.1832183587607398E-3</v>
      </c>
      <c r="V32" s="68">
        <v>8.8761668070708004E-3</v>
      </c>
      <c r="W32" s="68">
        <v>7.9800842299226401E-3</v>
      </c>
      <c r="X32" s="68">
        <v>7.7772283267383002E-3</v>
      </c>
      <c r="Y32" s="68">
        <v>6.3252945259529196E-3</v>
      </c>
      <c r="Z32" s="68">
        <v>5.4097078258501198E-3</v>
      </c>
      <c r="AA32" s="68">
        <v>4.7122482036657601E-3</v>
      </c>
      <c r="AB32" s="68">
        <v>5.4751557175677004E-3</v>
      </c>
      <c r="AC32" s="68">
        <v>3.2810232880208698E-3</v>
      </c>
      <c r="AD32" s="68">
        <v>4.2213890157839096E-3</v>
      </c>
      <c r="AE32" s="68">
        <v>4.7472514293356097E-3</v>
      </c>
      <c r="AF32" s="68">
        <v>4.7472514293356097E-3</v>
      </c>
      <c r="AG32" s="68">
        <v>4.7472514293356097E-3</v>
      </c>
      <c r="AH32" s="68" t="s">
        <v>376</v>
      </c>
    </row>
    <row r="33" spans="1:34" s="68" customFormat="1" ht="14.5" x14ac:dyDescent="0.35">
      <c r="A33" s="68" t="s">
        <v>832</v>
      </c>
      <c r="B33" s="68" t="s">
        <v>261</v>
      </c>
      <c r="C33" s="68" t="s">
        <v>1237</v>
      </c>
      <c r="D33" s="68" t="s">
        <v>262</v>
      </c>
      <c r="E33" s="68" t="s">
        <v>263</v>
      </c>
      <c r="G33" s="68" t="s">
        <v>264</v>
      </c>
      <c r="H33" s="68" t="s">
        <v>268</v>
      </c>
      <c r="I33" s="68" t="s">
        <v>16</v>
      </c>
      <c r="J33" s="68">
        <v>25</v>
      </c>
      <c r="K33" s="68">
        <v>3.6102055089782701E-3</v>
      </c>
      <c r="L33" s="68">
        <v>3.4174635310862001E-3</v>
      </c>
      <c r="M33" s="68">
        <v>3.04212818175339E-3</v>
      </c>
      <c r="N33" s="68">
        <v>3.8919053228205201E-3</v>
      </c>
      <c r="O33" s="68">
        <v>3.1135242582564101E-3</v>
      </c>
      <c r="P33" s="68">
        <v>2.7354534554681299E-3</v>
      </c>
      <c r="Q33" s="68">
        <v>2.33514319369231E-3</v>
      </c>
      <c r="R33" s="68">
        <v>2.6254793307747201E-3</v>
      </c>
      <c r="S33" s="68">
        <v>4.0401683827374904E-3</v>
      </c>
      <c r="T33" s="68">
        <v>3.6324449679658098E-3</v>
      </c>
      <c r="U33" s="68">
        <v>3.1505900232356499E-3</v>
      </c>
      <c r="V33" s="68">
        <v>3.9289710877997604E-3</v>
      </c>
      <c r="W33" s="68">
        <v>3.1505900232356499E-3</v>
      </c>
      <c r="X33" s="68">
        <v>2.92078228036435E-3</v>
      </c>
      <c r="Y33" s="68">
        <v>1.63089365908669E-3</v>
      </c>
      <c r="Z33" s="68">
        <v>1.74209095402442E-3</v>
      </c>
      <c r="AA33" s="68">
        <v>1.6086542000991501E-3</v>
      </c>
      <c r="AB33" s="68">
        <v>1.34919384524445E-3</v>
      </c>
      <c r="AC33" s="68">
        <v>1.0897337881311401E-3</v>
      </c>
      <c r="AD33" s="68">
        <v>9.0440837084598E-4</v>
      </c>
      <c r="AE33" s="68">
        <v>7.5614470349418005E-4</v>
      </c>
      <c r="AF33" s="68">
        <v>7.5614470349418005E-4</v>
      </c>
      <c r="AG33" s="68">
        <v>7.5614470349418005E-4</v>
      </c>
      <c r="AH33" s="68" t="s">
        <v>377</v>
      </c>
    </row>
    <row r="34" spans="1:34" s="68" customFormat="1" ht="14.5" x14ac:dyDescent="0.35">
      <c r="A34" s="68" t="s">
        <v>832</v>
      </c>
      <c r="B34" s="68" t="s">
        <v>261</v>
      </c>
      <c r="C34" s="68" t="s">
        <v>1237</v>
      </c>
      <c r="D34" s="68" t="s">
        <v>262</v>
      </c>
      <c r="E34" s="68" t="s">
        <v>263</v>
      </c>
      <c r="G34" s="68" t="s">
        <v>264</v>
      </c>
      <c r="H34" s="68" t="s">
        <v>268</v>
      </c>
      <c r="I34" s="68" t="s">
        <v>18</v>
      </c>
      <c r="J34" s="68">
        <v>298</v>
      </c>
      <c r="K34" s="68">
        <v>2.3644862454407101E-3</v>
      </c>
      <c r="L34" s="68">
        <v>2.2382508401399799E-3</v>
      </c>
      <c r="M34" s="68">
        <v>1.9924268091483801E-3</v>
      </c>
      <c r="N34" s="68">
        <v>2.5489841454956301E-3</v>
      </c>
      <c r="O34" s="68">
        <v>2.0391873163965102E-3</v>
      </c>
      <c r="P34" s="68">
        <v>1.7915717136912201E-3</v>
      </c>
      <c r="Q34" s="68">
        <v>1.52939048729738E-3</v>
      </c>
      <c r="R34" s="68">
        <v>1.7195447045513499E-3</v>
      </c>
      <c r="S34" s="68">
        <v>2.6460883034192802E-3</v>
      </c>
      <c r="T34" s="68">
        <v>2.37905186912926E-3</v>
      </c>
      <c r="U34" s="68">
        <v>2.0634633558774202E-3</v>
      </c>
      <c r="V34" s="68">
        <v>2.5732601849765401E-3</v>
      </c>
      <c r="W34" s="68">
        <v>2.0634633558774202E-3</v>
      </c>
      <c r="X34" s="68">
        <v>1.91295191109577E-3</v>
      </c>
      <c r="Y34" s="68">
        <v>1.0681457371600801E-3</v>
      </c>
      <c r="Z34" s="68">
        <v>1.1409738556028099E-3</v>
      </c>
      <c r="AA34" s="68">
        <v>1.0535801134715201E-3</v>
      </c>
      <c r="AB34" s="68">
        <v>8.8364783710514095E-4</v>
      </c>
      <c r="AC34" s="68">
        <v>7.13715755743029E-4</v>
      </c>
      <c r="AD34" s="68">
        <v>5.9233779013648799E-4</v>
      </c>
      <c r="AE34" s="68">
        <v>4.9523323437640802E-4</v>
      </c>
      <c r="AF34" s="68">
        <v>4.9523323437640802E-4</v>
      </c>
      <c r="AG34" s="68">
        <v>4.9523323437640802E-4</v>
      </c>
      <c r="AH34" s="68" t="s">
        <v>377</v>
      </c>
    </row>
    <row r="35" spans="1:34" s="68" customFormat="1" ht="14.5" x14ac:dyDescent="0.35">
      <c r="A35" s="68" t="s">
        <v>832</v>
      </c>
      <c r="B35" s="68" t="s">
        <v>261</v>
      </c>
      <c r="C35" s="68" t="s">
        <v>1237</v>
      </c>
      <c r="D35" s="68" t="s">
        <v>262</v>
      </c>
      <c r="E35" s="68" t="s">
        <v>269</v>
      </c>
      <c r="G35" s="68" t="s">
        <v>264</v>
      </c>
      <c r="H35" s="68" t="s">
        <v>270</v>
      </c>
      <c r="I35" s="68" t="s">
        <v>16</v>
      </c>
      <c r="J35" s="68">
        <v>25</v>
      </c>
      <c r="K35" s="68">
        <v>9.5841793672557692E-3</v>
      </c>
      <c r="L35" s="68">
        <v>9.9600295385207007E-3</v>
      </c>
      <c r="M35" s="68">
        <v>1.02419171669694E-2</v>
      </c>
      <c r="N35" s="68">
        <v>1.0335879709785599E-2</v>
      </c>
      <c r="O35" s="68">
        <v>1.07117298810506E-2</v>
      </c>
      <c r="P35" s="68">
        <v>1.1087580052315501E-2</v>
      </c>
      <c r="Q35" s="68">
        <v>1.1463430223580399E-2</v>
      </c>
      <c r="R35" s="68">
        <v>1.2213100975185499E-2</v>
      </c>
      <c r="S35" s="68">
        <v>1.33426810799051E-2</v>
      </c>
      <c r="T35" s="68">
        <v>1.4094381422434899E-2</v>
      </c>
      <c r="U35" s="68">
        <v>1.44702315936999E-2</v>
      </c>
      <c r="V35" s="68">
        <v>1.50340068505973E-2</v>
      </c>
      <c r="W35" s="68">
        <v>1.54098570218622E-2</v>
      </c>
      <c r="X35" s="68">
        <v>1.6537407535656998E-2</v>
      </c>
      <c r="Y35" s="68">
        <v>1.7477032963819299E-2</v>
      </c>
      <c r="Z35" s="68">
        <v>1.7852883135084301E-2</v>
      </c>
      <c r="AA35" s="68">
        <v>1.82287333063492E-2</v>
      </c>
      <c r="AB35" s="68">
        <v>1.9356283820144E-2</v>
      </c>
      <c r="AC35" s="68">
        <v>2.04838343339388E-2</v>
      </c>
      <c r="AD35" s="68">
        <v>2.2175250956422199E-2</v>
      </c>
      <c r="AE35" s="68">
        <v>2.3490731945362501E-2</v>
      </c>
      <c r="AF35" s="68">
        <v>2.3490731945362501E-2</v>
      </c>
      <c r="AG35" s="68">
        <v>2.3490731945362501E-2</v>
      </c>
      <c r="AH35" s="68" t="s">
        <v>378</v>
      </c>
    </row>
    <row r="36" spans="1:34" s="68" customFormat="1" ht="14.5" x14ac:dyDescent="0.35">
      <c r="A36" s="68" t="s">
        <v>832</v>
      </c>
      <c r="B36" s="68" t="s">
        <v>261</v>
      </c>
      <c r="C36" s="68" t="s">
        <v>1237</v>
      </c>
      <c r="D36" s="68" t="s">
        <v>262</v>
      </c>
      <c r="E36" s="68" t="s">
        <v>269</v>
      </c>
      <c r="G36" s="68" t="s">
        <v>264</v>
      </c>
      <c r="H36" s="68" t="s">
        <v>270</v>
      </c>
      <c r="I36" s="68" t="s">
        <v>18</v>
      </c>
      <c r="J36" s="68">
        <v>298</v>
      </c>
      <c r="K36" s="68">
        <v>1.9528789411570699E-2</v>
      </c>
      <c r="L36" s="68">
        <v>2.0294624290455799E-2</v>
      </c>
      <c r="M36" s="68">
        <v>2.0869000449619701E-2</v>
      </c>
      <c r="N36" s="68">
        <v>2.1060459169341E-2</v>
      </c>
      <c r="O36" s="68">
        <v>2.18262940482261E-2</v>
      </c>
      <c r="P36" s="68">
        <v>2.25921289271112E-2</v>
      </c>
      <c r="Q36" s="68">
        <v>2.3357963805996401E-2</v>
      </c>
      <c r="R36" s="68">
        <v>2.4885498055420601E-2</v>
      </c>
      <c r="S36" s="68">
        <v>2.7187138200422001E-2</v>
      </c>
      <c r="T36" s="68">
        <v>2.8718807958192202E-2</v>
      </c>
      <c r="U36" s="68">
        <v>2.9484642837077399E-2</v>
      </c>
      <c r="V36" s="68">
        <v>3.0633395155405099E-2</v>
      </c>
      <c r="W36" s="68">
        <v>3.1399230034290203E-2</v>
      </c>
      <c r="X36" s="68">
        <v>3.3696734670945597E-2</v>
      </c>
      <c r="Y36" s="68">
        <v>3.5611321868158401E-2</v>
      </c>
      <c r="Z36" s="68">
        <v>3.6377156747043497E-2</v>
      </c>
      <c r="AA36" s="68">
        <v>3.7142991625928601E-2</v>
      </c>
      <c r="AB36" s="68">
        <v>3.9440496262584002E-2</v>
      </c>
      <c r="AC36" s="68">
        <v>4.1738000899239402E-2</v>
      </c>
      <c r="AD36" s="68">
        <v>4.5184442974453398E-2</v>
      </c>
      <c r="AE36" s="68">
        <v>4.7864876032260001E-2</v>
      </c>
      <c r="AF36" s="68">
        <v>4.7864876032260001E-2</v>
      </c>
      <c r="AG36" s="68">
        <v>4.7864876032260001E-2</v>
      </c>
      <c r="AH36" s="68" t="s">
        <v>378</v>
      </c>
    </row>
    <row r="37" spans="1:34" s="68" customFormat="1" ht="14.5" x14ac:dyDescent="0.35">
      <c r="A37" s="68" t="s">
        <v>832</v>
      </c>
      <c r="B37" s="68" t="s">
        <v>261</v>
      </c>
      <c r="C37" s="68" t="s">
        <v>1237</v>
      </c>
      <c r="D37" s="68" t="s">
        <v>262</v>
      </c>
      <c r="E37" s="68" t="s">
        <v>269</v>
      </c>
      <c r="G37" s="68" t="s">
        <v>264</v>
      </c>
      <c r="H37" s="68" t="s">
        <v>271</v>
      </c>
      <c r="I37" s="68" t="s">
        <v>16</v>
      </c>
      <c r="J37" s="68">
        <v>25</v>
      </c>
      <c r="K37" s="68">
        <v>4.6026516807228003E-3</v>
      </c>
      <c r="L37" s="68">
        <v>4.6947047143372604E-3</v>
      </c>
      <c r="M37" s="68">
        <v>4.8327842647589402E-3</v>
      </c>
      <c r="N37" s="68">
        <v>4.90182403996978E-3</v>
      </c>
      <c r="O37" s="68">
        <v>4.9248372983734003E-3</v>
      </c>
      <c r="P37" s="68">
        <v>4.9478505567770101E-3</v>
      </c>
      <c r="Q37" s="68">
        <v>4.9708638151806199E-3</v>
      </c>
      <c r="R37" s="68">
        <v>5.1293561258063097E-3</v>
      </c>
      <c r="S37" s="68">
        <v>5.2930494328312198E-3</v>
      </c>
      <c r="T37" s="68">
        <v>5.5231820168673597E-3</v>
      </c>
      <c r="U37" s="68">
        <v>5.8683808929215703E-3</v>
      </c>
      <c r="V37" s="68">
        <v>6.0985134769577102E-3</v>
      </c>
      <c r="W37" s="68">
        <v>6.2135797689757801E-3</v>
      </c>
      <c r="X37" s="68">
        <v>6.4437123530119199E-3</v>
      </c>
      <c r="Y37" s="68">
        <v>6.6738449370480598E-3</v>
      </c>
      <c r="Z37" s="68">
        <v>6.9039775210841996E-3</v>
      </c>
      <c r="AA37" s="68">
        <v>7.2491763971383998E-3</v>
      </c>
      <c r="AB37" s="68">
        <v>7.7094415652107003E-3</v>
      </c>
      <c r="AC37" s="68">
        <v>8.0546404412648997E-3</v>
      </c>
      <c r="AD37" s="68">
        <v>8.3998737315215E-3</v>
      </c>
      <c r="AE37" s="68">
        <v>8.745074021858E-3</v>
      </c>
      <c r="AF37" s="68">
        <v>8.745074021858E-3</v>
      </c>
      <c r="AG37" s="68">
        <v>8.745074021858E-3</v>
      </c>
      <c r="AH37" s="68" t="s">
        <v>379</v>
      </c>
    </row>
    <row r="38" spans="1:34" s="68" customFormat="1" ht="14.5" x14ac:dyDescent="0.35">
      <c r="A38" s="68" t="s">
        <v>832</v>
      </c>
      <c r="B38" s="68" t="s">
        <v>261</v>
      </c>
      <c r="C38" s="68" t="s">
        <v>1237</v>
      </c>
      <c r="D38" s="68" t="s">
        <v>262</v>
      </c>
      <c r="E38" s="68" t="s">
        <v>269</v>
      </c>
      <c r="G38" s="68" t="s">
        <v>264</v>
      </c>
      <c r="H38" s="68" t="s">
        <v>271</v>
      </c>
      <c r="I38" s="68" t="s">
        <v>18</v>
      </c>
      <c r="J38" s="68">
        <v>298</v>
      </c>
      <c r="K38" s="68">
        <v>6.69068390661168E-3</v>
      </c>
      <c r="L38" s="68">
        <v>6.8244975847439101E-3</v>
      </c>
      <c r="M38" s="68">
        <v>7.0252181019422599E-3</v>
      </c>
      <c r="N38" s="68">
        <v>7.1255783605414401E-3</v>
      </c>
      <c r="O38" s="68">
        <v>7.1590317800745004E-3</v>
      </c>
      <c r="P38" s="68">
        <v>7.1924851996075598E-3</v>
      </c>
      <c r="Q38" s="68">
        <v>7.2259386191406098E-3</v>
      </c>
      <c r="R38" s="68">
        <v>7.4563323194647901E-3</v>
      </c>
      <c r="S38" s="68">
        <v>7.6942864926034301E-3</v>
      </c>
      <c r="T38" s="68">
        <v>8.0288206879340195E-3</v>
      </c>
      <c r="U38" s="68">
        <v>8.5306219809298898E-3</v>
      </c>
      <c r="V38" s="68">
        <v>8.8651561762604792E-3</v>
      </c>
      <c r="W38" s="68">
        <v>9.0324232739257704E-3</v>
      </c>
      <c r="X38" s="68">
        <v>9.3669574692563495E-3</v>
      </c>
      <c r="Y38" s="68">
        <v>9.7014916645869406E-3</v>
      </c>
      <c r="Z38" s="68">
        <v>1.0036025859917501E-2</v>
      </c>
      <c r="AA38" s="68">
        <v>1.05378271529134E-2</v>
      </c>
      <c r="AB38" s="68">
        <v>1.12068955435746E-2</v>
      </c>
      <c r="AC38" s="68">
        <v>1.1708696836570401E-2</v>
      </c>
      <c r="AD38" s="68">
        <v>1.22105481560654E-2</v>
      </c>
      <c r="AE38" s="68">
        <v>1.27123515049448E-2</v>
      </c>
      <c r="AF38" s="68">
        <v>1.27123515049448E-2</v>
      </c>
      <c r="AG38" s="68">
        <v>1.27123515049448E-2</v>
      </c>
      <c r="AH38" s="68" t="s">
        <v>379</v>
      </c>
    </row>
    <row r="39" spans="1:34" s="68" customFormat="1" ht="14.5" x14ac:dyDescent="0.35">
      <c r="A39" s="68" t="s">
        <v>832</v>
      </c>
      <c r="B39" s="68" t="s">
        <v>277</v>
      </c>
      <c r="C39" s="68" t="s">
        <v>1237</v>
      </c>
      <c r="D39" s="68" t="s">
        <v>273</v>
      </c>
      <c r="E39" s="68" t="s">
        <v>278</v>
      </c>
      <c r="F39" s="68" t="s">
        <v>279</v>
      </c>
      <c r="G39" s="68" t="s">
        <v>280</v>
      </c>
      <c r="H39" s="68" t="s">
        <v>169</v>
      </c>
      <c r="I39" s="68" t="s">
        <v>18</v>
      </c>
      <c r="J39" s="68">
        <v>298</v>
      </c>
      <c r="K39" s="68">
        <v>0.59011876666909502</v>
      </c>
      <c r="L39" s="68">
        <v>0.59402937576576198</v>
      </c>
      <c r="M39" s="68">
        <v>0.60691077461409604</v>
      </c>
      <c r="N39" s="68">
        <v>0.59578633731142905</v>
      </c>
      <c r="O39" s="68">
        <v>0.57980731759472803</v>
      </c>
      <c r="P39" s="68">
        <v>0.55996309754234797</v>
      </c>
      <c r="Q39" s="68">
        <v>0.55211790881880096</v>
      </c>
      <c r="R39" s="68">
        <v>0.52620879997970604</v>
      </c>
      <c r="S39" s="68">
        <v>0.499560563036266</v>
      </c>
      <c r="T39" s="68">
        <v>0.47258425037860202</v>
      </c>
      <c r="U39" s="68">
        <v>0.48660403242205202</v>
      </c>
      <c r="V39" s="68">
        <v>0.455403738295942</v>
      </c>
      <c r="W39" s="68">
        <v>0.46931153671159098</v>
      </c>
      <c r="X39" s="68">
        <v>0.37495354521207702</v>
      </c>
      <c r="Y39" s="68">
        <v>0.30092667786521299</v>
      </c>
      <c r="Z39" s="68">
        <v>0.48232360083874498</v>
      </c>
      <c r="AA39" s="68">
        <v>0.49307530235882102</v>
      </c>
      <c r="AB39" s="68">
        <v>0.491124666814311</v>
      </c>
      <c r="AC39" s="68">
        <v>0.50692267607453301</v>
      </c>
      <c r="AD39" s="68">
        <v>0.43010068077984198</v>
      </c>
      <c r="AE39" s="68">
        <v>0.46357696925206998</v>
      </c>
      <c r="AF39" s="68">
        <v>0.46357696925206998</v>
      </c>
      <c r="AG39" s="68">
        <v>0.46357696925206998</v>
      </c>
      <c r="AH39" s="68" t="s">
        <v>691</v>
      </c>
    </row>
    <row r="40" spans="1:34" s="68" customFormat="1" ht="14.5" x14ac:dyDescent="0.35">
      <c r="A40" s="68" t="s">
        <v>832</v>
      </c>
      <c r="B40" s="68" t="s">
        <v>277</v>
      </c>
      <c r="C40" s="68" t="s">
        <v>1237</v>
      </c>
      <c r="D40" s="68" t="s">
        <v>273</v>
      </c>
      <c r="E40" s="68" t="s">
        <v>281</v>
      </c>
      <c r="F40" s="68" t="s">
        <v>279</v>
      </c>
      <c r="G40" s="68" t="s">
        <v>282</v>
      </c>
      <c r="H40" s="68" t="s">
        <v>283</v>
      </c>
      <c r="I40" s="68" t="s">
        <v>18</v>
      </c>
      <c r="J40" s="68">
        <v>298</v>
      </c>
      <c r="K40" s="68">
        <v>4.1896545994257003E-2</v>
      </c>
      <c r="L40" s="68">
        <v>1.2865433679704399E-2</v>
      </c>
      <c r="M40" s="68">
        <v>2.02177168423219E-2</v>
      </c>
      <c r="N40" s="68">
        <v>2.6971113854778201E-2</v>
      </c>
      <c r="O40" s="68">
        <v>1.0266012942834499E-2</v>
      </c>
      <c r="P40" s="68">
        <v>1.51165660171899E-2</v>
      </c>
      <c r="Q40" s="68">
        <v>9.7223432462342201E-3</v>
      </c>
      <c r="R40" s="68">
        <v>3.80144045669708E-3</v>
      </c>
      <c r="S40" s="68">
        <v>1.37956185512314E-2</v>
      </c>
      <c r="T40" s="68">
        <v>2.8279319062222599E-2</v>
      </c>
      <c r="U40" s="68">
        <v>2.8457710681419502E-4</v>
      </c>
      <c r="V40" s="68">
        <v>7.8577260836755404E-4</v>
      </c>
      <c r="W40" s="68">
        <v>2.2018622712310299E-2</v>
      </c>
      <c r="X40" s="68">
        <v>3.4484798958573898E-2</v>
      </c>
      <c r="Y40" s="68">
        <v>2.8364267452316301E-2</v>
      </c>
      <c r="Z40" s="68">
        <v>2.7722907107108199E-2</v>
      </c>
      <c r="AA40" s="68">
        <v>2.0621221695267401E-2</v>
      </c>
      <c r="AB40" s="68">
        <v>7.1224977674137893E-2</v>
      </c>
      <c r="AC40" s="68">
        <v>5.3058764452581002E-2</v>
      </c>
      <c r="AD40" s="68">
        <v>6.0644655687956399E-2</v>
      </c>
      <c r="AE40" s="68">
        <v>8.4501332370927898E-2</v>
      </c>
      <c r="AF40" s="68">
        <v>8.4501332370927898E-2</v>
      </c>
      <c r="AG40" s="68">
        <v>8.4501332370927898E-2</v>
      </c>
      <c r="AH40" s="68" t="s">
        <v>692</v>
      </c>
    </row>
    <row r="41" spans="1:34" s="68" customFormat="1" ht="14.5" x14ac:dyDescent="0.35">
      <c r="A41" s="68" t="s">
        <v>832</v>
      </c>
      <c r="B41" s="68" t="s">
        <v>277</v>
      </c>
      <c r="C41" s="68" t="s">
        <v>1237</v>
      </c>
      <c r="D41" s="68" t="s">
        <v>273</v>
      </c>
      <c r="E41" s="68" t="s">
        <v>281</v>
      </c>
      <c r="F41" s="68" t="s">
        <v>279</v>
      </c>
      <c r="G41" s="68" t="s">
        <v>282</v>
      </c>
      <c r="H41" s="68" t="s">
        <v>284</v>
      </c>
      <c r="I41" s="68" t="s">
        <v>18</v>
      </c>
      <c r="J41" s="68">
        <v>298</v>
      </c>
      <c r="K41" s="68">
        <v>2.27947332465261</v>
      </c>
      <c r="L41" s="68">
        <v>2.3178005080582902</v>
      </c>
      <c r="M41" s="68">
        <v>2.3446553282596398</v>
      </c>
      <c r="N41" s="68">
        <v>2.2844819086757999</v>
      </c>
      <c r="O41" s="68">
        <v>2.23893156071883</v>
      </c>
      <c r="P41" s="68">
        <v>2.15568112706561</v>
      </c>
      <c r="Q41" s="68">
        <v>2.1173609030604199</v>
      </c>
      <c r="R41" s="68">
        <v>2.0040677672907399</v>
      </c>
      <c r="S41" s="68">
        <v>1.95397446337365</v>
      </c>
      <c r="T41" s="68">
        <v>1.8945634682713699</v>
      </c>
      <c r="U41" s="68">
        <v>1.9611421543115</v>
      </c>
      <c r="V41" s="68">
        <v>1.87415950127871</v>
      </c>
      <c r="W41" s="68">
        <v>2.01653113075109</v>
      </c>
      <c r="X41" s="68">
        <v>1.7337845380830801</v>
      </c>
      <c r="Y41" s="68">
        <v>1.7055573168942699</v>
      </c>
      <c r="Z41" s="68">
        <v>1.3193921931261501</v>
      </c>
      <c r="AA41" s="68">
        <v>1.4069091575750901</v>
      </c>
      <c r="AB41" s="68">
        <v>1.3339501835504299</v>
      </c>
      <c r="AC41" s="68">
        <v>1.4158409765415001</v>
      </c>
      <c r="AD41" s="68">
        <v>1.42874712039351</v>
      </c>
      <c r="AE41" s="68">
        <v>1.4852846652765399</v>
      </c>
      <c r="AF41" s="68">
        <v>1.4852846652765399</v>
      </c>
      <c r="AG41" s="68">
        <v>1.4852846652765399</v>
      </c>
      <c r="AH41" s="68" t="s">
        <v>693</v>
      </c>
    </row>
    <row r="42" spans="1:34" s="68" customFormat="1" ht="14.5" x14ac:dyDescent="0.35">
      <c r="A42" s="68" t="s">
        <v>832</v>
      </c>
      <c r="B42" s="68" t="s">
        <v>290</v>
      </c>
      <c r="C42" s="68" t="s">
        <v>1237</v>
      </c>
      <c r="D42" s="68" t="s">
        <v>273</v>
      </c>
      <c r="E42" s="68" t="s">
        <v>281</v>
      </c>
      <c r="F42" s="68" t="s">
        <v>291</v>
      </c>
      <c r="G42" s="68" t="s">
        <v>282</v>
      </c>
      <c r="H42" s="68" t="s">
        <v>283</v>
      </c>
      <c r="I42" s="68" t="s">
        <v>18</v>
      </c>
      <c r="J42" s="68">
        <v>298</v>
      </c>
      <c r="K42" s="68">
        <v>1.7806032047559199E-2</v>
      </c>
      <c r="L42" s="68">
        <v>5.4678093138743802E-3</v>
      </c>
      <c r="M42" s="68">
        <v>8.5925296579868193E-3</v>
      </c>
      <c r="N42" s="68">
        <v>1.14627233882807E-2</v>
      </c>
      <c r="O42" s="68">
        <v>4.3630555007046498E-3</v>
      </c>
      <c r="P42" s="68">
        <v>6.4245405573056897E-3</v>
      </c>
      <c r="Q42" s="68">
        <v>4.1319958796495401E-3</v>
      </c>
      <c r="R42" s="68">
        <v>1.6156121940962599E-3</v>
      </c>
      <c r="S42" s="68">
        <v>5.8631378842733603E-3</v>
      </c>
      <c r="T42" s="68">
        <v>1.2018710601444599E-2</v>
      </c>
      <c r="U42" s="68">
        <v>1.20945270396033E-4</v>
      </c>
      <c r="V42" s="68">
        <v>3.3395335855621001E-4</v>
      </c>
      <c r="W42" s="68">
        <v>9.35791465273186E-3</v>
      </c>
      <c r="X42" s="68">
        <v>1.4656039557393899E-2</v>
      </c>
      <c r="Y42" s="68">
        <v>1.2054813667234401E-2</v>
      </c>
      <c r="Z42" s="68">
        <v>1.1782235520521E-2</v>
      </c>
      <c r="AA42" s="68">
        <v>8.7640192204886495E-3</v>
      </c>
      <c r="AB42" s="68">
        <v>3.02706155115086E-2</v>
      </c>
      <c r="AC42" s="68">
        <v>2.2549974892346902E-2</v>
      </c>
      <c r="AD42" s="68">
        <v>2.57739786673815E-2</v>
      </c>
      <c r="AE42" s="68">
        <v>2.19452485403668E-2</v>
      </c>
      <c r="AF42" s="68">
        <v>2.19452485403668E-2</v>
      </c>
      <c r="AG42" s="68">
        <v>2.19452485403668E-2</v>
      </c>
      <c r="AH42" s="68" t="s">
        <v>696</v>
      </c>
    </row>
    <row r="43" spans="1:34" s="68" customFormat="1" ht="14.5" x14ac:dyDescent="0.35">
      <c r="A43" s="68" t="s">
        <v>832</v>
      </c>
      <c r="B43" s="68" t="s">
        <v>290</v>
      </c>
      <c r="C43" s="68" t="s">
        <v>1237</v>
      </c>
      <c r="D43" s="68" t="s">
        <v>273</v>
      </c>
      <c r="E43" s="68" t="s">
        <v>281</v>
      </c>
      <c r="F43" s="68" t="s">
        <v>291</v>
      </c>
      <c r="G43" s="68" t="s">
        <v>282</v>
      </c>
      <c r="H43" s="68" t="s">
        <v>284</v>
      </c>
      <c r="I43" s="68" t="s">
        <v>18</v>
      </c>
      <c r="J43" s="68">
        <v>298</v>
      </c>
      <c r="K43" s="68">
        <v>0.73601898022777701</v>
      </c>
      <c r="L43" s="68">
        <v>0.71048898996265997</v>
      </c>
      <c r="M43" s="68">
        <v>0.72596905979191195</v>
      </c>
      <c r="N43" s="68">
        <v>0.71585346671918304</v>
      </c>
      <c r="O43" s="68">
        <v>0.71207994029537403</v>
      </c>
      <c r="P43" s="68">
        <v>0.69973846867807599</v>
      </c>
      <c r="Q43" s="68">
        <v>0.67429711832462802</v>
      </c>
      <c r="R43" s="68">
        <v>0.69317156059994001</v>
      </c>
      <c r="S43" s="68">
        <v>0.70707680141548102</v>
      </c>
      <c r="T43" s="68">
        <v>0.67539620750357998</v>
      </c>
      <c r="U43" s="68">
        <v>0.696369867881236</v>
      </c>
      <c r="V43" s="68">
        <v>0.73985072355842796</v>
      </c>
      <c r="W43" s="68">
        <v>0.74107260375356898</v>
      </c>
      <c r="X43" s="68">
        <v>0.69877193068927101</v>
      </c>
      <c r="Y43" s="68">
        <v>0.63356033337511597</v>
      </c>
      <c r="Z43" s="68">
        <v>0.60900387535178802</v>
      </c>
      <c r="AA43" s="68">
        <v>0.637945770332361</v>
      </c>
      <c r="AB43" s="68">
        <v>0.68293164251331395</v>
      </c>
      <c r="AC43" s="68">
        <v>0.66135767402175205</v>
      </c>
      <c r="AD43" s="68">
        <v>0.68311610864416705</v>
      </c>
      <c r="AE43" s="68">
        <v>0.69774121155255098</v>
      </c>
      <c r="AF43" s="68">
        <v>0.69774121155255098</v>
      </c>
      <c r="AG43" s="68">
        <v>0.69774121155255098</v>
      </c>
      <c r="AH43" s="68" t="s">
        <v>697</v>
      </c>
    </row>
    <row r="44" spans="1:34" s="68" customFormat="1" ht="14.5" x14ac:dyDescent="0.35">
      <c r="A44" s="68" t="s">
        <v>832</v>
      </c>
      <c r="B44" s="68" t="s">
        <v>272</v>
      </c>
      <c r="C44" s="68" t="s">
        <v>1237</v>
      </c>
      <c r="D44" s="68" t="s">
        <v>273</v>
      </c>
      <c r="E44" s="68" t="s">
        <v>274</v>
      </c>
      <c r="G44" s="68" t="s">
        <v>275</v>
      </c>
      <c r="H44" s="68" t="s">
        <v>169</v>
      </c>
      <c r="I44" s="68" t="s">
        <v>17</v>
      </c>
      <c r="J44" s="68">
        <v>1</v>
      </c>
      <c r="K44" s="68">
        <v>2.4977113510170298E-3</v>
      </c>
      <c r="L44" s="68">
        <v>1.47526901074042E-3</v>
      </c>
      <c r="M44" s="68">
        <v>2.2346429178471102E-3</v>
      </c>
      <c r="N44" s="68">
        <v>2.0406710109319198E-3</v>
      </c>
      <c r="O44" s="68">
        <v>8.3735452028614408E-3</v>
      </c>
      <c r="P44" s="68">
        <v>7.1786030099978901E-3</v>
      </c>
      <c r="Q44" s="68">
        <v>2.0475779560189598E-3</v>
      </c>
      <c r="R44" s="68">
        <v>1.09399156184034E-3</v>
      </c>
      <c r="S44" s="68">
        <v>1.3206855597378501E-3</v>
      </c>
      <c r="T44" s="68">
        <v>1.4567697791003399E-3</v>
      </c>
      <c r="U44" s="68">
        <v>3.1845510421182801E-3</v>
      </c>
      <c r="V44" s="68">
        <v>1.68420419397647E-3</v>
      </c>
      <c r="W44" s="68">
        <v>2.2984743979179898E-3</v>
      </c>
      <c r="X44" s="68">
        <v>2.41113804057215E-3</v>
      </c>
      <c r="Y44" s="68">
        <v>7.4128465248711104E-4</v>
      </c>
      <c r="Z44" s="68">
        <v>7.6711258004221296E-4</v>
      </c>
      <c r="AA44" s="68">
        <v>3.9318207621250203E-4</v>
      </c>
      <c r="AB44" s="68">
        <v>3.1897712043237601E-4</v>
      </c>
      <c r="AC44" s="68">
        <v>4.5329154676596701E-4</v>
      </c>
      <c r="AD44" s="68">
        <v>3.8551451590888001E-4</v>
      </c>
      <c r="AE44" s="68">
        <v>4.6740163269055901E-4</v>
      </c>
      <c r="AF44" s="68">
        <v>4.6740163269055901E-4</v>
      </c>
      <c r="AG44" s="68">
        <v>4.6740163269055901E-4</v>
      </c>
      <c r="AH44" s="68" t="s">
        <v>689</v>
      </c>
    </row>
    <row r="45" spans="1:34" s="68" customFormat="1" ht="14.5" x14ac:dyDescent="0.35">
      <c r="A45" s="68" t="s">
        <v>832</v>
      </c>
      <c r="B45" s="68" t="s">
        <v>272</v>
      </c>
      <c r="C45" s="68" t="s">
        <v>1237</v>
      </c>
      <c r="D45" s="68" t="s">
        <v>273</v>
      </c>
      <c r="E45" s="68" t="s">
        <v>274</v>
      </c>
      <c r="G45" s="68" t="s">
        <v>276</v>
      </c>
      <c r="H45" s="68" t="s">
        <v>169</v>
      </c>
      <c r="I45" s="68" t="s">
        <v>17</v>
      </c>
      <c r="J45" s="68">
        <v>1</v>
      </c>
      <c r="K45" s="68">
        <v>0.26298018551573499</v>
      </c>
      <c r="L45" s="68">
        <v>0.161202964881695</v>
      </c>
      <c r="M45" s="68">
        <v>0.23107992003443301</v>
      </c>
      <c r="N45" s="68">
        <v>0.207206594956164</v>
      </c>
      <c r="O45" s="68">
        <v>0.22713286343129099</v>
      </c>
      <c r="P45" s="68">
        <v>0.29078451019731699</v>
      </c>
      <c r="Q45" s="68">
        <v>0.48257156410266799</v>
      </c>
      <c r="R45" s="68">
        <v>0.255429704031501</v>
      </c>
      <c r="S45" s="68">
        <v>0.169512168546573</v>
      </c>
      <c r="T45" s="68">
        <v>0.16834544481911201</v>
      </c>
      <c r="U45" s="68">
        <v>0.17429401210776699</v>
      </c>
      <c r="V45" s="68">
        <v>0.17038964276291199</v>
      </c>
      <c r="W45" s="68">
        <v>0.22663279028422101</v>
      </c>
      <c r="X45" s="68">
        <v>0.203332438749105</v>
      </c>
      <c r="Y45" s="68">
        <v>0.16509196656123201</v>
      </c>
      <c r="Z45" s="68">
        <v>0.17035543583546101</v>
      </c>
      <c r="AA45" s="68">
        <v>9.3411731599540096E-2</v>
      </c>
      <c r="AB45" s="68">
        <v>9.4443153219455206E-2</v>
      </c>
      <c r="AC45" s="68">
        <v>0.134211140116484</v>
      </c>
      <c r="AD45" s="68">
        <v>0.114143630254589</v>
      </c>
      <c r="AE45" s="68">
        <v>0.13838887237862699</v>
      </c>
      <c r="AF45" s="68">
        <v>0.13838887237862699</v>
      </c>
      <c r="AG45" s="68">
        <v>0.13838887237862699</v>
      </c>
      <c r="AH45" s="68" t="s">
        <v>690</v>
      </c>
    </row>
    <row r="46" spans="1:34" s="68" customFormat="1" ht="14.5" x14ac:dyDescent="0.35">
      <c r="A46" s="68" t="s">
        <v>832</v>
      </c>
      <c r="B46" s="68" t="s">
        <v>277</v>
      </c>
      <c r="C46" s="68" t="s">
        <v>1237</v>
      </c>
      <c r="D46" s="68" t="s">
        <v>273</v>
      </c>
      <c r="E46" s="68" t="s">
        <v>285</v>
      </c>
      <c r="F46" s="68" t="s">
        <v>279</v>
      </c>
      <c r="G46" s="68" t="s">
        <v>286</v>
      </c>
      <c r="H46" s="68" t="s">
        <v>937</v>
      </c>
      <c r="I46" s="68" t="s">
        <v>18</v>
      </c>
      <c r="J46" s="68">
        <v>298</v>
      </c>
      <c r="K46" s="68">
        <v>6.9422846234729593E-2</v>
      </c>
      <c r="L46" s="68">
        <v>7.0432398889884798E-2</v>
      </c>
      <c r="M46" s="68">
        <v>7.8546632205677605E-2</v>
      </c>
      <c r="N46" s="68">
        <v>8.65175878103802E-2</v>
      </c>
      <c r="O46" s="68">
        <v>8.17348858988E-2</v>
      </c>
      <c r="P46" s="68">
        <v>8.5935261077010605E-2</v>
      </c>
      <c r="Q46" s="68">
        <v>9.2458186803506398E-2</v>
      </c>
      <c r="R46" s="68">
        <v>9.0520425231848806E-2</v>
      </c>
      <c r="S46" s="68">
        <v>8.9069117182608598E-2</v>
      </c>
      <c r="T46" s="68">
        <v>8.4082417900518805E-2</v>
      </c>
      <c r="U46" s="68">
        <v>8.1206965619269905E-2</v>
      </c>
      <c r="V46" s="68">
        <v>8.1279627301978505E-2</v>
      </c>
      <c r="W46" s="68">
        <v>8.4866162771513307E-2</v>
      </c>
      <c r="X46" s="68">
        <v>8.51003111825962E-2</v>
      </c>
      <c r="Y46" s="68">
        <v>9.3794348382231899E-2</v>
      </c>
      <c r="Z46" s="68">
        <v>8.73640076497951E-2</v>
      </c>
      <c r="AA46" s="68">
        <v>8.73640076497951E-2</v>
      </c>
      <c r="AB46" s="68">
        <v>8.73640076497951E-2</v>
      </c>
      <c r="AC46" s="68">
        <v>8.73640076497951E-2</v>
      </c>
      <c r="AD46" s="68">
        <v>8.73640076497951E-2</v>
      </c>
      <c r="AE46" s="68">
        <v>8.73640076497951E-2</v>
      </c>
      <c r="AF46" s="68">
        <v>8.73640076497951E-2</v>
      </c>
      <c r="AG46" s="68">
        <v>8.73640076497951E-2</v>
      </c>
      <c r="AH46" s="68" t="s">
        <v>938</v>
      </c>
    </row>
    <row r="47" spans="1:34" s="68" customFormat="1" ht="14.5" x14ac:dyDescent="0.35">
      <c r="A47" s="68" t="s">
        <v>832</v>
      </c>
      <c r="B47" s="68" t="s">
        <v>277</v>
      </c>
      <c r="C47" s="68" t="s">
        <v>1237</v>
      </c>
      <c r="D47" s="68" t="s">
        <v>273</v>
      </c>
      <c r="E47" s="68" t="s">
        <v>285</v>
      </c>
      <c r="F47" s="68" t="s">
        <v>279</v>
      </c>
      <c r="G47" s="68" t="s">
        <v>286</v>
      </c>
      <c r="H47" s="68" t="s">
        <v>220</v>
      </c>
      <c r="I47" s="68" t="s">
        <v>18</v>
      </c>
      <c r="J47" s="68">
        <v>298</v>
      </c>
      <c r="K47" s="68">
        <v>0.63353679454577405</v>
      </c>
      <c r="L47" s="68">
        <v>0.64024284221562899</v>
      </c>
      <c r="M47" s="68">
        <v>0.69273656906723602</v>
      </c>
      <c r="N47" s="68">
        <v>0.70620406244379796</v>
      </c>
      <c r="O47" s="68">
        <v>0.68535374232037005</v>
      </c>
      <c r="P47" s="68">
        <v>0.70221473471038198</v>
      </c>
      <c r="Q47" s="68">
        <v>0.721057832297892</v>
      </c>
      <c r="R47" s="68">
        <v>0.75370828685355196</v>
      </c>
      <c r="S47" s="68">
        <v>0.73098579954587795</v>
      </c>
      <c r="T47" s="68">
        <v>0.71322720086768598</v>
      </c>
      <c r="U47" s="68">
        <v>0.73263624560216101</v>
      </c>
      <c r="V47" s="68">
        <v>0.73014611498649096</v>
      </c>
      <c r="W47" s="68">
        <v>0.733233547118461</v>
      </c>
      <c r="X47" s="68">
        <v>0.71067854714360201</v>
      </c>
      <c r="Y47" s="68">
        <v>0.725824806226259</v>
      </c>
      <c r="Z47" s="68">
        <v>0.708922804132046</v>
      </c>
      <c r="AA47" s="68">
        <v>0.70499644497494995</v>
      </c>
      <c r="AB47" s="68">
        <v>0.71156591859247498</v>
      </c>
      <c r="AC47" s="68">
        <v>0.70800808899951295</v>
      </c>
      <c r="AD47" s="68">
        <v>0.67260768454953701</v>
      </c>
      <c r="AE47" s="68">
        <v>0.66924464612678902</v>
      </c>
      <c r="AF47" s="68">
        <v>0.66924464612678902</v>
      </c>
      <c r="AG47" s="68">
        <v>0.66924464612678902</v>
      </c>
      <c r="AH47" s="68" t="s">
        <v>933</v>
      </c>
    </row>
    <row r="48" spans="1:34" s="68" customFormat="1" ht="14.5" x14ac:dyDescent="0.35">
      <c r="A48" s="68" t="s">
        <v>832</v>
      </c>
      <c r="B48" s="68" t="s">
        <v>277</v>
      </c>
      <c r="C48" s="68" t="s">
        <v>1237</v>
      </c>
      <c r="D48" s="68" t="s">
        <v>273</v>
      </c>
      <c r="E48" s="68" t="s">
        <v>285</v>
      </c>
      <c r="F48" s="68" t="s">
        <v>279</v>
      </c>
      <c r="G48" s="68" t="s">
        <v>286</v>
      </c>
      <c r="H48" s="68" t="s">
        <v>239</v>
      </c>
      <c r="I48" s="68" t="s">
        <v>18</v>
      </c>
      <c r="J48" s="68">
        <v>298</v>
      </c>
      <c r="K48" s="68">
        <v>0.18102637861517401</v>
      </c>
      <c r="L48" s="68">
        <v>0.18774817815803299</v>
      </c>
      <c r="M48" s="68">
        <v>0.19357967057925701</v>
      </c>
      <c r="N48" s="68">
        <v>0.196931784668648</v>
      </c>
      <c r="O48" s="68">
        <v>0.176618260683402</v>
      </c>
      <c r="P48" s="68">
        <v>0.18487249313593901</v>
      </c>
      <c r="Q48" s="68">
        <v>0.19041475330416399</v>
      </c>
      <c r="R48" s="68">
        <v>0.18906741363131499</v>
      </c>
      <c r="S48" s="68">
        <v>0.18391904810866899</v>
      </c>
      <c r="T48" s="68">
        <v>0.180607832390492</v>
      </c>
      <c r="U48" s="68">
        <v>0.174970877303226</v>
      </c>
      <c r="V48" s="68">
        <v>0.17515430272902299</v>
      </c>
      <c r="W48" s="68">
        <v>0.19241030915896201</v>
      </c>
      <c r="X48" s="68">
        <v>0.179150971364988</v>
      </c>
      <c r="Y48" s="68">
        <v>0.172746268844614</v>
      </c>
      <c r="Z48" s="68">
        <v>0.16872359316209001</v>
      </c>
      <c r="AA48" s="68">
        <v>0.16778911987223499</v>
      </c>
      <c r="AB48" s="68">
        <v>0.16935265427608301</v>
      </c>
      <c r="AC48" s="68">
        <v>0.16850589100470201</v>
      </c>
      <c r="AD48" s="68">
        <v>0.16008059645446701</v>
      </c>
      <c r="AE48" s="68">
        <v>0.15928019347219499</v>
      </c>
      <c r="AF48" s="68">
        <v>0.15928019347219499</v>
      </c>
      <c r="AG48" s="68">
        <v>0.15928019347219499</v>
      </c>
      <c r="AH48" s="68" t="s">
        <v>934</v>
      </c>
    </row>
    <row r="49" spans="1:34" s="68" customFormat="1" ht="14.5" x14ac:dyDescent="0.35">
      <c r="A49" s="68" t="s">
        <v>832</v>
      </c>
      <c r="B49" s="68" t="s">
        <v>277</v>
      </c>
      <c r="C49" s="68" t="s">
        <v>1237</v>
      </c>
      <c r="D49" s="68" t="s">
        <v>273</v>
      </c>
      <c r="E49" s="68" t="s">
        <v>285</v>
      </c>
      <c r="F49" s="68" t="s">
        <v>279</v>
      </c>
      <c r="G49" s="68" t="s">
        <v>286</v>
      </c>
      <c r="H49" s="68" t="s">
        <v>255</v>
      </c>
      <c r="I49" s="68" t="s">
        <v>18</v>
      </c>
      <c r="J49" s="68">
        <v>298</v>
      </c>
      <c r="K49" s="68">
        <v>9.9247081129433701E-2</v>
      </c>
      <c r="L49" s="68">
        <v>9.9179972190565194E-2</v>
      </c>
      <c r="M49" s="68">
        <v>9.65452698185469E-2</v>
      </c>
      <c r="N49" s="68">
        <v>9.1365177449570498E-2</v>
      </c>
      <c r="O49" s="68">
        <v>8.3594754895416998E-2</v>
      </c>
      <c r="P49" s="68">
        <v>7.9832931516559402E-2</v>
      </c>
      <c r="Q49" s="68">
        <v>8.2725815110829798E-2</v>
      </c>
      <c r="R49" s="68">
        <v>8.4653906947363397E-2</v>
      </c>
      <c r="S49" s="68">
        <v>8.1124799712571999E-2</v>
      </c>
      <c r="T49" s="68">
        <v>7.8816281427571799E-2</v>
      </c>
      <c r="U49" s="68">
        <v>7.9715371349126707E-2</v>
      </c>
      <c r="V49" s="68">
        <v>7.6279194737552E-2</v>
      </c>
      <c r="W49" s="68">
        <v>7.5225300852446803E-2</v>
      </c>
      <c r="X49" s="68">
        <v>6.5895089290870401E-2</v>
      </c>
      <c r="Y49" s="68">
        <v>5.7410384155691899E-2</v>
      </c>
      <c r="Z49" s="68">
        <v>5.5544186561220198E-2</v>
      </c>
      <c r="AA49" s="68">
        <v>5.5544186561220198E-2</v>
      </c>
      <c r="AB49" s="68">
        <v>5.5544186561220198E-2</v>
      </c>
      <c r="AC49" s="68">
        <v>5.5544186561220198E-2</v>
      </c>
      <c r="AD49" s="68">
        <v>5.5544186561220198E-2</v>
      </c>
      <c r="AE49" s="68">
        <v>5.5544186561220198E-2</v>
      </c>
      <c r="AF49" s="68">
        <v>5.5544186561220198E-2</v>
      </c>
      <c r="AG49" s="68">
        <v>5.5544186561220198E-2</v>
      </c>
      <c r="AH49" s="68" t="s">
        <v>939</v>
      </c>
    </row>
    <row r="50" spans="1:34" s="68" customFormat="1" ht="14.5" x14ac:dyDescent="0.35">
      <c r="A50" s="68" t="s">
        <v>832</v>
      </c>
      <c r="B50" s="68" t="s">
        <v>277</v>
      </c>
      <c r="C50" s="68" t="s">
        <v>1237</v>
      </c>
      <c r="D50" s="68" t="s">
        <v>273</v>
      </c>
      <c r="E50" s="68" t="s">
        <v>285</v>
      </c>
      <c r="F50" s="68" t="s">
        <v>279</v>
      </c>
      <c r="G50" s="68" t="s">
        <v>286</v>
      </c>
      <c r="H50" s="68" t="s">
        <v>288</v>
      </c>
      <c r="I50" s="68" t="s">
        <v>18</v>
      </c>
      <c r="J50" s="68">
        <v>298</v>
      </c>
      <c r="K50" s="68">
        <v>1.4170970658247E-2</v>
      </c>
      <c r="L50" s="68">
        <v>1.54848730129986E-2</v>
      </c>
      <c r="M50" s="68">
        <v>1.54530056663262E-2</v>
      </c>
      <c r="N50" s="68">
        <v>1.6207697344901101E-2</v>
      </c>
      <c r="O50" s="68">
        <v>1.6573435954504601E-2</v>
      </c>
      <c r="P50" s="68">
        <v>1.7897367987703802E-2</v>
      </c>
      <c r="Q50" s="68">
        <v>1.7611180140860602E-2</v>
      </c>
      <c r="R50" s="68">
        <v>1.70034871162697E-2</v>
      </c>
      <c r="S50" s="68">
        <v>1.69628685275314E-2</v>
      </c>
      <c r="T50" s="68">
        <v>1.7730343961313299E-2</v>
      </c>
      <c r="U50" s="68">
        <v>1.7348778150518301E-2</v>
      </c>
      <c r="V50" s="68">
        <v>1.73849053952027E-2</v>
      </c>
      <c r="W50" s="68">
        <v>1.72733395553589E-2</v>
      </c>
      <c r="X50" s="68">
        <v>1.7045042694601199E-2</v>
      </c>
      <c r="Y50" s="68">
        <v>1.7283669917498998E-2</v>
      </c>
      <c r="Z50" s="68">
        <v>1.73987825708584E-2</v>
      </c>
      <c r="AA50" s="68">
        <v>1.73987825708584E-2</v>
      </c>
      <c r="AB50" s="68">
        <v>1.73987825708584E-2</v>
      </c>
      <c r="AC50" s="68">
        <v>1.73987825708584E-2</v>
      </c>
      <c r="AD50" s="68">
        <v>1.73987825708584E-2</v>
      </c>
      <c r="AE50" s="68">
        <v>1.73987825708584E-2</v>
      </c>
      <c r="AF50" s="68">
        <v>1.73987825708584E-2</v>
      </c>
      <c r="AG50" s="68">
        <v>1.73987825708584E-2</v>
      </c>
      <c r="AH50" s="68" t="s">
        <v>936</v>
      </c>
    </row>
    <row r="51" spans="1:34" s="68" customFormat="1" ht="14.5" x14ac:dyDescent="0.35">
      <c r="A51" s="68" t="s">
        <v>832</v>
      </c>
      <c r="B51" s="68" t="s">
        <v>277</v>
      </c>
      <c r="C51" s="68" t="s">
        <v>1237</v>
      </c>
      <c r="D51" s="68" t="s">
        <v>273</v>
      </c>
      <c r="E51" s="68" t="s">
        <v>285</v>
      </c>
      <c r="F51" s="68" t="s">
        <v>279</v>
      </c>
      <c r="G51" s="68" t="s">
        <v>286</v>
      </c>
      <c r="H51" s="68" t="s">
        <v>236</v>
      </c>
      <c r="I51" s="68" t="s">
        <v>18</v>
      </c>
      <c r="J51" s="68">
        <v>298</v>
      </c>
      <c r="K51" s="68">
        <v>2.9927233650091901E-3</v>
      </c>
      <c r="L51" s="68">
        <v>2.2257246026377601E-3</v>
      </c>
      <c r="M51" s="68">
        <v>3.1991610180338698E-3</v>
      </c>
      <c r="N51" s="68">
        <v>2.9984713048700098E-3</v>
      </c>
      <c r="O51" s="68">
        <v>3.1947987945064702E-3</v>
      </c>
      <c r="P51" s="68">
        <v>3.1638818621710098E-3</v>
      </c>
      <c r="Q51" s="68">
        <v>3.1665387426399101E-3</v>
      </c>
      <c r="R51" s="68">
        <v>3.5822001683575699E-3</v>
      </c>
      <c r="S51" s="68">
        <v>1.8095826571063E-3</v>
      </c>
      <c r="T51" s="68">
        <v>2.5153803262449401E-3</v>
      </c>
      <c r="U51" s="68">
        <v>2.3769938719293499E-3</v>
      </c>
      <c r="V51" s="68">
        <v>2.5099500289596701E-3</v>
      </c>
      <c r="W51" s="68">
        <v>2.4701608880678999E-3</v>
      </c>
      <c r="X51" s="68">
        <v>2.2803115490420598E-3</v>
      </c>
      <c r="Y51" s="68">
        <v>2.5306668905681101E-3</v>
      </c>
      <c r="Z51" s="68">
        <v>2.1855759509451802E-3</v>
      </c>
      <c r="AA51" s="68">
        <v>2.04753957509601E-3</v>
      </c>
      <c r="AB51" s="68">
        <v>2.1855759509451802E-3</v>
      </c>
      <c r="AC51" s="68">
        <v>2.3236123267943499E-3</v>
      </c>
      <c r="AD51" s="68">
        <v>2.4386426400019902E-3</v>
      </c>
      <c r="AE51" s="68">
        <v>2.2776002015112901E-3</v>
      </c>
      <c r="AF51" s="68">
        <v>2.2776002015112901E-3</v>
      </c>
      <c r="AG51" s="68">
        <v>2.2776002015112901E-3</v>
      </c>
      <c r="AH51" s="68" t="s">
        <v>935</v>
      </c>
    </row>
    <row r="52" spans="1:34" s="68" customFormat="1" ht="14.5" x14ac:dyDescent="0.35">
      <c r="A52" s="68" t="s">
        <v>832</v>
      </c>
      <c r="B52" s="68" t="s">
        <v>277</v>
      </c>
      <c r="C52" s="68" t="s">
        <v>1237</v>
      </c>
      <c r="D52" s="68" t="s">
        <v>273</v>
      </c>
      <c r="E52" s="68" t="s">
        <v>285</v>
      </c>
      <c r="F52" s="68" t="s">
        <v>279</v>
      </c>
      <c r="G52" s="68" t="s">
        <v>287</v>
      </c>
      <c r="H52" s="68" t="s">
        <v>937</v>
      </c>
      <c r="I52" s="68" t="s">
        <v>18</v>
      </c>
      <c r="J52" s="68">
        <v>298</v>
      </c>
      <c r="K52" s="68">
        <v>0.99580074693139897</v>
      </c>
      <c r="L52" s="68">
        <v>0.98659935656030295</v>
      </c>
      <c r="M52" s="68">
        <v>0.98068991998586497</v>
      </c>
      <c r="N52" s="68">
        <v>0.96928057669963297</v>
      </c>
      <c r="O52" s="68">
        <v>0.967289658825353</v>
      </c>
      <c r="P52" s="68">
        <v>0.99552241585381296</v>
      </c>
      <c r="Q52" s="68">
        <v>0.96407872878193202</v>
      </c>
      <c r="R52" s="68">
        <v>0.82647261575770603</v>
      </c>
      <c r="S52" s="68">
        <v>0.79785882541172604</v>
      </c>
      <c r="T52" s="68">
        <v>0.79668754649703599</v>
      </c>
      <c r="U52" s="68">
        <v>0.78727620369708495</v>
      </c>
      <c r="V52" s="68">
        <v>0.76454944910295897</v>
      </c>
      <c r="W52" s="68">
        <v>0.77826993326301896</v>
      </c>
      <c r="X52" s="68">
        <v>0.76697756743713597</v>
      </c>
      <c r="Y52" s="68">
        <v>0.76708385940560497</v>
      </c>
      <c r="Z52" s="68">
        <v>0.714494223980779</v>
      </c>
      <c r="AA52" s="68">
        <v>0.714494223980779</v>
      </c>
      <c r="AB52" s="68">
        <v>0.714494223980779</v>
      </c>
      <c r="AC52" s="68">
        <v>0.714494223980779</v>
      </c>
      <c r="AD52" s="68">
        <v>0.714494223980779</v>
      </c>
      <c r="AE52" s="68">
        <v>0.714494223980779</v>
      </c>
      <c r="AF52" s="68">
        <v>0.714494223980779</v>
      </c>
      <c r="AG52" s="68">
        <v>0.714494223980779</v>
      </c>
      <c r="AH52" s="68" t="s">
        <v>943</v>
      </c>
    </row>
    <row r="53" spans="1:34" s="68" customFormat="1" ht="14.5" x14ac:dyDescent="0.35">
      <c r="A53" s="68" t="s">
        <v>832</v>
      </c>
      <c r="B53" s="68" t="s">
        <v>277</v>
      </c>
      <c r="C53" s="68" t="s">
        <v>1237</v>
      </c>
      <c r="D53" s="68" t="s">
        <v>273</v>
      </c>
      <c r="E53" s="68" t="s">
        <v>285</v>
      </c>
      <c r="F53" s="68" t="s">
        <v>279</v>
      </c>
      <c r="G53" s="68" t="s">
        <v>287</v>
      </c>
      <c r="H53" s="68" t="s">
        <v>220</v>
      </c>
      <c r="I53" s="68" t="s">
        <v>18</v>
      </c>
      <c r="J53" s="68">
        <v>298</v>
      </c>
      <c r="K53" s="68">
        <v>0.25177979227070002</v>
      </c>
      <c r="L53" s="68">
        <v>0.25236872440281299</v>
      </c>
      <c r="M53" s="68">
        <v>0.270895194737027</v>
      </c>
      <c r="N53" s="68">
        <v>0.27365585058145198</v>
      </c>
      <c r="O53" s="68">
        <v>0.26298762038194901</v>
      </c>
      <c r="P53" s="68">
        <v>0.26710002697780999</v>
      </c>
      <c r="Q53" s="68">
        <v>0.27063801629651901</v>
      </c>
      <c r="R53" s="68">
        <v>0.28053667328714199</v>
      </c>
      <c r="S53" s="68">
        <v>0.27201308806122398</v>
      </c>
      <c r="T53" s="68">
        <v>0.26502870326442801</v>
      </c>
      <c r="U53" s="68">
        <v>0.27224602214989302</v>
      </c>
      <c r="V53" s="68">
        <v>0.27132069507411799</v>
      </c>
      <c r="W53" s="68">
        <v>0.27246797808343298</v>
      </c>
      <c r="X53" s="68">
        <v>0.264086589557264</v>
      </c>
      <c r="Y53" s="68">
        <v>0.26971490621570998</v>
      </c>
      <c r="Z53" s="68">
        <v>0.263434159304619</v>
      </c>
      <c r="AA53" s="68">
        <v>0.261975132852587</v>
      </c>
      <c r="AB53" s="68">
        <v>0.26441633484160398</v>
      </c>
      <c r="AC53" s="68">
        <v>0.26309425316739599</v>
      </c>
      <c r="AD53" s="68">
        <v>0.249939540509026</v>
      </c>
      <c r="AE53" s="68">
        <v>0.24868984280648099</v>
      </c>
      <c r="AF53" s="68">
        <v>0.24868984280648099</v>
      </c>
      <c r="AG53" s="68">
        <v>0.24868984280648099</v>
      </c>
      <c r="AH53" s="68" t="s">
        <v>940</v>
      </c>
    </row>
    <row r="54" spans="1:34" s="68" customFormat="1" ht="14.5" x14ac:dyDescent="0.35">
      <c r="A54" s="68" t="s">
        <v>832</v>
      </c>
      <c r="B54" s="68" t="s">
        <v>277</v>
      </c>
      <c r="C54" s="68" t="s">
        <v>1237</v>
      </c>
      <c r="D54" s="68" t="s">
        <v>273</v>
      </c>
      <c r="E54" s="68" t="s">
        <v>285</v>
      </c>
      <c r="F54" s="68" t="s">
        <v>279</v>
      </c>
      <c r="G54" s="68" t="s">
        <v>287</v>
      </c>
      <c r="H54" s="68" t="s">
        <v>239</v>
      </c>
      <c r="I54" s="68" t="s">
        <v>18</v>
      </c>
      <c r="J54" s="68">
        <v>298</v>
      </c>
      <c r="K54" s="68">
        <v>5.5004426376157801E-2</v>
      </c>
      <c r="L54" s="68">
        <v>5.6508159964103702E-2</v>
      </c>
      <c r="M54" s="68">
        <v>5.7709113558047101E-2</v>
      </c>
      <c r="N54" s="68">
        <v>5.8708430955712501E-2</v>
      </c>
      <c r="O54" s="68">
        <v>5.2652653203220302E-2</v>
      </c>
      <c r="P54" s="68">
        <v>5.5113368403905197E-2</v>
      </c>
      <c r="Q54" s="68">
        <v>5.6765602445110301E-2</v>
      </c>
      <c r="R54" s="68">
        <v>5.6363939512484001E-2</v>
      </c>
      <c r="S54" s="68">
        <v>5.4829131597501801E-2</v>
      </c>
      <c r="T54" s="68">
        <v>5.3842006641024197E-2</v>
      </c>
      <c r="U54" s="68">
        <v>5.2161542570188603E-2</v>
      </c>
      <c r="V54" s="68">
        <v>5.2216224545289902E-2</v>
      </c>
      <c r="W54" s="68">
        <v>5.7360508713373899E-2</v>
      </c>
      <c r="X54" s="68">
        <v>5.3407693688080897E-2</v>
      </c>
      <c r="Y54" s="68">
        <v>5.1498352154707203E-2</v>
      </c>
      <c r="Z54" s="68">
        <v>5.1498352154707203E-2</v>
      </c>
      <c r="AA54" s="68">
        <v>5.1213129242735002E-2</v>
      </c>
      <c r="AB54" s="68">
        <v>5.1690356190231303E-2</v>
      </c>
      <c r="AC54" s="68">
        <v>5.1431904409280103E-2</v>
      </c>
      <c r="AD54" s="68">
        <v>4.8860309188816099E-2</v>
      </c>
      <c r="AE54" s="68">
        <v>4.8616007642872001E-2</v>
      </c>
      <c r="AF54" s="68">
        <v>4.8616007642872001E-2</v>
      </c>
      <c r="AG54" s="68">
        <v>4.8616007642872001E-2</v>
      </c>
      <c r="AH54" s="68" t="s">
        <v>941</v>
      </c>
    </row>
    <row r="55" spans="1:34" s="68" customFormat="1" ht="14.5" x14ac:dyDescent="0.35">
      <c r="A55" s="68" t="s">
        <v>832</v>
      </c>
      <c r="B55" s="68" t="s">
        <v>277</v>
      </c>
      <c r="C55" s="68" t="s">
        <v>1237</v>
      </c>
      <c r="D55" s="68" t="s">
        <v>273</v>
      </c>
      <c r="E55" s="68" t="s">
        <v>285</v>
      </c>
      <c r="F55" s="68" t="s">
        <v>279</v>
      </c>
      <c r="G55" s="68" t="s">
        <v>287</v>
      </c>
      <c r="H55" s="68" t="s">
        <v>255</v>
      </c>
      <c r="I55" s="68" t="s">
        <v>18</v>
      </c>
      <c r="J55" s="68">
        <v>298</v>
      </c>
      <c r="K55" s="68">
        <v>1.54182335200565E-3</v>
      </c>
      <c r="L55" s="68">
        <v>1.56303998477202E-3</v>
      </c>
      <c r="M55" s="68">
        <v>1.5203903702917601E-3</v>
      </c>
      <c r="N55" s="68">
        <v>1.45646415713272E-3</v>
      </c>
      <c r="O55" s="68">
        <v>1.3264713527833499E-3</v>
      </c>
      <c r="P55" s="68">
        <v>1.21517993583441E-3</v>
      </c>
      <c r="Q55" s="68">
        <v>1.31301230015059E-3</v>
      </c>
      <c r="R55" s="68">
        <v>1.25811865207468E-3</v>
      </c>
      <c r="S55" s="68">
        <v>1.1965672409568701E-3</v>
      </c>
      <c r="T55" s="68">
        <v>1.15860139129043E-3</v>
      </c>
      <c r="U55" s="68">
        <v>1.1740408133602E-3</v>
      </c>
      <c r="V55" s="68">
        <v>1.04665013862888E-3</v>
      </c>
      <c r="W55" s="68">
        <v>1.04732567708426E-3</v>
      </c>
      <c r="X55" s="68">
        <v>9.2517327553666103E-4</v>
      </c>
      <c r="Y55" s="68">
        <v>8.26602451822793E-4</v>
      </c>
      <c r="Z55" s="68">
        <v>7.9973268723468696E-4</v>
      </c>
      <c r="AA55" s="68">
        <v>7.9973268723468696E-4</v>
      </c>
      <c r="AB55" s="68">
        <v>7.9973268723468696E-4</v>
      </c>
      <c r="AC55" s="68">
        <v>7.9973268723468696E-4</v>
      </c>
      <c r="AD55" s="68">
        <v>7.9973268723468696E-4</v>
      </c>
      <c r="AE55" s="68">
        <v>7.9973268723468696E-4</v>
      </c>
      <c r="AF55" s="68">
        <v>7.9973268723468696E-4</v>
      </c>
      <c r="AG55" s="68">
        <v>7.9973268723468696E-4</v>
      </c>
      <c r="AH55" s="68" t="s">
        <v>944</v>
      </c>
    </row>
    <row r="56" spans="1:34" s="68" customFormat="1" ht="14.5" x14ac:dyDescent="0.35">
      <c r="A56" s="68" t="s">
        <v>832</v>
      </c>
      <c r="B56" s="68" t="s">
        <v>277</v>
      </c>
      <c r="C56" s="68" t="s">
        <v>1237</v>
      </c>
      <c r="D56" s="68" t="s">
        <v>273</v>
      </c>
      <c r="E56" s="68" t="s">
        <v>285</v>
      </c>
      <c r="F56" s="68" t="s">
        <v>279</v>
      </c>
      <c r="G56" s="68" t="s">
        <v>287</v>
      </c>
      <c r="H56" s="68" t="s">
        <v>288</v>
      </c>
      <c r="I56" s="68" t="s">
        <v>18</v>
      </c>
      <c r="J56" s="68">
        <v>298</v>
      </c>
      <c r="K56" s="68">
        <v>0.114559200358167</v>
      </c>
      <c r="L56" s="68">
        <v>0.115916181857077</v>
      </c>
      <c r="M56" s="68">
        <v>0.12067471089866499</v>
      </c>
      <c r="N56" s="68">
        <v>0.13310067450243601</v>
      </c>
      <c r="O56" s="68">
        <v>0.14386128490823899</v>
      </c>
      <c r="P56" s="68">
        <v>0.15930987430458701</v>
      </c>
      <c r="Q56" s="68">
        <v>0.15970071218492601</v>
      </c>
      <c r="R56" s="68">
        <v>0.155856204179147</v>
      </c>
      <c r="S56" s="68">
        <v>0.15364344613200601</v>
      </c>
      <c r="T56" s="68">
        <v>0.159131829096294</v>
      </c>
      <c r="U56" s="68">
        <v>0.160030025469272</v>
      </c>
      <c r="V56" s="68">
        <v>0.161724807871408</v>
      </c>
      <c r="W56" s="68">
        <v>0.161444624608341</v>
      </c>
      <c r="X56" s="68">
        <v>0.160800714365884</v>
      </c>
      <c r="Y56" s="68">
        <v>0.16161171204098601</v>
      </c>
      <c r="Z56" s="68">
        <v>0.16268807794451201</v>
      </c>
      <c r="AA56" s="68">
        <v>0.16268807794451201</v>
      </c>
      <c r="AB56" s="68">
        <v>0.16268807794451201</v>
      </c>
      <c r="AC56" s="68">
        <v>0.16268807794451201</v>
      </c>
      <c r="AD56" s="68">
        <v>0.16268807794451201</v>
      </c>
      <c r="AE56" s="68">
        <v>0.16268807794451201</v>
      </c>
      <c r="AF56" s="68">
        <v>0.16268807794451201</v>
      </c>
      <c r="AG56" s="68">
        <v>0.16268807794451201</v>
      </c>
      <c r="AH56" s="68" t="s">
        <v>694</v>
      </c>
    </row>
    <row r="57" spans="1:34" s="68" customFormat="1" ht="14.5" x14ac:dyDescent="0.35">
      <c r="A57" s="68" t="s">
        <v>832</v>
      </c>
      <c r="B57" s="68" t="s">
        <v>277</v>
      </c>
      <c r="C57" s="68" t="s">
        <v>1237</v>
      </c>
      <c r="D57" s="68" t="s">
        <v>273</v>
      </c>
      <c r="E57" s="68" t="s">
        <v>285</v>
      </c>
      <c r="F57" s="68" t="s">
        <v>279</v>
      </c>
      <c r="G57" s="68" t="s">
        <v>287</v>
      </c>
      <c r="H57" s="68" t="s">
        <v>236</v>
      </c>
      <c r="I57" s="68" t="s">
        <v>18</v>
      </c>
      <c r="J57" s="68">
        <v>298</v>
      </c>
      <c r="K57" s="68">
        <v>1.5317093021356199E-3</v>
      </c>
      <c r="L57" s="68">
        <v>1.2217220342770499E-3</v>
      </c>
      <c r="M57" s="68">
        <v>1.87668233054044E-3</v>
      </c>
      <c r="N57" s="68">
        <v>1.6646302871875099E-3</v>
      </c>
      <c r="O57" s="68">
        <v>1.67423556746447E-3</v>
      </c>
      <c r="P57" s="68">
        <v>1.56069074142695E-3</v>
      </c>
      <c r="Q57" s="68">
        <v>1.46564313021183E-3</v>
      </c>
      <c r="R57" s="68">
        <v>1.55021319147452E-3</v>
      </c>
      <c r="S57" s="68">
        <v>7.8310501207862096E-4</v>
      </c>
      <c r="T57" s="68">
        <v>1.08854211938364E-3</v>
      </c>
      <c r="U57" s="68">
        <v>1.02865476052067E-3</v>
      </c>
      <c r="V57" s="68">
        <v>1.08619213387484E-3</v>
      </c>
      <c r="W57" s="68">
        <v>1.06897320467242E-3</v>
      </c>
      <c r="X57" s="68">
        <v>9.868150516048539E-4</v>
      </c>
      <c r="Y57" s="68">
        <v>1.0951574486651901E-3</v>
      </c>
      <c r="Z57" s="68">
        <v>9.4581779657447896E-4</v>
      </c>
      <c r="AA57" s="68">
        <v>8.8608193573819596E-4</v>
      </c>
      <c r="AB57" s="68">
        <v>9.4581779657447896E-4</v>
      </c>
      <c r="AC57" s="68">
        <v>1.0055536574107599E-3</v>
      </c>
      <c r="AD57" s="68">
        <v>1.055333541441E-3</v>
      </c>
      <c r="AE57" s="68">
        <v>9.8564170379866691E-4</v>
      </c>
      <c r="AF57" s="68">
        <v>9.8564170379866691E-4</v>
      </c>
      <c r="AG57" s="68">
        <v>9.8564170379866691E-4</v>
      </c>
      <c r="AH57" s="68" t="s">
        <v>942</v>
      </c>
    </row>
    <row r="58" spans="1:34" s="68" customFormat="1" ht="14.5" x14ac:dyDescent="0.35">
      <c r="A58" s="68" t="s">
        <v>832</v>
      </c>
      <c r="B58" s="68" t="s">
        <v>1189</v>
      </c>
      <c r="C58" s="68" t="s">
        <v>1237</v>
      </c>
      <c r="D58" s="68" t="s">
        <v>273</v>
      </c>
      <c r="E58" s="68" t="s">
        <v>285</v>
      </c>
      <c r="F58" s="68" t="s">
        <v>291</v>
      </c>
      <c r="G58" s="68" t="s">
        <v>286</v>
      </c>
      <c r="H58" s="68" t="s">
        <v>937</v>
      </c>
      <c r="I58" s="68" t="s">
        <v>18</v>
      </c>
      <c r="J58" s="68">
        <v>298</v>
      </c>
      <c r="K58" s="68">
        <v>2.95047096497601E-2</v>
      </c>
      <c r="L58" s="68">
        <v>2.9933769528200999E-2</v>
      </c>
      <c r="M58" s="68">
        <v>3.3382318687413003E-2</v>
      </c>
      <c r="N58" s="68">
        <v>3.6769974819411598E-2</v>
      </c>
      <c r="O58" s="68">
        <v>3.4737326506989998E-2</v>
      </c>
      <c r="P58" s="68">
        <v>3.65224859577295E-2</v>
      </c>
      <c r="Q58" s="68">
        <v>3.9294729391490202E-2</v>
      </c>
      <c r="R58" s="68">
        <v>3.8471180723535801E-2</v>
      </c>
      <c r="S58" s="68">
        <v>3.7854374802608698E-2</v>
      </c>
      <c r="T58" s="68">
        <v>3.5735027607720501E-2</v>
      </c>
      <c r="U58" s="68">
        <v>3.4512960388189698E-2</v>
      </c>
      <c r="V58" s="68">
        <v>3.45438416033408E-2</v>
      </c>
      <c r="W58" s="68">
        <v>3.6068119177893099E-2</v>
      </c>
      <c r="X58" s="68">
        <v>3.6167632252603402E-2</v>
      </c>
      <c r="Y58" s="68">
        <v>3.9862598062448601E-2</v>
      </c>
      <c r="Z58" s="68">
        <v>3.7129703251162903E-2</v>
      </c>
      <c r="AA58" s="68">
        <v>3.7129703251162903E-2</v>
      </c>
      <c r="AB58" s="68">
        <v>3.7129703251162903E-2</v>
      </c>
      <c r="AC58" s="68">
        <v>3.7129703251162903E-2</v>
      </c>
      <c r="AD58" s="68">
        <v>3.7129703251162903E-2</v>
      </c>
      <c r="AE58" s="68">
        <v>3.7129703251162903E-2</v>
      </c>
      <c r="AF58" s="68">
        <v>3.7129703251162903E-2</v>
      </c>
      <c r="AG58" s="68">
        <v>3.7129703251162903E-2</v>
      </c>
      <c r="AH58" s="68" t="s">
        <v>949</v>
      </c>
    </row>
    <row r="59" spans="1:34" s="68" customFormat="1" ht="14.5" x14ac:dyDescent="0.35">
      <c r="A59" s="68" t="s">
        <v>832</v>
      </c>
      <c r="B59" s="68" t="s">
        <v>1189</v>
      </c>
      <c r="C59" s="68" t="s">
        <v>1237</v>
      </c>
      <c r="D59" s="68" t="s">
        <v>273</v>
      </c>
      <c r="E59" s="68" t="s">
        <v>285</v>
      </c>
      <c r="F59" s="68" t="s">
        <v>291</v>
      </c>
      <c r="G59" s="68" t="s">
        <v>286</v>
      </c>
      <c r="H59" s="68" t="s">
        <v>220</v>
      </c>
      <c r="I59" s="68" t="s">
        <v>18</v>
      </c>
      <c r="J59" s="68">
        <v>298</v>
      </c>
      <c r="K59" s="68">
        <v>0.26925313768195402</v>
      </c>
      <c r="L59" s="68">
        <v>0.272103207941643</v>
      </c>
      <c r="M59" s="68">
        <v>0.29441304185357497</v>
      </c>
      <c r="N59" s="68">
        <v>0.30013672653861401</v>
      </c>
      <c r="O59" s="68">
        <v>0.291275340486157</v>
      </c>
      <c r="P59" s="68">
        <v>0.29844126225191198</v>
      </c>
      <c r="Q59" s="68">
        <v>0.306449578726604</v>
      </c>
      <c r="R59" s="68">
        <v>0.320326021912759</v>
      </c>
      <c r="S59" s="68">
        <v>0.31066896480699802</v>
      </c>
      <c r="T59" s="68">
        <v>0.30312156036876597</v>
      </c>
      <c r="U59" s="68">
        <v>0.31137040438091901</v>
      </c>
      <c r="V59" s="68">
        <v>0.31031209886925898</v>
      </c>
      <c r="W59" s="68">
        <v>0.311624257525346</v>
      </c>
      <c r="X59" s="68">
        <v>0.30203838253603099</v>
      </c>
      <c r="Y59" s="68">
        <v>0.30847554264616001</v>
      </c>
      <c r="Z59" s="68">
        <v>0.30129219175611899</v>
      </c>
      <c r="AA59" s="68">
        <v>0.29962348911435399</v>
      </c>
      <c r="AB59" s="68">
        <v>0.302415515401802</v>
      </c>
      <c r="AC59" s="68">
        <v>0.30090343782479301</v>
      </c>
      <c r="AD59" s="68">
        <v>0.28585826593355301</v>
      </c>
      <c r="AE59" s="68">
        <v>0.284428974603885</v>
      </c>
      <c r="AF59" s="68">
        <v>0.284428974603885</v>
      </c>
      <c r="AG59" s="68">
        <v>0.284428974603885</v>
      </c>
      <c r="AH59" s="68" t="s">
        <v>945</v>
      </c>
    </row>
    <row r="60" spans="1:34" s="68" customFormat="1" ht="14.5" x14ac:dyDescent="0.35">
      <c r="A60" s="68" t="s">
        <v>832</v>
      </c>
      <c r="B60" s="68" t="s">
        <v>1189</v>
      </c>
      <c r="C60" s="68" t="s">
        <v>1237</v>
      </c>
      <c r="D60" s="68" t="s">
        <v>273</v>
      </c>
      <c r="E60" s="68" t="s">
        <v>285</v>
      </c>
      <c r="F60" s="68" t="s">
        <v>291</v>
      </c>
      <c r="G60" s="68" t="s">
        <v>286</v>
      </c>
      <c r="H60" s="68" t="s">
        <v>239</v>
      </c>
      <c r="I60" s="68" t="s">
        <v>18</v>
      </c>
      <c r="J60" s="68">
        <v>298</v>
      </c>
      <c r="K60" s="68">
        <v>7.6936210911448893E-2</v>
      </c>
      <c r="L60" s="68">
        <v>7.9792975717164205E-2</v>
      </c>
      <c r="M60" s="68">
        <v>8.2271359996184096E-2</v>
      </c>
      <c r="N60" s="68">
        <v>8.3696008484175202E-2</v>
      </c>
      <c r="O60" s="68">
        <v>7.5062760790446006E-2</v>
      </c>
      <c r="P60" s="68">
        <v>7.8570809582774195E-2</v>
      </c>
      <c r="Q60" s="68">
        <v>8.0926270154269606E-2</v>
      </c>
      <c r="R60" s="68">
        <v>8.0353650793308903E-2</v>
      </c>
      <c r="S60" s="68">
        <v>7.8165595446184497E-2</v>
      </c>
      <c r="T60" s="68">
        <v>7.6758328765959005E-2</v>
      </c>
      <c r="U60" s="68">
        <v>7.4362622853871102E-2</v>
      </c>
      <c r="V60" s="68">
        <v>7.4440578659834805E-2</v>
      </c>
      <c r="W60" s="68">
        <v>8.1774381392559006E-2</v>
      </c>
      <c r="X60" s="68">
        <v>7.6139162830119997E-2</v>
      </c>
      <c r="Y60" s="68">
        <v>7.3417164258961096E-2</v>
      </c>
      <c r="Z60" s="68">
        <v>7.3417164258961096E-2</v>
      </c>
      <c r="AA60" s="68">
        <v>7.3010544308952402E-2</v>
      </c>
      <c r="AB60" s="68">
        <v>7.3690889363253895E-2</v>
      </c>
      <c r="AC60" s="68">
        <v>7.3322434916437598E-2</v>
      </c>
      <c r="AD60" s="68">
        <v>6.96563131706157E-2</v>
      </c>
      <c r="AE60" s="68">
        <v>6.9308031604762593E-2</v>
      </c>
      <c r="AF60" s="68">
        <v>6.9308031604762593E-2</v>
      </c>
      <c r="AG60" s="68">
        <v>6.9308031604762593E-2</v>
      </c>
      <c r="AH60" s="68" t="s">
        <v>946</v>
      </c>
    </row>
    <row r="61" spans="1:34" s="68" customFormat="1" ht="14.5" x14ac:dyDescent="0.35">
      <c r="A61" s="68" t="s">
        <v>832</v>
      </c>
      <c r="B61" s="68" t="s">
        <v>1189</v>
      </c>
      <c r="C61" s="68" t="s">
        <v>1237</v>
      </c>
      <c r="D61" s="68" t="s">
        <v>273</v>
      </c>
      <c r="E61" s="68" t="s">
        <v>285</v>
      </c>
      <c r="F61" s="68" t="s">
        <v>291</v>
      </c>
      <c r="G61" s="68" t="s">
        <v>286</v>
      </c>
      <c r="H61" s="68" t="s">
        <v>255</v>
      </c>
      <c r="I61" s="68" t="s">
        <v>18</v>
      </c>
      <c r="J61" s="68">
        <v>298</v>
      </c>
      <c r="K61" s="68">
        <v>4.2180009480009301E-2</v>
      </c>
      <c r="L61" s="68">
        <v>4.2151488180990203E-2</v>
      </c>
      <c r="M61" s="68">
        <v>4.10317396728824E-2</v>
      </c>
      <c r="N61" s="68">
        <v>3.8830200416067502E-2</v>
      </c>
      <c r="O61" s="68">
        <v>3.5527770830552197E-2</v>
      </c>
      <c r="P61" s="68">
        <v>3.3928995894537697E-2</v>
      </c>
      <c r="Q61" s="68">
        <v>3.5158471422102697E-2</v>
      </c>
      <c r="R61" s="68">
        <v>3.5977910452629401E-2</v>
      </c>
      <c r="S61" s="68">
        <v>3.4478039877843099E-2</v>
      </c>
      <c r="T61" s="68">
        <v>3.3496919606718002E-2</v>
      </c>
      <c r="U61" s="68">
        <v>3.3879032823378903E-2</v>
      </c>
      <c r="V61" s="68">
        <v>3.2418657763459598E-2</v>
      </c>
      <c r="W61" s="68">
        <v>3.1970752862289897E-2</v>
      </c>
      <c r="X61" s="68">
        <v>2.8005412948619898E-2</v>
      </c>
      <c r="Y61" s="68">
        <v>2.4399413266169099E-2</v>
      </c>
      <c r="Z61" s="68">
        <v>2.3606279288518599E-2</v>
      </c>
      <c r="AA61" s="68">
        <v>2.3606279288518599E-2</v>
      </c>
      <c r="AB61" s="68">
        <v>2.3606279288518599E-2</v>
      </c>
      <c r="AC61" s="68">
        <v>2.3606279288518599E-2</v>
      </c>
      <c r="AD61" s="68">
        <v>2.3606279288518599E-2</v>
      </c>
      <c r="AE61" s="68">
        <v>2.3606279288518599E-2</v>
      </c>
      <c r="AF61" s="68">
        <v>2.3606279288518599E-2</v>
      </c>
      <c r="AG61" s="68">
        <v>2.3606279288518599E-2</v>
      </c>
      <c r="AH61" s="68" t="s">
        <v>950</v>
      </c>
    </row>
    <row r="62" spans="1:34" s="68" customFormat="1" ht="14.5" x14ac:dyDescent="0.35">
      <c r="A62" s="68" t="s">
        <v>832</v>
      </c>
      <c r="B62" s="68" t="s">
        <v>1189</v>
      </c>
      <c r="C62" s="68" t="s">
        <v>1237</v>
      </c>
      <c r="D62" s="68" t="s">
        <v>273</v>
      </c>
      <c r="E62" s="68" t="s">
        <v>285</v>
      </c>
      <c r="F62" s="68" t="s">
        <v>291</v>
      </c>
      <c r="G62" s="68" t="s">
        <v>286</v>
      </c>
      <c r="H62" s="68" t="s">
        <v>288</v>
      </c>
      <c r="I62" s="68" t="s">
        <v>18</v>
      </c>
      <c r="J62" s="68">
        <v>298</v>
      </c>
      <c r="K62" s="68">
        <v>6.0226625297549897E-3</v>
      </c>
      <c r="L62" s="68">
        <v>6.5810710305244198E-3</v>
      </c>
      <c r="M62" s="68">
        <v>6.5675274081886496E-3</v>
      </c>
      <c r="N62" s="68">
        <v>6.8882713715829602E-3</v>
      </c>
      <c r="O62" s="68">
        <v>7.0437102806644404E-3</v>
      </c>
      <c r="P62" s="68">
        <v>7.6063813947741098E-3</v>
      </c>
      <c r="Q62" s="68">
        <v>7.4847515598657497E-3</v>
      </c>
      <c r="R62" s="68">
        <v>7.2264820244146103E-3</v>
      </c>
      <c r="S62" s="68">
        <v>7.20921912420082E-3</v>
      </c>
      <c r="T62" s="68">
        <v>7.5353961835581398E-3</v>
      </c>
      <c r="U62" s="68">
        <v>7.3732307139702897E-3</v>
      </c>
      <c r="V62" s="68">
        <v>7.3885847929611604E-3</v>
      </c>
      <c r="W62" s="68">
        <v>7.3411693110275403E-3</v>
      </c>
      <c r="X62" s="68">
        <v>7.2441431452055097E-3</v>
      </c>
      <c r="Y62" s="68">
        <v>7.3455597149370703E-3</v>
      </c>
      <c r="Z62" s="68">
        <v>7.3944825926148001E-3</v>
      </c>
      <c r="AA62" s="68">
        <v>7.3944825926148001E-3</v>
      </c>
      <c r="AB62" s="68">
        <v>7.3944825926148001E-3</v>
      </c>
      <c r="AC62" s="68">
        <v>7.3944825926148001E-3</v>
      </c>
      <c r="AD62" s="68">
        <v>7.3944825926148001E-3</v>
      </c>
      <c r="AE62" s="68">
        <v>7.3944825926148001E-3</v>
      </c>
      <c r="AF62" s="68">
        <v>7.3944825926148001E-3</v>
      </c>
      <c r="AG62" s="68">
        <v>7.3944825926148001E-3</v>
      </c>
      <c r="AH62" s="68" t="s">
        <v>948</v>
      </c>
    </row>
    <row r="63" spans="1:34" s="68" customFormat="1" ht="14.5" x14ac:dyDescent="0.35">
      <c r="A63" s="68" t="s">
        <v>832</v>
      </c>
      <c r="B63" s="68" t="s">
        <v>1189</v>
      </c>
      <c r="C63" s="68" t="s">
        <v>1237</v>
      </c>
      <c r="D63" s="68" t="s">
        <v>273</v>
      </c>
      <c r="E63" s="68" t="s">
        <v>285</v>
      </c>
      <c r="F63" s="68" t="s">
        <v>291</v>
      </c>
      <c r="G63" s="68" t="s">
        <v>286</v>
      </c>
      <c r="H63" s="68" t="s">
        <v>236</v>
      </c>
      <c r="I63" s="68" t="s">
        <v>18</v>
      </c>
      <c r="J63" s="68">
        <v>298</v>
      </c>
      <c r="K63" s="68">
        <v>1.27190743012891E-3</v>
      </c>
      <c r="L63" s="68">
        <v>9.4593295612104705E-4</v>
      </c>
      <c r="M63" s="68">
        <v>1.3596434326644E-3</v>
      </c>
      <c r="N63" s="68">
        <v>1.2743503045697601E-3</v>
      </c>
      <c r="O63" s="68">
        <v>1.3577894876652501E-3</v>
      </c>
      <c r="P63" s="68">
        <v>1.3446497914226801E-3</v>
      </c>
      <c r="Q63" s="68">
        <v>1.3457789656219599E-3</v>
      </c>
      <c r="R63" s="68">
        <v>1.52243507155197E-3</v>
      </c>
      <c r="S63" s="68">
        <v>7.6907262927017805E-4</v>
      </c>
      <c r="T63" s="68">
        <v>1.0690366386541001E-3</v>
      </c>
      <c r="U63" s="68">
        <v>1.0102223955699701E-3</v>
      </c>
      <c r="V63" s="68">
        <v>1.0667287623078599E-3</v>
      </c>
      <c r="W63" s="68">
        <v>1.04981837742886E-3</v>
      </c>
      <c r="X63" s="68">
        <v>9.6913240834287605E-4</v>
      </c>
      <c r="Y63" s="68">
        <v>1.07553342849145E-3</v>
      </c>
      <c r="Z63" s="68">
        <v>9.2886977915170304E-4</v>
      </c>
      <c r="AA63" s="68">
        <v>8.7020431941580605E-4</v>
      </c>
      <c r="AB63" s="68">
        <v>9.2886977915170304E-4</v>
      </c>
      <c r="AC63" s="68">
        <v>9.8753523888759991E-4</v>
      </c>
      <c r="AD63" s="68">
        <v>1.03642312200085E-3</v>
      </c>
      <c r="AE63" s="68">
        <v>9.6798008564230099E-4</v>
      </c>
      <c r="AF63" s="68">
        <v>9.6798008564230099E-4</v>
      </c>
      <c r="AG63" s="68">
        <v>9.6798008564230099E-4</v>
      </c>
      <c r="AH63" s="68" t="s">
        <v>947</v>
      </c>
    </row>
    <row r="64" spans="1:34" s="68" customFormat="1" ht="14.5" x14ac:dyDescent="0.35">
      <c r="A64" s="68" t="s">
        <v>832</v>
      </c>
      <c r="B64" s="68" t="s">
        <v>1189</v>
      </c>
      <c r="C64" s="68" t="s">
        <v>1237</v>
      </c>
      <c r="D64" s="68" t="s">
        <v>273</v>
      </c>
      <c r="E64" s="68" t="s">
        <v>285</v>
      </c>
      <c r="F64" s="68" t="s">
        <v>291</v>
      </c>
      <c r="G64" s="68" t="s">
        <v>287</v>
      </c>
      <c r="H64" s="68" t="s">
        <v>937</v>
      </c>
      <c r="I64" s="68" t="s">
        <v>18</v>
      </c>
      <c r="J64" s="68">
        <v>298</v>
      </c>
      <c r="K64" s="68">
        <v>0.211607658722922</v>
      </c>
      <c r="L64" s="68">
        <v>0.209652363269064</v>
      </c>
      <c r="M64" s="68">
        <v>0.208396607996996</v>
      </c>
      <c r="N64" s="68">
        <v>0.205972122548672</v>
      </c>
      <c r="O64" s="68">
        <v>0.20554905250038799</v>
      </c>
      <c r="P64" s="68">
        <v>0.21154851336893499</v>
      </c>
      <c r="Q64" s="68">
        <v>0.20486672986616</v>
      </c>
      <c r="R64" s="68">
        <v>0.17562543084851301</v>
      </c>
      <c r="S64" s="68">
        <v>0.16954500039999201</v>
      </c>
      <c r="T64" s="68">
        <v>0.16929610363062</v>
      </c>
      <c r="U64" s="68">
        <v>0.167296193285631</v>
      </c>
      <c r="V64" s="68">
        <v>0.16246675793437901</v>
      </c>
      <c r="W64" s="68">
        <v>0.165382360818392</v>
      </c>
      <c r="X64" s="68">
        <v>0.16298273308039099</v>
      </c>
      <c r="Y64" s="68">
        <v>0.16300532012369101</v>
      </c>
      <c r="Z64" s="68">
        <v>0.15183002259591499</v>
      </c>
      <c r="AA64" s="68">
        <v>0.15183002259591499</v>
      </c>
      <c r="AB64" s="68">
        <v>0.15183002259591499</v>
      </c>
      <c r="AC64" s="68">
        <v>0.15183002259591499</v>
      </c>
      <c r="AD64" s="68">
        <v>0.15183002259591499</v>
      </c>
      <c r="AE64" s="68">
        <v>0.15183002259591499</v>
      </c>
      <c r="AF64" s="68">
        <v>0.15183002259591499</v>
      </c>
      <c r="AG64" s="68">
        <v>0.15183002259591499</v>
      </c>
      <c r="AH64" s="68" t="s">
        <v>954</v>
      </c>
    </row>
    <row r="65" spans="1:34" s="68" customFormat="1" ht="14.5" x14ac:dyDescent="0.35">
      <c r="A65" s="68" t="s">
        <v>832</v>
      </c>
      <c r="B65" s="68" t="s">
        <v>1189</v>
      </c>
      <c r="C65" s="68" t="s">
        <v>1237</v>
      </c>
      <c r="D65" s="68" t="s">
        <v>273</v>
      </c>
      <c r="E65" s="68" t="s">
        <v>285</v>
      </c>
      <c r="F65" s="68" t="s">
        <v>291</v>
      </c>
      <c r="G65" s="68" t="s">
        <v>287</v>
      </c>
      <c r="H65" s="68" t="s">
        <v>220</v>
      </c>
      <c r="I65" s="68" t="s">
        <v>18</v>
      </c>
      <c r="J65" s="68">
        <v>298</v>
      </c>
      <c r="K65" s="68">
        <v>5.3503205857523703E-2</v>
      </c>
      <c r="L65" s="68">
        <v>5.3628353935597901E-2</v>
      </c>
      <c r="M65" s="68">
        <v>5.7565228881618198E-2</v>
      </c>
      <c r="N65" s="68">
        <v>5.81518682485586E-2</v>
      </c>
      <c r="O65" s="68">
        <v>5.58848693311641E-2</v>
      </c>
      <c r="P65" s="68">
        <v>5.6758755732784501E-2</v>
      </c>
      <c r="Q65" s="68">
        <v>5.7510578463010303E-2</v>
      </c>
      <c r="R65" s="68">
        <v>5.96140430735176E-2</v>
      </c>
      <c r="S65" s="68">
        <v>5.7802781213010197E-2</v>
      </c>
      <c r="T65" s="68">
        <v>5.63185994436909E-2</v>
      </c>
      <c r="U65" s="68">
        <v>5.7852279706852298E-2</v>
      </c>
      <c r="V65" s="68">
        <v>5.7655647703250101E-2</v>
      </c>
      <c r="W65" s="68">
        <v>5.7899445342729498E-2</v>
      </c>
      <c r="X65" s="68">
        <v>5.6118400280918503E-2</v>
      </c>
      <c r="Y65" s="68">
        <v>5.7314417570838501E-2</v>
      </c>
      <c r="Z65" s="68">
        <v>5.5979758852231498E-2</v>
      </c>
      <c r="AA65" s="68">
        <v>5.5669715731174699E-2</v>
      </c>
      <c r="AB65" s="68">
        <v>5.6188471153840798E-2</v>
      </c>
      <c r="AC65" s="68">
        <v>5.59075287980716E-2</v>
      </c>
      <c r="AD65" s="68">
        <v>5.3112152358167998E-2</v>
      </c>
      <c r="AE65" s="68">
        <v>5.2846591596377203E-2</v>
      </c>
      <c r="AF65" s="68">
        <v>5.2846591596377203E-2</v>
      </c>
      <c r="AG65" s="68">
        <v>5.2846591596377203E-2</v>
      </c>
      <c r="AH65" s="68" t="s">
        <v>951</v>
      </c>
    </row>
    <row r="66" spans="1:34" s="68" customFormat="1" ht="14.5" x14ac:dyDescent="0.35">
      <c r="A66" s="68" t="s">
        <v>832</v>
      </c>
      <c r="B66" s="68" t="s">
        <v>1189</v>
      </c>
      <c r="C66" s="68" t="s">
        <v>1237</v>
      </c>
      <c r="D66" s="68" t="s">
        <v>273</v>
      </c>
      <c r="E66" s="68" t="s">
        <v>285</v>
      </c>
      <c r="F66" s="68" t="s">
        <v>291</v>
      </c>
      <c r="G66" s="68" t="s">
        <v>287</v>
      </c>
      <c r="H66" s="68" t="s">
        <v>239</v>
      </c>
      <c r="I66" s="68" t="s">
        <v>18</v>
      </c>
      <c r="J66" s="68">
        <v>298</v>
      </c>
      <c r="K66" s="68">
        <v>1.16884406049335E-2</v>
      </c>
      <c r="L66" s="68">
        <v>1.2007983992372E-2</v>
      </c>
      <c r="M66" s="68">
        <v>1.2263186631085001E-2</v>
      </c>
      <c r="N66" s="68">
        <v>1.2475541578088899E-2</v>
      </c>
      <c r="O66" s="68">
        <v>1.1188688805684299E-2</v>
      </c>
      <c r="P66" s="68">
        <v>1.17115907858299E-2</v>
      </c>
      <c r="Q66" s="68">
        <v>1.20626905195859E-2</v>
      </c>
      <c r="R66" s="68">
        <v>1.19773371464029E-2</v>
      </c>
      <c r="S66" s="68">
        <v>1.1651190464469101E-2</v>
      </c>
      <c r="T66" s="68">
        <v>1.1441426411217599E-2</v>
      </c>
      <c r="U66" s="68">
        <v>1.1084327796165101E-2</v>
      </c>
      <c r="V66" s="68">
        <v>1.10959477158741E-2</v>
      </c>
      <c r="W66" s="68">
        <v>1.21891081015919E-2</v>
      </c>
      <c r="X66" s="68">
        <v>1.1349134908717201E-2</v>
      </c>
      <c r="Y66" s="68">
        <v>1.0943399832875299E-2</v>
      </c>
      <c r="Z66" s="68">
        <v>1.0943399832875299E-2</v>
      </c>
      <c r="AA66" s="68">
        <v>1.088278996418E-2</v>
      </c>
      <c r="AB66" s="68">
        <v>1.09842006905239E-2</v>
      </c>
      <c r="AC66" s="68">
        <v>1.09292796870712E-2</v>
      </c>
      <c r="AD66" s="68">
        <v>1.03828157027177E-2</v>
      </c>
      <c r="AE66" s="68">
        <v>1.03828157027177E-2</v>
      </c>
      <c r="AF66" s="68">
        <v>1.03828157027177E-2</v>
      </c>
      <c r="AG66" s="68">
        <v>1.03828157027177E-2</v>
      </c>
      <c r="AH66" s="68" t="s">
        <v>952</v>
      </c>
    </row>
    <row r="67" spans="1:34" s="68" customFormat="1" ht="14.5" x14ac:dyDescent="0.35">
      <c r="A67" s="68" t="s">
        <v>832</v>
      </c>
      <c r="B67" s="68" t="s">
        <v>1189</v>
      </c>
      <c r="C67" s="68" t="s">
        <v>1237</v>
      </c>
      <c r="D67" s="68" t="s">
        <v>273</v>
      </c>
      <c r="E67" s="68" t="s">
        <v>285</v>
      </c>
      <c r="F67" s="68" t="s">
        <v>291</v>
      </c>
      <c r="G67" s="68" t="s">
        <v>287</v>
      </c>
      <c r="H67" s="68" t="s">
        <v>255</v>
      </c>
      <c r="I67" s="68" t="s">
        <v>18</v>
      </c>
      <c r="J67" s="68">
        <v>298</v>
      </c>
      <c r="K67" s="68">
        <v>3.2763746230120001E-4</v>
      </c>
      <c r="L67" s="68">
        <v>3.32145996764054E-4</v>
      </c>
      <c r="M67" s="68">
        <v>3.2308295368699801E-4</v>
      </c>
      <c r="N67" s="68">
        <v>3.0949863339070199E-4</v>
      </c>
      <c r="O67" s="68">
        <v>2.8187516246646097E-4</v>
      </c>
      <c r="P67" s="68">
        <v>2.5822573636481098E-4</v>
      </c>
      <c r="Q67" s="68">
        <v>2.7901511378200001E-4</v>
      </c>
      <c r="R67" s="68">
        <v>2.67350213565869E-4</v>
      </c>
      <c r="S67" s="68">
        <v>2.54270538703335E-4</v>
      </c>
      <c r="T67" s="68">
        <v>2.4620279564921697E-4</v>
      </c>
      <c r="U67" s="68">
        <v>2.49483672839043E-4</v>
      </c>
      <c r="V67" s="68">
        <v>2.2241315445863799E-4</v>
      </c>
      <c r="W67" s="68">
        <v>2.2255670638040499E-4</v>
      </c>
      <c r="X67" s="68">
        <v>1.9659932105154E-4</v>
      </c>
      <c r="Y67" s="68">
        <v>1.75653021012343E-4</v>
      </c>
      <c r="Z67" s="68">
        <v>1.69943196037371E-4</v>
      </c>
      <c r="AA67" s="68">
        <v>1.69943196037371E-4</v>
      </c>
      <c r="AB67" s="68">
        <v>1.69943196037371E-4</v>
      </c>
      <c r="AC67" s="68">
        <v>1.69943196037371E-4</v>
      </c>
      <c r="AD67" s="68">
        <v>1.69943196037371E-4</v>
      </c>
      <c r="AE67" s="68">
        <v>1.69943196037371E-4</v>
      </c>
      <c r="AF67" s="68">
        <v>1.69943196037371E-4</v>
      </c>
      <c r="AG67" s="68">
        <v>1.69943196037371E-4</v>
      </c>
      <c r="AH67" s="68" t="s">
        <v>955</v>
      </c>
    </row>
    <row r="68" spans="1:34" s="68" customFormat="1" ht="14.5" x14ac:dyDescent="0.35">
      <c r="A68" s="68" t="s">
        <v>832</v>
      </c>
      <c r="B68" s="68" t="s">
        <v>1189</v>
      </c>
      <c r="C68" s="68" t="s">
        <v>1237</v>
      </c>
      <c r="D68" s="68" t="s">
        <v>273</v>
      </c>
      <c r="E68" s="68" t="s">
        <v>285</v>
      </c>
      <c r="F68" s="68" t="s">
        <v>291</v>
      </c>
      <c r="G68" s="68" t="s">
        <v>287</v>
      </c>
      <c r="H68" s="68" t="s">
        <v>288</v>
      </c>
      <c r="I68" s="68" t="s">
        <v>18</v>
      </c>
      <c r="J68" s="68">
        <v>298</v>
      </c>
      <c r="K68" s="68">
        <v>4.8687660152221E-2</v>
      </c>
      <c r="L68" s="68">
        <v>4.9264377289257602E-2</v>
      </c>
      <c r="M68" s="68">
        <v>5.1286752131932699E-2</v>
      </c>
      <c r="N68" s="68">
        <v>5.6567786663535298E-2</v>
      </c>
      <c r="O68" s="68">
        <v>6.1141046086001703E-2</v>
      </c>
      <c r="P68" s="68">
        <v>6.7706696579449402E-2</v>
      </c>
      <c r="Q68" s="68">
        <v>6.7872802678593303E-2</v>
      </c>
      <c r="R68" s="68">
        <v>6.6238886776137706E-2</v>
      </c>
      <c r="S68" s="68">
        <v>6.5298464606102696E-2</v>
      </c>
      <c r="T68" s="68">
        <v>6.7631027365924995E-2</v>
      </c>
      <c r="U68" s="68">
        <v>6.8012760824440494E-2</v>
      </c>
      <c r="V68" s="68">
        <v>6.8733043345348299E-2</v>
      </c>
      <c r="W68" s="68">
        <v>6.8613965458544798E-2</v>
      </c>
      <c r="X68" s="68">
        <v>6.8340303605500599E-2</v>
      </c>
      <c r="Y68" s="68">
        <v>6.8684977617419096E-2</v>
      </c>
      <c r="Z68" s="68">
        <v>6.9142433126417505E-2</v>
      </c>
      <c r="AA68" s="68">
        <v>6.9142433126417505E-2</v>
      </c>
      <c r="AB68" s="68">
        <v>6.9142433126417505E-2</v>
      </c>
      <c r="AC68" s="68">
        <v>6.9142433126417505E-2</v>
      </c>
      <c r="AD68" s="68">
        <v>6.9142433126417505E-2</v>
      </c>
      <c r="AE68" s="68">
        <v>6.9142433126417505E-2</v>
      </c>
      <c r="AF68" s="68">
        <v>6.9142433126417505E-2</v>
      </c>
      <c r="AG68" s="68">
        <v>6.9142433126417505E-2</v>
      </c>
      <c r="AH68" s="68" t="s">
        <v>698</v>
      </c>
    </row>
    <row r="69" spans="1:34" s="68" customFormat="1" ht="14.5" x14ac:dyDescent="0.35">
      <c r="A69" s="68" t="s">
        <v>832</v>
      </c>
      <c r="B69" s="68" t="s">
        <v>1189</v>
      </c>
      <c r="C69" s="68" t="s">
        <v>1237</v>
      </c>
      <c r="D69" s="68" t="s">
        <v>273</v>
      </c>
      <c r="E69" s="68" t="s">
        <v>285</v>
      </c>
      <c r="F69" s="68" t="s">
        <v>291</v>
      </c>
      <c r="G69" s="68" t="s">
        <v>287</v>
      </c>
      <c r="H69" s="68" t="s">
        <v>236</v>
      </c>
      <c r="I69" s="68" t="s">
        <v>18</v>
      </c>
      <c r="J69" s="68">
        <v>298</v>
      </c>
      <c r="K69" s="68">
        <v>3.2548822670381899E-4</v>
      </c>
      <c r="L69" s="68">
        <v>2.5961593228387303E-4</v>
      </c>
      <c r="M69" s="68">
        <v>3.9879499523984399E-4</v>
      </c>
      <c r="N69" s="68">
        <v>3.53733936027345E-4</v>
      </c>
      <c r="O69" s="68">
        <v>3.5577505808619998E-4</v>
      </c>
      <c r="P69" s="68">
        <v>3.3164678255322697E-4</v>
      </c>
      <c r="Q69" s="68">
        <v>3.11449165170014E-4</v>
      </c>
      <c r="R69" s="68">
        <v>3.2942030318833498E-4</v>
      </c>
      <c r="S69" s="68">
        <v>1.6640981506670701E-4</v>
      </c>
      <c r="T69" s="68">
        <v>2.31315200369024E-4</v>
      </c>
      <c r="U69" s="68">
        <v>2.1858913661064301E-4</v>
      </c>
      <c r="V69" s="68">
        <v>2.30815828448404E-4</v>
      </c>
      <c r="W69" s="68">
        <v>2.27156805992889E-4</v>
      </c>
      <c r="X69" s="68">
        <v>2.0969819846603099E-4</v>
      </c>
      <c r="Y69" s="68">
        <v>2.32720957841352E-4</v>
      </c>
      <c r="Z69" s="68">
        <v>2.00986281772077E-4</v>
      </c>
      <c r="AA69" s="68">
        <v>1.8829241134436699E-4</v>
      </c>
      <c r="AB69" s="68">
        <v>2.00986281772077E-4</v>
      </c>
      <c r="AC69" s="68">
        <v>2.1368015219978701E-4</v>
      </c>
      <c r="AD69" s="68">
        <v>2.2425837755621201E-4</v>
      </c>
      <c r="AE69" s="68">
        <v>2.09448862057217E-4</v>
      </c>
      <c r="AF69" s="68">
        <v>2.09448862057217E-4</v>
      </c>
      <c r="AG69" s="68">
        <v>2.09448862057217E-4</v>
      </c>
      <c r="AH69" s="68" t="s">
        <v>953</v>
      </c>
    </row>
    <row r="70" spans="1:34" s="68" customFormat="1" ht="14.5" x14ac:dyDescent="0.35">
      <c r="A70" s="68" t="s">
        <v>832</v>
      </c>
      <c r="B70" s="68" t="s">
        <v>221</v>
      </c>
      <c r="C70" s="68" t="s">
        <v>1237</v>
      </c>
      <c r="D70" s="68" t="s">
        <v>217</v>
      </c>
      <c r="E70" s="68" t="s">
        <v>218</v>
      </c>
      <c r="G70" s="68" t="s">
        <v>219</v>
      </c>
      <c r="H70" s="68" t="s">
        <v>842</v>
      </c>
      <c r="I70" s="68" t="s">
        <v>16</v>
      </c>
      <c r="J70" s="68">
        <v>25</v>
      </c>
      <c r="K70" s="68">
        <v>0.103803289353811</v>
      </c>
      <c r="L70" s="68">
        <v>0.103488340127107</v>
      </c>
      <c r="M70" s="68">
        <v>0.101302105608163</v>
      </c>
      <c r="N70" s="68">
        <v>9.6383616598803803E-2</v>
      </c>
      <c r="O70" s="68">
        <v>9.4199462422127095E-2</v>
      </c>
      <c r="P70" s="68">
        <v>9.3239739474255207E-2</v>
      </c>
      <c r="Q70" s="68">
        <v>8.7164155977375493E-2</v>
      </c>
      <c r="R70" s="68">
        <v>9.5696968663347301E-2</v>
      </c>
      <c r="S70" s="68">
        <v>8.7717500011080904E-2</v>
      </c>
      <c r="T70" s="68">
        <v>8.7781242892068206E-2</v>
      </c>
      <c r="U70" s="68">
        <v>8.6180296054831296E-2</v>
      </c>
      <c r="V70" s="68">
        <v>8.4949943275092199E-2</v>
      </c>
      <c r="W70" s="68">
        <v>8.5349032115967505E-2</v>
      </c>
      <c r="X70" s="68">
        <v>8.2084738992552295E-2</v>
      </c>
      <c r="Y70" s="68">
        <v>8.2736457253807502E-2</v>
      </c>
      <c r="Z70" s="68">
        <v>7.1101642952490801E-2</v>
      </c>
      <c r="AA70" s="68">
        <v>7.1101642952490801E-2</v>
      </c>
      <c r="AB70" s="68">
        <v>7.1101642952490801E-2</v>
      </c>
      <c r="AC70" s="68">
        <v>7.1101642952490801E-2</v>
      </c>
      <c r="AD70" s="68">
        <v>7.1101642952490801E-2</v>
      </c>
      <c r="AE70" s="68">
        <v>7.1101642952490801E-2</v>
      </c>
      <c r="AF70" s="68">
        <v>7.1101642952490801E-2</v>
      </c>
      <c r="AG70" s="68">
        <v>7.2350169608240006E-2</v>
      </c>
      <c r="AH70" s="68" t="s">
        <v>843</v>
      </c>
    </row>
    <row r="71" spans="1:34" s="68" customFormat="1" ht="14.5" x14ac:dyDescent="0.35">
      <c r="A71" s="68" t="s">
        <v>832</v>
      </c>
      <c r="B71" s="68" t="s">
        <v>221</v>
      </c>
      <c r="C71" s="68" t="s">
        <v>1237</v>
      </c>
      <c r="D71" s="68" t="s">
        <v>217</v>
      </c>
      <c r="E71" s="68" t="s">
        <v>218</v>
      </c>
      <c r="G71" s="68" t="s">
        <v>219</v>
      </c>
      <c r="H71" s="68" t="s">
        <v>222</v>
      </c>
      <c r="I71" s="68" t="s">
        <v>16</v>
      </c>
      <c r="J71" s="68">
        <v>25</v>
      </c>
      <c r="K71" s="68">
        <v>1.70451604027626</v>
      </c>
      <c r="L71" s="68">
        <v>1.6829398878677</v>
      </c>
      <c r="M71" s="68">
        <v>1.6430244647260801</v>
      </c>
      <c r="N71" s="68">
        <v>1.6249125000683899</v>
      </c>
      <c r="O71" s="68">
        <v>1.59240362572676</v>
      </c>
      <c r="P71" s="68">
        <v>1.59544020142047</v>
      </c>
      <c r="Q71" s="68">
        <v>1.5168252445751</v>
      </c>
      <c r="R71" s="68">
        <v>1.6702908542581001</v>
      </c>
      <c r="S71" s="68">
        <v>1.5629150136272201</v>
      </c>
      <c r="T71" s="68">
        <v>1.55098436466824</v>
      </c>
      <c r="U71" s="68">
        <v>1.50326176883229</v>
      </c>
      <c r="V71" s="68">
        <v>1.47940047091432</v>
      </c>
      <c r="W71" s="68">
        <v>1.50326176883229</v>
      </c>
      <c r="X71" s="68">
        <v>1.4555391729963501</v>
      </c>
      <c r="Y71" s="68">
        <v>1.4316778750783701</v>
      </c>
      <c r="Z71" s="68">
        <v>1.4078165771604001</v>
      </c>
      <c r="AA71" s="68">
        <v>1.4316778750783701</v>
      </c>
      <c r="AB71" s="68">
        <v>1.6282281582883</v>
      </c>
      <c r="AC71" s="68">
        <v>1.5987069605041799</v>
      </c>
      <c r="AD71" s="68">
        <v>1.50326176883229</v>
      </c>
      <c r="AE71" s="68">
        <v>1.5629150136272201</v>
      </c>
      <c r="AF71" s="68">
        <v>1.5748456625862099</v>
      </c>
      <c r="AG71" s="68">
        <v>1.62738824060159</v>
      </c>
      <c r="AH71" s="68" t="s">
        <v>611</v>
      </c>
    </row>
    <row r="72" spans="1:34" s="68" customFormat="1" ht="14.5" x14ac:dyDescent="0.35">
      <c r="A72" s="68" t="s">
        <v>832</v>
      </c>
      <c r="B72" s="68" t="s">
        <v>221</v>
      </c>
      <c r="C72" s="68" t="s">
        <v>1237</v>
      </c>
      <c r="D72" s="68" t="s">
        <v>217</v>
      </c>
      <c r="E72" s="68" t="s">
        <v>218</v>
      </c>
      <c r="G72" s="68" t="s">
        <v>219</v>
      </c>
      <c r="H72" s="68" t="s">
        <v>333</v>
      </c>
      <c r="I72" s="68" t="s">
        <v>16</v>
      </c>
      <c r="J72" s="68">
        <v>25</v>
      </c>
      <c r="K72" s="68">
        <v>4.6236487407686502E-2</v>
      </c>
      <c r="L72" s="68">
        <v>4.4079859064837801E-2</v>
      </c>
      <c r="M72" s="68">
        <v>4.2975355038688601E-2</v>
      </c>
      <c r="N72" s="68">
        <v>4.1680881209377303E-2</v>
      </c>
      <c r="O72" s="68">
        <v>4.1580572518240801E-2</v>
      </c>
      <c r="P72" s="68">
        <v>4.3908296080582103E-2</v>
      </c>
      <c r="Q72" s="68">
        <v>3.9939598276247698E-2</v>
      </c>
      <c r="R72" s="68">
        <v>4.4290522626074497E-2</v>
      </c>
      <c r="S72" s="68">
        <v>3.9253114460748299E-2</v>
      </c>
      <c r="T72" s="68">
        <v>4.0953415623889898E-2</v>
      </c>
      <c r="U72" s="68">
        <v>4.18591856100324E-2</v>
      </c>
      <c r="V72" s="68">
        <v>4.0393810939463801E-2</v>
      </c>
      <c r="W72" s="68">
        <v>4.2092101921637003E-2</v>
      </c>
      <c r="X72" s="68">
        <v>4.1851800733500803E-2</v>
      </c>
      <c r="Y72" s="68">
        <v>4.0697581833312298E-2</v>
      </c>
      <c r="Z72" s="68">
        <v>4.0697581833312298E-2</v>
      </c>
      <c r="AA72" s="68">
        <v>4.0697581833312298E-2</v>
      </c>
      <c r="AB72" s="68">
        <v>4.0697581833312298E-2</v>
      </c>
      <c r="AC72" s="68">
        <v>4.0697581833312298E-2</v>
      </c>
      <c r="AD72" s="68">
        <v>4.0697581833312298E-2</v>
      </c>
      <c r="AE72" s="68">
        <v>4.0697581833312298E-2</v>
      </c>
      <c r="AF72" s="68">
        <v>4.0697581833312298E-2</v>
      </c>
      <c r="AG72" s="68">
        <v>4.1412687643277303E-2</v>
      </c>
      <c r="AH72" s="68" t="s">
        <v>613</v>
      </c>
    </row>
    <row r="73" spans="1:34" s="68" customFormat="1" ht="14.5" x14ac:dyDescent="0.35">
      <c r="A73" s="68" t="s">
        <v>832</v>
      </c>
      <c r="B73" s="68" t="s">
        <v>221</v>
      </c>
      <c r="C73" s="68" t="s">
        <v>1237</v>
      </c>
      <c r="D73" s="68" t="s">
        <v>217</v>
      </c>
      <c r="E73" s="68" t="s">
        <v>218</v>
      </c>
      <c r="G73" s="68" t="s">
        <v>219</v>
      </c>
      <c r="H73" s="68" t="s">
        <v>334</v>
      </c>
      <c r="I73" s="68" t="s">
        <v>16</v>
      </c>
      <c r="J73" s="68">
        <v>25</v>
      </c>
      <c r="K73" s="68">
        <v>0.126992401424043</v>
      </c>
      <c r="L73" s="68">
        <v>0.12241362140491301</v>
      </c>
      <c r="M73" s="68">
        <v>0.11834008167652001</v>
      </c>
      <c r="N73" s="68">
        <v>0.116775099814203</v>
      </c>
      <c r="O73" s="68">
        <v>0.113375932608656</v>
      </c>
      <c r="P73" s="68">
        <v>0.118541021767406</v>
      </c>
      <c r="Q73" s="68">
        <v>0.110421011619408</v>
      </c>
      <c r="R73" s="68">
        <v>0.12377912762329001</v>
      </c>
      <c r="S73" s="68">
        <v>0.108915697484123</v>
      </c>
      <c r="T73" s="68">
        <v>0.11358254296805501</v>
      </c>
      <c r="U73" s="68">
        <v>0.11859409550644399</v>
      </c>
      <c r="V73" s="68">
        <v>0.109171741947118</v>
      </c>
      <c r="W73" s="68">
        <v>0.114036453137073</v>
      </c>
      <c r="X73" s="68">
        <v>0.113621359635763</v>
      </c>
      <c r="Y73" s="68">
        <v>0.108799744881902</v>
      </c>
      <c r="Z73" s="68">
        <v>0.108799744881902</v>
      </c>
      <c r="AA73" s="68">
        <v>0.108799744881902</v>
      </c>
      <c r="AB73" s="68">
        <v>0.108799744881902</v>
      </c>
      <c r="AC73" s="68">
        <v>0.108799744881902</v>
      </c>
      <c r="AD73" s="68">
        <v>0.108799744881902</v>
      </c>
      <c r="AE73" s="68">
        <v>0.108799744881902</v>
      </c>
      <c r="AF73" s="68">
        <v>0.108799744881902</v>
      </c>
      <c r="AG73" s="68">
        <v>0.11071104343869601</v>
      </c>
      <c r="AH73" s="68" t="s">
        <v>612</v>
      </c>
    </row>
    <row r="74" spans="1:34" s="68" customFormat="1" ht="14.5" x14ac:dyDescent="0.35">
      <c r="A74" s="68" t="s">
        <v>832</v>
      </c>
      <c r="B74" s="68" t="s">
        <v>221</v>
      </c>
      <c r="C74" s="68" t="s">
        <v>1237</v>
      </c>
      <c r="D74" s="68" t="s">
        <v>217</v>
      </c>
      <c r="E74" s="68" t="s">
        <v>218</v>
      </c>
      <c r="G74" s="68" t="s">
        <v>219</v>
      </c>
      <c r="H74" s="68" t="s">
        <v>223</v>
      </c>
      <c r="I74" s="68" t="s">
        <v>16</v>
      </c>
      <c r="J74" s="68">
        <v>25</v>
      </c>
      <c r="K74" s="68">
        <v>0.15508671399223101</v>
      </c>
      <c r="L74" s="68">
        <v>0.15508671399223101</v>
      </c>
      <c r="M74" s="68">
        <v>0.144348602314821</v>
      </c>
      <c r="N74" s="68">
        <v>0.147055199711318</v>
      </c>
      <c r="O74" s="68">
        <v>0.14831820486264299</v>
      </c>
      <c r="P74" s="68">
        <v>0.16008935425162299</v>
      </c>
      <c r="Q74" s="68">
        <v>0.17287972675021401</v>
      </c>
      <c r="R74" s="68">
        <v>0.172708905573422</v>
      </c>
      <c r="S74" s="68">
        <v>0.172708905573422</v>
      </c>
      <c r="T74" s="68">
        <v>0.16037255517532001</v>
      </c>
      <c r="U74" s="68">
        <v>0.172708905573422</v>
      </c>
      <c r="V74" s="68">
        <v>0.172708905573422</v>
      </c>
      <c r="W74" s="68">
        <v>0.172708905573422</v>
      </c>
      <c r="X74" s="68">
        <v>0.172708905573422</v>
      </c>
      <c r="Y74" s="68">
        <v>0.172708905573422</v>
      </c>
      <c r="Z74" s="68">
        <v>0.172708905573422</v>
      </c>
      <c r="AA74" s="68">
        <v>0.172708905573422</v>
      </c>
      <c r="AB74" s="68">
        <v>0.172708905573422</v>
      </c>
      <c r="AC74" s="68">
        <v>0.172708905573422</v>
      </c>
      <c r="AD74" s="68">
        <v>0.14803620477721899</v>
      </c>
      <c r="AE74" s="68">
        <v>0.14803620477721899</v>
      </c>
      <c r="AF74" s="68">
        <v>0.14803620477721899</v>
      </c>
      <c r="AG74" s="68">
        <v>0.14803620477721899</v>
      </c>
      <c r="AH74" s="68" t="s">
        <v>614</v>
      </c>
    </row>
    <row r="75" spans="1:34" s="68" customFormat="1" ht="14.5" x14ac:dyDescent="0.35">
      <c r="A75" s="68" t="s">
        <v>832</v>
      </c>
      <c r="B75" s="68" t="s">
        <v>216</v>
      </c>
      <c r="C75" s="68" t="s">
        <v>1237</v>
      </c>
      <c r="D75" s="68" t="s">
        <v>217</v>
      </c>
      <c r="E75" s="68" t="s">
        <v>218</v>
      </c>
      <c r="G75" s="68" t="s">
        <v>219</v>
      </c>
      <c r="H75" s="68" t="s">
        <v>840</v>
      </c>
      <c r="I75" s="68" t="s">
        <v>16</v>
      </c>
      <c r="J75" s="68">
        <v>25</v>
      </c>
      <c r="K75" s="68">
        <v>0.22696210540959499</v>
      </c>
      <c r="L75" s="68">
        <v>0.226861573580763</v>
      </c>
      <c r="M75" s="68">
        <v>0.234777412274284</v>
      </c>
      <c r="N75" s="68">
        <v>0.24369022215223399</v>
      </c>
      <c r="O75" s="68">
        <v>0.24348981625720301</v>
      </c>
      <c r="P75" s="68">
        <v>0.24935915033200501</v>
      </c>
      <c r="Q75" s="68">
        <v>0.25382100509740302</v>
      </c>
      <c r="R75" s="68">
        <v>0.26734468857896398</v>
      </c>
      <c r="S75" s="68">
        <v>0.27329827721389099</v>
      </c>
      <c r="T75" s="68">
        <v>0.27264261458823802</v>
      </c>
      <c r="U75" s="68">
        <v>0.26110813066363298</v>
      </c>
      <c r="V75" s="68">
        <v>0.26045921262772798</v>
      </c>
      <c r="W75" s="68">
        <v>0.26738178575386701</v>
      </c>
      <c r="X75" s="68">
        <v>0.26710610081160802</v>
      </c>
      <c r="Y75" s="68">
        <v>0.26578063538529201</v>
      </c>
      <c r="Z75" s="68">
        <v>0.25959150432040001</v>
      </c>
      <c r="AA75" s="68">
        <v>0.258153760359913</v>
      </c>
      <c r="AB75" s="68">
        <v>0.26055935308316303</v>
      </c>
      <c r="AC75" s="68">
        <v>0.26147453766212703</v>
      </c>
      <c r="AD75" s="68">
        <v>0.26238972224108997</v>
      </c>
      <c r="AE75" s="68">
        <v>0.26330490682005397</v>
      </c>
      <c r="AF75" s="68">
        <v>0.26422009139901798</v>
      </c>
      <c r="AG75" s="68">
        <v>0.26513527597798098</v>
      </c>
      <c r="AH75" s="68" t="s">
        <v>841</v>
      </c>
    </row>
    <row r="76" spans="1:34" s="68" customFormat="1" ht="14.5" x14ac:dyDescent="0.35">
      <c r="A76" s="68" t="s">
        <v>832</v>
      </c>
      <c r="B76" s="68" t="s">
        <v>216</v>
      </c>
      <c r="C76" s="68" t="s">
        <v>1237</v>
      </c>
      <c r="D76" s="68" t="s">
        <v>217</v>
      </c>
      <c r="E76" s="68" t="s">
        <v>218</v>
      </c>
      <c r="G76" s="68" t="s">
        <v>219</v>
      </c>
      <c r="H76" s="68" t="s">
        <v>220</v>
      </c>
      <c r="I76" s="68" t="s">
        <v>16</v>
      </c>
      <c r="J76" s="68">
        <v>25</v>
      </c>
      <c r="K76" s="68">
        <v>5.1078243461416202</v>
      </c>
      <c r="L76" s="68">
        <v>4.9986461997558198</v>
      </c>
      <c r="M76" s="68">
        <v>5.5929778156296397</v>
      </c>
      <c r="N76" s="68">
        <v>5.6493307619772803</v>
      </c>
      <c r="O76" s="68">
        <v>5.5574643760641003</v>
      </c>
      <c r="P76" s="68">
        <v>5.6701964943891303</v>
      </c>
      <c r="Q76" s="68">
        <v>5.7827009967821104</v>
      </c>
      <c r="R76" s="68">
        <v>6.5886756795218098</v>
      </c>
      <c r="S76" s="68">
        <v>6.4837392243473602</v>
      </c>
      <c r="T76" s="68">
        <v>6.1598287163348697</v>
      </c>
      <c r="U76" s="68">
        <v>6.6859426805530502</v>
      </c>
      <c r="V76" s="68">
        <v>6.6302181442731802</v>
      </c>
      <c r="W76" s="68">
        <v>6.5638225896616396</v>
      </c>
      <c r="X76" s="68">
        <v>6.3983708036086604</v>
      </c>
      <c r="Y76" s="68">
        <v>6.4544592115686301</v>
      </c>
      <c r="Z76" s="68">
        <v>6.3041567113300898</v>
      </c>
      <c r="AA76" s="68">
        <v>6.2692412264747102</v>
      </c>
      <c r="AB76" s="68">
        <v>6.3276608328894399</v>
      </c>
      <c r="AC76" s="68">
        <v>6.2827414394994001</v>
      </c>
      <c r="AD76" s="68">
        <v>6.2378220461093701</v>
      </c>
      <c r="AE76" s="68">
        <v>6.19290265271934</v>
      </c>
      <c r="AF76" s="68">
        <v>6.1479832593293002</v>
      </c>
      <c r="AG76" s="68">
        <v>6.1030638659392702</v>
      </c>
      <c r="AH76" s="68" t="s">
        <v>608</v>
      </c>
    </row>
    <row r="77" spans="1:34" s="68" customFormat="1" ht="14.5" x14ac:dyDescent="0.35">
      <c r="A77" s="68" t="s">
        <v>832</v>
      </c>
      <c r="B77" s="68" t="s">
        <v>216</v>
      </c>
      <c r="C77" s="68" t="s">
        <v>1237</v>
      </c>
      <c r="D77" s="68" t="s">
        <v>217</v>
      </c>
      <c r="E77" s="68" t="s">
        <v>218</v>
      </c>
      <c r="G77" s="68" t="s">
        <v>219</v>
      </c>
      <c r="H77" s="68" t="s">
        <v>331</v>
      </c>
      <c r="I77" s="68" t="s">
        <v>16</v>
      </c>
      <c r="J77" s="68">
        <v>25</v>
      </c>
      <c r="K77" s="68">
        <v>0.23509874900122399</v>
      </c>
      <c r="L77" s="68">
        <v>0.24139271383552799</v>
      </c>
      <c r="M77" s="68">
        <v>0.24976382826281099</v>
      </c>
      <c r="N77" s="68">
        <v>0.248850082532733</v>
      </c>
      <c r="O77" s="68">
        <v>0.23288230942963201</v>
      </c>
      <c r="P77" s="68">
        <v>0.24571363105586699</v>
      </c>
      <c r="Q77" s="68">
        <v>0.248164640148579</v>
      </c>
      <c r="R77" s="68">
        <v>0.26066061794950102</v>
      </c>
      <c r="S77" s="68">
        <v>0.25842997791975397</v>
      </c>
      <c r="T77" s="68">
        <v>0.25742104521593301</v>
      </c>
      <c r="U77" s="68">
        <v>0.24605781303448801</v>
      </c>
      <c r="V77" s="68">
        <v>0.246365160069941</v>
      </c>
      <c r="W77" s="68">
        <v>0.26688775291015299</v>
      </c>
      <c r="X77" s="68">
        <v>0.25032299121143398</v>
      </c>
      <c r="Y77" s="68">
        <v>0.24329151922744299</v>
      </c>
      <c r="Z77" s="68">
        <v>0.23762608352972001</v>
      </c>
      <c r="AA77" s="68">
        <v>0.23630999474883499</v>
      </c>
      <c r="AB77" s="68">
        <v>0.23851203745007801</v>
      </c>
      <c r="AC77" s="68">
        <v>0.23934983328440301</v>
      </c>
      <c r="AD77" s="68">
        <v>0.24018762911872801</v>
      </c>
      <c r="AE77" s="68">
        <v>0.24102542495305301</v>
      </c>
      <c r="AF77" s="68">
        <v>0.24186322078737699</v>
      </c>
      <c r="AG77" s="68">
        <v>0.24270101662170199</v>
      </c>
      <c r="AH77" s="68" t="s">
        <v>610</v>
      </c>
    </row>
    <row r="78" spans="1:34" s="68" customFormat="1" ht="14.5" x14ac:dyDescent="0.35">
      <c r="A78" s="68" t="s">
        <v>832</v>
      </c>
      <c r="B78" s="68" t="s">
        <v>216</v>
      </c>
      <c r="C78" s="68" t="s">
        <v>1237</v>
      </c>
      <c r="D78" s="68" t="s">
        <v>217</v>
      </c>
      <c r="E78" s="68" t="s">
        <v>218</v>
      </c>
      <c r="G78" s="68" t="s">
        <v>219</v>
      </c>
      <c r="H78" s="68" t="s">
        <v>332</v>
      </c>
      <c r="I78" s="68" t="s">
        <v>16</v>
      </c>
      <c r="J78" s="68">
        <v>25</v>
      </c>
      <c r="K78" s="68">
        <v>0.83561207715403096</v>
      </c>
      <c r="L78" s="68">
        <v>0.86468735166334199</v>
      </c>
      <c r="M78" s="68">
        <v>0.88661678098220997</v>
      </c>
      <c r="N78" s="68">
        <v>0.90413041310312003</v>
      </c>
      <c r="O78" s="68">
        <v>0.82245433902654996</v>
      </c>
      <c r="P78" s="68">
        <v>0.85694943990759298</v>
      </c>
      <c r="Q78" s="68">
        <v>0.88510793579418001</v>
      </c>
      <c r="R78" s="68">
        <v>0.921343215287586</v>
      </c>
      <c r="S78" s="68">
        <v>0.92650265198083304</v>
      </c>
      <c r="T78" s="68">
        <v>0.90490188685859396</v>
      </c>
      <c r="U78" s="68">
        <v>0.87800415198161397</v>
      </c>
      <c r="V78" s="68">
        <v>0.87750699984174596</v>
      </c>
      <c r="W78" s="68">
        <v>0.96593341061250904</v>
      </c>
      <c r="X78" s="68">
        <v>0.897716682542264</v>
      </c>
      <c r="Y78" s="68">
        <v>0.86408132333426202</v>
      </c>
      <c r="Z78" s="68">
        <v>0.84395979509316799</v>
      </c>
      <c r="AA78" s="68">
        <v>0.83928553542713602</v>
      </c>
      <c r="AB78" s="68">
        <v>0.84710637512336096</v>
      </c>
      <c r="AC78" s="68">
        <v>0.85008151378874397</v>
      </c>
      <c r="AD78" s="68">
        <v>0.85305665245412798</v>
      </c>
      <c r="AE78" s="68">
        <v>0.856031791119511</v>
      </c>
      <c r="AF78" s="68">
        <v>0.85900692978489501</v>
      </c>
      <c r="AG78" s="68">
        <v>0.86198206845027803</v>
      </c>
      <c r="AH78" s="68" t="s">
        <v>609</v>
      </c>
    </row>
    <row r="79" spans="1:34" s="68" customFormat="1" ht="14.5" x14ac:dyDescent="0.35">
      <c r="A79" s="68" t="s">
        <v>832</v>
      </c>
      <c r="B79" s="68" t="s">
        <v>221</v>
      </c>
      <c r="C79" s="68" t="s">
        <v>1237</v>
      </c>
      <c r="D79" s="68" t="s">
        <v>217</v>
      </c>
      <c r="E79" s="68" t="s">
        <v>218</v>
      </c>
      <c r="G79" s="68" t="s">
        <v>219</v>
      </c>
      <c r="H79" s="68" t="s">
        <v>224</v>
      </c>
      <c r="I79" s="68" t="s">
        <v>16</v>
      </c>
      <c r="J79" s="68">
        <v>25</v>
      </c>
      <c r="K79" s="68">
        <v>0.12942827887658501</v>
      </c>
      <c r="L79" s="68">
        <v>0.134050017175606</v>
      </c>
      <c r="M79" s="68">
        <v>0.145734316374596</v>
      </c>
      <c r="N79" s="68">
        <v>0.16116252851562499</v>
      </c>
      <c r="O79" s="68">
        <v>0.154331392307163</v>
      </c>
      <c r="P79" s="68">
        <v>0.16138475034261501</v>
      </c>
      <c r="Q79" s="68">
        <v>0.17093440809882601</v>
      </c>
      <c r="R79" s="68">
        <v>0.177987626978415</v>
      </c>
      <c r="S79" s="68">
        <v>0.176950714733148</v>
      </c>
      <c r="T79" s="68">
        <v>0.165315052560044</v>
      </c>
      <c r="U79" s="68">
        <v>0.16155890367714701</v>
      </c>
      <c r="V79" s="68">
        <v>0.164115000710821</v>
      </c>
      <c r="W79" s="68">
        <v>0.17044420699719601</v>
      </c>
      <c r="X79" s="68">
        <v>0.16625198568948399</v>
      </c>
      <c r="Y79" s="68">
        <v>0.178404532011115</v>
      </c>
      <c r="Z79" s="68">
        <v>0.178404532011115</v>
      </c>
      <c r="AA79" s="68">
        <v>0.178404532011115</v>
      </c>
      <c r="AB79" s="68">
        <v>0.178404532011115</v>
      </c>
      <c r="AC79" s="68">
        <v>0.178404532011115</v>
      </c>
      <c r="AD79" s="68">
        <v>0.178404532011115</v>
      </c>
      <c r="AE79" s="68">
        <v>0.178404532011115</v>
      </c>
      <c r="AF79" s="68">
        <v>0.178404532011115</v>
      </c>
      <c r="AG79" s="68">
        <v>0.18153731145900601</v>
      </c>
      <c r="AH79" s="68" t="s">
        <v>615</v>
      </c>
    </row>
    <row r="80" spans="1:34" s="68" customFormat="1" ht="14.5" x14ac:dyDescent="0.35">
      <c r="A80" s="68" t="s">
        <v>832</v>
      </c>
      <c r="B80" s="68" t="s">
        <v>221</v>
      </c>
      <c r="C80" s="68" t="s">
        <v>1237</v>
      </c>
      <c r="D80" s="68" t="s">
        <v>217</v>
      </c>
      <c r="E80" s="68" t="s">
        <v>218</v>
      </c>
      <c r="G80" s="68" t="s">
        <v>219</v>
      </c>
      <c r="H80" s="68" t="s">
        <v>225</v>
      </c>
      <c r="I80" s="68" t="s">
        <v>16</v>
      </c>
      <c r="J80" s="68">
        <v>25</v>
      </c>
      <c r="K80" s="68">
        <v>0.13311436733266099</v>
      </c>
      <c r="L80" s="68">
        <v>0.128864276571378</v>
      </c>
      <c r="M80" s="68">
        <v>0.13051207334753501</v>
      </c>
      <c r="N80" s="68">
        <v>0.125168036167663</v>
      </c>
      <c r="O80" s="68">
        <v>0.12138909738423299</v>
      </c>
      <c r="P80" s="68">
        <v>0.14011559227531001</v>
      </c>
      <c r="Q80" s="68">
        <v>0.13127036071652701</v>
      </c>
      <c r="R80" s="68">
        <v>0.12994605619465699</v>
      </c>
      <c r="S80" s="68">
        <v>0.13641855583527701</v>
      </c>
      <c r="T80" s="68">
        <v>0.14385749234426401</v>
      </c>
      <c r="U80" s="68">
        <v>0.17340653924230401</v>
      </c>
      <c r="V80" s="68">
        <v>0.16005755325277199</v>
      </c>
      <c r="W80" s="68">
        <v>0.16038957828150799</v>
      </c>
      <c r="X80" s="68">
        <v>0.16495020892432599</v>
      </c>
      <c r="Y80" s="68">
        <v>0.17361661196236799</v>
      </c>
      <c r="Z80" s="68">
        <v>0.17361661196236799</v>
      </c>
      <c r="AA80" s="68">
        <v>0.17361661196236799</v>
      </c>
      <c r="AB80" s="68">
        <v>0.17361661196236799</v>
      </c>
      <c r="AC80" s="68">
        <v>0.17361661196236799</v>
      </c>
      <c r="AD80" s="68">
        <v>0.17361661196236799</v>
      </c>
      <c r="AE80" s="68">
        <v>0.17361661196236799</v>
      </c>
      <c r="AF80" s="68">
        <v>0.17361661196236799</v>
      </c>
      <c r="AG80" s="68">
        <v>0.17666632500201199</v>
      </c>
      <c r="AH80" s="68" t="s">
        <v>616</v>
      </c>
    </row>
    <row r="81" spans="1:34" s="68" customFormat="1" ht="14.5" x14ac:dyDescent="0.35">
      <c r="A81" s="68" t="s">
        <v>832</v>
      </c>
      <c r="B81" s="68" t="s">
        <v>221</v>
      </c>
      <c r="C81" s="68" t="s">
        <v>1237</v>
      </c>
      <c r="D81" s="68" t="s">
        <v>217</v>
      </c>
      <c r="E81" s="68" t="s">
        <v>218</v>
      </c>
      <c r="G81" s="68" t="s">
        <v>219</v>
      </c>
      <c r="H81" s="68" t="s">
        <v>226</v>
      </c>
      <c r="I81" s="68" t="s">
        <v>16</v>
      </c>
      <c r="J81" s="68">
        <v>25</v>
      </c>
      <c r="K81" s="68">
        <v>0.22297345161763299</v>
      </c>
      <c r="L81" s="68">
        <v>0.227164247969702</v>
      </c>
      <c r="M81" s="68">
        <v>0.254208727963945</v>
      </c>
      <c r="N81" s="68">
        <v>0.28400005068138501</v>
      </c>
      <c r="O81" s="68">
        <v>0.26662632808155601</v>
      </c>
      <c r="P81" s="68">
        <v>0.28082975457263998</v>
      </c>
      <c r="Q81" s="68">
        <v>0.30203064054330397</v>
      </c>
      <c r="R81" s="68">
        <v>0.31935250326568998</v>
      </c>
      <c r="S81" s="68">
        <v>0.31919665710638301</v>
      </c>
      <c r="T81" s="68">
        <v>0.30160710067621199</v>
      </c>
      <c r="U81" s="68">
        <v>0.29186744319348101</v>
      </c>
      <c r="V81" s="68">
        <v>0.28986303626765902</v>
      </c>
      <c r="W81" s="68">
        <v>0.30071012129734398</v>
      </c>
      <c r="X81" s="68">
        <v>0.29926906845360501</v>
      </c>
      <c r="Y81" s="68">
        <v>0.33370166153913999</v>
      </c>
      <c r="Z81" s="68">
        <v>0.28677486538519897</v>
      </c>
      <c r="AA81" s="68">
        <v>0.28677486538519897</v>
      </c>
      <c r="AB81" s="68">
        <v>0.28677486538519897</v>
      </c>
      <c r="AC81" s="68">
        <v>0.28677486538519897</v>
      </c>
      <c r="AD81" s="68">
        <v>0.28677486538519897</v>
      </c>
      <c r="AE81" s="68">
        <v>0.28677486538519897</v>
      </c>
      <c r="AF81" s="68">
        <v>0.28677486538519897</v>
      </c>
      <c r="AG81" s="68">
        <v>0.29181104605851199</v>
      </c>
      <c r="AH81" s="68" t="s">
        <v>617</v>
      </c>
    </row>
    <row r="82" spans="1:34" s="68" customFormat="1" ht="14.5" x14ac:dyDescent="0.35">
      <c r="A82" s="68" t="s">
        <v>832</v>
      </c>
      <c r="B82" s="68" t="s">
        <v>221</v>
      </c>
      <c r="C82" s="68" t="s">
        <v>1237</v>
      </c>
      <c r="D82" s="68" t="s">
        <v>217</v>
      </c>
      <c r="E82" s="68" t="s">
        <v>218</v>
      </c>
      <c r="G82" s="68" t="s">
        <v>219</v>
      </c>
      <c r="H82" s="68" t="s">
        <v>227</v>
      </c>
      <c r="I82" s="68" t="s">
        <v>16</v>
      </c>
      <c r="J82" s="68">
        <v>25</v>
      </c>
      <c r="K82" s="68">
        <v>0.47886785024476702</v>
      </c>
      <c r="L82" s="68">
        <v>0.461467675039405</v>
      </c>
      <c r="M82" s="68">
        <v>0.46862572723624402</v>
      </c>
      <c r="N82" s="68">
        <v>0.42831703281398298</v>
      </c>
      <c r="O82" s="68">
        <v>0.43657547740153102</v>
      </c>
      <c r="P82" s="68">
        <v>0.45788531038276498</v>
      </c>
      <c r="Q82" s="68">
        <v>0.42267537241679798</v>
      </c>
      <c r="R82" s="68">
        <v>0.47352921495302602</v>
      </c>
      <c r="S82" s="68">
        <v>0.44555227431918898</v>
      </c>
      <c r="T82" s="68">
        <v>0.44971796653248203</v>
      </c>
      <c r="U82" s="68">
        <v>0.44682285182537701</v>
      </c>
      <c r="V82" s="68">
        <v>0.40019344512251698</v>
      </c>
      <c r="W82" s="68">
        <v>0.416319749059264</v>
      </c>
      <c r="X82" s="68">
        <v>0.41976056392275402</v>
      </c>
      <c r="Y82" s="68">
        <v>0.445002493024097</v>
      </c>
      <c r="Z82" s="68">
        <v>0.38242401744258397</v>
      </c>
      <c r="AA82" s="68">
        <v>0.38242401744258397</v>
      </c>
      <c r="AB82" s="68">
        <v>0.38242401744258397</v>
      </c>
      <c r="AC82" s="68">
        <v>0.38242401744258397</v>
      </c>
      <c r="AD82" s="68">
        <v>0.38242401744258397</v>
      </c>
      <c r="AE82" s="68">
        <v>0.38242401744258397</v>
      </c>
      <c r="AF82" s="68">
        <v>0.38242401744258397</v>
      </c>
      <c r="AG82" s="68">
        <v>0.38914034356611799</v>
      </c>
      <c r="AH82" s="68" t="s">
        <v>618</v>
      </c>
    </row>
    <row r="83" spans="1:34" s="68" customFormat="1" ht="14.5" x14ac:dyDescent="0.35">
      <c r="A83" s="68" t="s">
        <v>832</v>
      </c>
      <c r="B83" s="68" t="s">
        <v>231</v>
      </c>
      <c r="C83" s="68" t="s">
        <v>1237</v>
      </c>
      <c r="D83" s="68" t="s">
        <v>217</v>
      </c>
      <c r="E83" s="68" t="s">
        <v>229</v>
      </c>
      <c r="G83" s="68" t="s">
        <v>219</v>
      </c>
      <c r="H83" s="68" t="s">
        <v>232</v>
      </c>
      <c r="I83" s="68" t="s">
        <v>16</v>
      </c>
      <c r="J83" s="68">
        <v>25</v>
      </c>
      <c r="K83" s="68">
        <v>1.0325000000000001E-2</v>
      </c>
      <c r="L83" s="68">
        <v>1.1607625E-2</v>
      </c>
      <c r="M83" s="68">
        <v>1.2890250000000001E-2</v>
      </c>
      <c r="N83" s="68">
        <v>1.32122E-2</v>
      </c>
      <c r="O83" s="68">
        <v>1.353415E-2</v>
      </c>
      <c r="P83" s="68">
        <v>1.4500000000000001E-2</v>
      </c>
      <c r="Q83" s="68">
        <v>1.6E-2</v>
      </c>
      <c r="R83" s="68">
        <v>1.6937500000000001E-2</v>
      </c>
      <c r="S83" s="68">
        <v>1.6125E-2</v>
      </c>
      <c r="T83" s="68">
        <v>1.7000000000000001E-2</v>
      </c>
      <c r="U83" s="68">
        <v>1.6812500000000001E-2</v>
      </c>
      <c r="V83" s="68">
        <v>1.7687499999999998E-2</v>
      </c>
      <c r="W83" s="68">
        <v>1.7624999999999998E-2</v>
      </c>
      <c r="X83" s="68">
        <v>1.7187500000000001E-2</v>
      </c>
      <c r="Y83" s="68">
        <v>1.5824999999999999E-2</v>
      </c>
      <c r="Z83" s="68">
        <v>1.6049999999999998E-2</v>
      </c>
      <c r="AA83" s="68">
        <v>1.6574999999999999E-2</v>
      </c>
      <c r="AB83" s="68">
        <v>1.6666250000000001E-2</v>
      </c>
      <c r="AC83" s="68">
        <v>1.60625E-2</v>
      </c>
      <c r="AD83" s="68">
        <v>1.6875000000000001E-2</v>
      </c>
      <c r="AE83" s="68">
        <v>1.6250000000000001E-2</v>
      </c>
      <c r="AF83" s="68">
        <v>1.5375E-2</v>
      </c>
      <c r="AG83" s="68">
        <v>1.5857875E-2</v>
      </c>
      <c r="AH83" s="68" t="s">
        <v>620</v>
      </c>
    </row>
    <row r="84" spans="1:34" s="68" customFormat="1" ht="14.5" x14ac:dyDescent="0.35">
      <c r="A84" s="68" t="s">
        <v>832</v>
      </c>
      <c r="B84" s="68" t="s">
        <v>233</v>
      </c>
      <c r="C84" s="68" t="s">
        <v>1237</v>
      </c>
      <c r="D84" s="68" t="s">
        <v>217</v>
      </c>
      <c r="E84" s="68" t="s">
        <v>229</v>
      </c>
      <c r="G84" s="68" t="s">
        <v>219</v>
      </c>
      <c r="H84" s="68" t="s">
        <v>234</v>
      </c>
      <c r="I84" s="68" t="s">
        <v>16</v>
      </c>
      <c r="J84" s="68">
        <v>25</v>
      </c>
      <c r="K84" s="68">
        <v>0.17898885978168599</v>
      </c>
      <c r="L84" s="68">
        <v>0.187869986412075</v>
      </c>
      <c r="M84" s="68">
        <v>0.20494907608589999</v>
      </c>
      <c r="N84" s="68">
        <v>0.23910725543354999</v>
      </c>
      <c r="O84" s="68">
        <v>0.27326543478120002</v>
      </c>
      <c r="P84" s="68">
        <v>0.31425524999838</v>
      </c>
      <c r="Q84" s="68">
        <v>0.32450270380267499</v>
      </c>
      <c r="R84" s="68">
        <v>0.32450270380267499</v>
      </c>
      <c r="S84" s="68">
        <v>0.32450270380267499</v>
      </c>
      <c r="T84" s="68">
        <v>0.33475015760697002</v>
      </c>
      <c r="U84" s="68">
        <v>0.34158179347649997</v>
      </c>
      <c r="V84" s="68">
        <v>0.34670552037864799</v>
      </c>
      <c r="W84" s="68">
        <v>0.34670552037864799</v>
      </c>
      <c r="X84" s="68">
        <v>0.34670552037864799</v>
      </c>
      <c r="Y84" s="68">
        <v>0.34670552037864799</v>
      </c>
      <c r="Z84" s="68">
        <v>0.34670552037864799</v>
      </c>
      <c r="AA84" s="68">
        <v>0.34670552037864799</v>
      </c>
      <c r="AB84" s="68">
        <v>0.34670552037864799</v>
      </c>
      <c r="AC84" s="68">
        <v>0.34670552037864799</v>
      </c>
      <c r="AD84" s="68">
        <v>0.34670552037864799</v>
      </c>
      <c r="AE84" s="68">
        <v>0.34670552037864799</v>
      </c>
      <c r="AF84" s="68">
        <v>0.34670552037864799</v>
      </c>
      <c r="AG84" s="68">
        <v>0.34670552037864799</v>
      </c>
      <c r="AH84" s="68" t="s">
        <v>621</v>
      </c>
    </row>
    <row r="85" spans="1:34" s="68" customFormat="1" ht="14.5" x14ac:dyDescent="0.35">
      <c r="A85" s="68" t="s">
        <v>832</v>
      </c>
      <c r="B85" s="68" t="s">
        <v>228</v>
      </c>
      <c r="C85" s="68" t="s">
        <v>1237</v>
      </c>
      <c r="D85" s="68" t="s">
        <v>217</v>
      </c>
      <c r="E85" s="68" t="s">
        <v>229</v>
      </c>
      <c r="G85" s="68" t="s">
        <v>219</v>
      </c>
      <c r="H85" s="68" t="s">
        <v>230</v>
      </c>
      <c r="I85" s="68" t="s">
        <v>16</v>
      </c>
      <c r="J85" s="68">
        <v>25</v>
      </c>
      <c r="K85" s="68">
        <v>0.16200000000000001</v>
      </c>
      <c r="L85" s="68">
        <v>0.161</v>
      </c>
      <c r="M85" s="68">
        <v>0.151</v>
      </c>
      <c r="N85" s="68">
        <v>0.14599999999999999</v>
      </c>
      <c r="O85" s="68">
        <v>0.13500000000000001</v>
      </c>
      <c r="P85" s="68">
        <v>0.13800000000000001</v>
      </c>
      <c r="Q85" s="68">
        <v>0.13</v>
      </c>
      <c r="R85" s="68">
        <v>0.122</v>
      </c>
      <c r="S85" s="68">
        <v>0.124</v>
      </c>
      <c r="T85" s="68">
        <v>0.13200000000000001</v>
      </c>
      <c r="U85" s="68">
        <v>0.122</v>
      </c>
      <c r="V85" s="68">
        <v>0.12</v>
      </c>
      <c r="W85" s="68">
        <v>0.11799999999999999</v>
      </c>
      <c r="X85" s="68">
        <v>0.11799999999999999</v>
      </c>
      <c r="Y85" s="68">
        <v>0.11799999999999999</v>
      </c>
      <c r="Z85" s="68">
        <v>0.12</v>
      </c>
      <c r="AA85" s="68">
        <v>0.115</v>
      </c>
      <c r="AB85" s="68">
        <v>9.5058199999999995E-2</v>
      </c>
      <c r="AC85" s="68">
        <v>0.114</v>
      </c>
      <c r="AD85" s="68">
        <v>0.11</v>
      </c>
      <c r="AE85" s="68">
        <v>0.114</v>
      </c>
      <c r="AF85" s="68">
        <v>0.111</v>
      </c>
      <c r="AG85" s="68">
        <v>0.10656980000000001</v>
      </c>
      <c r="AH85" s="68" t="s">
        <v>619</v>
      </c>
    </row>
    <row r="86" spans="1:34" s="68" customFormat="1" ht="14.5" x14ac:dyDescent="0.35">
      <c r="A86" s="68" t="s">
        <v>832</v>
      </c>
      <c r="B86" s="68" t="s">
        <v>235</v>
      </c>
      <c r="C86" s="68" t="s">
        <v>1237</v>
      </c>
      <c r="D86" s="68" t="s">
        <v>217</v>
      </c>
      <c r="E86" s="68" t="s">
        <v>229</v>
      </c>
      <c r="G86" s="68" t="s">
        <v>219</v>
      </c>
      <c r="H86" s="68" t="s">
        <v>236</v>
      </c>
      <c r="I86" s="68" t="s">
        <v>16</v>
      </c>
      <c r="J86" s="68">
        <v>25</v>
      </c>
      <c r="K86" s="68">
        <v>5.6249999999999998E-3</v>
      </c>
      <c r="L86" s="68">
        <v>4.1250000000000002E-3</v>
      </c>
      <c r="M86" s="68">
        <v>5.6249999999999998E-3</v>
      </c>
      <c r="N86" s="68">
        <v>5.0625000000000002E-3</v>
      </c>
      <c r="O86" s="68">
        <v>5.2500000000000003E-3</v>
      </c>
      <c r="P86" s="68">
        <v>5.4374999999999996E-3</v>
      </c>
      <c r="Q86" s="68">
        <v>5.4374999999999996E-3</v>
      </c>
      <c r="R86" s="68">
        <v>5.8125E-3</v>
      </c>
      <c r="S86" s="68">
        <v>3.0000000000000001E-3</v>
      </c>
      <c r="T86" s="68">
        <v>3.7499999999999999E-3</v>
      </c>
      <c r="U86" s="68">
        <v>3.9375E-3</v>
      </c>
      <c r="V86" s="68">
        <v>3.9375E-3</v>
      </c>
      <c r="W86" s="68">
        <v>3.9375E-3</v>
      </c>
      <c r="X86" s="68">
        <v>3.5625000000000001E-3</v>
      </c>
      <c r="Y86" s="68">
        <v>4.1250000000000002E-3</v>
      </c>
      <c r="Z86" s="68">
        <v>3.5625000000000001E-3</v>
      </c>
      <c r="AA86" s="68">
        <v>3.3375000000000002E-3</v>
      </c>
      <c r="AB86" s="68">
        <v>3.6170999999999998E-3</v>
      </c>
      <c r="AC86" s="68">
        <v>3.7875000000000001E-3</v>
      </c>
      <c r="AD86" s="68">
        <v>3.9750000000000002E-3</v>
      </c>
      <c r="AE86" s="68">
        <v>3.7125000000000001E-3</v>
      </c>
      <c r="AF86" s="68">
        <v>3.075E-3</v>
      </c>
      <c r="AG86" s="68">
        <v>3.075375E-3</v>
      </c>
      <c r="AH86" s="68" t="s">
        <v>622</v>
      </c>
    </row>
    <row r="87" spans="1:34" s="68" customFormat="1" ht="14.5" x14ac:dyDescent="0.35">
      <c r="A87" s="68" t="s">
        <v>832</v>
      </c>
      <c r="B87" s="68" t="s">
        <v>277</v>
      </c>
      <c r="C87" s="68" t="s">
        <v>1237</v>
      </c>
      <c r="D87" s="68" t="s">
        <v>289</v>
      </c>
      <c r="E87" s="68" t="s">
        <v>12</v>
      </c>
      <c r="F87" s="68" t="s">
        <v>279</v>
      </c>
      <c r="G87" s="68" t="s">
        <v>345</v>
      </c>
      <c r="H87" s="68" t="s">
        <v>169</v>
      </c>
      <c r="I87" s="68" t="s">
        <v>18</v>
      </c>
      <c r="J87" s="68">
        <v>298</v>
      </c>
      <c r="K87" s="68">
        <v>0.14907420399540799</v>
      </c>
      <c r="L87" s="68">
        <v>0.14907420399540799</v>
      </c>
      <c r="M87" s="68">
        <v>0.14907420399540799</v>
      </c>
      <c r="N87" s="68">
        <v>0.14907420399540799</v>
      </c>
      <c r="O87" s="68">
        <v>0.14907420399540799</v>
      </c>
      <c r="P87" s="68">
        <v>0.14907420399540799</v>
      </c>
      <c r="Q87" s="68">
        <v>0.14907420399540799</v>
      </c>
      <c r="R87" s="68">
        <v>0.14907420399540799</v>
      </c>
      <c r="S87" s="68">
        <v>0.14907420399540799</v>
      </c>
      <c r="T87" s="68">
        <v>0.14907420399540799</v>
      </c>
      <c r="U87" s="68">
        <v>0.14907420399540799</v>
      </c>
      <c r="V87" s="68">
        <v>0.14907420399540799</v>
      </c>
      <c r="W87" s="68">
        <v>0.14907420399540799</v>
      </c>
      <c r="X87" s="68">
        <v>0.14907420399540799</v>
      </c>
      <c r="Y87" s="68">
        <v>0.14907420399540799</v>
      </c>
      <c r="Z87" s="68">
        <v>0.14907420399540799</v>
      </c>
      <c r="AA87" s="68">
        <v>0.14907420399540799</v>
      </c>
      <c r="AB87" s="68">
        <v>0.14907420399540799</v>
      </c>
      <c r="AC87" s="68">
        <v>0.14907420399540799</v>
      </c>
      <c r="AD87" s="68">
        <v>0.14907420399540799</v>
      </c>
      <c r="AE87" s="68">
        <v>0.14907420399540799</v>
      </c>
      <c r="AF87" s="68">
        <v>0.14907420399540799</v>
      </c>
      <c r="AG87" s="68">
        <v>0.14907420399540799</v>
      </c>
      <c r="AH87" s="68" t="s">
        <v>695</v>
      </c>
    </row>
    <row r="88" spans="1:34" s="68" customFormat="1" ht="14.5" x14ac:dyDescent="0.35">
      <c r="A88" s="68" t="s">
        <v>832</v>
      </c>
      <c r="B88" s="68" t="s">
        <v>237</v>
      </c>
      <c r="C88" s="68" t="s">
        <v>1237</v>
      </c>
      <c r="D88" s="68" t="s">
        <v>238</v>
      </c>
      <c r="E88" s="68" t="s">
        <v>218</v>
      </c>
      <c r="F88" s="68" t="s">
        <v>335</v>
      </c>
      <c r="G88" s="68" t="s">
        <v>219</v>
      </c>
      <c r="H88" s="68" t="s">
        <v>220</v>
      </c>
      <c r="I88" s="68" t="s">
        <v>16</v>
      </c>
      <c r="J88" s="68">
        <v>25</v>
      </c>
      <c r="K88" s="68">
        <v>1.09638516934982E-3</v>
      </c>
      <c r="L88" s="68">
        <v>2.39364040038987E-3</v>
      </c>
      <c r="M88" s="68">
        <v>4.6370163635804399E-3</v>
      </c>
      <c r="N88" s="68">
        <v>1.72985752149553E-2</v>
      </c>
      <c r="O88" s="68">
        <v>1.75426117229333E-2</v>
      </c>
      <c r="P88" s="68">
        <v>5.1593750244205101E-2</v>
      </c>
      <c r="Q88" s="68">
        <v>3.6794219298163101E-2</v>
      </c>
      <c r="R88" s="68">
        <v>0.112576271392718</v>
      </c>
      <c r="S88" s="68">
        <v>8.4860400208967499E-2</v>
      </c>
      <c r="T88" s="68">
        <v>3.9039065627424097E-2</v>
      </c>
      <c r="U88" s="68">
        <v>4.2196100716729502E-2</v>
      </c>
      <c r="V88" s="68">
        <v>4.3933445788467897E-2</v>
      </c>
      <c r="W88" s="68">
        <v>4.4124329968550001E-2</v>
      </c>
      <c r="X88" s="68">
        <v>4.3012104717132502E-2</v>
      </c>
      <c r="Y88" s="68">
        <v>4.3389150786946801E-2</v>
      </c>
      <c r="Z88" s="68">
        <v>4.0965838654346297E-2</v>
      </c>
      <c r="AA88" s="68">
        <v>4.2508102636638498E-2</v>
      </c>
      <c r="AB88" s="68">
        <v>6.3062117575568996E-2</v>
      </c>
      <c r="AC88" s="68">
        <v>9.4391225189658604E-2</v>
      </c>
      <c r="AD88" s="68">
        <v>8.98265291546579E-2</v>
      </c>
      <c r="AE88" s="68">
        <v>0.12879542688831699</v>
      </c>
      <c r="AF88" s="68">
        <v>0.46149034517104198</v>
      </c>
      <c r="AG88" s="68">
        <v>0.51621742183855202</v>
      </c>
      <c r="AH88" s="68" t="s">
        <v>623</v>
      </c>
    </row>
    <row r="89" spans="1:34" s="68" customFormat="1" ht="14.5" x14ac:dyDescent="0.35">
      <c r="A89" s="68" t="s">
        <v>832</v>
      </c>
      <c r="B89" s="68" t="s">
        <v>237</v>
      </c>
      <c r="C89" s="68" t="s">
        <v>1237</v>
      </c>
      <c r="D89" s="68" t="s">
        <v>238</v>
      </c>
      <c r="E89" s="68" t="s">
        <v>218</v>
      </c>
      <c r="F89" s="68" t="s">
        <v>335</v>
      </c>
      <c r="G89" s="68" t="s">
        <v>219</v>
      </c>
      <c r="H89" s="68" t="s">
        <v>220</v>
      </c>
      <c r="I89" s="68" t="s">
        <v>18</v>
      </c>
      <c r="J89" s="68">
        <v>298</v>
      </c>
      <c r="K89" s="68">
        <v>2.7215941253454402E-4</v>
      </c>
      <c r="L89" s="68">
        <v>1.90496989416248E-3</v>
      </c>
      <c r="M89" s="68">
        <v>4.6051006096488999E-3</v>
      </c>
      <c r="N89" s="68">
        <v>7.1372650816727001E-3</v>
      </c>
      <c r="O89" s="68">
        <v>7.9318129647558307E-3</v>
      </c>
      <c r="P89" s="68">
        <v>1.41133604507347E-2</v>
      </c>
      <c r="Q89" s="68">
        <v>6.9152456871942602E-3</v>
      </c>
      <c r="R89" s="68">
        <v>2.0072011172578001E-2</v>
      </c>
      <c r="S89" s="68">
        <v>1.33842529912294E-2</v>
      </c>
      <c r="T89" s="68">
        <v>6.47957124010708E-3</v>
      </c>
      <c r="U89" s="68">
        <v>6.9585708836681697E-3</v>
      </c>
      <c r="V89" s="68">
        <v>6.9349196508732601E-3</v>
      </c>
      <c r="W89" s="68">
        <v>6.9642440468034202E-3</v>
      </c>
      <c r="X89" s="68">
        <v>6.7886989882969201E-3</v>
      </c>
      <c r="Y89" s="68">
        <v>6.8482090329581398E-3</v>
      </c>
      <c r="Z89" s="68">
        <v>6.4657321295119499E-3</v>
      </c>
      <c r="AA89" s="68">
        <v>6.6960483643499404E-3</v>
      </c>
      <c r="AB89" s="68">
        <v>9.9337999828854606E-3</v>
      </c>
      <c r="AC89" s="68">
        <v>1.48688878081194E-2</v>
      </c>
      <c r="AD89" s="68">
        <v>1.41498384146379E-2</v>
      </c>
      <c r="AE89" s="68">
        <v>2.02883768989475E-2</v>
      </c>
      <c r="AF89" s="68">
        <v>7.26958268958912E-2</v>
      </c>
      <c r="AG89" s="68">
        <v>8.1316657501707898E-2</v>
      </c>
      <c r="AH89" s="68" t="s">
        <v>623</v>
      </c>
    </row>
    <row r="90" spans="1:34" s="68" customFormat="1" ht="14.5" x14ac:dyDescent="0.35">
      <c r="A90" s="68" t="s">
        <v>832</v>
      </c>
      <c r="B90" s="68" t="s">
        <v>237</v>
      </c>
      <c r="C90" s="68" t="s">
        <v>1237</v>
      </c>
      <c r="D90" s="68" t="s">
        <v>238</v>
      </c>
      <c r="E90" s="68" t="s">
        <v>218</v>
      </c>
      <c r="F90" s="68" t="s">
        <v>336</v>
      </c>
      <c r="G90" s="68" t="s">
        <v>219</v>
      </c>
      <c r="H90" s="68" t="s">
        <v>220</v>
      </c>
      <c r="I90" s="68" t="s">
        <v>16</v>
      </c>
      <c r="J90" s="68">
        <v>25</v>
      </c>
      <c r="K90" s="68">
        <v>6.3764353323793399</v>
      </c>
      <c r="L90" s="68">
        <v>6.6776321037405699</v>
      </c>
      <c r="M90" s="68">
        <v>7.1689303436125504</v>
      </c>
      <c r="N90" s="68">
        <v>7.4179595032995698</v>
      </c>
      <c r="O90" s="68">
        <v>7.0487593324511</v>
      </c>
      <c r="P90" s="68">
        <v>7.3055631488007098</v>
      </c>
      <c r="Q90" s="68">
        <v>7.4493646644414202</v>
      </c>
      <c r="R90" s="68">
        <v>8.3377290443732104</v>
      </c>
      <c r="S90" s="68">
        <v>8.6797980334849303</v>
      </c>
      <c r="T90" s="68">
        <v>8.4549447890995406</v>
      </c>
      <c r="U90" s="68">
        <v>8.6381456034745394</v>
      </c>
      <c r="V90" s="68">
        <v>8.6289664416823495</v>
      </c>
      <c r="W90" s="68">
        <v>8.9403625864747696</v>
      </c>
      <c r="X90" s="68">
        <v>8.7150062573793807</v>
      </c>
      <c r="Y90" s="68">
        <v>8.7914023993343395</v>
      </c>
      <c r="Z90" s="68">
        <v>8.7003325408841299</v>
      </c>
      <c r="AA90" s="68">
        <v>8.3746164766985007</v>
      </c>
      <c r="AB90" s="68">
        <v>8.3712828208806496</v>
      </c>
      <c r="AC90" s="68">
        <v>8.1835815791068995</v>
      </c>
      <c r="AD90" s="68">
        <v>8.1407740622136107</v>
      </c>
      <c r="AE90" s="68">
        <v>7.9222330226142699</v>
      </c>
      <c r="AF90" s="68">
        <v>6.5179982730995096</v>
      </c>
      <c r="AG90" s="68">
        <v>6.2358456623950298</v>
      </c>
      <c r="AH90" s="68" t="s">
        <v>624</v>
      </c>
    </row>
    <row r="91" spans="1:34" s="68" customFormat="1" ht="14.5" x14ac:dyDescent="0.35">
      <c r="A91" s="68" t="s">
        <v>832</v>
      </c>
      <c r="B91" s="68" t="s">
        <v>237</v>
      </c>
      <c r="C91" s="68" t="s">
        <v>1237</v>
      </c>
      <c r="D91" s="68" t="s">
        <v>238</v>
      </c>
      <c r="E91" s="68" t="s">
        <v>218</v>
      </c>
      <c r="F91" s="68" t="s">
        <v>336</v>
      </c>
      <c r="G91" s="68" t="s">
        <v>219</v>
      </c>
      <c r="H91" s="68" t="s">
        <v>220</v>
      </c>
      <c r="I91" s="68" t="s">
        <v>18</v>
      </c>
      <c r="J91" s="68">
        <v>298</v>
      </c>
      <c r="K91" s="68">
        <v>0.292555670987591</v>
      </c>
      <c r="L91" s="68">
        <v>0.29659235339748602</v>
      </c>
      <c r="M91" s="68">
        <v>0.32180106573692302</v>
      </c>
      <c r="N91" s="68">
        <v>0.32791225458568701</v>
      </c>
      <c r="O91" s="68">
        <v>0.318177108020051</v>
      </c>
      <c r="P91" s="68">
        <v>0.32338272509166199</v>
      </c>
      <c r="Q91" s="68">
        <v>0.33308485408607502</v>
      </c>
      <c r="R91" s="68">
        <v>0.34032608828473399</v>
      </c>
      <c r="S91" s="68">
        <v>0.33559469051185198</v>
      </c>
      <c r="T91" s="68">
        <v>0.33086814935036402</v>
      </c>
      <c r="U91" s="68">
        <v>0.33961210976151701</v>
      </c>
      <c r="V91" s="68">
        <v>0.33845781454742102</v>
      </c>
      <c r="W91" s="68">
        <v>0.33988898772016302</v>
      </c>
      <c r="X91" s="68">
        <v>0.33132153490919602</v>
      </c>
      <c r="Y91" s="68">
        <v>0.33422591458100898</v>
      </c>
      <c r="Z91" s="68">
        <v>0.33076367893887898</v>
      </c>
      <c r="AA91" s="68">
        <v>0.326799733752697</v>
      </c>
      <c r="AB91" s="68">
        <v>0.32666964566606899</v>
      </c>
      <c r="AC91" s="68">
        <v>0.31934504566708599</v>
      </c>
      <c r="AD91" s="68">
        <v>0.31767458288681799</v>
      </c>
      <c r="AE91" s="68">
        <v>0.30914653222875899</v>
      </c>
      <c r="AF91" s="68">
        <v>0.25434957005806602</v>
      </c>
      <c r="AG91" s="68">
        <v>0.24333922727849999</v>
      </c>
      <c r="AH91" s="68" t="s">
        <v>624</v>
      </c>
    </row>
    <row r="92" spans="1:34" s="68" customFormat="1" ht="14.5" x14ac:dyDescent="0.35">
      <c r="A92" s="68" t="s">
        <v>832</v>
      </c>
      <c r="B92" s="68" t="s">
        <v>237</v>
      </c>
      <c r="C92" s="68" t="s">
        <v>1237</v>
      </c>
      <c r="D92" s="68" t="s">
        <v>238</v>
      </c>
      <c r="E92" s="68" t="s">
        <v>218</v>
      </c>
      <c r="F92" s="68" t="s">
        <v>337</v>
      </c>
      <c r="G92" s="68" t="s">
        <v>219</v>
      </c>
      <c r="H92" s="68" t="s">
        <v>220</v>
      </c>
      <c r="I92" s="68" t="s">
        <v>16</v>
      </c>
      <c r="J92" s="68">
        <v>25</v>
      </c>
      <c r="K92" s="68">
        <v>8.3863699696911792E-3</v>
      </c>
      <c r="L92" s="68">
        <v>8.4319274019887796E-3</v>
      </c>
      <c r="M92" s="68">
        <v>9.1090607285426207E-3</v>
      </c>
      <c r="N92" s="68">
        <v>9.2263923802705494E-3</v>
      </c>
      <c r="O92" s="68">
        <v>8.9783082912412403E-3</v>
      </c>
      <c r="P92" s="68">
        <v>9.1754402036649894E-3</v>
      </c>
      <c r="Q92" s="68">
        <v>9.3636669794148805E-3</v>
      </c>
      <c r="R92" s="68">
        <v>1.0684686107346301E-2</v>
      </c>
      <c r="S92" s="68">
        <v>1.06865315964068E-2</v>
      </c>
      <c r="T92" s="68">
        <v>1.03892378072409E-2</v>
      </c>
      <c r="U92" s="68">
        <v>1.07411662299907E-2</v>
      </c>
      <c r="V92" s="68">
        <v>1.0731607462906301E-2</v>
      </c>
      <c r="W92" s="68">
        <v>1.0778234674925599E-2</v>
      </c>
      <c r="X92" s="68">
        <v>1.0429000973135601E-2</v>
      </c>
      <c r="Y92" s="68">
        <v>1.0690206933314701E-2</v>
      </c>
      <c r="Z92" s="68">
        <v>1.0441268208613E-2</v>
      </c>
      <c r="AA92" s="68">
        <v>1.0383439388883E-2</v>
      </c>
      <c r="AB92" s="68">
        <v>1.04801969422163E-2</v>
      </c>
      <c r="AC92" s="68">
        <v>1.0405799135240699E-2</v>
      </c>
      <c r="AD92" s="68">
        <v>1.03314013282651E-2</v>
      </c>
      <c r="AE92" s="68">
        <v>1.02570035212895E-2</v>
      </c>
      <c r="AF92" s="68">
        <v>1.0182605714313901E-2</v>
      </c>
      <c r="AG92" s="68">
        <v>1.0108207907338299E-2</v>
      </c>
      <c r="AH92" s="68" t="s">
        <v>625</v>
      </c>
    </row>
    <row r="93" spans="1:34" s="68" customFormat="1" ht="14.5" x14ac:dyDescent="0.35">
      <c r="A93" s="68" t="s">
        <v>832</v>
      </c>
      <c r="B93" s="68" t="s">
        <v>237</v>
      </c>
      <c r="C93" s="68" t="s">
        <v>1237</v>
      </c>
      <c r="D93" s="68" t="s">
        <v>238</v>
      </c>
      <c r="E93" s="68" t="s">
        <v>218</v>
      </c>
      <c r="F93" s="68" t="s">
        <v>337</v>
      </c>
      <c r="G93" s="68" t="s">
        <v>219</v>
      </c>
      <c r="H93" s="68" t="s">
        <v>220</v>
      </c>
      <c r="I93" s="68" t="s">
        <v>18</v>
      </c>
      <c r="J93" s="68">
        <v>298</v>
      </c>
      <c r="K93" s="68">
        <v>1.26682820358679E-2</v>
      </c>
      <c r="L93" s="68">
        <v>1.2749560299230101E-2</v>
      </c>
      <c r="M93" s="68">
        <v>1.3741891070623E-2</v>
      </c>
      <c r="N93" s="68">
        <v>1.39431421673397E-2</v>
      </c>
      <c r="O93" s="68">
        <v>1.34594812913197E-2</v>
      </c>
      <c r="P93" s="68">
        <v>1.3731911664939299E-2</v>
      </c>
      <c r="Q93" s="68">
        <v>1.39777561850056E-2</v>
      </c>
      <c r="R93" s="68">
        <v>1.45565358857981E-2</v>
      </c>
      <c r="S93" s="68">
        <v>1.41142626073603E-2</v>
      </c>
      <c r="T93" s="68">
        <v>1.3751855629536401E-2</v>
      </c>
      <c r="U93" s="68">
        <v>1.4126349132023999E-2</v>
      </c>
      <c r="V93" s="68">
        <v>1.40783355991521E-2</v>
      </c>
      <c r="W93" s="68">
        <v>1.41378660202573E-2</v>
      </c>
      <c r="X93" s="68">
        <v>1.3702971069004E-2</v>
      </c>
      <c r="Y93" s="68">
        <v>1.3995014146493101E-2</v>
      </c>
      <c r="Z93" s="68">
        <v>1.3669117651173301E-2</v>
      </c>
      <c r="AA93" s="68">
        <v>1.35934114318977E-2</v>
      </c>
      <c r="AB93" s="68">
        <v>1.3720080946915099E-2</v>
      </c>
      <c r="AC93" s="68">
        <v>1.3622683546884701E-2</v>
      </c>
      <c r="AD93" s="68">
        <v>1.3525286146854301E-2</v>
      </c>
      <c r="AE93" s="68">
        <v>1.34278887468239E-2</v>
      </c>
      <c r="AF93" s="68">
        <v>1.3330491346793601E-2</v>
      </c>
      <c r="AG93" s="68">
        <v>1.32330939467632E-2</v>
      </c>
      <c r="AH93" s="68" t="s">
        <v>625</v>
      </c>
    </row>
    <row r="94" spans="1:34" s="68" customFormat="1" ht="14.5" x14ac:dyDescent="0.35">
      <c r="A94" s="68" t="s">
        <v>832</v>
      </c>
      <c r="B94" s="68" t="s">
        <v>237</v>
      </c>
      <c r="C94" s="68" t="s">
        <v>1237</v>
      </c>
      <c r="D94" s="68" t="s">
        <v>238</v>
      </c>
      <c r="E94" s="68" t="s">
        <v>218</v>
      </c>
      <c r="F94" s="68" t="s">
        <v>337</v>
      </c>
      <c r="G94" s="68" t="s">
        <v>219</v>
      </c>
      <c r="H94" s="68" t="s">
        <v>239</v>
      </c>
      <c r="I94" s="68" t="s">
        <v>16</v>
      </c>
      <c r="J94" s="68">
        <v>25</v>
      </c>
      <c r="K94" s="68">
        <v>1.3371612220338699E-3</v>
      </c>
      <c r="L94" s="68">
        <v>1.37927167201695E-3</v>
      </c>
      <c r="M94" s="68">
        <v>1.41454833399505E-3</v>
      </c>
      <c r="N94" s="68">
        <v>1.43861471041818E-3</v>
      </c>
      <c r="O94" s="68">
        <v>1.29631577137543E-3</v>
      </c>
      <c r="P94" s="68">
        <v>1.35715658490186E-3</v>
      </c>
      <c r="Q94" s="68">
        <v>1.3974043641602899E-3</v>
      </c>
      <c r="R94" s="68">
        <v>1.51628074029658E-3</v>
      </c>
      <c r="S94" s="68">
        <v>1.5186802195236099E-3</v>
      </c>
      <c r="T94" s="68">
        <v>1.49174430244637E-3</v>
      </c>
      <c r="U94" s="68">
        <v>1.4448856406444801E-3</v>
      </c>
      <c r="V94" s="68">
        <v>1.4464458297100799E-3</v>
      </c>
      <c r="W94" s="68">
        <v>1.5885686726856401E-3</v>
      </c>
      <c r="X94" s="68">
        <v>1.47925163567099E-3</v>
      </c>
      <c r="Y94" s="68">
        <v>1.42655949362809E-3</v>
      </c>
      <c r="Z94" s="68">
        <v>1.39333975335194E-3</v>
      </c>
      <c r="AA94" s="68">
        <v>1.3856227603766401E-3</v>
      </c>
      <c r="AB94" s="68">
        <v>1.39853461579523E-3</v>
      </c>
      <c r="AC94" s="68">
        <v>1.4103165539913599E-3</v>
      </c>
      <c r="AD94" s="68">
        <v>1.4220984921874901E-3</v>
      </c>
      <c r="AE94" s="68">
        <v>1.4338804303836101E-3</v>
      </c>
      <c r="AF94" s="68">
        <v>1.44566236857974E-3</v>
      </c>
      <c r="AG94" s="68">
        <v>1.4574443067758699E-3</v>
      </c>
      <c r="AH94" s="68" t="s">
        <v>626</v>
      </c>
    </row>
    <row r="95" spans="1:34" s="68" customFormat="1" ht="14.5" x14ac:dyDescent="0.35">
      <c r="A95" s="68" t="s">
        <v>832</v>
      </c>
      <c r="B95" s="68" t="s">
        <v>237</v>
      </c>
      <c r="C95" s="68" t="s">
        <v>1237</v>
      </c>
      <c r="D95" s="68" t="s">
        <v>238</v>
      </c>
      <c r="E95" s="68" t="s">
        <v>218</v>
      </c>
      <c r="F95" s="68" t="s">
        <v>337</v>
      </c>
      <c r="G95" s="68" t="s">
        <v>219</v>
      </c>
      <c r="H95" s="68" t="s">
        <v>239</v>
      </c>
      <c r="I95" s="68" t="s">
        <v>18</v>
      </c>
      <c r="J95" s="68">
        <v>298</v>
      </c>
      <c r="K95" s="68">
        <v>2.7675437411867599E-3</v>
      </c>
      <c r="L95" s="68">
        <v>2.8547681355056099E-3</v>
      </c>
      <c r="M95" s="68">
        <v>2.92745078410259E-3</v>
      </c>
      <c r="N95" s="68">
        <v>2.9781438604469402E-3</v>
      </c>
      <c r="O95" s="68">
        <v>2.6709481640158701E-3</v>
      </c>
      <c r="P95" s="68">
        <v>2.7957745943586699E-3</v>
      </c>
      <c r="Q95" s="68">
        <v>2.8795886324062599E-3</v>
      </c>
      <c r="R95" s="68">
        <v>2.8592131943763698E-3</v>
      </c>
      <c r="S95" s="68">
        <v>2.7813559140069102E-3</v>
      </c>
      <c r="T95" s="68">
        <v>2.7312813322003301E-3</v>
      </c>
      <c r="U95" s="68">
        <v>2.6460352495885201E-3</v>
      </c>
      <c r="V95" s="68">
        <v>2.6488091405914701E-3</v>
      </c>
      <c r="W95" s="68">
        <v>2.90976686101037E-3</v>
      </c>
      <c r="X95" s="68">
        <v>2.7092496336305599E-3</v>
      </c>
      <c r="Y95" s="68">
        <v>2.61239312303155E-3</v>
      </c>
      <c r="Z95" s="68">
        <v>2.5515593327592599E-3</v>
      </c>
      <c r="AA95" s="68">
        <v>2.5374275566439198E-3</v>
      </c>
      <c r="AB95" s="68">
        <v>2.56107244664098E-3</v>
      </c>
      <c r="AC95" s="68">
        <v>2.5826481709322101E-3</v>
      </c>
      <c r="AD95" s="68">
        <v>2.6042238952234298E-3</v>
      </c>
      <c r="AE95" s="68">
        <v>2.6257996195146599E-3</v>
      </c>
      <c r="AF95" s="68">
        <v>2.64737534380589E-3</v>
      </c>
      <c r="AG95" s="68">
        <v>2.6689510680971101E-3</v>
      </c>
      <c r="AH95" s="68" t="s">
        <v>626</v>
      </c>
    </row>
    <row r="96" spans="1:34" s="68" customFormat="1" ht="14.5" x14ac:dyDescent="0.35">
      <c r="A96" s="68" t="s">
        <v>832</v>
      </c>
      <c r="B96" s="68" t="s">
        <v>237</v>
      </c>
      <c r="C96" s="68" t="s">
        <v>1237</v>
      </c>
      <c r="D96" s="68" t="s">
        <v>238</v>
      </c>
      <c r="E96" s="68" t="s">
        <v>218</v>
      </c>
      <c r="F96" s="68" t="s">
        <v>338</v>
      </c>
      <c r="G96" s="68" t="s">
        <v>219</v>
      </c>
      <c r="H96" s="68" t="s">
        <v>220</v>
      </c>
      <c r="I96" s="68" t="s">
        <v>16</v>
      </c>
      <c r="J96" s="68">
        <v>25</v>
      </c>
      <c r="K96" s="68">
        <v>1.0968799750478E-2</v>
      </c>
      <c r="L96" s="68">
        <v>1.1758282238662401E-2</v>
      </c>
      <c r="M96" s="68">
        <v>1.20495015950195E-2</v>
      </c>
      <c r="N96" s="68">
        <v>1.1390717934710901E-2</v>
      </c>
      <c r="O96" s="68">
        <v>9.3205256465640207E-3</v>
      </c>
      <c r="P96" s="68">
        <v>8.1035942591080705E-3</v>
      </c>
      <c r="Q96" s="68">
        <v>7.1823162132197598E-3</v>
      </c>
      <c r="R96" s="68">
        <v>6.6256626991559502E-3</v>
      </c>
      <c r="S96" s="68">
        <v>6.81018706941359E-3</v>
      </c>
      <c r="T96" s="68">
        <v>6.4500193369813504E-3</v>
      </c>
      <c r="U96" s="68">
        <v>6.1281526253887404E-3</v>
      </c>
      <c r="V96" s="68">
        <v>6.1655268800991899E-3</v>
      </c>
      <c r="W96" s="68">
        <v>6.8661878151023903E-3</v>
      </c>
      <c r="X96" s="68">
        <v>6.6182488577846499E-3</v>
      </c>
      <c r="Y96" s="68">
        <v>6.7840102813433696E-3</v>
      </c>
      <c r="Z96" s="68">
        <v>6.6260336511120002E-3</v>
      </c>
      <c r="AA96" s="68">
        <v>6.5893354552722903E-3</v>
      </c>
      <c r="AB96" s="68">
        <v>6.65073784352402E-3</v>
      </c>
      <c r="AC96" s="68">
        <v>6.6035249606883201E-3</v>
      </c>
      <c r="AD96" s="68">
        <v>6.5563120778526296E-3</v>
      </c>
      <c r="AE96" s="68">
        <v>6.5090991950169296E-3</v>
      </c>
      <c r="AF96" s="68">
        <v>6.4618863121812297E-3</v>
      </c>
      <c r="AG96" s="68">
        <v>6.4146734293455297E-3</v>
      </c>
      <c r="AH96" s="68" t="s">
        <v>627</v>
      </c>
    </row>
    <row r="97" spans="1:34" s="68" customFormat="1" ht="14.5" x14ac:dyDescent="0.35">
      <c r="A97" s="68" t="s">
        <v>832</v>
      </c>
      <c r="B97" s="68" t="s">
        <v>237</v>
      </c>
      <c r="C97" s="68" t="s">
        <v>1237</v>
      </c>
      <c r="D97" s="68" t="s">
        <v>238</v>
      </c>
      <c r="E97" s="68" t="s">
        <v>218</v>
      </c>
      <c r="F97" s="68" t="s">
        <v>338</v>
      </c>
      <c r="G97" s="68" t="s">
        <v>219</v>
      </c>
      <c r="H97" s="68" t="s">
        <v>220</v>
      </c>
      <c r="I97" s="68" t="s">
        <v>18</v>
      </c>
      <c r="J97" s="68">
        <v>298</v>
      </c>
      <c r="K97" s="68">
        <v>1.1903635755109001E-3</v>
      </c>
      <c r="L97" s="68">
        <v>1.1898285275427499E-3</v>
      </c>
      <c r="M97" s="68">
        <v>1.27355048766926E-3</v>
      </c>
      <c r="N97" s="68">
        <v>1.15671803154289E-3</v>
      </c>
      <c r="O97" s="68">
        <v>9.8458995459380604E-4</v>
      </c>
      <c r="P97" s="68">
        <v>8.68581329144592E-4</v>
      </c>
      <c r="Q97" s="68">
        <v>7.4445785401023397E-4</v>
      </c>
      <c r="R97" s="68">
        <v>6.2845064364029299E-4</v>
      </c>
      <c r="S97" s="68">
        <v>6.0935633928933504E-4</v>
      </c>
      <c r="T97" s="68">
        <v>5.9371010997625901E-4</v>
      </c>
      <c r="U97" s="68">
        <v>6.0987815191452198E-4</v>
      </c>
      <c r="V97" s="68">
        <v>6.07805259306455E-4</v>
      </c>
      <c r="W97" s="68">
        <v>6.1037537157446003E-4</v>
      </c>
      <c r="X97" s="68">
        <v>5.9159961241202598E-4</v>
      </c>
      <c r="Y97" s="68">
        <v>6.0420801467603899E-4</v>
      </c>
      <c r="Z97" s="68">
        <v>5.9013805573452597E-4</v>
      </c>
      <c r="AA97" s="68">
        <v>5.8686958426544804E-4</v>
      </c>
      <c r="AB97" s="68">
        <v>5.9233829872243696E-4</v>
      </c>
      <c r="AC97" s="68">
        <v>5.8813335193989098E-4</v>
      </c>
      <c r="AD97" s="68">
        <v>5.8392840515734598E-4</v>
      </c>
      <c r="AE97" s="68">
        <v>5.7972345837480099E-4</v>
      </c>
      <c r="AF97" s="68">
        <v>5.7551851159225501E-4</v>
      </c>
      <c r="AG97" s="68">
        <v>5.7131356480971001E-4</v>
      </c>
      <c r="AH97" s="68" t="s">
        <v>627</v>
      </c>
    </row>
    <row r="98" spans="1:34" s="68" customFormat="1" ht="14.5" x14ac:dyDescent="0.35">
      <c r="A98" s="68" t="s">
        <v>832</v>
      </c>
      <c r="B98" s="68" t="s">
        <v>237</v>
      </c>
      <c r="C98" s="68" t="s">
        <v>1237</v>
      </c>
      <c r="D98" s="68" t="s">
        <v>238</v>
      </c>
      <c r="E98" s="68" t="s">
        <v>218</v>
      </c>
      <c r="F98" s="68" t="s">
        <v>339</v>
      </c>
      <c r="G98" s="68" t="s">
        <v>219</v>
      </c>
      <c r="H98" s="68" t="s">
        <v>239</v>
      </c>
      <c r="I98" s="68" t="s">
        <v>16</v>
      </c>
      <c r="J98" s="68">
        <v>25</v>
      </c>
      <c r="K98" s="68">
        <v>3.2106047269201798E-2</v>
      </c>
      <c r="L98" s="68">
        <v>3.32974062389833E-2</v>
      </c>
      <c r="M98" s="68">
        <v>3.4335520311600302E-2</v>
      </c>
      <c r="N98" s="68">
        <v>3.49196866752687E-2</v>
      </c>
      <c r="O98" s="68">
        <v>3.1465645555286199E-2</v>
      </c>
      <c r="P98" s="68">
        <v>3.2942442733867698E-2</v>
      </c>
      <c r="Q98" s="68">
        <v>3.3919382446010199E-2</v>
      </c>
      <c r="R98" s="68">
        <v>3.6804884573653503E-2</v>
      </c>
      <c r="S98" s="68">
        <v>3.68631274528518E-2</v>
      </c>
      <c r="T98" s="68">
        <v>3.6209308346292803E-2</v>
      </c>
      <c r="U98" s="68">
        <v>3.5071901800749601E-2</v>
      </c>
      <c r="V98" s="68">
        <v>3.5109772477957601E-2</v>
      </c>
      <c r="W98" s="68">
        <v>3.8559539194622398E-2</v>
      </c>
      <c r="X98" s="68">
        <v>3.5906072180017103E-2</v>
      </c>
      <c r="Y98" s="68">
        <v>3.4627068790810997E-2</v>
      </c>
      <c r="Z98" s="68">
        <v>3.3820721605928E-2</v>
      </c>
      <c r="AA98" s="68">
        <v>3.3633406006538198E-2</v>
      </c>
      <c r="AB98" s="68">
        <v>3.3946817194640502E-2</v>
      </c>
      <c r="AC98" s="68">
        <v>3.42328017513511E-2</v>
      </c>
      <c r="AD98" s="68">
        <v>3.45187863080616E-2</v>
      </c>
      <c r="AE98" s="68">
        <v>3.4804770864772197E-2</v>
      </c>
      <c r="AF98" s="68">
        <v>3.5090755421482697E-2</v>
      </c>
      <c r="AG98" s="68">
        <v>3.5376739978193301E-2</v>
      </c>
      <c r="AH98" s="68" t="s">
        <v>628</v>
      </c>
    </row>
    <row r="99" spans="1:34" s="68" customFormat="1" ht="14.5" x14ac:dyDescent="0.35">
      <c r="A99" s="68" t="s">
        <v>832</v>
      </c>
      <c r="B99" s="68" t="s">
        <v>237</v>
      </c>
      <c r="C99" s="68" t="s">
        <v>1237</v>
      </c>
      <c r="D99" s="68" t="s">
        <v>238</v>
      </c>
      <c r="E99" s="68" t="s">
        <v>218</v>
      </c>
      <c r="F99" s="68" t="s">
        <v>339</v>
      </c>
      <c r="G99" s="68" t="s">
        <v>219</v>
      </c>
      <c r="H99" s="68" t="s">
        <v>239</v>
      </c>
      <c r="I99" s="68" t="s">
        <v>18</v>
      </c>
      <c r="J99" s="68">
        <v>298</v>
      </c>
      <c r="K99" s="68">
        <v>0.47955034405993002</v>
      </c>
      <c r="L99" s="68">
        <v>0.49735681662318398</v>
      </c>
      <c r="M99" s="68">
        <v>0.512804809738859</v>
      </c>
      <c r="N99" s="68">
        <v>0.52168477230253896</v>
      </c>
      <c r="O99" s="68">
        <v>0.46787296049808402</v>
      </c>
      <c r="P99" s="68">
        <v>0.48973894513220001</v>
      </c>
      <c r="Q99" s="68">
        <v>0.50442074339430698</v>
      </c>
      <c r="R99" s="68">
        <v>0.50085155525321001</v>
      </c>
      <c r="S99" s="68">
        <v>0.487213208858642</v>
      </c>
      <c r="T99" s="68">
        <v>0.47844158867102898</v>
      </c>
      <c r="U99" s="68">
        <v>0.46350893756989803</v>
      </c>
      <c r="V99" s="68">
        <v>0.46399484314198502</v>
      </c>
      <c r="W99" s="68">
        <v>0.509707097262877</v>
      </c>
      <c r="X99" s="68">
        <v>0.474582271529081</v>
      </c>
      <c r="Y99" s="68">
        <v>0.457615808844407</v>
      </c>
      <c r="Z99" s="68">
        <v>0.44695948614355002</v>
      </c>
      <c r="AA99" s="68">
        <v>0.44448400720417602</v>
      </c>
      <c r="AB99" s="68">
        <v>0.44862590888262099</v>
      </c>
      <c r="AC99" s="68">
        <v>0.45240535250306502</v>
      </c>
      <c r="AD99" s="68">
        <v>0.45618479612350898</v>
      </c>
      <c r="AE99" s="68">
        <v>0.45996423974395301</v>
      </c>
      <c r="AF99" s="68">
        <v>0.46374368336439697</v>
      </c>
      <c r="AG99" s="68">
        <v>0.467523126984841</v>
      </c>
      <c r="AH99" s="68" t="s">
        <v>628</v>
      </c>
    </row>
    <row r="100" spans="1:34" s="68" customFormat="1" ht="14.5" x14ac:dyDescent="0.35">
      <c r="A100" s="68" t="s">
        <v>832</v>
      </c>
      <c r="B100" s="68" t="s">
        <v>240</v>
      </c>
      <c r="C100" s="68" t="s">
        <v>1237</v>
      </c>
      <c r="D100" s="68" t="s">
        <v>238</v>
      </c>
      <c r="E100" s="68" t="s">
        <v>218</v>
      </c>
      <c r="F100" s="68" t="s">
        <v>339</v>
      </c>
      <c r="G100" s="68" t="s">
        <v>219</v>
      </c>
      <c r="H100" s="68" t="s">
        <v>241</v>
      </c>
      <c r="I100" s="68" t="s">
        <v>16</v>
      </c>
      <c r="J100" s="68">
        <v>25</v>
      </c>
      <c r="K100" s="68">
        <v>7.5466975952919301E-3</v>
      </c>
      <c r="L100" s="68">
        <v>7.8126282554863893E-3</v>
      </c>
      <c r="M100" s="68">
        <v>8.4919036214373394E-3</v>
      </c>
      <c r="N100" s="68">
        <v>9.3934407567615105E-3</v>
      </c>
      <c r="O100" s="68">
        <v>8.9922649199231305E-3</v>
      </c>
      <c r="P100" s="68">
        <v>9.4038308583095608E-3</v>
      </c>
      <c r="Q100" s="68">
        <v>9.9552689311533608E-3</v>
      </c>
      <c r="R100" s="68">
        <v>9.6813680016367108E-3</v>
      </c>
      <c r="S100" s="68">
        <v>9.4354594798879993E-3</v>
      </c>
      <c r="T100" s="68">
        <v>8.8123474788490801E-3</v>
      </c>
      <c r="U100" s="68">
        <v>8.6219254378922892E-3</v>
      </c>
      <c r="V100" s="68">
        <v>8.74831972657974E-3</v>
      </c>
      <c r="W100" s="68">
        <v>9.0768022243316593E-3</v>
      </c>
      <c r="X100" s="68">
        <v>8.9169073677197903E-3</v>
      </c>
      <c r="Y100" s="68">
        <v>8.7570125111079197E-3</v>
      </c>
      <c r="Z100" s="68">
        <v>8.5971176544960507E-3</v>
      </c>
      <c r="AA100" s="68">
        <v>8.4372227978841904E-3</v>
      </c>
      <c r="AB100" s="68">
        <v>8.2773279412723094E-3</v>
      </c>
      <c r="AC100" s="68">
        <v>8.3470586709019703E-3</v>
      </c>
      <c r="AD100" s="68">
        <v>8.4167894005316192E-3</v>
      </c>
      <c r="AE100" s="68">
        <v>8.4865201301612698E-3</v>
      </c>
      <c r="AF100" s="68">
        <v>8.5562508597909308E-3</v>
      </c>
      <c r="AG100" s="68">
        <v>8.6259815894205796E-3</v>
      </c>
      <c r="AH100" s="68" t="s">
        <v>634</v>
      </c>
    </row>
    <row r="101" spans="1:34" s="68" customFormat="1" ht="14.5" x14ac:dyDescent="0.35">
      <c r="A101" s="68" t="s">
        <v>832</v>
      </c>
      <c r="B101" s="68" t="s">
        <v>240</v>
      </c>
      <c r="C101" s="68" t="s">
        <v>1237</v>
      </c>
      <c r="D101" s="68" t="s">
        <v>238</v>
      </c>
      <c r="E101" s="68" t="s">
        <v>218</v>
      </c>
      <c r="F101" s="68" t="s">
        <v>339</v>
      </c>
      <c r="G101" s="68" t="s">
        <v>219</v>
      </c>
      <c r="H101" s="68" t="s">
        <v>241</v>
      </c>
      <c r="I101" s="68" t="s">
        <v>18</v>
      </c>
      <c r="J101" s="68">
        <v>298</v>
      </c>
      <c r="K101" s="68">
        <v>7.7705262402477507E-2</v>
      </c>
      <c r="L101" s="68">
        <v>7.9575961304441695E-2</v>
      </c>
      <c r="M101" s="68">
        <v>8.70573975793974E-2</v>
      </c>
      <c r="N101" s="68">
        <v>9.5137928831533297E-2</v>
      </c>
      <c r="O101" s="68">
        <v>9.1162151488855703E-2</v>
      </c>
      <c r="P101" s="68">
        <v>9.5520988481992294E-2</v>
      </c>
      <c r="Q101" s="68">
        <v>0.10178586093143201</v>
      </c>
      <c r="R101" s="68">
        <v>9.8786088949325501E-2</v>
      </c>
      <c r="S101" s="68">
        <v>9.6806005208693993E-2</v>
      </c>
      <c r="T101" s="68">
        <v>9.0781459977231305E-2</v>
      </c>
      <c r="U101" s="68">
        <v>8.8144190447485699E-2</v>
      </c>
      <c r="V101" s="68">
        <v>8.9579218890033604E-2</v>
      </c>
      <c r="W101" s="68">
        <v>9.3580768453167498E-2</v>
      </c>
      <c r="X101" s="68">
        <v>9.1932271197896501E-2</v>
      </c>
      <c r="Y101" s="68">
        <v>9.02837739426256E-2</v>
      </c>
      <c r="Z101" s="68">
        <v>8.86352766873547E-2</v>
      </c>
      <c r="AA101" s="68">
        <v>8.6986779432083799E-2</v>
      </c>
      <c r="AB101" s="68">
        <v>8.5338282176812899E-2</v>
      </c>
      <c r="AC101" s="68">
        <v>8.6057197837005397E-2</v>
      </c>
      <c r="AD101" s="68">
        <v>8.6776113497198007E-2</v>
      </c>
      <c r="AE101" s="68">
        <v>8.7495029157390602E-2</v>
      </c>
      <c r="AF101" s="68">
        <v>8.8213944817583198E-2</v>
      </c>
      <c r="AG101" s="68">
        <v>8.8932860477775794E-2</v>
      </c>
      <c r="AH101" s="68" t="s">
        <v>634</v>
      </c>
    </row>
    <row r="102" spans="1:34" s="68" customFormat="1" ht="14.5" x14ac:dyDescent="0.35">
      <c r="A102" s="68" t="s">
        <v>832</v>
      </c>
      <c r="B102" s="68" t="s">
        <v>240</v>
      </c>
      <c r="C102" s="68" t="s">
        <v>1237</v>
      </c>
      <c r="D102" s="68" t="s">
        <v>238</v>
      </c>
      <c r="E102" s="68" t="s">
        <v>218</v>
      </c>
      <c r="F102" s="68" t="s">
        <v>339</v>
      </c>
      <c r="G102" s="68" t="s">
        <v>219</v>
      </c>
      <c r="H102" s="68" t="s">
        <v>242</v>
      </c>
      <c r="I102" s="68" t="s">
        <v>16</v>
      </c>
      <c r="J102" s="68">
        <v>25</v>
      </c>
      <c r="K102" s="68">
        <v>1.29891181811712E-2</v>
      </c>
      <c r="L102" s="68">
        <v>1.3227944572775501E-2</v>
      </c>
      <c r="M102" s="68">
        <v>1.4800164428876E-2</v>
      </c>
      <c r="N102" s="68">
        <v>1.6536712002190399E-2</v>
      </c>
      <c r="O102" s="68">
        <v>1.5521729660228901E-2</v>
      </c>
      <c r="P102" s="68">
        <v>1.63498422462343E-2</v>
      </c>
      <c r="Q102" s="68">
        <v>1.7576868626961201E-2</v>
      </c>
      <c r="R102" s="68">
        <v>1.72873700310275E-2</v>
      </c>
      <c r="S102" s="68">
        <v>1.6984999667188101E-2</v>
      </c>
      <c r="T102" s="68">
        <v>1.60477746426975E-2</v>
      </c>
      <c r="U102" s="68">
        <v>1.5533191438220999E-2</v>
      </c>
      <c r="V102" s="68">
        <v>1.5407145160654201E-2</v>
      </c>
      <c r="W102" s="68">
        <v>1.5972663397377299E-2</v>
      </c>
      <c r="X102" s="68">
        <v>1.57081543414649E-2</v>
      </c>
      <c r="Y102" s="68">
        <v>1.54436452855526E-2</v>
      </c>
      <c r="Z102" s="68">
        <v>1.51791362296402E-2</v>
      </c>
      <c r="AA102" s="68">
        <v>1.49146271737279E-2</v>
      </c>
      <c r="AB102" s="68">
        <v>1.4650118117815501E-2</v>
      </c>
      <c r="AC102" s="68">
        <v>1.47735351713338E-2</v>
      </c>
      <c r="AD102" s="68">
        <v>1.4896952224852E-2</v>
      </c>
      <c r="AE102" s="68">
        <v>1.5020369278370201E-2</v>
      </c>
      <c r="AF102" s="68">
        <v>1.51437863318884E-2</v>
      </c>
      <c r="AG102" s="68">
        <v>1.52672033854067E-2</v>
      </c>
      <c r="AH102" s="68" t="s">
        <v>635</v>
      </c>
    </row>
    <row r="103" spans="1:34" s="68" customFormat="1" ht="14.5" x14ac:dyDescent="0.35">
      <c r="A103" s="68" t="s">
        <v>832</v>
      </c>
      <c r="B103" s="68" t="s">
        <v>240</v>
      </c>
      <c r="C103" s="68" t="s">
        <v>1237</v>
      </c>
      <c r="D103" s="68" t="s">
        <v>238</v>
      </c>
      <c r="E103" s="68" t="s">
        <v>218</v>
      </c>
      <c r="F103" s="68" t="s">
        <v>339</v>
      </c>
      <c r="G103" s="68" t="s">
        <v>219</v>
      </c>
      <c r="H103" s="68" t="s">
        <v>242</v>
      </c>
      <c r="I103" s="68" t="s">
        <v>18</v>
      </c>
      <c r="J103" s="68">
        <v>298</v>
      </c>
      <c r="K103" s="68">
        <v>0.14080193558417001</v>
      </c>
      <c r="L103" s="68">
        <v>0.14208887772242201</v>
      </c>
      <c r="M103" s="68">
        <v>0.16018987656602801</v>
      </c>
      <c r="N103" s="68">
        <v>0.17722040367581199</v>
      </c>
      <c r="O103" s="68">
        <v>0.16610568567734499</v>
      </c>
      <c r="P103" s="68">
        <v>0.174976666187943</v>
      </c>
      <c r="Q103" s="68">
        <v>0.18927044104263699</v>
      </c>
      <c r="R103" s="68">
        <v>0.18619347295820499</v>
      </c>
      <c r="S103" s="68">
        <v>0.18361514838746801</v>
      </c>
      <c r="T103" s="68">
        <v>0.17395604904520401</v>
      </c>
      <c r="U103" s="68">
        <v>0.16752726042456301</v>
      </c>
      <c r="V103" s="68">
        <v>0.16628454915881</v>
      </c>
      <c r="W103" s="68">
        <v>0.17357190345815399</v>
      </c>
      <c r="X103" s="68">
        <v>0.17069753371940599</v>
      </c>
      <c r="Y103" s="68">
        <v>0.167823163980658</v>
      </c>
      <c r="Z103" s="68">
        <v>0.164948794241911</v>
      </c>
      <c r="AA103" s="68">
        <v>0.16207442450316301</v>
      </c>
      <c r="AB103" s="68">
        <v>0.15920005476441501</v>
      </c>
      <c r="AC103" s="68">
        <v>0.160541204475356</v>
      </c>
      <c r="AD103" s="68">
        <v>0.16188235418629801</v>
      </c>
      <c r="AE103" s="68">
        <v>0.163223503897239</v>
      </c>
      <c r="AF103" s="68">
        <v>0.16456465360818001</v>
      </c>
      <c r="AG103" s="68">
        <v>0.165905803319121</v>
      </c>
      <c r="AH103" s="68" t="s">
        <v>635</v>
      </c>
    </row>
    <row r="104" spans="1:34" s="68" customFormat="1" ht="14.5" x14ac:dyDescent="0.35">
      <c r="A104" s="68" t="s">
        <v>832</v>
      </c>
      <c r="B104" s="68" t="s">
        <v>237</v>
      </c>
      <c r="C104" s="68" t="s">
        <v>1237</v>
      </c>
      <c r="D104" s="68" t="s">
        <v>238</v>
      </c>
      <c r="E104" s="68" t="s">
        <v>218</v>
      </c>
      <c r="F104" s="68" t="s">
        <v>340</v>
      </c>
      <c r="G104" s="68" t="s">
        <v>219</v>
      </c>
      <c r="H104" s="68" t="s">
        <v>220</v>
      </c>
      <c r="I104" s="68" t="s">
        <v>16</v>
      </c>
      <c r="J104" s="68">
        <v>25</v>
      </c>
      <c r="K104" s="68">
        <v>0.98588866748747594</v>
      </c>
      <c r="L104" s="68">
        <v>1.0467610348701999</v>
      </c>
      <c r="M104" s="68">
        <v>1.05681948949333</v>
      </c>
      <c r="N104" s="68">
        <v>1.1067672835492599</v>
      </c>
      <c r="O104" s="68">
        <v>1.02867530588312</v>
      </c>
      <c r="P104" s="68">
        <v>1.0169388598245299</v>
      </c>
      <c r="Q104" s="68">
        <v>1.13427404616724</v>
      </c>
      <c r="R104" s="68">
        <v>1.2573705968808599</v>
      </c>
      <c r="S104" s="68">
        <v>1.29767941553946</v>
      </c>
      <c r="T104" s="68">
        <v>1.2583290476526101</v>
      </c>
      <c r="U104" s="68">
        <v>1.1951689056756201</v>
      </c>
      <c r="V104" s="68">
        <v>1.2024579779023301</v>
      </c>
      <c r="W104" s="68">
        <v>1.33910734258494</v>
      </c>
      <c r="X104" s="68">
        <v>1.3053529716552701</v>
      </c>
      <c r="Y104" s="68">
        <v>1.3167957552837299</v>
      </c>
      <c r="Z104" s="68">
        <v>1.2396123717238701</v>
      </c>
      <c r="AA104" s="68">
        <v>1.2851130392183701</v>
      </c>
      <c r="AB104" s="68">
        <v>1.2970882998978499</v>
      </c>
      <c r="AC104" s="68">
        <v>1.2878804075750101</v>
      </c>
      <c r="AD104" s="68">
        <v>1.2786725152521701</v>
      </c>
      <c r="AE104" s="68">
        <v>1.2694646229293201</v>
      </c>
      <c r="AF104" s="68">
        <v>1.26025673060648</v>
      </c>
      <c r="AG104" s="68">
        <v>1.25104883828364</v>
      </c>
      <c r="AH104" s="68" t="s">
        <v>629</v>
      </c>
    </row>
    <row r="105" spans="1:34" s="68" customFormat="1" ht="14.5" x14ac:dyDescent="0.35">
      <c r="A105" s="68" t="s">
        <v>832</v>
      </c>
      <c r="B105" s="68" t="s">
        <v>237</v>
      </c>
      <c r="C105" s="68" t="s">
        <v>1237</v>
      </c>
      <c r="D105" s="68" t="s">
        <v>238</v>
      </c>
      <c r="E105" s="68" t="s">
        <v>218</v>
      </c>
      <c r="F105" s="68" t="s">
        <v>340</v>
      </c>
      <c r="G105" s="68" t="s">
        <v>219</v>
      </c>
      <c r="H105" s="68" t="s">
        <v>220</v>
      </c>
      <c r="I105" s="68" t="s">
        <v>18</v>
      </c>
      <c r="J105" s="68">
        <v>298</v>
      </c>
      <c r="K105" s="68">
        <v>0.18626209738340199</v>
      </c>
      <c r="L105" s="68">
        <v>0.18440136772903601</v>
      </c>
      <c r="M105" s="68">
        <v>0.194457182930035</v>
      </c>
      <c r="N105" s="68">
        <v>0.195663047675564</v>
      </c>
      <c r="O105" s="68">
        <v>0.18917746529544599</v>
      </c>
      <c r="P105" s="68">
        <v>0.189759591957329</v>
      </c>
      <c r="Q105" s="68">
        <v>0.204677301436687</v>
      </c>
      <c r="R105" s="68">
        <v>0.20762576512799</v>
      </c>
      <c r="S105" s="68">
        <v>0.202141647353899</v>
      </c>
      <c r="T105" s="68">
        <v>0.201643275247221</v>
      </c>
      <c r="U105" s="68">
        <v>0.20707080952685</v>
      </c>
      <c r="V105" s="68">
        <v>0.20636700410429601</v>
      </c>
      <c r="W105" s="68">
        <v>0.20723962960537401</v>
      </c>
      <c r="X105" s="68">
        <v>0.202015818857294</v>
      </c>
      <c r="Y105" s="68">
        <v>0.20378669873033001</v>
      </c>
      <c r="Z105" s="68">
        <v>0.191841834183655</v>
      </c>
      <c r="AA105" s="68">
        <v>0.19925875278372801</v>
      </c>
      <c r="AB105" s="68">
        <v>0.20111553536582999</v>
      </c>
      <c r="AC105" s="68">
        <v>0.199687837502666</v>
      </c>
      <c r="AD105" s="68">
        <v>0.19826013963950201</v>
      </c>
      <c r="AE105" s="68">
        <v>0.19683244177633699</v>
      </c>
      <c r="AF105" s="68">
        <v>0.195404743913173</v>
      </c>
      <c r="AG105" s="68">
        <v>0.19397704605000901</v>
      </c>
      <c r="AH105" s="68" t="s">
        <v>629</v>
      </c>
    </row>
    <row r="106" spans="1:34" s="68" customFormat="1" ht="14.5" x14ac:dyDescent="0.35">
      <c r="A106" s="68" t="s">
        <v>832</v>
      </c>
      <c r="B106" s="68" t="s">
        <v>237</v>
      </c>
      <c r="C106" s="68" t="s">
        <v>1237</v>
      </c>
      <c r="D106" s="68" t="s">
        <v>238</v>
      </c>
      <c r="E106" s="68" t="s">
        <v>218</v>
      </c>
      <c r="F106" s="68" t="s">
        <v>340</v>
      </c>
      <c r="G106" s="68" t="s">
        <v>219</v>
      </c>
      <c r="H106" s="68" t="s">
        <v>239</v>
      </c>
      <c r="I106" s="68" t="s">
        <v>16</v>
      </c>
      <c r="J106" s="68">
        <v>25</v>
      </c>
      <c r="K106" s="68">
        <v>6.5545283867204096E-3</v>
      </c>
      <c r="L106" s="68">
        <v>7.2974260226853502E-3</v>
      </c>
      <c r="M106" s="68">
        <v>7.1878808596654896E-3</v>
      </c>
      <c r="N106" s="68">
        <v>7.6217391514556299E-3</v>
      </c>
      <c r="O106" s="68">
        <v>6.5491792420809998E-3</v>
      </c>
      <c r="P106" s="68">
        <v>6.7461890240019702E-3</v>
      </c>
      <c r="Q106" s="68">
        <v>7.1646546162725802E-3</v>
      </c>
      <c r="R106" s="68">
        <v>7.7533839470118396E-3</v>
      </c>
      <c r="S106" s="68">
        <v>7.9805481313798797E-3</v>
      </c>
      <c r="T106" s="68">
        <v>7.6368776767401E-3</v>
      </c>
      <c r="U106" s="68">
        <v>6.7976019158478198E-3</v>
      </c>
      <c r="V106" s="68">
        <v>6.8525420245683999E-3</v>
      </c>
      <c r="W106" s="68">
        <v>8.3448426979160703E-3</v>
      </c>
      <c r="X106" s="68">
        <v>7.7408127280876298E-3</v>
      </c>
      <c r="Y106" s="68">
        <v>7.46507870558591E-3</v>
      </c>
      <c r="Z106" s="68">
        <v>7.2912422992893102E-3</v>
      </c>
      <c r="AA106" s="68">
        <v>7.2508598545413597E-3</v>
      </c>
      <c r="AB106" s="68">
        <v>7.3184266243574497E-3</v>
      </c>
      <c r="AC106" s="68">
        <v>7.3800806221972302E-3</v>
      </c>
      <c r="AD106" s="68">
        <v>7.4417346200370002E-3</v>
      </c>
      <c r="AE106" s="68">
        <v>7.5033886178767703E-3</v>
      </c>
      <c r="AF106" s="68">
        <v>7.5650426157165404E-3</v>
      </c>
      <c r="AG106" s="68">
        <v>7.62669661355632E-3</v>
      </c>
      <c r="AH106" s="68" t="s">
        <v>630</v>
      </c>
    </row>
    <row r="107" spans="1:34" s="68" customFormat="1" ht="14.5" x14ac:dyDescent="0.35">
      <c r="A107" s="68" t="s">
        <v>832</v>
      </c>
      <c r="B107" s="68" t="s">
        <v>237</v>
      </c>
      <c r="C107" s="68" t="s">
        <v>1237</v>
      </c>
      <c r="D107" s="68" t="s">
        <v>238</v>
      </c>
      <c r="E107" s="68" t="s">
        <v>218</v>
      </c>
      <c r="F107" s="68" t="s">
        <v>340</v>
      </c>
      <c r="G107" s="68" t="s">
        <v>219</v>
      </c>
      <c r="H107" s="68" t="s">
        <v>239</v>
      </c>
      <c r="I107" s="68" t="s">
        <v>18</v>
      </c>
      <c r="J107" s="68">
        <v>298</v>
      </c>
      <c r="K107" s="68">
        <v>1.69670006842277E-3</v>
      </c>
      <c r="L107" s="68">
        <v>1.7597013469128899E-3</v>
      </c>
      <c r="M107" s="68">
        <v>1.8143578700537801E-3</v>
      </c>
      <c r="N107" s="68">
        <v>1.8457761205405499E-3</v>
      </c>
      <c r="O107" s="68">
        <v>1.6553842162622199E-3</v>
      </c>
      <c r="P107" s="68">
        <v>1.7327483917807501E-3</v>
      </c>
      <c r="Q107" s="68">
        <v>1.7846941530480099E-3</v>
      </c>
      <c r="R107" s="68">
        <v>1.7720659864034799E-3</v>
      </c>
      <c r="S107" s="68">
        <v>1.72381206864458E-3</v>
      </c>
      <c r="T107" s="68">
        <v>1.6927771449888899E-3</v>
      </c>
      <c r="U107" s="68">
        <v>1.6399438397398599E-3</v>
      </c>
      <c r="V107" s="68">
        <v>1.6416630252507501E-3</v>
      </c>
      <c r="W107" s="68">
        <v>1.803397834377E-3</v>
      </c>
      <c r="X107" s="68">
        <v>1.67912247113142E-3</v>
      </c>
      <c r="Y107" s="68">
        <v>1.6190933245354899E-3</v>
      </c>
      <c r="Z107" s="68">
        <v>1.58139012325705E-3</v>
      </c>
      <c r="AA107" s="68">
        <v>1.5726316159059E-3</v>
      </c>
      <c r="AB107" s="68">
        <v>1.5872861038603E-3</v>
      </c>
      <c r="AC107" s="68">
        <v>1.60065817671716E-3</v>
      </c>
      <c r="AD107" s="68">
        <v>1.6140302495740199E-3</v>
      </c>
      <c r="AE107" s="68">
        <v>1.62740232243088E-3</v>
      </c>
      <c r="AF107" s="68">
        <v>1.64077439528774E-3</v>
      </c>
      <c r="AG107" s="68">
        <v>1.6541464681446101E-3</v>
      </c>
      <c r="AH107" s="68" t="s">
        <v>630</v>
      </c>
    </row>
    <row r="108" spans="1:34" s="68" customFormat="1" ht="14.5" x14ac:dyDescent="0.35">
      <c r="A108" s="68" t="s">
        <v>832</v>
      </c>
      <c r="B108" s="68" t="s">
        <v>240</v>
      </c>
      <c r="C108" s="68" t="s">
        <v>1237</v>
      </c>
      <c r="D108" s="68" t="s">
        <v>238</v>
      </c>
      <c r="E108" s="68" t="s">
        <v>218</v>
      </c>
      <c r="F108" s="68" t="s">
        <v>340</v>
      </c>
      <c r="G108" s="68" t="s">
        <v>219</v>
      </c>
      <c r="H108" s="68" t="s">
        <v>241</v>
      </c>
      <c r="I108" s="68" t="s">
        <v>16</v>
      </c>
      <c r="J108" s="68">
        <v>25</v>
      </c>
      <c r="K108" s="68">
        <v>2.4216172740326599E-3</v>
      </c>
      <c r="L108" s="68">
        <v>2.6793979807336501E-3</v>
      </c>
      <c r="M108" s="68">
        <v>2.9450926233371201E-3</v>
      </c>
      <c r="N108" s="68">
        <v>3.3820954976201099E-3</v>
      </c>
      <c r="O108" s="68">
        <v>3.03602275801804E-3</v>
      </c>
      <c r="P108" s="68">
        <v>3.1288900267577502E-3</v>
      </c>
      <c r="Q108" s="68">
        <v>3.4628611435922598E-3</v>
      </c>
      <c r="R108" s="68">
        <v>3.4957077579638499E-3</v>
      </c>
      <c r="S108" s="68">
        <v>3.4079437777359898E-3</v>
      </c>
      <c r="T108" s="68">
        <v>3.14452462508273E-3</v>
      </c>
      <c r="U108" s="68">
        <v>2.8723381607600601E-3</v>
      </c>
      <c r="V108" s="68">
        <v>2.9082836919231501E-3</v>
      </c>
      <c r="W108" s="68">
        <v>3.3311621269935302E-3</v>
      </c>
      <c r="X108" s="68">
        <v>3.2724811424923298E-3</v>
      </c>
      <c r="Y108" s="68">
        <v>3.2138001579911199E-3</v>
      </c>
      <c r="Z108" s="68">
        <v>3.15511917348992E-3</v>
      </c>
      <c r="AA108" s="68">
        <v>3.0964381889887101E-3</v>
      </c>
      <c r="AB108" s="68">
        <v>3.0377572044875002E-3</v>
      </c>
      <c r="AC108" s="68">
        <v>3.06334819566359E-3</v>
      </c>
      <c r="AD108" s="68">
        <v>3.0889391868396698E-3</v>
      </c>
      <c r="AE108" s="68">
        <v>3.11453017801575E-3</v>
      </c>
      <c r="AF108" s="68">
        <v>3.1401211691918398E-3</v>
      </c>
      <c r="AG108" s="68">
        <v>3.1657121603679201E-3</v>
      </c>
      <c r="AH108" s="68" t="s">
        <v>636</v>
      </c>
    </row>
    <row r="109" spans="1:34" s="68" customFormat="1" ht="14.5" x14ac:dyDescent="0.35">
      <c r="A109" s="68" t="s">
        <v>832</v>
      </c>
      <c r="B109" s="68" t="s">
        <v>240</v>
      </c>
      <c r="C109" s="68" t="s">
        <v>1237</v>
      </c>
      <c r="D109" s="68" t="s">
        <v>238</v>
      </c>
      <c r="E109" s="68" t="s">
        <v>218</v>
      </c>
      <c r="F109" s="68" t="s">
        <v>340</v>
      </c>
      <c r="G109" s="68" t="s">
        <v>219</v>
      </c>
      <c r="H109" s="68" t="s">
        <v>241</v>
      </c>
      <c r="I109" s="68" t="s">
        <v>18</v>
      </c>
      <c r="J109" s="68">
        <v>298</v>
      </c>
      <c r="K109" s="68">
        <v>3.3981542738596899E-4</v>
      </c>
      <c r="L109" s="68">
        <v>3.4799624200813499E-4</v>
      </c>
      <c r="M109" s="68">
        <v>3.8071355595357899E-4</v>
      </c>
      <c r="N109" s="68">
        <v>4.1605079176043798E-4</v>
      </c>
      <c r="O109" s="68">
        <v>3.9866418968070302E-4</v>
      </c>
      <c r="P109" s="68">
        <v>4.1772596246072801E-4</v>
      </c>
      <c r="Q109" s="68">
        <v>4.4512308130575901E-4</v>
      </c>
      <c r="R109" s="68">
        <v>4.32004680226563E-4</v>
      </c>
      <c r="S109" s="68">
        <v>4.23345511184735E-4</v>
      </c>
      <c r="T109" s="68">
        <v>3.9699937516589101E-4</v>
      </c>
      <c r="U109" s="68">
        <v>3.8546624543085798E-4</v>
      </c>
      <c r="V109" s="68">
        <v>3.9174181530139901E-4</v>
      </c>
      <c r="W109" s="68">
        <v>4.09241122722296E-4</v>
      </c>
      <c r="X109" s="68">
        <v>4.0203202539703401E-4</v>
      </c>
      <c r="Y109" s="68">
        <v>3.9482292807177202E-4</v>
      </c>
      <c r="Z109" s="68">
        <v>3.8761383074651003E-4</v>
      </c>
      <c r="AA109" s="68">
        <v>3.8040473342124798E-4</v>
      </c>
      <c r="AB109" s="68">
        <v>3.7319563609598599E-4</v>
      </c>
      <c r="AC109" s="68">
        <v>3.7633954970968001E-4</v>
      </c>
      <c r="AD109" s="68">
        <v>3.7948346332337301E-4</v>
      </c>
      <c r="AE109" s="68">
        <v>3.8262737693706801E-4</v>
      </c>
      <c r="AF109" s="68">
        <v>3.8577129055076197E-4</v>
      </c>
      <c r="AG109" s="68">
        <v>3.8891520416445502E-4</v>
      </c>
      <c r="AH109" s="68" t="s">
        <v>636</v>
      </c>
    </row>
    <row r="110" spans="1:34" s="68" customFormat="1" ht="14.5" x14ac:dyDescent="0.35">
      <c r="A110" s="68" t="s">
        <v>832</v>
      </c>
      <c r="B110" s="68" t="s">
        <v>240</v>
      </c>
      <c r="C110" s="68" t="s">
        <v>1237</v>
      </c>
      <c r="D110" s="68" t="s">
        <v>238</v>
      </c>
      <c r="E110" s="68" t="s">
        <v>218</v>
      </c>
      <c r="F110" s="68" t="s">
        <v>340</v>
      </c>
      <c r="G110" s="68" t="s">
        <v>219</v>
      </c>
      <c r="H110" s="68" t="s">
        <v>242</v>
      </c>
      <c r="I110" s="68" t="s">
        <v>16</v>
      </c>
      <c r="J110" s="68">
        <v>25</v>
      </c>
      <c r="K110" s="68">
        <v>2.4216172740326599E-3</v>
      </c>
      <c r="L110" s="68">
        <v>2.6793979807336501E-3</v>
      </c>
      <c r="M110" s="68">
        <v>2.9450926233371201E-3</v>
      </c>
      <c r="N110" s="68">
        <v>3.3820954976201099E-3</v>
      </c>
      <c r="O110" s="68">
        <v>3.03602275801804E-3</v>
      </c>
      <c r="P110" s="68">
        <v>3.1288900267577502E-3</v>
      </c>
      <c r="Q110" s="68">
        <v>3.4628611435922598E-3</v>
      </c>
      <c r="R110" s="68">
        <v>3.4957077579638499E-3</v>
      </c>
      <c r="S110" s="68">
        <v>3.4079437777359898E-3</v>
      </c>
      <c r="T110" s="68">
        <v>3.14452462508273E-3</v>
      </c>
      <c r="U110" s="68">
        <v>2.8723381607600601E-3</v>
      </c>
      <c r="V110" s="68">
        <v>2.9082836919231501E-3</v>
      </c>
      <c r="W110" s="68">
        <v>3.3311621269935302E-3</v>
      </c>
      <c r="X110" s="68">
        <v>3.2759977171902999E-3</v>
      </c>
      <c r="Y110" s="68">
        <v>3.22083330738707E-3</v>
      </c>
      <c r="Z110" s="68">
        <v>3.1656688975838301E-3</v>
      </c>
      <c r="AA110" s="68">
        <v>3.1105044877805998E-3</v>
      </c>
      <c r="AB110" s="68">
        <v>3.0553400779773699E-3</v>
      </c>
      <c r="AC110" s="68">
        <v>3.0810791926307499E-3</v>
      </c>
      <c r="AD110" s="68">
        <v>3.1068183072841399E-3</v>
      </c>
      <c r="AE110" s="68">
        <v>3.1325574219375199E-3</v>
      </c>
      <c r="AF110" s="68">
        <v>3.1582965365909098E-3</v>
      </c>
      <c r="AG110" s="68">
        <v>3.1840356512442998E-3</v>
      </c>
      <c r="AH110" s="68" t="s">
        <v>637</v>
      </c>
    </row>
    <row r="111" spans="1:34" s="68" customFormat="1" ht="14.5" x14ac:dyDescent="0.35">
      <c r="A111" s="68" t="s">
        <v>832</v>
      </c>
      <c r="B111" s="68" t="s">
        <v>240</v>
      </c>
      <c r="C111" s="68" t="s">
        <v>1237</v>
      </c>
      <c r="D111" s="68" t="s">
        <v>238</v>
      </c>
      <c r="E111" s="68" t="s">
        <v>218</v>
      </c>
      <c r="F111" s="68" t="s">
        <v>340</v>
      </c>
      <c r="G111" s="68" t="s">
        <v>219</v>
      </c>
      <c r="H111" s="68" t="s">
        <v>242</v>
      </c>
      <c r="I111" s="68" t="s">
        <v>18</v>
      </c>
      <c r="J111" s="68">
        <v>298</v>
      </c>
      <c r="K111" s="68">
        <v>3.3981542738596899E-4</v>
      </c>
      <c r="L111" s="68">
        <v>3.4799624200813499E-4</v>
      </c>
      <c r="M111" s="68">
        <v>3.8071355595357899E-4</v>
      </c>
      <c r="N111" s="68">
        <v>4.1605079176043798E-4</v>
      </c>
      <c r="O111" s="68">
        <v>3.9866418968070302E-4</v>
      </c>
      <c r="P111" s="68">
        <v>4.1772596246072801E-4</v>
      </c>
      <c r="Q111" s="68">
        <v>4.4512308130575901E-4</v>
      </c>
      <c r="R111" s="68">
        <v>4.32004680226563E-4</v>
      </c>
      <c r="S111" s="68">
        <v>4.23345511184735E-4</v>
      </c>
      <c r="T111" s="68">
        <v>3.9699937516589101E-4</v>
      </c>
      <c r="U111" s="68">
        <v>3.8546624543085798E-4</v>
      </c>
      <c r="V111" s="68">
        <v>3.9174181530139901E-4</v>
      </c>
      <c r="W111" s="68">
        <v>4.09241122722296E-4</v>
      </c>
      <c r="X111" s="68">
        <v>4.0246404489133398E-4</v>
      </c>
      <c r="Y111" s="68">
        <v>3.9568696706037201E-4</v>
      </c>
      <c r="Z111" s="68">
        <v>3.8890988922940999E-4</v>
      </c>
      <c r="AA111" s="68">
        <v>3.8213281139844798E-4</v>
      </c>
      <c r="AB111" s="68">
        <v>3.7535573356748601E-4</v>
      </c>
      <c r="AC111" s="68">
        <v>3.78517844499665E-4</v>
      </c>
      <c r="AD111" s="68">
        <v>3.8167995543184503E-4</v>
      </c>
      <c r="AE111" s="68">
        <v>3.8484206636402499E-4</v>
      </c>
      <c r="AF111" s="68">
        <v>3.8800417729620501E-4</v>
      </c>
      <c r="AG111" s="68">
        <v>3.9116628822838498E-4</v>
      </c>
      <c r="AH111" s="68" t="s">
        <v>637</v>
      </c>
    </row>
    <row r="112" spans="1:34" s="68" customFormat="1" ht="14.5" x14ac:dyDescent="0.35">
      <c r="A112" s="68" t="s">
        <v>832</v>
      </c>
      <c r="B112" s="68" t="s">
        <v>237</v>
      </c>
      <c r="C112" s="68" t="s">
        <v>1237</v>
      </c>
      <c r="D112" s="68" t="s">
        <v>238</v>
      </c>
      <c r="E112" s="68" t="s">
        <v>218</v>
      </c>
      <c r="F112" s="68" t="s">
        <v>341</v>
      </c>
      <c r="G112" s="68" t="s">
        <v>219</v>
      </c>
      <c r="H112" s="68" t="s">
        <v>220</v>
      </c>
      <c r="I112" s="68" t="s">
        <v>16</v>
      </c>
      <c r="J112" s="68">
        <v>25</v>
      </c>
      <c r="K112" s="68">
        <v>2.3584368548892902E-3</v>
      </c>
      <c r="L112" s="68">
        <v>2.2694213156715698E-3</v>
      </c>
      <c r="M112" s="68">
        <v>2.3407020218989701E-3</v>
      </c>
      <c r="N112" s="68">
        <v>2.2510855919056498E-3</v>
      </c>
      <c r="O112" s="68">
        <v>2.0729241790665002E-3</v>
      </c>
      <c r="P112" s="68">
        <v>1.9970960181724499E-3</v>
      </c>
      <c r="Q112" s="68">
        <v>1.9130676079042099E-3</v>
      </c>
      <c r="R112" s="68">
        <v>2.0389809332724798E-3</v>
      </c>
      <c r="S112" s="68">
        <v>2.0393331117987698E-3</v>
      </c>
      <c r="T112" s="68">
        <v>1.9825999179922502E-3</v>
      </c>
      <c r="U112" s="68">
        <v>2.04975915286864E-3</v>
      </c>
      <c r="V112" s="68">
        <v>2.0479350334106699E-3</v>
      </c>
      <c r="W112" s="68">
        <v>2.0568330015235301E-3</v>
      </c>
      <c r="X112" s="68">
        <v>1.9901880058678799E-3</v>
      </c>
      <c r="Y112" s="68">
        <v>2.0400344840059799E-3</v>
      </c>
      <c r="Z112" s="68">
        <v>1.99252898799791E-3</v>
      </c>
      <c r="AA112" s="68">
        <v>1.98149339372417E-3</v>
      </c>
      <c r="AB112" s="68">
        <v>1.9999578394191198E-3</v>
      </c>
      <c r="AC112" s="68">
        <v>1.98576035075389E-3</v>
      </c>
      <c r="AD112" s="68">
        <v>1.97156286208867E-3</v>
      </c>
      <c r="AE112" s="68">
        <v>1.9573653734234401E-3</v>
      </c>
      <c r="AF112" s="68">
        <v>1.94316788475821E-3</v>
      </c>
      <c r="AG112" s="68">
        <v>1.9289703960929899E-3</v>
      </c>
      <c r="AH112" s="68" t="s">
        <v>631</v>
      </c>
    </row>
    <row r="113" spans="1:34" s="68" customFormat="1" ht="14.5" x14ac:dyDescent="0.35">
      <c r="A113" s="68" t="s">
        <v>832</v>
      </c>
      <c r="B113" s="68" t="s">
        <v>237</v>
      </c>
      <c r="C113" s="68" t="s">
        <v>1237</v>
      </c>
      <c r="D113" s="68" t="s">
        <v>238</v>
      </c>
      <c r="E113" s="68" t="s">
        <v>218</v>
      </c>
      <c r="F113" s="68" t="s">
        <v>341</v>
      </c>
      <c r="G113" s="68" t="s">
        <v>219</v>
      </c>
      <c r="H113" s="68" t="s">
        <v>239</v>
      </c>
      <c r="I113" s="68" t="s">
        <v>16</v>
      </c>
      <c r="J113" s="68">
        <v>25</v>
      </c>
      <c r="K113" s="68">
        <v>3.7603995968744198E-4</v>
      </c>
      <c r="L113" s="68">
        <v>3.71225745330504E-4</v>
      </c>
      <c r="M113" s="68">
        <v>3.6348821715313101E-4</v>
      </c>
      <c r="N113" s="68">
        <v>3.6967241323123399E-4</v>
      </c>
      <c r="O113" s="68">
        <v>3.3310668662269198E-4</v>
      </c>
      <c r="P113" s="68">
        <v>3.4874059485148301E-4</v>
      </c>
      <c r="Q113" s="68">
        <v>3.59082831433603E-4</v>
      </c>
      <c r="R113" s="68">
        <v>3.8962979896023999E-4</v>
      </c>
      <c r="S113" s="68">
        <v>3.9024637911191798E-4</v>
      </c>
      <c r="T113" s="68">
        <v>3.8332481394479599E-4</v>
      </c>
      <c r="U113" s="68">
        <v>3.7128381751701998E-4</v>
      </c>
      <c r="V113" s="68">
        <v>3.71684730181684E-4</v>
      </c>
      <c r="W113" s="68">
        <v>4.0820520641314501E-4</v>
      </c>
      <c r="X113" s="68">
        <v>3.8011464638491502E-4</v>
      </c>
      <c r="Y113" s="68">
        <v>3.6657465463712E-4</v>
      </c>
      <c r="Z113" s="68">
        <v>3.5803837215240202E-4</v>
      </c>
      <c r="AA113" s="68">
        <v>3.5605538157444601E-4</v>
      </c>
      <c r="AB113" s="68">
        <v>3.5937326558975301E-4</v>
      </c>
      <c r="AC113" s="68">
        <v>3.6240080138093001E-4</v>
      </c>
      <c r="AD113" s="68">
        <v>3.6542833717210702E-4</v>
      </c>
      <c r="AE113" s="68">
        <v>3.6845587296328403E-4</v>
      </c>
      <c r="AF113" s="68">
        <v>3.7148340875446E-4</v>
      </c>
      <c r="AG113" s="68">
        <v>3.7451094454563701E-4</v>
      </c>
      <c r="AH113" s="68" t="s">
        <v>632</v>
      </c>
    </row>
    <row r="114" spans="1:34" s="68" customFormat="1" ht="14.5" x14ac:dyDescent="0.35">
      <c r="A114" s="68" t="s">
        <v>832</v>
      </c>
      <c r="B114" s="68" t="s">
        <v>240</v>
      </c>
      <c r="C114" s="68" t="s">
        <v>1237</v>
      </c>
      <c r="D114" s="68" t="s">
        <v>238</v>
      </c>
      <c r="E114" s="68" t="s">
        <v>218</v>
      </c>
      <c r="F114" s="68" t="s">
        <v>341</v>
      </c>
      <c r="G114" s="68" t="s">
        <v>219</v>
      </c>
      <c r="H114" s="68" t="s">
        <v>243</v>
      </c>
      <c r="I114" s="68" t="s">
        <v>16</v>
      </c>
      <c r="J114" s="68">
        <v>25</v>
      </c>
      <c r="K114" s="68">
        <v>5.3633814185093998E-2</v>
      </c>
      <c r="L114" s="68">
        <v>5.2954905144776299E-2</v>
      </c>
      <c r="M114" s="68">
        <v>5.1698937857105401E-2</v>
      </c>
      <c r="N114" s="68">
        <v>5.11290319577044E-2</v>
      </c>
      <c r="O114" s="68">
        <v>5.0106117016098302E-2</v>
      </c>
      <c r="P114" s="68">
        <v>5.0201665038332698E-2</v>
      </c>
      <c r="Q114" s="68">
        <v>4.77279892922658E-2</v>
      </c>
      <c r="R114" s="68">
        <v>5.5874354931979203E-2</v>
      </c>
      <c r="S114" s="68">
        <v>5.2282432114923401E-2</v>
      </c>
      <c r="T114" s="68">
        <v>5.1883329579694999E-2</v>
      </c>
      <c r="U114" s="68">
        <v>5.0286919438781302E-2</v>
      </c>
      <c r="V114" s="68">
        <v>4.9488714368324402E-2</v>
      </c>
      <c r="W114" s="68">
        <v>5.0286919438781302E-2</v>
      </c>
      <c r="X114" s="68">
        <v>4.8690509297867599E-2</v>
      </c>
      <c r="Y114" s="68">
        <v>4.7892304227410698E-2</v>
      </c>
      <c r="Z114" s="68">
        <v>4.7094099156953902E-2</v>
      </c>
      <c r="AA114" s="68">
        <v>4.7892304227410698E-2</v>
      </c>
      <c r="AB114" s="68">
        <v>5.44672790337778E-2</v>
      </c>
      <c r="AC114" s="68">
        <v>5.3479739720608599E-2</v>
      </c>
      <c r="AD114" s="68">
        <v>5.0286919438781302E-2</v>
      </c>
      <c r="AE114" s="68">
        <v>5.2282432114923401E-2</v>
      </c>
      <c r="AF114" s="68">
        <v>5.2681534650151803E-2</v>
      </c>
      <c r="AG114" s="68">
        <v>5.4439182215297803E-2</v>
      </c>
      <c r="AH114" s="68" t="s">
        <v>638</v>
      </c>
    </row>
    <row r="115" spans="1:34" s="68" customFormat="1" ht="14.5" x14ac:dyDescent="0.35">
      <c r="A115" s="68" t="s">
        <v>832</v>
      </c>
      <c r="B115" s="68" t="s">
        <v>240</v>
      </c>
      <c r="C115" s="68" t="s">
        <v>1237</v>
      </c>
      <c r="D115" s="68" t="s">
        <v>238</v>
      </c>
      <c r="E115" s="68" t="s">
        <v>218</v>
      </c>
      <c r="F115" s="68" t="s">
        <v>341</v>
      </c>
      <c r="G115" s="68" t="s">
        <v>219</v>
      </c>
      <c r="H115" s="68" t="s">
        <v>244</v>
      </c>
      <c r="I115" s="68" t="s">
        <v>16</v>
      </c>
      <c r="J115" s="68">
        <v>25</v>
      </c>
      <c r="K115" s="68">
        <v>4.8799141834347101E-3</v>
      </c>
      <c r="L115" s="68">
        <v>4.8799141834347101E-3</v>
      </c>
      <c r="M115" s="68">
        <v>4.5420318327871701E-3</v>
      </c>
      <c r="N115" s="68">
        <v>4.6271968523044103E-3</v>
      </c>
      <c r="O115" s="68">
        <v>4.6669382111419796E-3</v>
      </c>
      <c r="P115" s="68">
        <v>5.0373258309447198E-3</v>
      </c>
      <c r="Q115" s="68">
        <v>5.4397840335888197E-3</v>
      </c>
      <c r="R115" s="68">
        <v>5.7774361066051296E-3</v>
      </c>
      <c r="S115" s="68">
        <v>5.7774361066051296E-3</v>
      </c>
      <c r="T115" s="68">
        <v>5.3647620989904802E-3</v>
      </c>
      <c r="U115" s="68">
        <v>5.7774361066051296E-3</v>
      </c>
      <c r="V115" s="68">
        <v>5.7774361066051296E-3</v>
      </c>
      <c r="W115" s="68">
        <v>5.7774361066051296E-3</v>
      </c>
      <c r="X115" s="68">
        <v>5.7774361066051296E-3</v>
      </c>
      <c r="Y115" s="68">
        <v>5.7774361066051296E-3</v>
      </c>
      <c r="Z115" s="68">
        <v>5.7774361066051296E-3</v>
      </c>
      <c r="AA115" s="68">
        <v>5.7774361066051296E-3</v>
      </c>
      <c r="AB115" s="68">
        <v>5.7774361066051296E-3</v>
      </c>
      <c r="AC115" s="68">
        <v>5.7774361066051296E-3</v>
      </c>
      <c r="AD115" s="68">
        <v>4.95208809137583E-3</v>
      </c>
      <c r="AE115" s="68">
        <v>4.95208809137583E-3</v>
      </c>
      <c r="AF115" s="68">
        <v>4.95208809137583E-3</v>
      </c>
      <c r="AG115" s="68">
        <v>4.95208809137583E-3</v>
      </c>
      <c r="AH115" s="68" t="s">
        <v>639</v>
      </c>
    </row>
    <row r="116" spans="1:34" s="68" customFormat="1" ht="14.5" x14ac:dyDescent="0.35">
      <c r="A116" s="68" t="s">
        <v>832</v>
      </c>
      <c r="B116" s="68" t="s">
        <v>240</v>
      </c>
      <c r="C116" s="68" t="s">
        <v>1237</v>
      </c>
      <c r="D116" s="68" t="s">
        <v>238</v>
      </c>
      <c r="E116" s="68" t="s">
        <v>218</v>
      </c>
      <c r="F116" s="68" t="s">
        <v>341</v>
      </c>
      <c r="G116" s="68" t="s">
        <v>219</v>
      </c>
      <c r="H116" s="68" t="s">
        <v>1022</v>
      </c>
      <c r="I116" s="68" t="s">
        <v>16</v>
      </c>
      <c r="J116" s="68">
        <v>25</v>
      </c>
      <c r="K116" s="68">
        <v>1.5097597099848E-2</v>
      </c>
      <c r="L116" s="68">
        <v>1.52907885902444E-2</v>
      </c>
      <c r="M116" s="68">
        <v>1.5802577481067899E-2</v>
      </c>
      <c r="N116" s="68">
        <v>1.6200463369382401E-2</v>
      </c>
      <c r="O116" s="68">
        <v>1.6538496214083799E-2</v>
      </c>
      <c r="P116" s="68">
        <v>1.7005488300010502E-2</v>
      </c>
      <c r="Q116" s="68">
        <v>1.7147987511488199E-2</v>
      </c>
      <c r="R116" s="68">
        <v>1.76412584508586E-2</v>
      </c>
      <c r="S116" s="68">
        <v>1.78185092199479E-2</v>
      </c>
      <c r="T116" s="68">
        <v>1.7823914369369299E-2</v>
      </c>
      <c r="U116" s="68">
        <v>1.7165788468404799E-2</v>
      </c>
      <c r="V116" s="68">
        <v>1.7048876234474201E-2</v>
      </c>
      <c r="W116" s="68">
        <v>1.7331077245232099E-2</v>
      </c>
      <c r="X116" s="68">
        <v>1.7025779109352698E-2</v>
      </c>
      <c r="Y116" s="68">
        <v>1.6720480973473398E-2</v>
      </c>
      <c r="Z116" s="68">
        <v>1.6415182837594099E-2</v>
      </c>
      <c r="AA116" s="68">
        <v>1.6109884701714702E-2</v>
      </c>
      <c r="AB116" s="68">
        <v>1.5804586565835398E-2</v>
      </c>
      <c r="AC116" s="68">
        <v>1.5937729212900899E-2</v>
      </c>
      <c r="AD116" s="68">
        <v>1.6070871859966501E-2</v>
      </c>
      <c r="AE116" s="68">
        <v>1.62040145070321E-2</v>
      </c>
      <c r="AF116" s="68">
        <v>1.6337157154097601E-2</v>
      </c>
      <c r="AG116" s="68">
        <v>1.6470299801163199E-2</v>
      </c>
      <c r="AH116" s="68" t="s">
        <v>640</v>
      </c>
    </row>
    <row r="117" spans="1:34" s="68" customFormat="1" ht="14.5" x14ac:dyDescent="0.35">
      <c r="A117" s="68" t="s">
        <v>832</v>
      </c>
      <c r="B117" s="68" t="s">
        <v>240</v>
      </c>
      <c r="C117" s="68" t="s">
        <v>1237</v>
      </c>
      <c r="D117" s="68" t="s">
        <v>238</v>
      </c>
      <c r="E117" s="68" t="s">
        <v>218</v>
      </c>
      <c r="F117" s="68" t="s">
        <v>341</v>
      </c>
      <c r="G117" s="68" t="s">
        <v>219</v>
      </c>
      <c r="H117" s="68" t="s">
        <v>245</v>
      </c>
      <c r="I117" s="68" t="s">
        <v>16</v>
      </c>
      <c r="J117" s="68">
        <v>25</v>
      </c>
      <c r="K117" s="68">
        <v>9.1745203680634203E-3</v>
      </c>
      <c r="L117" s="68">
        <v>8.8455211704913904E-3</v>
      </c>
      <c r="M117" s="68">
        <v>8.7397955762249097E-3</v>
      </c>
      <c r="N117" s="68">
        <v>8.4941132870791705E-3</v>
      </c>
      <c r="O117" s="68">
        <v>8.2761357002179396E-3</v>
      </c>
      <c r="P117" s="68">
        <v>9.0613645795351808E-3</v>
      </c>
      <c r="Q117" s="68">
        <v>8.4344245357645606E-3</v>
      </c>
      <c r="R117" s="68">
        <v>9.5170288848000495E-3</v>
      </c>
      <c r="S117" s="68">
        <v>9.0877475929804306E-3</v>
      </c>
      <c r="T117" s="68">
        <v>9.52862080738405E-3</v>
      </c>
      <c r="U117" s="68">
        <v>1.0661622169252601E-2</v>
      </c>
      <c r="V117" s="68">
        <v>9.8921989438354001E-3</v>
      </c>
      <c r="W117" s="68">
        <v>1.0109159178993399E-2</v>
      </c>
      <c r="X117" s="68">
        <v>9.9310805393309706E-3</v>
      </c>
      <c r="Y117" s="68">
        <v>9.7530018996685192E-3</v>
      </c>
      <c r="Z117" s="68">
        <v>9.57492326000608E-3</v>
      </c>
      <c r="AA117" s="68">
        <v>9.3968446203436407E-3</v>
      </c>
      <c r="AB117" s="68">
        <v>9.2187659806811997E-3</v>
      </c>
      <c r="AC117" s="68">
        <v>9.2964276708641606E-3</v>
      </c>
      <c r="AD117" s="68">
        <v>9.3740893610471301E-3</v>
      </c>
      <c r="AE117" s="68">
        <v>9.4517510512300996E-3</v>
      </c>
      <c r="AF117" s="68">
        <v>9.5294127414130708E-3</v>
      </c>
      <c r="AG117" s="68">
        <v>9.6070744315960403E-3</v>
      </c>
      <c r="AH117" s="68" t="s">
        <v>641</v>
      </c>
    </row>
    <row r="118" spans="1:34" s="68" customFormat="1" ht="14.5" x14ac:dyDescent="0.35">
      <c r="A118" s="68" t="s">
        <v>832</v>
      </c>
      <c r="B118" s="68" t="s">
        <v>240</v>
      </c>
      <c r="C118" s="68" t="s">
        <v>1237</v>
      </c>
      <c r="D118" s="68" t="s">
        <v>238</v>
      </c>
      <c r="E118" s="68" t="s">
        <v>218</v>
      </c>
      <c r="F118" s="68" t="s">
        <v>341</v>
      </c>
      <c r="G118" s="68" t="s">
        <v>219</v>
      </c>
      <c r="H118" s="68" t="s">
        <v>246</v>
      </c>
      <c r="I118" s="68" t="s">
        <v>16</v>
      </c>
      <c r="J118" s="68">
        <v>25</v>
      </c>
      <c r="K118" s="68">
        <v>1.4341372813912401E-2</v>
      </c>
      <c r="L118" s="68">
        <v>1.38202637030795E-2</v>
      </c>
      <c r="M118" s="68">
        <v>1.40346366143614E-2</v>
      </c>
      <c r="N118" s="68">
        <v>1.2827451763559299E-2</v>
      </c>
      <c r="O118" s="68">
        <v>1.3074779774058401E-2</v>
      </c>
      <c r="P118" s="68">
        <v>1.3712977262634599E-2</v>
      </c>
      <c r="Q118" s="68">
        <v>1.26584925089253E-2</v>
      </c>
      <c r="R118" s="68">
        <v>1.51219922945611E-2</v>
      </c>
      <c r="S118" s="68">
        <v>1.4228016180495399E-2</v>
      </c>
      <c r="T118" s="68">
        <v>1.43618163152074E-2</v>
      </c>
      <c r="U118" s="68">
        <v>1.42708322526329E-2</v>
      </c>
      <c r="V118" s="68">
        <v>1.2780865651671299E-2</v>
      </c>
      <c r="W118" s="68">
        <v>1.3293230730263599E-2</v>
      </c>
      <c r="X118" s="68">
        <v>1.3059065977322801E-2</v>
      </c>
      <c r="Y118" s="68">
        <v>1.2824901224382E-2</v>
      </c>
      <c r="Z118" s="68">
        <v>1.25907364714412E-2</v>
      </c>
      <c r="AA118" s="68">
        <v>1.23565717185004E-2</v>
      </c>
      <c r="AB118" s="68">
        <v>1.21224069655596E-2</v>
      </c>
      <c r="AC118" s="68">
        <v>1.2224529811068899E-2</v>
      </c>
      <c r="AD118" s="68">
        <v>1.23266526565781E-2</v>
      </c>
      <c r="AE118" s="68">
        <v>1.2428775502087401E-2</v>
      </c>
      <c r="AF118" s="68">
        <v>1.25308983475967E-2</v>
      </c>
      <c r="AG118" s="68">
        <v>1.2633021193105901E-2</v>
      </c>
      <c r="AH118" s="68" t="s">
        <v>642</v>
      </c>
    </row>
    <row r="119" spans="1:34" s="68" customFormat="1" ht="14.5" x14ac:dyDescent="0.35">
      <c r="A119" s="68" t="s">
        <v>832</v>
      </c>
      <c r="B119" s="68" t="s">
        <v>237</v>
      </c>
      <c r="C119" s="68" t="s">
        <v>1237</v>
      </c>
      <c r="D119" s="68" t="s">
        <v>238</v>
      </c>
      <c r="E119" s="68" t="s">
        <v>218</v>
      </c>
      <c r="F119" s="68" t="s">
        <v>342</v>
      </c>
      <c r="G119" s="68" t="s">
        <v>219</v>
      </c>
      <c r="H119" s="68" t="s">
        <v>220</v>
      </c>
      <c r="I119" s="68" t="s">
        <v>16</v>
      </c>
      <c r="J119" s="68">
        <v>25</v>
      </c>
      <c r="K119" s="68">
        <v>5.6433193623335799E-2</v>
      </c>
      <c r="L119" s="68">
        <v>5.7228246596718199E-2</v>
      </c>
      <c r="M119" s="68">
        <v>6.2356347043111798E-2</v>
      </c>
      <c r="N119" s="68">
        <v>6.3257808556417702E-2</v>
      </c>
      <c r="O119" s="68">
        <v>6.1653413137949802E-2</v>
      </c>
      <c r="P119" s="68">
        <v>6.3106661221232901E-2</v>
      </c>
      <c r="Q119" s="68">
        <v>6.45037994726812E-2</v>
      </c>
      <c r="R119" s="68">
        <v>7.3722078443489505E-2</v>
      </c>
      <c r="S119" s="68">
        <v>7.3734811928396496E-2</v>
      </c>
      <c r="T119" s="68">
        <v>7.1683547546321197E-2</v>
      </c>
      <c r="U119" s="68">
        <v>7.4111779365936298E-2</v>
      </c>
      <c r="V119" s="68">
        <v>7.4045825891052797E-2</v>
      </c>
      <c r="W119" s="68">
        <v>7.4367543810284098E-2</v>
      </c>
      <c r="X119" s="68">
        <v>7.1957904996395594E-2</v>
      </c>
      <c r="Y119" s="68">
        <v>7.3760170977142506E-2</v>
      </c>
      <c r="Z119" s="68">
        <v>7.2042546331392204E-2</v>
      </c>
      <c r="AA119" s="68">
        <v>7.1643539683785298E-2</v>
      </c>
      <c r="AB119" s="68">
        <v>7.2311146374817004E-2</v>
      </c>
      <c r="AC119" s="68">
        <v>7.1797817213176102E-2</v>
      </c>
      <c r="AD119" s="68">
        <v>7.1284488051535297E-2</v>
      </c>
      <c r="AE119" s="68">
        <v>7.0771158889894506E-2</v>
      </c>
      <c r="AF119" s="68">
        <v>7.0257829728253604E-2</v>
      </c>
      <c r="AG119" s="68">
        <v>6.9744500566612799E-2</v>
      </c>
      <c r="AH119" s="68" t="s">
        <v>633</v>
      </c>
    </row>
    <row r="120" spans="1:34" s="68" customFormat="1" ht="14.5" x14ac:dyDescent="0.35">
      <c r="A120" s="68" t="s">
        <v>832</v>
      </c>
      <c r="B120" s="68" t="s">
        <v>237</v>
      </c>
      <c r="C120" s="68" t="s">
        <v>1237</v>
      </c>
      <c r="D120" s="68" t="s">
        <v>238</v>
      </c>
      <c r="E120" s="68" t="s">
        <v>218</v>
      </c>
      <c r="F120" s="68" t="s">
        <v>342</v>
      </c>
      <c r="G120" s="68" t="s">
        <v>219</v>
      </c>
      <c r="H120" s="68" t="s">
        <v>220</v>
      </c>
      <c r="I120" s="68" t="s">
        <v>18</v>
      </c>
      <c r="J120" s="68">
        <v>298</v>
      </c>
      <c r="K120" s="68">
        <v>8.2050091995023694E-2</v>
      </c>
      <c r="L120" s="68">
        <v>8.3287442543477405E-2</v>
      </c>
      <c r="M120" s="68">
        <v>9.0542880696855302E-2</v>
      </c>
      <c r="N120" s="68">
        <v>9.2011818892584099E-2</v>
      </c>
      <c r="O120" s="68">
        <v>8.8959364475160202E-2</v>
      </c>
      <c r="P120" s="68">
        <v>9.0903380404036602E-2</v>
      </c>
      <c r="Q120" s="68">
        <v>9.2678188429499597E-2</v>
      </c>
      <c r="R120" s="68">
        <v>9.6670636090252102E-2</v>
      </c>
      <c r="S120" s="68">
        <v>9.3733478548943303E-2</v>
      </c>
      <c r="T120" s="68">
        <v>9.1326716847900793E-2</v>
      </c>
      <c r="U120" s="68">
        <v>9.3813745724906306E-2</v>
      </c>
      <c r="V120" s="68">
        <v>9.34948856059825E-2</v>
      </c>
      <c r="W120" s="68">
        <v>9.3890229918675905E-2</v>
      </c>
      <c r="X120" s="68">
        <v>9.1002072193518704E-2</v>
      </c>
      <c r="Y120" s="68">
        <v>9.2941543939276297E-2</v>
      </c>
      <c r="Z120" s="68">
        <v>9.0777250061301801E-2</v>
      </c>
      <c r="AA120" s="68">
        <v>9.0274481515902005E-2</v>
      </c>
      <c r="AB120" s="68">
        <v>9.1115699693499502E-2</v>
      </c>
      <c r="AC120" s="68">
        <v>9.0468879001520106E-2</v>
      </c>
      <c r="AD120" s="68">
        <v>8.9822058309540695E-2</v>
      </c>
      <c r="AE120" s="68">
        <v>8.9175237617561298E-2</v>
      </c>
      <c r="AF120" s="68">
        <v>8.8528416925581901E-2</v>
      </c>
      <c r="AG120" s="68">
        <v>8.7881596233602505E-2</v>
      </c>
      <c r="AH120" s="68" t="s">
        <v>633</v>
      </c>
    </row>
    <row r="121" spans="1:34" s="68" customFormat="1" ht="14.5" x14ac:dyDescent="0.35">
      <c r="A121" s="68" t="s">
        <v>832</v>
      </c>
      <c r="B121" s="68" t="s">
        <v>248</v>
      </c>
      <c r="C121" s="68" t="s">
        <v>1237</v>
      </c>
      <c r="D121" s="68" t="s">
        <v>238</v>
      </c>
      <c r="E121" s="68" t="s">
        <v>229</v>
      </c>
      <c r="F121" s="68" t="s">
        <v>339</v>
      </c>
      <c r="G121" s="68" t="s">
        <v>219</v>
      </c>
      <c r="H121" s="68" t="s">
        <v>232</v>
      </c>
      <c r="I121" s="68" t="s">
        <v>16</v>
      </c>
      <c r="J121" s="68">
        <v>25</v>
      </c>
      <c r="K121" s="68">
        <v>6.1930133576639995E-5</v>
      </c>
      <c r="L121" s="68">
        <v>6.9623415666590402E-5</v>
      </c>
      <c r="M121" s="68">
        <v>7.7316697756540795E-5</v>
      </c>
      <c r="N121" s="68">
        <v>8.1470515263094105E-5</v>
      </c>
      <c r="O121" s="68">
        <v>8.5624332769647401E-5</v>
      </c>
      <c r="P121" s="68">
        <v>8.9778150276200602E-5</v>
      </c>
      <c r="Q121" s="68">
        <v>9.3931967782753898E-5</v>
      </c>
      <c r="R121" s="68">
        <v>9.8085785289307194E-5</v>
      </c>
      <c r="S121" s="68">
        <v>9.9468191830331503E-5</v>
      </c>
      <c r="T121" s="68">
        <v>1.00850598371356E-4</v>
      </c>
      <c r="U121" s="68">
        <v>1.0223300491238E-4</v>
      </c>
      <c r="V121" s="68">
        <v>1.03615411453404E-4</v>
      </c>
      <c r="W121" s="68">
        <v>1.04997817994429E-4</v>
      </c>
      <c r="X121" s="68">
        <v>1.02391489182688E-4</v>
      </c>
      <c r="Y121" s="68">
        <v>9.4274636511193496E-5</v>
      </c>
      <c r="Z121" s="68">
        <v>9.5615034141581298E-5</v>
      </c>
      <c r="AA121" s="68">
        <v>9.8742628680562007E-5</v>
      </c>
      <c r="AB121" s="68">
        <v>9.7849007899999995E-5</v>
      </c>
      <c r="AC121" s="68">
        <v>1.03259661763629E-4</v>
      </c>
      <c r="AD121" s="68">
        <v>1.08482913136887E-4</v>
      </c>
      <c r="AE121" s="68">
        <v>1.0446502746515E-4</v>
      </c>
      <c r="AF121" s="68">
        <v>9.8839987524719096E-5</v>
      </c>
      <c r="AG121" s="68">
        <v>1.01944205994703E-4</v>
      </c>
      <c r="AH121" s="68" t="s">
        <v>645</v>
      </c>
    </row>
    <row r="122" spans="1:34" s="68" customFormat="1" ht="14.5" x14ac:dyDescent="0.35">
      <c r="A122" s="68" t="s">
        <v>832</v>
      </c>
      <c r="B122" s="68" t="s">
        <v>248</v>
      </c>
      <c r="C122" s="68" t="s">
        <v>1237</v>
      </c>
      <c r="D122" s="68" t="s">
        <v>238</v>
      </c>
      <c r="E122" s="68" t="s">
        <v>229</v>
      </c>
      <c r="F122" s="68" t="s">
        <v>339</v>
      </c>
      <c r="G122" s="68" t="s">
        <v>219</v>
      </c>
      <c r="H122" s="68" t="s">
        <v>232</v>
      </c>
      <c r="I122" s="68" t="s">
        <v>18</v>
      </c>
      <c r="J122" s="68">
        <v>298</v>
      </c>
      <c r="K122" s="68">
        <v>7.3526937539332405E-4</v>
      </c>
      <c r="L122" s="68">
        <v>8.2660834707505397E-4</v>
      </c>
      <c r="M122" s="68">
        <v>9.17947318756784E-4</v>
      </c>
      <c r="N122" s="68">
        <v>9.6726377630586497E-4</v>
      </c>
      <c r="O122" s="68">
        <v>1.0165802338549499E-3</v>
      </c>
      <c r="P122" s="68">
        <v>1.0658966914040299E-3</v>
      </c>
      <c r="Q122" s="68">
        <v>1.1152131489531099E-3</v>
      </c>
      <c r="R122" s="68">
        <v>1.1645296065021899E-3</v>
      </c>
      <c r="S122" s="68">
        <v>1.1809423144241E-3</v>
      </c>
      <c r="T122" s="68">
        <v>1.19735502234602E-3</v>
      </c>
      <c r="U122" s="68">
        <v>1.21376773026794E-3</v>
      </c>
      <c r="V122" s="68">
        <v>1.2301804381898501E-3</v>
      </c>
      <c r="W122" s="68">
        <v>1.2465931461117701E-3</v>
      </c>
      <c r="X122" s="68">
        <v>1.2156493446567401E-3</v>
      </c>
      <c r="Y122" s="68">
        <v>1.1192815048143899E-3</v>
      </c>
      <c r="Z122" s="68">
        <v>1.13519545932338E-3</v>
      </c>
      <c r="AA122" s="68">
        <v>1.17232802065257E-3</v>
      </c>
      <c r="AB122" s="68">
        <v>1.161718451966E-3</v>
      </c>
      <c r="AC122" s="68">
        <v>1.22595677758094E-3</v>
      </c>
      <c r="AD122" s="68">
        <v>1.2879701554352301E-3</v>
      </c>
      <c r="AE122" s="68">
        <v>1.24026755708578E-3</v>
      </c>
      <c r="AF122" s="68">
        <v>1.1734839193965399E-3</v>
      </c>
      <c r="AG122" s="68">
        <v>1.2103389468813299E-3</v>
      </c>
      <c r="AH122" s="68" t="s">
        <v>645</v>
      </c>
    </row>
    <row r="123" spans="1:34" s="68" customFormat="1" ht="14.5" x14ac:dyDescent="0.35">
      <c r="A123" s="68" t="s">
        <v>832</v>
      </c>
      <c r="B123" s="68" t="s">
        <v>249</v>
      </c>
      <c r="C123" s="68" t="s">
        <v>1237</v>
      </c>
      <c r="D123" s="68" t="s">
        <v>238</v>
      </c>
      <c r="E123" s="68" t="s">
        <v>229</v>
      </c>
      <c r="F123" s="68" t="s">
        <v>339</v>
      </c>
      <c r="G123" s="68" t="s">
        <v>219</v>
      </c>
      <c r="H123" s="68" t="s">
        <v>234</v>
      </c>
      <c r="I123" s="68" t="s">
        <v>16</v>
      </c>
      <c r="J123" s="68">
        <v>25</v>
      </c>
      <c r="K123" s="68">
        <v>3.95039325576119E-3</v>
      </c>
      <c r="L123" s="68">
        <v>3.9710148959704698E-3</v>
      </c>
      <c r="M123" s="68">
        <v>4.1406814440840996E-3</v>
      </c>
      <c r="N123" s="68">
        <v>4.60757107768837E-3</v>
      </c>
      <c r="O123" s="68">
        <v>5.0106824426041398E-3</v>
      </c>
      <c r="P123" s="68">
        <v>5.4689047730276698E-3</v>
      </c>
      <c r="Q123" s="68">
        <v>5.3442918480516802E-3</v>
      </c>
      <c r="R123" s="68">
        <v>5.0413450717813101E-3</v>
      </c>
      <c r="S123" s="68">
        <v>4.7383982955109399E-3</v>
      </c>
      <c r="T123" s="68">
        <v>4.8880319258954898E-3</v>
      </c>
      <c r="U123" s="68">
        <v>4.9877876794852003E-3</v>
      </c>
      <c r="V123" s="68">
        <v>5.0626044946774701E-3</v>
      </c>
      <c r="W123" s="68">
        <v>5.0626044946774701E-3</v>
      </c>
      <c r="X123" s="68">
        <v>5.0626044946774701E-3</v>
      </c>
      <c r="Y123" s="68">
        <v>5.0626044946774701E-3</v>
      </c>
      <c r="Z123" s="68">
        <v>5.0626044946774701E-3</v>
      </c>
      <c r="AA123" s="68">
        <v>5.0626044946774701E-3</v>
      </c>
      <c r="AB123" s="68">
        <v>5.0626044946774701E-3</v>
      </c>
      <c r="AC123" s="68">
        <v>5.0626044946774701E-3</v>
      </c>
      <c r="AD123" s="68">
        <v>5.0626044946774701E-3</v>
      </c>
      <c r="AE123" s="68">
        <v>5.0626044946774701E-3</v>
      </c>
      <c r="AF123" s="68">
        <v>5.0626044946774701E-3</v>
      </c>
      <c r="AG123" s="68">
        <v>5.0626044946774701E-3</v>
      </c>
      <c r="AH123" s="68" t="s">
        <v>647</v>
      </c>
    </row>
    <row r="124" spans="1:34" s="68" customFormat="1" ht="14.5" x14ac:dyDescent="0.35">
      <c r="A124" s="68" t="s">
        <v>832</v>
      </c>
      <c r="B124" s="68" t="s">
        <v>249</v>
      </c>
      <c r="C124" s="68" t="s">
        <v>1237</v>
      </c>
      <c r="D124" s="68" t="s">
        <v>238</v>
      </c>
      <c r="E124" s="68" t="s">
        <v>229</v>
      </c>
      <c r="F124" s="68" t="s">
        <v>339</v>
      </c>
      <c r="G124" s="68" t="s">
        <v>219</v>
      </c>
      <c r="H124" s="68" t="s">
        <v>234</v>
      </c>
      <c r="I124" s="68" t="s">
        <v>18</v>
      </c>
      <c r="J124" s="68">
        <v>298</v>
      </c>
      <c r="K124" s="68">
        <v>1.5002697639951899E-2</v>
      </c>
      <c r="L124" s="68">
        <v>1.54474208874343E-2</v>
      </c>
      <c r="M124" s="68">
        <v>1.65248023346099E-2</v>
      </c>
      <c r="N124" s="68">
        <v>1.8897518257355101E-2</v>
      </c>
      <c r="O124" s="68">
        <v>2.1161257665903301E-2</v>
      </c>
      <c r="P124" s="68">
        <v>2.3834154350482299E-2</v>
      </c>
      <c r="Q124" s="68">
        <v>2.4093716593388E-2</v>
      </c>
      <c r="R124" s="68">
        <v>2.3576078150951901E-2</v>
      </c>
      <c r="S124" s="68">
        <v>2.3058439708515899E-2</v>
      </c>
      <c r="T124" s="68">
        <v>2.3786600962468998E-2</v>
      </c>
      <c r="U124" s="68">
        <v>2.4272041798437699E-2</v>
      </c>
      <c r="V124" s="68">
        <v>2.4636122425414301E-2</v>
      </c>
      <c r="W124" s="68">
        <v>2.4636122425414301E-2</v>
      </c>
      <c r="X124" s="68">
        <v>2.4636122425414301E-2</v>
      </c>
      <c r="Y124" s="68">
        <v>2.4636122425414301E-2</v>
      </c>
      <c r="Z124" s="68">
        <v>2.4636122425414301E-2</v>
      </c>
      <c r="AA124" s="68">
        <v>2.4636122425414301E-2</v>
      </c>
      <c r="AB124" s="68">
        <v>2.4636122425414301E-2</v>
      </c>
      <c r="AC124" s="68">
        <v>2.4636122425414301E-2</v>
      </c>
      <c r="AD124" s="68">
        <v>2.4636122425414301E-2</v>
      </c>
      <c r="AE124" s="68">
        <v>2.4636122425414301E-2</v>
      </c>
      <c r="AF124" s="68">
        <v>2.4636122425414301E-2</v>
      </c>
      <c r="AG124" s="68">
        <v>2.4636122425414301E-2</v>
      </c>
      <c r="AH124" s="68" t="s">
        <v>647</v>
      </c>
    </row>
    <row r="125" spans="1:34" s="68" customFormat="1" ht="14.5" x14ac:dyDescent="0.35">
      <c r="A125" s="68" t="s">
        <v>832</v>
      </c>
      <c r="B125" s="68" t="s">
        <v>247</v>
      </c>
      <c r="C125" s="68" t="s">
        <v>1237</v>
      </c>
      <c r="D125" s="68" t="s">
        <v>238</v>
      </c>
      <c r="E125" s="68" t="s">
        <v>229</v>
      </c>
      <c r="F125" s="68" t="s">
        <v>339</v>
      </c>
      <c r="G125" s="68" t="s">
        <v>219</v>
      </c>
      <c r="H125" s="68" t="s">
        <v>230</v>
      </c>
      <c r="I125" s="68" t="s">
        <v>16</v>
      </c>
      <c r="J125" s="68">
        <v>25</v>
      </c>
      <c r="K125" s="68">
        <v>4.2324412670978603E-3</v>
      </c>
      <c r="L125" s="68">
        <v>4.74621725674152E-3</v>
      </c>
      <c r="M125" s="68">
        <v>4.4065580067111703E-3</v>
      </c>
      <c r="N125" s="68">
        <v>4.21726787747859E-3</v>
      </c>
      <c r="O125" s="68">
        <v>3.8594190806733601E-3</v>
      </c>
      <c r="P125" s="68">
        <v>3.9041831921556398E-3</v>
      </c>
      <c r="Q125" s="68">
        <v>3.6392298302406301E-3</v>
      </c>
      <c r="R125" s="68">
        <v>3.37903017927948E-3</v>
      </c>
      <c r="S125" s="68">
        <v>3.3975828567522201E-3</v>
      </c>
      <c r="T125" s="68">
        <v>3.61678175073624E-3</v>
      </c>
      <c r="U125" s="68">
        <v>3.3427831332562201E-3</v>
      </c>
      <c r="V125" s="68">
        <v>3.2879834097602201E-3</v>
      </c>
      <c r="W125" s="68">
        <v>3.2331836862642101E-3</v>
      </c>
      <c r="X125" s="68">
        <v>3.1235842392722101E-3</v>
      </c>
      <c r="Y125" s="68">
        <v>3.2331836862642101E-3</v>
      </c>
      <c r="Z125" s="68">
        <v>3.2879834097602201E-3</v>
      </c>
      <c r="AA125" s="68">
        <v>3.1509841010202099E-3</v>
      </c>
      <c r="AB125" s="68">
        <v>3.2879834097602201E-3</v>
      </c>
      <c r="AC125" s="68">
        <v>3.1235842392722101E-3</v>
      </c>
      <c r="AD125" s="68">
        <v>3.0139847922802001E-3</v>
      </c>
      <c r="AE125" s="68">
        <v>3.1235842392722101E-3</v>
      </c>
      <c r="AF125" s="68">
        <v>3.0413846540281999E-3</v>
      </c>
      <c r="AG125" s="68">
        <v>2.9199977865122001E-3</v>
      </c>
      <c r="AH125" s="68" t="s">
        <v>643</v>
      </c>
    </row>
    <row r="126" spans="1:34" s="68" customFormat="1" ht="14.5" x14ac:dyDescent="0.35">
      <c r="A126" s="68" t="s">
        <v>832</v>
      </c>
      <c r="B126" s="68" t="s">
        <v>247</v>
      </c>
      <c r="C126" s="68" t="s">
        <v>1237</v>
      </c>
      <c r="D126" s="68" t="s">
        <v>238</v>
      </c>
      <c r="E126" s="68" t="s">
        <v>229</v>
      </c>
      <c r="F126" s="68" t="s">
        <v>339</v>
      </c>
      <c r="G126" s="68" t="s">
        <v>219</v>
      </c>
      <c r="H126" s="68" t="s">
        <v>230</v>
      </c>
      <c r="I126" s="68" t="s">
        <v>18</v>
      </c>
      <c r="J126" s="68">
        <v>298</v>
      </c>
      <c r="K126" s="68">
        <v>2.4955265070785201E-2</v>
      </c>
      <c r="L126" s="68">
        <v>2.8465684584381801E-2</v>
      </c>
      <c r="M126" s="68">
        <v>2.6884326352030401E-2</v>
      </c>
      <c r="N126" s="68">
        <v>2.61746315706625E-2</v>
      </c>
      <c r="O126" s="68">
        <v>2.43694845657892E-2</v>
      </c>
      <c r="P126" s="68">
        <v>2.5081652151273399E-2</v>
      </c>
      <c r="Q126" s="68">
        <v>2.3788375598466999E-2</v>
      </c>
      <c r="R126" s="68">
        <v>2.24753166127304E-2</v>
      </c>
      <c r="S126" s="68">
        <v>2.2997078281262202E-2</v>
      </c>
      <c r="T126" s="68">
        <v>2.44807607510211E-2</v>
      </c>
      <c r="U126" s="68">
        <v>2.2626157663822501E-2</v>
      </c>
      <c r="V126" s="68">
        <v>2.2255237046382801E-2</v>
      </c>
      <c r="W126" s="68">
        <v>2.1884316428943101E-2</v>
      </c>
      <c r="X126" s="68">
        <v>2.11424751940637E-2</v>
      </c>
      <c r="Y126" s="68">
        <v>2.1884316428943101E-2</v>
      </c>
      <c r="Z126" s="68">
        <v>2.2255237046382801E-2</v>
      </c>
      <c r="AA126" s="68">
        <v>2.1327935502783502E-2</v>
      </c>
      <c r="AB126" s="68">
        <v>2.2255237046382801E-2</v>
      </c>
      <c r="AC126" s="68">
        <v>2.11424751940637E-2</v>
      </c>
      <c r="AD126" s="68">
        <v>2.0400633959184199E-2</v>
      </c>
      <c r="AE126" s="68">
        <v>2.11424751940637E-2</v>
      </c>
      <c r="AF126" s="68">
        <v>2.0586094267904101E-2</v>
      </c>
      <c r="AG126" s="68">
        <v>1.9764468008213399E-2</v>
      </c>
      <c r="AH126" s="68" t="s">
        <v>643</v>
      </c>
    </row>
    <row r="127" spans="1:34" s="68" customFormat="1" ht="14.5" x14ac:dyDescent="0.35">
      <c r="A127" s="68" t="s">
        <v>832</v>
      </c>
      <c r="B127" s="68" t="s">
        <v>248</v>
      </c>
      <c r="C127" s="68" t="s">
        <v>1237</v>
      </c>
      <c r="D127" s="68" t="s">
        <v>238</v>
      </c>
      <c r="E127" s="68" t="s">
        <v>229</v>
      </c>
      <c r="F127" s="68" t="s">
        <v>341</v>
      </c>
      <c r="G127" s="68" t="s">
        <v>219</v>
      </c>
      <c r="H127" s="68" t="s">
        <v>232</v>
      </c>
      <c r="I127" s="68" t="s">
        <v>16</v>
      </c>
      <c r="J127" s="68">
        <v>25</v>
      </c>
      <c r="K127" s="68">
        <v>7.1219653613136002E-4</v>
      </c>
      <c r="L127" s="68">
        <v>8.0066928016579004E-4</v>
      </c>
      <c r="M127" s="68">
        <v>8.8914202420021897E-4</v>
      </c>
      <c r="N127" s="68">
        <v>9.3691092552558196E-4</v>
      </c>
      <c r="O127" s="68">
        <v>9.8467982685094494E-4</v>
      </c>
      <c r="P127" s="68">
        <v>1.0324487281763101E-3</v>
      </c>
      <c r="Q127" s="68">
        <v>1.08021762950167E-3</v>
      </c>
      <c r="R127" s="68">
        <v>1.12798653082703E-3</v>
      </c>
      <c r="S127" s="68">
        <v>1.1438842060488099E-3</v>
      </c>
      <c r="T127" s="68">
        <v>1.1597818812705901E-3</v>
      </c>
      <c r="U127" s="68">
        <v>1.17567955649237E-3</v>
      </c>
      <c r="V127" s="68">
        <v>1.1915772317141499E-3</v>
      </c>
      <c r="W127" s="68">
        <v>1.20747490693593E-3</v>
      </c>
      <c r="X127" s="68">
        <v>1.1775021256009101E-3</v>
      </c>
      <c r="Y127" s="68">
        <v>1.0841583198787201E-3</v>
      </c>
      <c r="Z127" s="68">
        <v>1.0995728926281899E-3</v>
      </c>
      <c r="AA127" s="68">
        <v>1.1355402298264599E-3</v>
      </c>
      <c r="AB127" s="68">
        <v>1.12526359075E-3</v>
      </c>
      <c r="AC127" s="68">
        <v>1.1874861101762099E-3</v>
      </c>
      <c r="AD127" s="68">
        <v>1.2475535009633301E-3</v>
      </c>
      <c r="AE127" s="68">
        <v>1.2013478157424701E-3</v>
      </c>
      <c r="AF127" s="68">
        <v>1.13665985643326E-3</v>
      </c>
      <c r="AG127" s="68">
        <v>1.1723583688349E-3</v>
      </c>
      <c r="AH127" s="68" t="s">
        <v>646</v>
      </c>
    </row>
    <row r="128" spans="1:34" s="68" customFormat="1" ht="14.5" x14ac:dyDescent="0.35">
      <c r="A128" s="68" t="s">
        <v>832</v>
      </c>
      <c r="B128" s="68" t="s">
        <v>249</v>
      </c>
      <c r="C128" s="68" t="s">
        <v>1237</v>
      </c>
      <c r="D128" s="68" t="s">
        <v>238</v>
      </c>
      <c r="E128" s="68" t="s">
        <v>229</v>
      </c>
      <c r="F128" s="68" t="s">
        <v>341</v>
      </c>
      <c r="G128" s="68" t="s">
        <v>219</v>
      </c>
      <c r="H128" s="68" t="s">
        <v>234</v>
      </c>
      <c r="I128" s="68" t="s">
        <v>16</v>
      </c>
      <c r="J128" s="68">
        <v>25</v>
      </c>
      <c r="K128" s="68">
        <v>4.54295224412537E-2</v>
      </c>
      <c r="L128" s="68">
        <v>4.5666671303660401E-2</v>
      </c>
      <c r="M128" s="68">
        <v>4.7617836606967202E-2</v>
      </c>
      <c r="N128" s="68">
        <v>5.2987067393416298E-2</v>
      </c>
      <c r="O128" s="68">
        <v>5.7622848089947699E-2</v>
      </c>
      <c r="P128" s="68">
        <v>6.2892404889818204E-2</v>
      </c>
      <c r="Q128" s="68">
        <v>6.1459356252594299E-2</v>
      </c>
      <c r="R128" s="68">
        <v>5.7975468325485099E-2</v>
      </c>
      <c r="S128" s="68">
        <v>5.4491580398375802E-2</v>
      </c>
      <c r="T128" s="68">
        <v>5.6212367147798203E-2</v>
      </c>
      <c r="U128" s="68">
        <v>5.7359558314079802E-2</v>
      </c>
      <c r="V128" s="68">
        <v>5.8219951688791002E-2</v>
      </c>
      <c r="W128" s="68">
        <v>5.8219951688791002E-2</v>
      </c>
      <c r="X128" s="68">
        <v>5.8219951688791002E-2</v>
      </c>
      <c r="Y128" s="68">
        <v>5.8219951688791002E-2</v>
      </c>
      <c r="Z128" s="68">
        <v>5.8219951688791002E-2</v>
      </c>
      <c r="AA128" s="68">
        <v>5.8219951688791002E-2</v>
      </c>
      <c r="AB128" s="68">
        <v>5.8219951688791002E-2</v>
      </c>
      <c r="AC128" s="68">
        <v>5.8219951688791002E-2</v>
      </c>
      <c r="AD128" s="68">
        <v>5.8219951688791002E-2</v>
      </c>
      <c r="AE128" s="68">
        <v>5.8219951688791002E-2</v>
      </c>
      <c r="AF128" s="68">
        <v>5.8219951688791002E-2</v>
      </c>
      <c r="AG128" s="68">
        <v>5.8219951688791002E-2</v>
      </c>
      <c r="AH128" s="68" t="s">
        <v>648</v>
      </c>
    </row>
    <row r="129" spans="1:34" s="68" customFormat="1" ht="14.5" x14ac:dyDescent="0.35">
      <c r="A129" s="68" t="s">
        <v>832</v>
      </c>
      <c r="B129" s="68" t="s">
        <v>247</v>
      </c>
      <c r="C129" s="68" t="s">
        <v>1237</v>
      </c>
      <c r="D129" s="68" t="s">
        <v>238</v>
      </c>
      <c r="E129" s="68" t="s">
        <v>229</v>
      </c>
      <c r="F129" s="68" t="s">
        <v>341</v>
      </c>
      <c r="G129" s="68" t="s">
        <v>219</v>
      </c>
      <c r="H129" s="68" t="s">
        <v>230</v>
      </c>
      <c r="I129" s="68" t="s">
        <v>16</v>
      </c>
      <c r="J129" s="68">
        <v>25</v>
      </c>
      <c r="K129" s="68">
        <v>1.12782603098789E-2</v>
      </c>
      <c r="L129" s="68">
        <v>1.0514931478761799E-2</v>
      </c>
      <c r="M129" s="68">
        <v>9.7624387994340797E-3</v>
      </c>
      <c r="N129" s="68">
        <v>9.3430789954429203E-3</v>
      </c>
      <c r="O129" s="68">
        <v>8.5502885742249103E-3</v>
      </c>
      <c r="P129" s="68">
        <v>8.6494605125248796E-3</v>
      </c>
      <c r="Q129" s="68">
        <v>8.0624738039736105E-3</v>
      </c>
      <c r="R129" s="68">
        <v>7.4860186286931302E-3</v>
      </c>
      <c r="S129" s="68">
        <v>7.5271208627082998E-3</v>
      </c>
      <c r="T129" s="68">
        <v>8.0127415635281897E-3</v>
      </c>
      <c r="U129" s="68">
        <v>7.4057156875033297E-3</v>
      </c>
      <c r="V129" s="68">
        <v>7.2843105122983604E-3</v>
      </c>
      <c r="W129" s="68">
        <v>7.1629053370933903E-3</v>
      </c>
      <c r="X129" s="68">
        <v>6.9200949866834397E-3</v>
      </c>
      <c r="Y129" s="68">
        <v>7.1629053370933903E-3</v>
      </c>
      <c r="Z129" s="68">
        <v>7.2843105122983604E-3</v>
      </c>
      <c r="AA129" s="68">
        <v>6.98079757428593E-3</v>
      </c>
      <c r="AB129" s="68">
        <v>7.28431051229835E-3</v>
      </c>
      <c r="AC129" s="68">
        <v>6.9200949866834302E-3</v>
      </c>
      <c r="AD129" s="68">
        <v>6.67728463627349E-3</v>
      </c>
      <c r="AE129" s="68">
        <v>6.9200949866834302E-3</v>
      </c>
      <c r="AF129" s="68">
        <v>6.7379872238759698E-3</v>
      </c>
      <c r="AG129" s="68">
        <v>6.46906262027944E-3</v>
      </c>
      <c r="AH129" s="68" t="s">
        <v>644</v>
      </c>
    </row>
    <row r="130" spans="1:34" s="68" customFormat="1" ht="14.5" x14ac:dyDescent="0.35">
      <c r="A130" s="68" t="s">
        <v>832</v>
      </c>
      <c r="B130" s="68" t="s">
        <v>254</v>
      </c>
      <c r="C130" s="68" t="s">
        <v>1237</v>
      </c>
      <c r="D130" s="68" t="s">
        <v>238</v>
      </c>
      <c r="E130" s="68" t="s">
        <v>255</v>
      </c>
      <c r="F130" s="68" t="s">
        <v>336</v>
      </c>
      <c r="G130" s="68" t="s">
        <v>219</v>
      </c>
      <c r="H130" s="68" t="s">
        <v>257</v>
      </c>
      <c r="I130" s="68" t="s">
        <v>16</v>
      </c>
      <c r="J130" s="68">
        <v>25</v>
      </c>
      <c r="K130" s="68">
        <v>9.19967281655764E-2</v>
      </c>
      <c r="L130" s="68">
        <v>9.3428563177605894E-2</v>
      </c>
      <c r="M130" s="68">
        <v>8.8905357927802603E-2</v>
      </c>
      <c r="N130" s="68">
        <v>8.1316851025409503E-2</v>
      </c>
      <c r="O130" s="68">
        <v>7.3402218703486802E-2</v>
      </c>
      <c r="P130" s="68">
        <v>7.5229827426972803E-2</v>
      </c>
      <c r="Q130" s="68">
        <v>7.4850940319787701E-2</v>
      </c>
      <c r="R130" s="68">
        <v>7.9780434136692294E-2</v>
      </c>
      <c r="S130" s="68">
        <v>7.8460611794124793E-2</v>
      </c>
      <c r="T130" s="68">
        <v>7.5728593595084701E-2</v>
      </c>
      <c r="U130" s="68">
        <v>7.2570349520274996E-2</v>
      </c>
      <c r="V130" s="68">
        <v>7.54686687605053E-2</v>
      </c>
      <c r="W130" s="68">
        <v>7.6931805261415798E-2</v>
      </c>
      <c r="X130" s="68">
        <v>6.4939819808630603E-2</v>
      </c>
      <c r="Y130" s="68">
        <v>5.6869606360672197E-2</v>
      </c>
      <c r="Z130" s="68">
        <v>5.6869606360672197E-2</v>
      </c>
      <c r="AA130" s="68">
        <v>5.6869606360672197E-2</v>
      </c>
      <c r="AB130" s="68">
        <v>5.6869606360672197E-2</v>
      </c>
      <c r="AC130" s="68">
        <v>5.6869606360672197E-2</v>
      </c>
      <c r="AD130" s="68">
        <v>5.6869606360672197E-2</v>
      </c>
      <c r="AE130" s="68">
        <v>5.6869606360672197E-2</v>
      </c>
      <c r="AF130" s="68">
        <v>5.6869606360672197E-2</v>
      </c>
      <c r="AG130" s="68">
        <v>5.6869606360672197E-2</v>
      </c>
      <c r="AH130" s="68" t="s">
        <v>679</v>
      </c>
    </row>
    <row r="131" spans="1:34" s="68" customFormat="1" ht="14.5" x14ac:dyDescent="0.35">
      <c r="A131" s="68" t="s">
        <v>832</v>
      </c>
      <c r="B131" s="68" t="s">
        <v>254</v>
      </c>
      <c r="C131" s="68" t="s">
        <v>1237</v>
      </c>
      <c r="D131" s="68" t="s">
        <v>238</v>
      </c>
      <c r="E131" s="68" t="s">
        <v>255</v>
      </c>
      <c r="F131" s="68" t="s">
        <v>336</v>
      </c>
      <c r="G131" s="68" t="s">
        <v>219</v>
      </c>
      <c r="H131" s="68" t="s">
        <v>257</v>
      </c>
      <c r="I131" s="68" t="s">
        <v>18</v>
      </c>
      <c r="J131" s="68">
        <v>298</v>
      </c>
      <c r="K131" s="68">
        <v>3.5929478213631298E-3</v>
      </c>
      <c r="L131" s="68">
        <v>3.58379366296219E-3</v>
      </c>
      <c r="M131" s="68">
        <v>3.4840488864592099E-3</v>
      </c>
      <c r="N131" s="68">
        <v>3.16871356318773E-3</v>
      </c>
      <c r="O131" s="68">
        <v>2.96997686444158E-3</v>
      </c>
      <c r="P131" s="68">
        <v>3.0261718857401902E-3</v>
      </c>
      <c r="Q131" s="68">
        <v>3.0714895515966899E-3</v>
      </c>
      <c r="R131" s="68">
        <v>3.30779228105566E-3</v>
      </c>
      <c r="S131" s="68">
        <v>3.2139721504420801E-3</v>
      </c>
      <c r="T131" s="68">
        <v>3.1365385560976999E-3</v>
      </c>
      <c r="U131" s="68">
        <v>3.0297885392031802E-3</v>
      </c>
      <c r="V131" s="68">
        <v>3.15454266342468E-3</v>
      </c>
      <c r="W131" s="68">
        <v>3.11933109068784E-3</v>
      </c>
      <c r="X131" s="68">
        <v>2.7090605033693602E-3</v>
      </c>
      <c r="Y131" s="68">
        <v>2.3723996291930699E-3</v>
      </c>
      <c r="Z131" s="68">
        <v>2.3723996291930699E-3</v>
      </c>
      <c r="AA131" s="68">
        <v>2.3723996291930699E-3</v>
      </c>
      <c r="AB131" s="68">
        <v>2.3723996291930699E-3</v>
      </c>
      <c r="AC131" s="68">
        <v>2.3723996291930699E-3</v>
      </c>
      <c r="AD131" s="68">
        <v>2.3723996291930699E-3</v>
      </c>
      <c r="AE131" s="68">
        <v>2.3723996291930699E-3</v>
      </c>
      <c r="AF131" s="68">
        <v>2.3723996291930699E-3</v>
      </c>
      <c r="AG131" s="68">
        <v>2.3723996291930699E-3</v>
      </c>
      <c r="AH131" s="68" t="s">
        <v>679</v>
      </c>
    </row>
    <row r="132" spans="1:34" s="68" customFormat="1" ht="14.5" x14ac:dyDescent="0.35">
      <c r="A132" s="68" t="s">
        <v>832</v>
      </c>
      <c r="B132" s="68" t="s">
        <v>254</v>
      </c>
      <c r="C132" s="68" t="s">
        <v>1237</v>
      </c>
      <c r="D132" s="68" t="s">
        <v>238</v>
      </c>
      <c r="E132" s="68" t="s">
        <v>255</v>
      </c>
      <c r="F132" s="68" t="s">
        <v>336</v>
      </c>
      <c r="G132" s="68" t="s">
        <v>219</v>
      </c>
      <c r="H132" s="68" t="s">
        <v>258</v>
      </c>
      <c r="I132" s="68" t="s">
        <v>16</v>
      </c>
      <c r="J132" s="68">
        <v>25</v>
      </c>
      <c r="K132" s="68">
        <v>5.4022208920474703E-4</v>
      </c>
      <c r="L132" s="68">
        <v>3.2396253596820901E-4</v>
      </c>
      <c r="M132" s="68">
        <v>2.7969342335100699E-4</v>
      </c>
      <c r="N132" s="68">
        <v>2.5943872288164898E-4</v>
      </c>
      <c r="O132" s="68">
        <v>1.9973971625218399E-4</v>
      </c>
      <c r="P132" s="68">
        <v>1.7002432195902699E-4</v>
      </c>
      <c r="Q132" s="68">
        <v>2.0966232172151301E-4</v>
      </c>
      <c r="R132" s="68">
        <v>1.5633951491875401E-4</v>
      </c>
      <c r="S132" s="68">
        <v>2.52619851603129E-5</v>
      </c>
      <c r="T132" s="68">
        <v>2.08202485363929E-5</v>
      </c>
      <c r="U132" s="68">
        <v>2.89168898481804E-5</v>
      </c>
      <c r="V132" s="68">
        <v>2.4756439185837699E-5</v>
      </c>
      <c r="W132" s="68">
        <v>4.2535456098263702E-5</v>
      </c>
      <c r="X132" s="68">
        <v>8.6819706578249601E-5</v>
      </c>
      <c r="Y132" s="68">
        <v>7.8551163094606804E-5</v>
      </c>
      <c r="Z132" s="68">
        <v>7.8551163094606804E-5</v>
      </c>
      <c r="AA132" s="68">
        <v>7.8551163094606804E-5</v>
      </c>
      <c r="AB132" s="68">
        <v>7.8551163094606804E-5</v>
      </c>
      <c r="AC132" s="68">
        <v>7.8551163094606804E-5</v>
      </c>
      <c r="AD132" s="68">
        <v>7.8551163094606804E-5</v>
      </c>
      <c r="AE132" s="68">
        <v>7.8551163094606804E-5</v>
      </c>
      <c r="AF132" s="68">
        <v>7.8551163094606804E-5</v>
      </c>
      <c r="AG132" s="68">
        <v>7.8551163094606804E-5</v>
      </c>
      <c r="AH132" s="68" t="s">
        <v>680</v>
      </c>
    </row>
    <row r="133" spans="1:34" s="68" customFormat="1" ht="14.5" x14ac:dyDescent="0.35">
      <c r="A133" s="68" t="s">
        <v>832</v>
      </c>
      <c r="B133" s="68" t="s">
        <v>254</v>
      </c>
      <c r="C133" s="68" t="s">
        <v>1237</v>
      </c>
      <c r="D133" s="68" t="s">
        <v>238</v>
      </c>
      <c r="E133" s="68" t="s">
        <v>255</v>
      </c>
      <c r="F133" s="68" t="s">
        <v>336</v>
      </c>
      <c r="G133" s="68" t="s">
        <v>219</v>
      </c>
      <c r="H133" s="68" t="s">
        <v>258</v>
      </c>
      <c r="I133" s="68" t="s">
        <v>18</v>
      </c>
      <c r="J133" s="68">
        <v>298</v>
      </c>
      <c r="K133" s="68">
        <v>2.4863295074165899E-5</v>
      </c>
      <c r="L133" s="68">
        <v>1.48266153259029E-5</v>
      </c>
      <c r="M133" s="68">
        <v>1.32343398991464E-5</v>
      </c>
      <c r="N133" s="68">
        <v>1.23479497154105E-5</v>
      </c>
      <c r="O133" s="68">
        <v>9.9812173363114197E-6</v>
      </c>
      <c r="P133" s="68">
        <v>8.5376820143342695E-6</v>
      </c>
      <c r="Q133" s="68">
        <v>1.08514730002068E-5</v>
      </c>
      <c r="R133" s="68">
        <v>8.2578489358511098E-6</v>
      </c>
      <c r="S133" s="68">
        <v>1.3310978868388599E-6</v>
      </c>
      <c r="T133" s="68">
        <v>1.10924823903239E-6</v>
      </c>
      <c r="U133" s="68">
        <v>1.55294753464534E-6</v>
      </c>
      <c r="V133" s="68">
        <v>1.3310978868388599E-6</v>
      </c>
      <c r="W133" s="68">
        <v>2.2184964780647698E-6</v>
      </c>
      <c r="X133" s="68">
        <v>4.6588426039360204E-6</v>
      </c>
      <c r="Y133" s="68">
        <v>4.2151433083230699E-6</v>
      </c>
      <c r="Z133" s="68">
        <v>4.2151433083230699E-6</v>
      </c>
      <c r="AA133" s="68">
        <v>4.2151433083230699E-6</v>
      </c>
      <c r="AB133" s="68">
        <v>4.2151433083230699E-6</v>
      </c>
      <c r="AC133" s="68">
        <v>4.2151433083230699E-6</v>
      </c>
      <c r="AD133" s="68">
        <v>4.2151433083230699E-6</v>
      </c>
      <c r="AE133" s="68">
        <v>4.2151433083230699E-6</v>
      </c>
      <c r="AF133" s="68">
        <v>4.2151433083230699E-6</v>
      </c>
      <c r="AG133" s="68">
        <v>4.2151433083230699E-6</v>
      </c>
      <c r="AH133" s="68" t="s">
        <v>680</v>
      </c>
    </row>
    <row r="134" spans="1:34" s="68" customFormat="1" ht="14.5" x14ac:dyDescent="0.35">
      <c r="A134" s="68" t="s">
        <v>832</v>
      </c>
      <c r="B134" s="68" t="s">
        <v>254</v>
      </c>
      <c r="C134" s="68" t="s">
        <v>1237</v>
      </c>
      <c r="D134" s="68" t="s">
        <v>238</v>
      </c>
      <c r="E134" s="68" t="s">
        <v>255</v>
      </c>
      <c r="F134" s="68" t="s">
        <v>336</v>
      </c>
      <c r="G134" s="68" t="s">
        <v>219</v>
      </c>
      <c r="H134" s="68" t="s">
        <v>259</v>
      </c>
      <c r="I134" s="68" t="s">
        <v>16</v>
      </c>
      <c r="J134" s="68">
        <v>25</v>
      </c>
      <c r="K134" s="68">
        <v>2.0713898656958E-2</v>
      </c>
      <c r="L134" s="68">
        <v>1.9319126623166E-2</v>
      </c>
      <c r="M134" s="68">
        <v>1.86630176274129E-2</v>
      </c>
      <c r="N134" s="68">
        <v>1.9349503358102399E-2</v>
      </c>
      <c r="O134" s="68">
        <v>1.5905893007068999E-2</v>
      </c>
      <c r="P134" s="68">
        <v>1.54324490232943E-2</v>
      </c>
      <c r="Q134" s="68">
        <v>1.22405182497335E-2</v>
      </c>
      <c r="R134" s="68">
        <v>1.6286301966486099E-2</v>
      </c>
      <c r="S134" s="68">
        <v>1.5721683168344901E-2</v>
      </c>
      <c r="T134" s="68">
        <v>1.51295620547327E-2</v>
      </c>
      <c r="U134" s="68">
        <v>1.8383012917499199E-2</v>
      </c>
      <c r="V134" s="68">
        <v>1.8406899411307701E-2</v>
      </c>
      <c r="W134" s="68">
        <v>1.7073689542386999E-2</v>
      </c>
      <c r="X134" s="68">
        <v>1.4330071394576401E-2</v>
      </c>
      <c r="Y134" s="68">
        <v>1.0327428851528399E-2</v>
      </c>
      <c r="Z134" s="68">
        <v>1.53154547687237E-2</v>
      </c>
      <c r="AA134" s="68">
        <v>1.53154547687237E-2</v>
      </c>
      <c r="AB134" s="68">
        <v>1.53154547687237E-2</v>
      </c>
      <c r="AC134" s="68">
        <v>1.53154547687237E-2</v>
      </c>
      <c r="AD134" s="68">
        <v>1.53154547687237E-2</v>
      </c>
      <c r="AE134" s="68">
        <v>1.53154547687237E-2</v>
      </c>
      <c r="AF134" s="68">
        <v>1.53154547687237E-2</v>
      </c>
      <c r="AG134" s="68">
        <v>1.53154547687237E-2</v>
      </c>
      <c r="AH134" s="68" t="s">
        <v>681</v>
      </c>
    </row>
    <row r="135" spans="1:34" s="68" customFormat="1" ht="14.5" x14ac:dyDescent="0.35">
      <c r="A135" s="68" t="s">
        <v>832</v>
      </c>
      <c r="B135" s="68" t="s">
        <v>254</v>
      </c>
      <c r="C135" s="68" t="s">
        <v>1237</v>
      </c>
      <c r="D135" s="68" t="s">
        <v>238</v>
      </c>
      <c r="E135" s="68" t="s">
        <v>255</v>
      </c>
      <c r="F135" s="68" t="s">
        <v>336</v>
      </c>
      <c r="G135" s="68" t="s">
        <v>219</v>
      </c>
      <c r="H135" s="68" t="s">
        <v>259</v>
      </c>
      <c r="I135" s="68" t="s">
        <v>18</v>
      </c>
      <c r="J135" s="68">
        <v>298</v>
      </c>
      <c r="K135" s="68">
        <v>8.0898482517231395E-4</v>
      </c>
      <c r="L135" s="68">
        <v>7.4105563878201102E-4</v>
      </c>
      <c r="M135" s="68">
        <v>7.3137173392361402E-4</v>
      </c>
      <c r="N135" s="68">
        <v>7.5400157481020499E-4</v>
      </c>
      <c r="O135" s="68">
        <v>6.4357910528709905E-4</v>
      </c>
      <c r="P135" s="68">
        <v>6.20780945001448E-4</v>
      </c>
      <c r="Q135" s="68">
        <v>5.0228659452452998E-4</v>
      </c>
      <c r="R135" s="68">
        <v>6.7524957108384303E-4</v>
      </c>
      <c r="S135" s="68">
        <v>6.4400532580244298E-4</v>
      </c>
      <c r="T135" s="68">
        <v>6.2663853200915602E-4</v>
      </c>
      <c r="U135" s="68">
        <v>7.6748482295654799E-4</v>
      </c>
      <c r="V135" s="68">
        <v>7.6939676355764397E-4</v>
      </c>
      <c r="W135" s="68">
        <v>6.9228182598011297E-4</v>
      </c>
      <c r="X135" s="68">
        <v>5.9780009460929403E-4</v>
      </c>
      <c r="Y135" s="68">
        <v>4.3082394878025899E-4</v>
      </c>
      <c r="Z135" s="68">
        <v>6.3890681753285398E-4</v>
      </c>
      <c r="AA135" s="68">
        <v>6.3890681753285398E-4</v>
      </c>
      <c r="AB135" s="68">
        <v>6.3890681753285398E-4</v>
      </c>
      <c r="AC135" s="68">
        <v>6.3890681753285398E-4</v>
      </c>
      <c r="AD135" s="68">
        <v>6.3890681753285398E-4</v>
      </c>
      <c r="AE135" s="68">
        <v>6.3890681753285398E-4</v>
      </c>
      <c r="AF135" s="68">
        <v>6.3890681753285398E-4</v>
      </c>
      <c r="AG135" s="68">
        <v>6.3890681753285398E-4</v>
      </c>
      <c r="AH135" s="68" t="s">
        <v>681</v>
      </c>
    </row>
    <row r="136" spans="1:34" s="68" customFormat="1" ht="14.5" x14ac:dyDescent="0.35">
      <c r="A136" s="68" t="s">
        <v>832</v>
      </c>
      <c r="B136" s="68" t="s">
        <v>254</v>
      </c>
      <c r="C136" s="68" t="s">
        <v>1237</v>
      </c>
      <c r="D136" s="68" t="s">
        <v>238</v>
      </c>
      <c r="E136" s="68" t="s">
        <v>255</v>
      </c>
      <c r="F136" s="68" t="s">
        <v>341</v>
      </c>
      <c r="G136" s="68" t="s">
        <v>219</v>
      </c>
      <c r="H136" s="68" t="s">
        <v>256</v>
      </c>
      <c r="I136" s="68" t="s">
        <v>16</v>
      </c>
      <c r="J136" s="68">
        <v>25</v>
      </c>
      <c r="K136" s="68">
        <v>7.9875637907685296E-5</v>
      </c>
      <c r="L136" s="68">
        <v>8.1198989912471104E-5</v>
      </c>
      <c r="M136" s="68">
        <v>8.6564064081971805E-5</v>
      </c>
      <c r="N136" s="68">
        <v>8.3936054468512102E-5</v>
      </c>
      <c r="O136" s="68">
        <v>8.0385848039479199E-5</v>
      </c>
      <c r="P136" s="68">
        <v>7.6015971622509496E-5</v>
      </c>
      <c r="Q136" s="68">
        <v>8.4761412524999902E-5</v>
      </c>
      <c r="R136" s="68">
        <v>7.62478808057214E-5</v>
      </c>
      <c r="S136" s="68">
        <v>7.1207787584901197E-5</v>
      </c>
      <c r="T136" s="68">
        <v>7.2980140007168303E-5</v>
      </c>
      <c r="U136" s="68">
        <v>7.3951755657381704E-5</v>
      </c>
      <c r="V136" s="68">
        <v>5.4059362968272597E-5</v>
      </c>
      <c r="W136" s="68">
        <v>5.0079068326431697E-5</v>
      </c>
      <c r="X136" s="68">
        <v>4.9906538444618197E-5</v>
      </c>
      <c r="Y136" s="68">
        <v>4.9625042321659103E-5</v>
      </c>
      <c r="Z136" s="68">
        <v>4.9625042321659103E-5</v>
      </c>
      <c r="AA136" s="68">
        <v>4.9625042321659103E-5</v>
      </c>
      <c r="AB136" s="68">
        <v>4.9625042321659103E-5</v>
      </c>
      <c r="AC136" s="68">
        <v>4.9625042321659103E-5</v>
      </c>
      <c r="AD136" s="68">
        <v>4.9625042321659103E-5</v>
      </c>
      <c r="AE136" s="68">
        <v>4.9625042321659103E-5</v>
      </c>
      <c r="AF136" s="68">
        <v>4.9625042321659103E-5</v>
      </c>
      <c r="AG136" s="68">
        <v>4.9625042321659103E-5</v>
      </c>
      <c r="AH136" s="68" t="s">
        <v>682</v>
      </c>
    </row>
    <row r="137" spans="1:34" s="68" customFormat="1" ht="14.5" x14ac:dyDescent="0.35">
      <c r="A137" s="68" t="s">
        <v>832</v>
      </c>
      <c r="B137" s="68" t="s">
        <v>254</v>
      </c>
      <c r="C137" s="68" t="s">
        <v>1237</v>
      </c>
      <c r="D137" s="68" t="s">
        <v>238</v>
      </c>
      <c r="E137" s="68" t="s">
        <v>255</v>
      </c>
      <c r="F137" s="68" t="s">
        <v>341</v>
      </c>
      <c r="G137" s="68" t="s">
        <v>219</v>
      </c>
      <c r="H137" s="68" t="s">
        <v>260</v>
      </c>
      <c r="I137" s="68" t="s">
        <v>16</v>
      </c>
      <c r="J137" s="68">
        <v>25</v>
      </c>
      <c r="K137" s="68">
        <v>1.2363632583300001E-4</v>
      </c>
      <c r="L137" s="68">
        <v>1.2700314607715001E-4</v>
      </c>
      <c r="M137" s="68">
        <v>1.18847360429325E-4</v>
      </c>
      <c r="N137" s="68">
        <v>1.1482819995158E-4</v>
      </c>
      <c r="O137" s="68">
        <v>1.02998202883805E-4</v>
      </c>
      <c r="P137" s="68">
        <v>9.4008179777114296E-5</v>
      </c>
      <c r="Q137" s="68">
        <v>1.01218770227301E-4</v>
      </c>
      <c r="R137" s="68">
        <v>1.02532692657825E-4</v>
      </c>
      <c r="S137" s="68">
        <v>1.00033693643894E-4</v>
      </c>
      <c r="T137" s="68">
        <v>9.3781593652500004E-5</v>
      </c>
      <c r="U137" s="68">
        <v>9.50320149012001E-5</v>
      </c>
      <c r="V137" s="68">
        <v>9.3781593652500004E-5</v>
      </c>
      <c r="W137" s="68">
        <v>9.6907646774250096E-5</v>
      </c>
      <c r="X137" s="68">
        <v>8.1277381165499894E-5</v>
      </c>
      <c r="Y137" s="68">
        <v>6.8773168678500096E-5</v>
      </c>
      <c r="Z137" s="68">
        <v>6.8773168678500096E-5</v>
      </c>
      <c r="AA137" s="68">
        <v>6.8773168678500096E-5</v>
      </c>
      <c r="AB137" s="68">
        <v>6.8773168678500096E-5</v>
      </c>
      <c r="AC137" s="68">
        <v>6.8773168678500096E-5</v>
      </c>
      <c r="AD137" s="68">
        <v>6.8773168678500096E-5</v>
      </c>
      <c r="AE137" s="68">
        <v>6.8773168678500096E-5</v>
      </c>
      <c r="AF137" s="68">
        <v>6.8773168678500096E-5</v>
      </c>
      <c r="AG137" s="68">
        <v>6.8773168678500096E-5</v>
      </c>
      <c r="AH137" s="68" t="s">
        <v>683</v>
      </c>
    </row>
    <row r="138" spans="1:34" s="68" customFormat="1" ht="14.5" x14ac:dyDescent="0.35">
      <c r="A138" s="68" t="s">
        <v>832</v>
      </c>
      <c r="B138" s="68" t="s">
        <v>254</v>
      </c>
      <c r="C138" s="68" t="s">
        <v>1237</v>
      </c>
      <c r="D138" s="68" t="s">
        <v>238</v>
      </c>
      <c r="E138" s="68" t="s">
        <v>255</v>
      </c>
      <c r="F138" s="68" t="s">
        <v>343</v>
      </c>
      <c r="G138" s="68" t="s">
        <v>219</v>
      </c>
      <c r="H138" s="68" t="s">
        <v>256</v>
      </c>
      <c r="I138" s="68" t="s">
        <v>16</v>
      </c>
      <c r="J138" s="68">
        <v>25</v>
      </c>
      <c r="K138" s="68">
        <v>7.9076881528608502E-3</v>
      </c>
      <c r="L138" s="68">
        <v>8.03870000133464E-3</v>
      </c>
      <c r="M138" s="68">
        <v>8.5698423441151993E-3</v>
      </c>
      <c r="N138" s="68">
        <v>8.3096693923826997E-3</v>
      </c>
      <c r="O138" s="68">
        <v>7.9581989559084493E-3</v>
      </c>
      <c r="P138" s="68">
        <v>7.5255811906284401E-3</v>
      </c>
      <c r="Q138" s="68">
        <v>8.3913798399750002E-3</v>
      </c>
      <c r="R138" s="68">
        <v>7.5485401997664198E-3</v>
      </c>
      <c r="S138" s="68">
        <v>7.0495709709052197E-3</v>
      </c>
      <c r="T138" s="68">
        <v>7.2250338607096499E-3</v>
      </c>
      <c r="U138" s="68">
        <v>7.3212238100808001E-3</v>
      </c>
      <c r="V138" s="68">
        <v>5.3518769338589999E-3</v>
      </c>
      <c r="W138" s="68">
        <v>4.9578277643167398E-3</v>
      </c>
      <c r="X138" s="68">
        <v>4.9407473060172E-3</v>
      </c>
      <c r="Y138" s="68">
        <v>4.9128791898442499E-3</v>
      </c>
      <c r="Z138" s="68">
        <v>4.9128791898442499E-3</v>
      </c>
      <c r="AA138" s="68">
        <v>4.9128791898442499E-3</v>
      </c>
      <c r="AB138" s="68">
        <v>4.9128791898442499E-3</v>
      </c>
      <c r="AC138" s="68">
        <v>4.9128791898442499E-3</v>
      </c>
      <c r="AD138" s="68">
        <v>4.9128791898442499E-3</v>
      </c>
      <c r="AE138" s="68">
        <v>4.9128791898442499E-3</v>
      </c>
      <c r="AF138" s="68">
        <v>4.9128791898442499E-3</v>
      </c>
      <c r="AG138" s="68">
        <v>4.9128791898442499E-3</v>
      </c>
      <c r="AH138" s="68" t="s">
        <v>684</v>
      </c>
    </row>
    <row r="139" spans="1:34" s="68" customFormat="1" ht="14.5" x14ac:dyDescent="0.35">
      <c r="A139" s="68" t="s">
        <v>832</v>
      </c>
      <c r="B139" s="68" t="s">
        <v>254</v>
      </c>
      <c r="C139" s="68" t="s">
        <v>1237</v>
      </c>
      <c r="D139" s="68" t="s">
        <v>238</v>
      </c>
      <c r="E139" s="68" t="s">
        <v>255</v>
      </c>
      <c r="F139" s="68" t="s">
        <v>343</v>
      </c>
      <c r="G139" s="68" t="s">
        <v>219</v>
      </c>
      <c r="H139" s="68" t="s">
        <v>256</v>
      </c>
      <c r="I139" s="68" t="s">
        <v>18</v>
      </c>
      <c r="J139" s="68">
        <v>298</v>
      </c>
      <c r="K139" s="68">
        <v>1.0027183010704901E-2</v>
      </c>
      <c r="L139" s="68">
        <v>9.9742997684426002E-3</v>
      </c>
      <c r="M139" s="68">
        <v>1.0404716642356799E-2</v>
      </c>
      <c r="N139" s="68">
        <v>9.8717330786103306E-3</v>
      </c>
      <c r="O139" s="68">
        <v>9.2505134352052001E-3</v>
      </c>
      <c r="P139" s="68">
        <v>8.5589278403044693E-3</v>
      </c>
      <c r="Q139" s="68">
        <v>9.3373916294662001E-3</v>
      </c>
      <c r="R139" s="68">
        <v>8.2177010131951698E-3</v>
      </c>
      <c r="S139" s="68">
        <v>7.5080158639069198E-3</v>
      </c>
      <c r="T139" s="68">
        <v>7.6948893865107296E-3</v>
      </c>
      <c r="U139" s="68">
        <v>7.7973347223769304E-3</v>
      </c>
      <c r="V139" s="68">
        <v>5.6999180640820201E-3</v>
      </c>
      <c r="W139" s="68">
        <v>5.2802432458139304E-3</v>
      </c>
      <c r="X139" s="68">
        <v>5.26205201794986E-3</v>
      </c>
      <c r="Y139" s="68">
        <v>5.2323715935400196E-3</v>
      </c>
      <c r="Z139" s="68">
        <v>5.2323715935400196E-3</v>
      </c>
      <c r="AA139" s="68">
        <v>5.2323715935400196E-3</v>
      </c>
      <c r="AB139" s="68">
        <v>5.2323715935400196E-3</v>
      </c>
      <c r="AC139" s="68">
        <v>5.2323715935400196E-3</v>
      </c>
      <c r="AD139" s="68">
        <v>5.2323715935400196E-3</v>
      </c>
      <c r="AE139" s="68">
        <v>5.2323715935400196E-3</v>
      </c>
      <c r="AF139" s="68">
        <v>5.2323715935400196E-3</v>
      </c>
      <c r="AG139" s="68">
        <v>5.2323715935400196E-3</v>
      </c>
      <c r="AH139" s="68" t="s">
        <v>684</v>
      </c>
    </row>
    <row r="140" spans="1:34" s="68" customFormat="1" ht="14.5" x14ac:dyDescent="0.35">
      <c r="A140" s="68" t="s">
        <v>832</v>
      </c>
      <c r="B140" s="68" t="s">
        <v>254</v>
      </c>
      <c r="C140" s="68" t="s">
        <v>1237</v>
      </c>
      <c r="D140" s="68" t="s">
        <v>238</v>
      </c>
      <c r="E140" s="68" t="s">
        <v>255</v>
      </c>
      <c r="F140" s="68" t="s">
        <v>343</v>
      </c>
      <c r="G140" s="68" t="s">
        <v>219</v>
      </c>
      <c r="H140" s="68" t="s">
        <v>260</v>
      </c>
      <c r="I140" s="68" t="s">
        <v>16</v>
      </c>
      <c r="J140" s="68">
        <v>25</v>
      </c>
      <c r="K140" s="68">
        <v>1.2239996257467E-2</v>
      </c>
      <c r="L140" s="68">
        <v>1.25733114616379E-2</v>
      </c>
      <c r="M140" s="68">
        <v>1.17658886825032E-2</v>
      </c>
      <c r="N140" s="68">
        <v>1.1367991795206501E-2</v>
      </c>
      <c r="O140" s="68">
        <v>1.0196822085496601E-2</v>
      </c>
      <c r="P140" s="68">
        <v>9.3068097979343203E-3</v>
      </c>
      <c r="Q140" s="68">
        <v>1.00206582525028E-2</v>
      </c>
      <c r="R140" s="68">
        <v>1.0150736573124699E-2</v>
      </c>
      <c r="S140" s="68">
        <v>9.9033356707454792E-3</v>
      </c>
      <c r="T140" s="68">
        <v>9.2843777715974993E-3</v>
      </c>
      <c r="U140" s="68">
        <v>9.4081694752187993E-3</v>
      </c>
      <c r="V140" s="68">
        <v>9.2843777715974993E-3</v>
      </c>
      <c r="W140" s="68">
        <v>9.5938570306507501E-3</v>
      </c>
      <c r="X140" s="68">
        <v>8.0464607353844999E-3</v>
      </c>
      <c r="Y140" s="68">
        <v>6.8085436991714996E-3</v>
      </c>
      <c r="Z140" s="68">
        <v>6.8085436991714996E-3</v>
      </c>
      <c r="AA140" s="68">
        <v>6.8085436991714996E-3</v>
      </c>
      <c r="AB140" s="68">
        <v>6.8085436991714996E-3</v>
      </c>
      <c r="AC140" s="68">
        <v>6.8085436991714996E-3</v>
      </c>
      <c r="AD140" s="68">
        <v>6.8085436991714996E-3</v>
      </c>
      <c r="AE140" s="68">
        <v>6.8085436991714996E-3</v>
      </c>
      <c r="AF140" s="68">
        <v>6.8085436991714996E-3</v>
      </c>
      <c r="AG140" s="68">
        <v>6.8085436991714996E-3</v>
      </c>
      <c r="AH140" s="68" t="s">
        <v>685</v>
      </c>
    </row>
    <row r="141" spans="1:34" s="68" customFormat="1" ht="14.5" x14ac:dyDescent="0.35">
      <c r="A141" s="68" t="s">
        <v>832</v>
      </c>
      <c r="B141" s="68" t="s">
        <v>254</v>
      </c>
      <c r="C141" s="68" t="s">
        <v>1237</v>
      </c>
      <c r="D141" s="68" t="s">
        <v>238</v>
      </c>
      <c r="E141" s="68" t="s">
        <v>255</v>
      </c>
      <c r="F141" s="68" t="s">
        <v>343</v>
      </c>
      <c r="G141" s="68" t="s">
        <v>219</v>
      </c>
      <c r="H141" s="68" t="s">
        <v>260</v>
      </c>
      <c r="I141" s="68" t="s">
        <v>18</v>
      </c>
      <c r="J141" s="68">
        <v>298</v>
      </c>
      <c r="K141" s="68">
        <v>1.7448109122035701E-2</v>
      </c>
      <c r="L141" s="68">
        <v>1.7879072760194702E-2</v>
      </c>
      <c r="M141" s="68">
        <v>1.66886397562423E-2</v>
      </c>
      <c r="N141" s="68">
        <v>1.60824582014947E-2</v>
      </c>
      <c r="O141" s="68">
        <v>1.4387206071394E-2</v>
      </c>
      <c r="P141" s="68">
        <v>1.30955786162646E-2</v>
      </c>
      <c r="Q141" s="68">
        <v>1.40604875592172E-2</v>
      </c>
      <c r="R141" s="68">
        <v>1.4201973366775599E-2</v>
      </c>
      <c r="S141" s="68">
        <v>1.38148123699446E-2</v>
      </c>
      <c r="T141" s="68">
        <v>1.29513874062847E-2</v>
      </c>
      <c r="U141" s="68">
        <v>1.31240725717019E-2</v>
      </c>
      <c r="V141" s="68">
        <v>1.29513874062847E-2</v>
      </c>
      <c r="W141" s="68">
        <v>1.33831003198276E-2</v>
      </c>
      <c r="X141" s="68">
        <v>1.12245357521134E-2</v>
      </c>
      <c r="Y141" s="68">
        <v>9.4976840979421398E-3</v>
      </c>
      <c r="Z141" s="68">
        <v>9.4976840979421398E-3</v>
      </c>
      <c r="AA141" s="68">
        <v>9.4976840979421398E-3</v>
      </c>
      <c r="AB141" s="68">
        <v>9.4976840979421398E-3</v>
      </c>
      <c r="AC141" s="68">
        <v>9.4976840979421398E-3</v>
      </c>
      <c r="AD141" s="68">
        <v>9.4976840979421398E-3</v>
      </c>
      <c r="AE141" s="68">
        <v>9.4976840979421398E-3</v>
      </c>
      <c r="AF141" s="68">
        <v>9.4976840979421398E-3</v>
      </c>
      <c r="AG141" s="68">
        <v>9.4976840979421398E-3</v>
      </c>
      <c r="AH141" s="68" t="s">
        <v>685</v>
      </c>
    </row>
    <row r="142" spans="1:34" s="68" customFormat="1" ht="14.5" x14ac:dyDescent="0.35">
      <c r="A142" s="68" t="s">
        <v>832</v>
      </c>
      <c r="B142" s="68" t="s">
        <v>254</v>
      </c>
      <c r="C142" s="68" t="s">
        <v>1237</v>
      </c>
      <c r="D142" s="68" t="s">
        <v>238</v>
      </c>
      <c r="E142" s="68" t="s">
        <v>255</v>
      </c>
      <c r="F142" s="68" t="s">
        <v>344</v>
      </c>
      <c r="G142" s="68" t="s">
        <v>219</v>
      </c>
      <c r="H142" s="68" t="s">
        <v>257</v>
      </c>
      <c r="I142" s="68" t="s">
        <v>16</v>
      </c>
      <c r="J142" s="68">
        <v>25</v>
      </c>
      <c r="K142" s="68">
        <v>1.3889942685829699E-2</v>
      </c>
      <c r="L142" s="68">
        <v>1.37132590350055E-2</v>
      </c>
      <c r="M142" s="68">
        <v>1.3197156196042101E-2</v>
      </c>
      <c r="N142" s="68">
        <v>1.1883018129274701E-2</v>
      </c>
      <c r="O142" s="68">
        <v>1.10278968147962E-2</v>
      </c>
      <c r="P142" s="68">
        <v>1.1126953059553401E-2</v>
      </c>
      <c r="Q142" s="68">
        <v>1.11846128358191E-2</v>
      </c>
      <c r="R142" s="68">
        <v>1.1930115877890101E-2</v>
      </c>
      <c r="S142" s="68">
        <v>1.14822610435526E-2</v>
      </c>
      <c r="T142" s="68">
        <v>1.12056212028246E-2</v>
      </c>
      <c r="U142" s="68">
        <v>1.08242452907098E-2</v>
      </c>
      <c r="V142" s="68">
        <v>1.12699428118828E-2</v>
      </c>
      <c r="W142" s="68">
        <v>1.1144145682662801E-2</v>
      </c>
      <c r="X142" s="68">
        <v>9.6784099010274495E-3</v>
      </c>
      <c r="Y142" s="68">
        <v>8.4756527334175595E-3</v>
      </c>
      <c r="Z142" s="68">
        <v>8.4756527334175595E-3</v>
      </c>
      <c r="AA142" s="68">
        <v>8.4756527334175595E-3</v>
      </c>
      <c r="AB142" s="68">
        <v>8.4756527334175595E-3</v>
      </c>
      <c r="AC142" s="68">
        <v>8.4756527334175595E-3</v>
      </c>
      <c r="AD142" s="68">
        <v>8.4756527334175595E-3</v>
      </c>
      <c r="AE142" s="68">
        <v>8.4756527334175595E-3</v>
      </c>
      <c r="AF142" s="68">
        <v>8.4756527334175595E-3</v>
      </c>
      <c r="AG142" s="68">
        <v>8.4756527334175595E-3</v>
      </c>
      <c r="AH142" s="68" t="s">
        <v>686</v>
      </c>
    </row>
    <row r="143" spans="1:34" s="68" customFormat="1" ht="14.5" x14ac:dyDescent="0.35">
      <c r="A143" s="68" t="s">
        <v>832</v>
      </c>
      <c r="B143" s="68" t="s">
        <v>254</v>
      </c>
      <c r="C143" s="68" t="s">
        <v>1237</v>
      </c>
      <c r="D143" s="68" t="s">
        <v>238</v>
      </c>
      <c r="E143" s="68" t="s">
        <v>255</v>
      </c>
      <c r="F143" s="68" t="s">
        <v>344</v>
      </c>
      <c r="G143" s="68" t="s">
        <v>219</v>
      </c>
      <c r="H143" s="68" t="s">
        <v>257</v>
      </c>
      <c r="I143" s="68" t="s">
        <v>18</v>
      </c>
      <c r="J143" s="68">
        <v>298</v>
      </c>
      <c r="K143" s="68">
        <v>2.12330493960898E-2</v>
      </c>
      <c r="L143" s="68">
        <v>2.11789515613394E-2</v>
      </c>
      <c r="M143" s="68">
        <v>2.0589495250870098E-2</v>
      </c>
      <c r="N143" s="68">
        <v>1.8725975147531899E-2</v>
      </c>
      <c r="O143" s="68">
        <v>1.7551511628690199E-2</v>
      </c>
      <c r="P143" s="68">
        <v>1.7883604306450002E-2</v>
      </c>
      <c r="Q143" s="68">
        <v>1.81514156651135E-2</v>
      </c>
      <c r="R143" s="68">
        <v>1.9547881123698901E-2</v>
      </c>
      <c r="S143" s="68">
        <v>1.8993437372575899E-2</v>
      </c>
      <c r="T143" s="68">
        <v>1.8535832248489401E-2</v>
      </c>
      <c r="U143" s="68">
        <v>1.7904977447794099E-2</v>
      </c>
      <c r="V143" s="68">
        <v>1.86422301477112E-2</v>
      </c>
      <c r="W143" s="68">
        <v>1.84341422209147E-2</v>
      </c>
      <c r="X143" s="68">
        <v>1.6009588322720002E-2</v>
      </c>
      <c r="Y143" s="68">
        <v>1.40200417647063E-2</v>
      </c>
      <c r="Z143" s="68">
        <v>1.40200417647063E-2</v>
      </c>
      <c r="AA143" s="68">
        <v>1.40200417647063E-2</v>
      </c>
      <c r="AB143" s="68">
        <v>1.40200417647063E-2</v>
      </c>
      <c r="AC143" s="68">
        <v>1.40200417647063E-2</v>
      </c>
      <c r="AD143" s="68">
        <v>1.40200417647063E-2</v>
      </c>
      <c r="AE143" s="68">
        <v>1.40200417647063E-2</v>
      </c>
      <c r="AF143" s="68">
        <v>1.40200417647063E-2</v>
      </c>
      <c r="AG143" s="68">
        <v>1.40200417647063E-2</v>
      </c>
      <c r="AH143" s="68" t="s">
        <v>686</v>
      </c>
    </row>
    <row r="144" spans="1:34" s="68" customFormat="1" ht="14.5" x14ac:dyDescent="0.35">
      <c r="A144" s="68" t="s">
        <v>832</v>
      </c>
      <c r="B144" s="68" t="s">
        <v>254</v>
      </c>
      <c r="C144" s="68" t="s">
        <v>1237</v>
      </c>
      <c r="D144" s="68" t="s">
        <v>238</v>
      </c>
      <c r="E144" s="68" t="s">
        <v>255</v>
      </c>
      <c r="F144" s="68" t="s">
        <v>344</v>
      </c>
      <c r="G144" s="68" t="s">
        <v>219</v>
      </c>
      <c r="H144" s="68" t="s">
        <v>258</v>
      </c>
      <c r="I144" s="68" t="s">
        <v>16</v>
      </c>
      <c r="J144" s="68">
        <v>25</v>
      </c>
      <c r="K144" s="68">
        <v>8.1564355671083995E-5</v>
      </c>
      <c r="L144" s="68">
        <v>4.7550577920416997E-5</v>
      </c>
      <c r="M144" s="68">
        <v>4.1517832906835999E-5</v>
      </c>
      <c r="N144" s="68">
        <v>3.7912376199555E-5</v>
      </c>
      <c r="O144" s="68">
        <v>3.0008752045271999E-5</v>
      </c>
      <c r="P144" s="68">
        <v>2.51476404256935E-5</v>
      </c>
      <c r="Q144" s="68">
        <v>3.1328823454929002E-5</v>
      </c>
      <c r="R144" s="68">
        <v>2.3378520679371E-5</v>
      </c>
      <c r="S144" s="68">
        <v>3.6969468049799998E-6</v>
      </c>
      <c r="T144" s="68">
        <v>3.0807890041499999E-6</v>
      </c>
      <c r="U144" s="68">
        <v>4.3131046058099997E-6</v>
      </c>
      <c r="V144" s="68">
        <v>3.6969468049799998E-6</v>
      </c>
      <c r="W144" s="68">
        <v>6.1615780082999999E-6</v>
      </c>
      <c r="X144" s="68">
        <v>1.293931381743E-5</v>
      </c>
      <c r="Y144" s="68">
        <v>1.1706998215769999E-5</v>
      </c>
      <c r="Z144" s="68">
        <v>1.1706998215769999E-5</v>
      </c>
      <c r="AA144" s="68">
        <v>1.1706998215769999E-5</v>
      </c>
      <c r="AB144" s="68">
        <v>1.1706998215769999E-5</v>
      </c>
      <c r="AC144" s="68">
        <v>1.1706998215769999E-5</v>
      </c>
      <c r="AD144" s="68">
        <v>1.1706998215769999E-5</v>
      </c>
      <c r="AE144" s="68">
        <v>1.1706998215769999E-5</v>
      </c>
      <c r="AF144" s="68">
        <v>1.1706998215769999E-5</v>
      </c>
      <c r="AG144" s="68">
        <v>1.1706998215769999E-5</v>
      </c>
      <c r="AH144" s="68" t="s">
        <v>687</v>
      </c>
    </row>
    <row r="145" spans="1:34" s="68" customFormat="1" ht="14.5" x14ac:dyDescent="0.35">
      <c r="A145" s="68" t="s">
        <v>832</v>
      </c>
      <c r="B145" s="68" t="s">
        <v>254</v>
      </c>
      <c r="C145" s="68" t="s">
        <v>1237</v>
      </c>
      <c r="D145" s="68" t="s">
        <v>238</v>
      </c>
      <c r="E145" s="68" t="s">
        <v>255</v>
      </c>
      <c r="F145" s="68" t="s">
        <v>344</v>
      </c>
      <c r="G145" s="68" t="s">
        <v>219</v>
      </c>
      <c r="H145" s="68" t="s">
        <v>258</v>
      </c>
      <c r="I145" s="68" t="s">
        <v>18</v>
      </c>
      <c r="J145" s="68">
        <v>298</v>
      </c>
      <c r="K145" s="68">
        <v>1.4693327003536399E-4</v>
      </c>
      <c r="L145" s="68">
        <v>8.7620046614615398E-5</v>
      </c>
      <c r="M145" s="68">
        <v>7.8210262651854203E-5</v>
      </c>
      <c r="N145" s="68">
        <v>7.2972010528189206E-5</v>
      </c>
      <c r="O145" s="68">
        <v>5.8985460204819597E-5</v>
      </c>
      <c r="P145" s="68">
        <v>5.0454677593868E-5</v>
      </c>
      <c r="Q145" s="68">
        <v>6.41283630293053E-5</v>
      </c>
      <c r="R145" s="68">
        <v>4.88009631862263E-5</v>
      </c>
      <c r="S145" s="68">
        <v>7.8663171822956097E-6</v>
      </c>
      <c r="T145" s="68">
        <v>6.5552643185796696E-6</v>
      </c>
      <c r="U145" s="68">
        <v>9.1773700460115404E-6</v>
      </c>
      <c r="V145" s="68">
        <v>7.8663171822956097E-6</v>
      </c>
      <c r="W145" s="68">
        <v>1.31105286371593E-5</v>
      </c>
      <c r="X145" s="68">
        <v>2.7532110138034601E-5</v>
      </c>
      <c r="Y145" s="68">
        <v>2.49100044106028E-5</v>
      </c>
      <c r="Z145" s="68">
        <v>2.49100044106028E-5</v>
      </c>
      <c r="AA145" s="68">
        <v>2.49100044106028E-5</v>
      </c>
      <c r="AB145" s="68">
        <v>2.49100044106028E-5</v>
      </c>
      <c r="AC145" s="68">
        <v>2.49100044106028E-5</v>
      </c>
      <c r="AD145" s="68">
        <v>2.49100044106028E-5</v>
      </c>
      <c r="AE145" s="68">
        <v>2.49100044106028E-5</v>
      </c>
      <c r="AF145" s="68">
        <v>2.49100044106028E-5</v>
      </c>
      <c r="AG145" s="68">
        <v>2.49100044106028E-5</v>
      </c>
      <c r="AH145" s="68" t="s">
        <v>687</v>
      </c>
    </row>
    <row r="146" spans="1:34" s="68" customFormat="1" ht="14.5" x14ac:dyDescent="0.35">
      <c r="A146" s="68" t="s">
        <v>832</v>
      </c>
      <c r="B146" s="68" t="s">
        <v>254</v>
      </c>
      <c r="C146" s="68" t="s">
        <v>1237</v>
      </c>
      <c r="D146" s="68" t="s">
        <v>238</v>
      </c>
      <c r="E146" s="68" t="s">
        <v>255</v>
      </c>
      <c r="F146" s="68" t="s">
        <v>344</v>
      </c>
      <c r="G146" s="68" t="s">
        <v>219</v>
      </c>
      <c r="H146" s="68" t="s">
        <v>259</v>
      </c>
      <c r="I146" s="68" t="s">
        <v>16</v>
      </c>
      <c r="J146" s="68">
        <v>25</v>
      </c>
      <c r="K146" s="68">
        <v>3.1274467134026701E-3</v>
      </c>
      <c r="L146" s="68">
        <v>2.83562305469606E-3</v>
      </c>
      <c r="M146" s="68">
        <v>2.77034775472662E-3</v>
      </c>
      <c r="N146" s="68">
        <v>2.8275873487150199E-3</v>
      </c>
      <c r="O146" s="68">
        <v>2.3896899838643801E-3</v>
      </c>
      <c r="P146" s="68">
        <v>2.2825538984897402E-3</v>
      </c>
      <c r="Q146" s="68">
        <v>1.8290412511605301E-3</v>
      </c>
      <c r="R146" s="68">
        <v>2.4354025117184399E-3</v>
      </c>
      <c r="S146" s="68">
        <v>2.3007782638330299E-3</v>
      </c>
      <c r="T146" s="68">
        <v>2.2387335258919599E-3</v>
      </c>
      <c r="U146" s="68">
        <v>2.7419220427718199E-3</v>
      </c>
      <c r="V146" s="68">
        <v>2.7487526561231299E-3</v>
      </c>
      <c r="W146" s="68">
        <v>2.47325125095361E-3</v>
      </c>
      <c r="X146" s="68">
        <v>2.13570510784303E-3</v>
      </c>
      <c r="Y146" s="68">
        <v>1.5391648751619301E-3</v>
      </c>
      <c r="Z146" s="68">
        <v>2.2825632948961999E-3</v>
      </c>
      <c r="AA146" s="68">
        <v>2.2825632948961999E-3</v>
      </c>
      <c r="AB146" s="68">
        <v>2.2825632948961999E-3</v>
      </c>
      <c r="AC146" s="68">
        <v>2.2825632948961999E-3</v>
      </c>
      <c r="AD146" s="68">
        <v>2.2825632948961999E-3</v>
      </c>
      <c r="AE146" s="68">
        <v>2.2825632948961999E-3</v>
      </c>
      <c r="AF146" s="68">
        <v>2.2825632948961999E-3</v>
      </c>
      <c r="AG146" s="68">
        <v>2.2825632948961999E-3</v>
      </c>
      <c r="AH146" s="68" t="s">
        <v>688</v>
      </c>
    </row>
    <row r="147" spans="1:34" s="68" customFormat="1" ht="14.5" x14ac:dyDescent="0.35">
      <c r="A147" s="68" t="s">
        <v>832</v>
      </c>
      <c r="B147" s="68" t="s">
        <v>254</v>
      </c>
      <c r="C147" s="68" t="s">
        <v>1237</v>
      </c>
      <c r="D147" s="68" t="s">
        <v>238</v>
      </c>
      <c r="E147" s="68" t="s">
        <v>255</v>
      </c>
      <c r="F147" s="68" t="s">
        <v>344</v>
      </c>
      <c r="G147" s="68" t="s">
        <v>219</v>
      </c>
      <c r="H147" s="68" t="s">
        <v>259</v>
      </c>
      <c r="I147" s="68" t="s">
        <v>18</v>
      </c>
      <c r="J147" s="68">
        <v>298</v>
      </c>
      <c r="K147" s="68">
        <v>4.7808138630451797E-3</v>
      </c>
      <c r="L147" s="68">
        <v>4.37937642454815E-3</v>
      </c>
      <c r="M147" s="68">
        <v>4.32214797581232E-3</v>
      </c>
      <c r="N147" s="68">
        <v>4.4558823224436998E-3</v>
      </c>
      <c r="O147" s="68">
        <v>3.8033246270934799E-3</v>
      </c>
      <c r="P147" s="68">
        <v>3.6685955724139298E-3</v>
      </c>
      <c r="Q147" s="68">
        <v>2.96833591880186E-3</v>
      </c>
      <c r="R147" s="68">
        <v>3.9904858657457904E-3</v>
      </c>
      <c r="S147" s="68">
        <v>3.8058434394185902E-3</v>
      </c>
      <c r="T147" s="68">
        <v>3.7032118375144299E-3</v>
      </c>
      <c r="U147" s="68">
        <v>4.5355635447004803E-3</v>
      </c>
      <c r="V147" s="68">
        <v>4.5468624366532297E-3</v>
      </c>
      <c r="W147" s="68">
        <v>4.0911404612255699E-3</v>
      </c>
      <c r="X147" s="68">
        <v>3.5327868838937499E-3</v>
      </c>
      <c r="Y147" s="68">
        <v>2.54601698668676E-3</v>
      </c>
      <c r="Z147" s="68">
        <v>3.7757130608779199E-3</v>
      </c>
      <c r="AA147" s="68">
        <v>3.7757130608779199E-3</v>
      </c>
      <c r="AB147" s="68">
        <v>3.7757130608779199E-3</v>
      </c>
      <c r="AC147" s="68">
        <v>3.7757130608779199E-3</v>
      </c>
      <c r="AD147" s="68">
        <v>3.7757130608779199E-3</v>
      </c>
      <c r="AE147" s="68">
        <v>3.7757130608779199E-3</v>
      </c>
      <c r="AF147" s="68">
        <v>3.7757130608779199E-3</v>
      </c>
      <c r="AG147" s="68">
        <v>3.7757130608779199E-3</v>
      </c>
      <c r="AH147" s="68" t="s">
        <v>688</v>
      </c>
    </row>
    <row r="148" spans="1:34" s="68" customFormat="1" ht="14.5" x14ac:dyDescent="0.35">
      <c r="A148" s="68" t="s">
        <v>832</v>
      </c>
      <c r="B148" s="68" t="s">
        <v>250</v>
      </c>
      <c r="C148" s="68" t="s">
        <v>1237</v>
      </c>
      <c r="D148" s="68" t="s">
        <v>238</v>
      </c>
      <c r="E148" s="68" t="s">
        <v>236</v>
      </c>
      <c r="F148" s="68" t="s">
        <v>335</v>
      </c>
      <c r="G148" s="68" t="s">
        <v>219</v>
      </c>
      <c r="H148" s="68" t="s">
        <v>251</v>
      </c>
      <c r="I148" s="68" t="s">
        <v>16</v>
      </c>
      <c r="J148" s="68">
        <v>25</v>
      </c>
      <c r="K148" s="68">
        <v>1.4979907807496299E-4</v>
      </c>
      <c r="L148" s="68">
        <v>2.05140299606438E-4</v>
      </c>
      <c r="M148" s="68">
        <v>8.8451016402025501E-5</v>
      </c>
      <c r="N148" s="68">
        <v>8.9721265205731294E-5</v>
      </c>
      <c r="O148" s="68">
        <v>8.68802812064834E-5</v>
      </c>
      <c r="P148" s="68">
        <v>8.4235227138217803E-5</v>
      </c>
      <c r="Q148" s="68">
        <v>3.8448202198042303E-4</v>
      </c>
      <c r="R148" s="68">
        <v>3.61168477047196E-4</v>
      </c>
      <c r="AH148" s="68" t="s">
        <v>649</v>
      </c>
    </row>
    <row r="149" spans="1:34" s="68" customFormat="1" ht="14.5" x14ac:dyDescent="0.35">
      <c r="A149" s="68" t="s">
        <v>832</v>
      </c>
      <c r="B149" s="68" t="s">
        <v>250</v>
      </c>
      <c r="C149" s="68" t="s">
        <v>1237</v>
      </c>
      <c r="D149" s="68" t="s">
        <v>238</v>
      </c>
      <c r="E149" s="68" t="s">
        <v>236</v>
      </c>
      <c r="F149" s="68" t="s">
        <v>335</v>
      </c>
      <c r="G149" s="68" t="s">
        <v>219</v>
      </c>
      <c r="H149" s="68" t="s">
        <v>251</v>
      </c>
      <c r="I149" s="68" t="s">
        <v>18</v>
      </c>
      <c r="J149" s="68">
        <v>298</v>
      </c>
      <c r="K149" s="68">
        <v>1.8384589446210899E-5</v>
      </c>
      <c r="L149" s="68">
        <v>2.4767005562918499E-5</v>
      </c>
      <c r="M149" s="68">
        <v>1.05037868104741E-5</v>
      </c>
      <c r="N149" s="68">
        <v>1.04785251941008E-5</v>
      </c>
      <c r="O149" s="68">
        <v>9.9776230771052707E-6</v>
      </c>
      <c r="P149" s="68">
        <v>9.5112659788529994E-6</v>
      </c>
      <c r="Q149" s="68">
        <v>4.26771129489853E-5</v>
      </c>
      <c r="R149" s="68">
        <v>3.9403701837647002E-5</v>
      </c>
      <c r="AH149" s="68" t="s">
        <v>649</v>
      </c>
    </row>
    <row r="150" spans="1:34" s="68" customFormat="1" ht="14.5" x14ac:dyDescent="0.35">
      <c r="A150" s="68" t="s">
        <v>832</v>
      </c>
      <c r="B150" s="68" t="s">
        <v>250</v>
      </c>
      <c r="C150" s="68" t="s">
        <v>1237</v>
      </c>
      <c r="D150" s="68" t="s">
        <v>238</v>
      </c>
      <c r="E150" s="68" t="s">
        <v>236</v>
      </c>
      <c r="F150" s="68" t="s">
        <v>335</v>
      </c>
      <c r="G150" s="68" t="s">
        <v>219</v>
      </c>
      <c r="H150" s="68" t="s">
        <v>771</v>
      </c>
      <c r="I150" s="68" t="s">
        <v>16</v>
      </c>
      <c r="J150" s="68">
        <v>25</v>
      </c>
      <c r="K150" s="68">
        <v>5.2355737432627301E-5</v>
      </c>
      <c r="L150" s="68">
        <v>7.8087392477640095E-5</v>
      </c>
      <c r="M150" s="68">
        <v>3.3962617981749599E-5</v>
      </c>
      <c r="N150" s="68">
        <v>3.3865858386359898E-5</v>
      </c>
      <c r="O150" s="68">
        <v>2.9857246577362399E-5</v>
      </c>
      <c r="P150" s="68">
        <v>3.60346079381959E-5</v>
      </c>
      <c r="Q150" s="68">
        <v>1.6379367244634499E-4</v>
      </c>
      <c r="R150" s="68">
        <v>1.53226338740129E-4</v>
      </c>
      <c r="AH150" s="68" t="s">
        <v>650</v>
      </c>
    </row>
    <row r="151" spans="1:34" s="68" customFormat="1" ht="14.5" x14ac:dyDescent="0.35">
      <c r="A151" s="68" t="s">
        <v>832</v>
      </c>
      <c r="B151" s="68" t="s">
        <v>250</v>
      </c>
      <c r="C151" s="68" t="s">
        <v>1237</v>
      </c>
      <c r="D151" s="68" t="s">
        <v>238</v>
      </c>
      <c r="E151" s="68" t="s">
        <v>236</v>
      </c>
      <c r="F151" s="68" t="s">
        <v>335</v>
      </c>
      <c r="G151" s="68" t="s">
        <v>219</v>
      </c>
      <c r="H151" s="68" t="s">
        <v>771</v>
      </c>
      <c r="I151" s="68" t="s">
        <v>18</v>
      </c>
      <c r="J151" s="68">
        <v>298</v>
      </c>
      <c r="K151" s="68">
        <v>6.0882945093840398E-6</v>
      </c>
      <c r="L151" s="68">
        <v>9.4232152549116102E-6</v>
      </c>
      <c r="M151" s="68">
        <v>4.2474817093657599E-6</v>
      </c>
      <c r="N151" s="68">
        <v>4.3839904701138703E-6</v>
      </c>
      <c r="O151" s="68">
        <v>3.9960884390225504E-6</v>
      </c>
      <c r="P151" s="68">
        <v>4.9809920925132502E-6</v>
      </c>
      <c r="Q151" s="68">
        <v>2.33596310344795E-5</v>
      </c>
      <c r="R151" s="68">
        <v>2.2524944449429799E-5</v>
      </c>
      <c r="AH151" s="68" t="s">
        <v>650</v>
      </c>
    </row>
    <row r="152" spans="1:34" s="68" customFormat="1" ht="14.5" x14ac:dyDescent="0.35">
      <c r="A152" s="68" t="s">
        <v>832</v>
      </c>
      <c r="B152" s="68" t="s">
        <v>250</v>
      </c>
      <c r="C152" s="68" t="s">
        <v>1237</v>
      </c>
      <c r="D152" s="68" t="s">
        <v>238</v>
      </c>
      <c r="E152" s="68" t="s">
        <v>236</v>
      </c>
      <c r="F152" s="68" t="s">
        <v>335</v>
      </c>
      <c r="G152" s="68" t="s">
        <v>219</v>
      </c>
      <c r="H152" s="68" t="s">
        <v>252</v>
      </c>
      <c r="I152" s="68" t="s">
        <v>16</v>
      </c>
      <c r="J152" s="68">
        <v>25</v>
      </c>
      <c r="K152" s="68">
        <v>2.3569606790358101E-4</v>
      </c>
      <c r="L152" s="68">
        <v>7.8565355967860295E-5</v>
      </c>
      <c r="M152" s="68">
        <v>8.0846285657249799E-5</v>
      </c>
      <c r="N152" s="68">
        <v>8.6731647448390494E-5</v>
      </c>
      <c r="O152" s="68">
        <v>7.7660225138737594E-5</v>
      </c>
      <c r="P152" s="68">
        <v>7.2098352250817395E-5</v>
      </c>
      <c r="Q152" s="68">
        <v>2.6217582636660803E-4</v>
      </c>
      <c r="R152" s="68">
        <v>3.678918853854E-4</v>
      </c>
      <c r="AH152" s="68" t="s">
        <v>651</v>
      </c>
    </row>
    <row r="153" spans="1:34" s="68" customFormat="1" ht="14.5" x14ac:dyDescent="0.35">
      <c r="A153" s="68" t="s">
        <v>832</v>
      </c>
      <c r="B153" s="68" t="s">
        <v>250</v>
      </c>
      <c r="C153" s="68" t="s">
        <v>1237</v>
      </c>
      <c r="D153" s="68" t="s">
        <v>238</v>
      </c>
      <c r="E153" s="68" t="s">
        <v>236</v>
      </c>
      <c r="F153" s="68" t="s">
        <v>335</v>
      </c>
      <c r="G153" s="68" t="s">
        <v>219</v>
      </c>
      <c r="H153" s="68" t="s">
        <v>252</v>
      </c>
      <c r="I153" s="68" t="s">
        <v>18</v>
      </c>
      <c r="J153" s="68">
        <v>298</v>
      </c>
      <c r="K153" s="68">
        <v>2.9074740436894401E-5</v>
      </c>
      <c r="L153" s="68">
        <v>9.9022666705364993E-6</v>
      </c>
      <c r="M153" s="68">
        <v>1.0406555062405999E-5</v>
      </c>
      <c r="N153" s="68">
        <v>1.1396706214576101E-5</v>
      </c>
      <c r="O153" s="68">
        <v>1.04129630396612E-5</v>
      </c>
      <c r="P153" s="68">
        <v>9.8605512073183893E-6</v>
      </c>
      <c r="Q153" s="68">
        <v>3.6559619449594003E-5</v>
      </c>
      <c r="R153" s="68">
        <v>5.2287966898907303E-5</v>
      </c>
      <c r="AH153" s="68" t="s">
        <v>651</v>
      </c>
    </row>
    <row r="154" spans="1:34" s="68" customFormat="1" ht="14.5" x14ac:dyDescent="0.35">
      <c r="A154" s="68" t="s">
        <v>832</v>
      </c>
      <c r="B154" s="68" t="s">
        <v>250</v>
      </c>
      <c r="C154" s="68" t="s">
        <v>1237</v>
      </c>
      <c r="D154" s="68" t="s">
        <v>238</v>
      </c>
      <c r="E154" s="68" t="s">
        <v>236</v>
      </c>
      <c r="F154" s="68" t="s">
        <v>335</v>
      </c>
      <c r="G154" s="68" t="s">
        <v>219</v>
      </c>
      <c r="H154" s="68" t="s">
        <v>253</v>
      </c>
      <c r="I154" s="68" t="s">
        <v>16</v>
      </c>
      <c r="J154" s="68">
        <v>25</v>
      </c>
      <c r="K154" s="68">
        <v>7.0085580006717097E-5</v>
      </c>
      <c r="L154" s="68">
        <v>1.8158536638104001E-4</v>
      </c>
      <c r="M154" s="68">
        <v>1.04450122461623E-4</v>
      </c>
      <c r="N154" s="68">
        <v>1.11910845494596E-4</v>
      </c>
      <c r="O154" s="68">
        <v>1.19904477315639E-4</v>
      </c>
      <c r="P154" s="68">
        <v>9.6474866805686796E-5</v>
      </c>
      <c r="Q154" s="68">
        <v>4.3852212184402998E-4</v>
      </c>
      <c r="R154" s="68">
        <v>4.59458016693358E-4</v>
      </c>
      <c r="AH154" s="68" t="s">
        <v>652</v>
      </c>
    </row>
    <row r="155" spans="1:34" s="68" customFormat="1" ht="14.5" x14ac:dyDescent="0.35">
      <c r="A155" s="68" t="s">
        <v>832</v>
      </c>
      <c r="B155" s="68" t="s">
        <v>250</v>
      </c>
      <c r="C155" s="68" t="s">
        <v>1237</v>
      </c>
      <c r="D155" s="68" t="s">
        <v>238</v>
      </c>
      <c r="E155" s="68" t="s">
        <v>236</v>
      </c>
      <c r="F155" s="68" t="s">
        <v>335</v>
      </c>
      <c r="G155" s="68" t="s">
        <v>219</v>
      </c>
      <c r="H155" s="68" t="s">
        <v>253</v>
      </c>
      <c r="I155" s="68" t="s">
        <v>18</v>
      </c>
      <c r="J155" s="68">
        <v>298</v>
      </c>
      <c r="K155" s="68">
        <v>8.6455411207712292E-6</v>
      </c>
      <c r="L155" s="68">
        <v>2.28867635005396E-5</v>
      </c>
      <c r="M155" s="68">
        <v>1.34448471174069E-5</v>
      </c>
      <c r="N155" s="68">
        <v>1.4705301534663801E-5</v>
      </c>
      <c r="O155" s="68">
        <v>1.6077224709909401E-5</v>
      </c>
      <c r="P155" s="68">
        <v>1.3194412003305E-5</v>
      </c>
      <c r="Q155" s="68">
        <v>6.1150572564336596E-5</v>
      </c>
      <c r="R155" s="68">
        <v>6.5302135009399405E-5</v>
      </c>
      <c r="AH155" s="68" t="s">
        <v>652</v>
      </c>
    </row>
    <row r="156" spans="1:34" s="68" customFormat="1" ht="14.5" x14ac:dyDescent="0.35">
      <c r="A156" s="68" t="s">
        <v>832</v>
      </c>
      <c r="B156" s="68" t="s">
        <v>250</v>
      </c>
      <c r="C156" s="68" t="s">
        <v>1237</v>
      </c>
      <c r="D156" s="68" t="s">
        <v>238</v>
      </c>
      <c r="E156" s="68" t="s">
        <v>236</v>
      </c>
      <c r="F156" s="68" t="s">
        <v>335</v>
      </c>
      <c r="G156" s="68" t="s">
        <v>219</v>
      </c>
      <c r="H156" s="68" t="s">
        <v>772</v>
      </c>
      <c r="I156" s="68" t="s">
        <v>16</v>
      </c>
      <c r="J156" s="68">
        <v>25</v>
      </c>
      <c r="K156" s="68">
        <v>1.29513518095057E-4</v>
      </c>
      <c r="L156" s="68">
        <v>1.02679850498196E-4</v>
      </c>
      <c r="M156" s="68">
        <v>5.1300178210195197E-5</v>
      </c>
      <c r="N156" s="68">
        <v>4.4531404696349902E-5</v>
      </c>
      <c r="O156" s="68">
        <v>5.49644766537807E-5</v>
      </c>
      <c r="P156" s="68">
        <v>5.8044382673173499E-5</v>
      </c>
      <c r="Q156" s="68">
        <v>3.0152926063986199E-4</v>
      </c>
      <c r="R156" s="68">
        <v>2.6092007795691299E-4</v>
      </c>
      <c r="AH156" s="68" t="s">
        <v>653</v>
      </c>
    </row>
    <row r="157" spans="1:34" s="68" customFormat="1" ht="14.5" x14ac:dyDescent="0.35">
      <c r="A157" s="68" t="s">
        <v>832</v>
      </c>
      <c r="B157" s="68" t="s">
        <v>250</v>
      </c>
      <c r="C157" s="68" t="s">
        <v>1237</v>
      </c>
      <c r="D157" s="68" t="s">
        <v>238</v>
      </c>
      <c r="E157" s="68" t="s">
        <v>236</v>
      </c>
      <c r="F157" s="68" t="s">
        <v>335</v>
      </c>
      <c r="G157" s="68" t="s">
        <v>219</v>
      </c>
      <c r="H157" s="68" t="s">
        <v>772</v>
      </c>
      <c r="I157" s="68" t="s">
        <v>18</v>
      </c>
      <c r="J157" s="68">
        <v>298</v>
      </c>
      <c r="K157" s="68">
        <v>1.59763883851607E-5</v>
      </c>
      <c r="L157" s="68">
        <v>1.2941623554024199E-5</v>
      </c>
      <c r="M157" s="68">
        <v>6.6033723740747E-6</v>
      </c>
      <c r="N157" s="68">
        <v>5.8515127012742303E-6</v>
      </c>
      <c r="O157" s="68">
        <v>7.3698352389226801E-6</v>
      </c>
      <c r="P157" s="68">
        <v>7.9384561474429997E-6</v>
      </c>
      <c r="Q157" s="68">
        <v>4.2047335845891102E-5</v>
      </c>
      <c r="R157" s="68">
        <v>3.7084211262716799E-5</v>
      </c>
      <c r="AH157" s="68" t="s">
        <v>653</v>
      </c>
    </row>
    <row r="158" spans="1:34" s="68" customFormat="1" ht="14.5" x14ac:dyDescent="0.35">
      <c r="A158" s="68" t="s">
        <v>832</v>
      </c>
      <c r="B158" s="68" t="s">
        <v>250</v>
      </c>
      <c r="C158" s="68" t="s">
        <v>1237</v>
      </c>
      <c r="D158" s="68" t="s">
        <v>238</v>
      </c>
      <c r="E158" s="68" t="s">
        <v>236</v>
      </c>
      <c r="F158" s="68" t="s">
        <v>336</v>
      </c>
      <c r="G158" s="68" t="s">
        <v>219</v>
      </c>
      <c r="H158" s="68" t="s">
        <v>251</v>
      </c>
      <c r="I158" s="68" t="s">
        <v>16</v>
      </c>
      <c r="J158" s="68">
        <v>25</v>
      </c>
      <c r="K158" s="68">
        <v>9.9315663269542599E-3</v>
      </c>
      <c r="L158" s="68">
        <v>1.00404620058933E-2</v>
      </c>
      <c r="M158" s="68">
        <v>1.12750693240838E-2</v>
      </c>
      <c r="N158" s="68">
        <v>1.05709853988738E-2</v>
      </c>
      <c r="O158" s="68">
        <v>1.0468783302471399E-2</v>
      </c>
      <c r="P158" s="68">
        <v>1.0811684096351099E-2</v>
      </c>
      <c r="Q158" s="68">
        <v>9.9746903689200798E-3</v>
      </c>
      <c r="R158" s="68">
        <v>1.0200348732662399E-2</v>
      </c>
      <c r="S158" s="68">
        <v>5.8027476727799199E-3</v>
      </c>
      <c r="T158" s="68">
        <v>4.0206793735720701E-3</v>
      </c>
      <c r="U158" s="68">
        <v>4.5389412384767604E-3</v>
      </c>
      <c r="V158" s="68">
        <v>3.4045891814876998E-3</v>
      </c>
      <c r="W158" s="68">
        <v>2.9258929102625301E-3</v>
      </c>
      <c r="X158" s="68">
        <v>2.28089608056949E-3</v>
      </c>
      <c r="Y158" s="68">
        <v>3.42134412085423E-3</v>
      </c>
      <c r="Z158" s="68">
        <v>2.9547971952832001E-3</v>
      </c>
      <c r="AA158" s="68">
        <v>2.9547971952832001E-3</v>
      </c>
      <c r="AB158" s="68">
        <v>2.9547971952832001E-3</v>
      </c>
      <c r="AC158" s="68">
        <v>2.9547971952832001E-3</v>
      </c>
      <c r="AD158" s="68">
        <v>2.9547971952832001E-3</v>
      </c>
      <c r="AE158" s="68">
        <v>2.9547971952832001E-3</v>
      </c>
      <c r="AF158" s="68">
        <v>2.9547971952832001E-3</v>
      </c>
      <c r="AG158" s="68">
        <v>2.9547971952832001E-3</v>
      </c>
      <c r="AH158" s="68" t="s">
        <v>654</v>
      </c>
    </row>
    <row r="159" spans="1:34" s="68" customFormat="1" ht="14.5" x14ac:dyDescent="0.35">
      <c r="A159" s="68" t="s">
        <v>832</v>
      </c>
      <c r="B159" s="68" t="s">
        <v>250</v>
      </c>
      <c r="C159" s="68" t="s">
        <v>1237</v>
      </c>
      <c r="D159" s="68" t="s">
        <v>238</v>
      </c>
      <c r="E159" s="68" t="s">
        <v>236</v>
      </c>
      <c r="F159" s="68" t="s">
        <v>336</v>
      </c>
      <c r="G159" s="68" t="s">
        <v>219</v>
      </c>
      <c r="H159" s="68" t="s">
        <v>251</v>
      </c>
      <c r="I159" s="68" t="s">
        <v>18</v>
      </c>
      <c r="J159" s="68">
        <v>298</v>
      </c>
      <c r="K159" s="68">
        <v>4.0737819084763502E-4</v>
      </c>
      <c r="L159" s="68">
        <v>3.9148574081831198E-4</v>
      </c>
      <c r="M159" s="68">
        <v>4.3703066772344602E-4</v>
      </c>
      <c r="N159" s="68">
        <v>3.9691489268010101E-4</v>
      </c>
      <c r="O159" s="68">
        <v>3.97819775571351E-4</v>
      </c>
      <c r="P159" s="68">
        <v>3.9855018426292302E-4</v>
      </c>
      <c r="Q159" s="68">
        <v>3.6550845781945998E-4</v>
      </c>
      <c r="R159" s="68">
        <v>3.6876605640176702E-4</v>
      </c>
      <c r="S159" s="68">
        <v>2.0139137342800099E-4</v>
      </c>
      <c r="T159" s="68">
        <v>1.4097396139960101E-4</v>
      </c>
      <c r="U159" s="68">
        <v>1.61113098742401E-4</v>
      </c>
      <c r="V159" s="68">
        <v>1.20834824056801E-4</v>
      </c>
      <c r="W159" s="68">
        <v>1.00695686714001E-4</v>
      </c>
      <c r="X159" s="68">
        <v>8.0556549371200596E-5</v>
      </c>
      <c r="Y159" s="68">
        <v>1.20834824056801E-4</v>
      </c>
      <c r="Z159" s="68">
        <v>1.0435734804905499E-4</v>
      </c>
      <c r="AA159" s="68">
        <v>1.0435734804905499E-4</v>
      </c>
      <c r="AB159" s="68">
        <v>1.0435734804905499E-4</v>
      </c>
      <c r="AC159" s="68">
        <v>1.0435734804905499E-4</v>
      </c>
      <c r="AD159" s="68">
        <v>1.0435734804905499E-4</v>
      </c>
      <c r="AE159" s="68">
        <v>1.0435734804905499E-4</v>
      </c>
      <c r="AF159" s="68">
        <v>1.0435734804905499E-4</v>
      </c>
      <c r="AG159" s="68">
        <v>1.0435734804905499E-4</v>
      </c>
      <c r="AH159" s="68" t="s">
        <v>654</v>
      </c>
    </row>
    <row r="160" spans="1:34" s="68" customFormat="1" ht="14.5" x14ac:dyDescent="0.35">
      <c r="A160" s="68" t="s">
        <v>832</v>
      </c>
      <c r="B160" s="68" t="s">
        <v>250</v>
      </c>
      <c r="C160" s="68" t="s">
        <v>1237</v>
      </c>
      <c r="D160" s="68" t="s">
        <v>238</v>
      </c>
      <c r="E160" s="68" t="s">
        <v>236</v>
      </c>
      <c r="F160" s="68" t="s">
        <v>336</v>
      </c>
      <c r="G160" s="68" t="s">
        <v>219</v>
      </c>
      <c r="H160" s="68" t="s">
        <v>771</v>
      </c>
      <c r="I160" s="68" t="s">
        <v>16</v>
      </c>
      <c r="J160" s="68">
        <v>25</v>
      </c>
      <c r="K160" s="68">
        <v>3.4582525612216202E-3</v>
      </c>
      <c r="L160" s="68">
        <v>3.7998336784002898E-3</v>
      </c>
      <c r="M160" s="68">
        <v>4.3004004274245396E-3</v>
      </c>
      <c r="N160" s="68">
        <v>3.9621760786300803E-3</v>
      </c>
      <c r="O160" s="68">
        <v>3.5845505288475302E-3</v>
      </c>
      <c r="P160" s="68">
        <v>4.5999851197407104E-3</v>
      </c>
      <c r="Q160" s="68">
        <v>4.2407196331100804E-3</v>
      </c>
      <c r="R160" s="68">
        <v>4.3275530981533097E-3</v>
      </c>
      <c r="S160" s="68">
        <v>2.8164364772700198E-3</v>
      </c>
      <c r="T160" s="68">
        <v>3.1517643954243201E-3</v>
      </c>
      <c r="U160" s="68">
        <v>3.8308470853584999E-3</v>
      </c>
      <c r="V160" s="68">
        <v>3.11247776594666E-3</v>
      </c>
      <c r="W160" s="68">
        <v>3.45770571353974E-3</v>
      </c>
      <c r="X160" s="68">
        <v>2.8884387884076002E-3</v>
      </c>
      <c r="Y160" s="68">
        <v>3.7309001016931301E-3</v>
      </c>
      <c r="Z160" s="68">
        <v>3.2221409969168001E-3</v>
      </c>
      <c r="AA160" s="68">
        <v>3.2221409969168001E-3</v>
      </c>
      <c r="AB160" s="68">
        <v>3.2221409969168001E-3</v>
      </c>
      <c r="AC160" s="68">
        <v>3.2221409969168001E-3</v>
      </c>
      <c r="AD160" s="68">
        <v>3.2221409969168001E-3</v>
      </c>
      <c r="AE160" s="68">
        <v>3.2221409969168001E-3</v>
      </c>
      <c r="AF160" s="68">
        <v>3.2221409969168001E-3</v>
      </c>
      <c r="AG160" s="68">
        <v>3.2221409969168001E-3</v>
      </c>
      <c r="AH160" s="68" t="s">
        <v>655</v>
      </c>
    </row>
    <row r="161" spans="1:34" s="68" customFormat="1" ht="14.5" x14ac:dyDescent="0.35">
      <c r="A161" s="68" t="s">
        <v>832</v>
      </c>
      <c r="B161" s="68" t="s">
        <v>250</v>
      </c>
      <c r="C161" s="68" t="s">
        <v>1237</v>
      </c>
      <c r="D161" s="68" t="s">
        <v>238</v>
      </c>
      <c r="E161" s="68" t="s">
        <v>236</v>
      </c>
      <c r="F161" s="68" t="s">
        <v>336</v>
      </c>
      <c r="G161" s="68" t="s">
        <v>219</v>
      </c>
      <c r="H161" s="68" t="s">
        <v>771</v>
      </c>
      <c r="I161" s="68" t="s">
        <v>18</v>
      </c>
      <c r="J161" s="68">
        <v>298</v>
      </c>
      <c r="K161" s="68">
        <v>1.3490855533309899E-4</v>
      </c>
      <c r="L161" s="68">
        <v>1.4895036041348499E-4</v>
      </c>
      <c r="M161" s="68">
        <v>1.7672481373443401E-4</v>
      </c>
      <c r="N161" s="68">
        <v>1.6606068838155501E-4</v>
      </c>
      <c r="O161" s="68">
        <v>1.59328829490764E-4</v>
      </c>
      <c r="P161" s="68">
        <v>2.0871830529154399E-4</v>
      </c>
      <c r="Q161" s="68">
        <v>2.00063737320994E-4</v>
      </c>
      <c r="R161" s="68">
        <v>2.1080341561586401E-4</v>
      </c>
      <c r="S161" s="68">
        <v>1.3816869685141499E-4</v>
      </c>
      <c r="T161" s="68">
        <v>1.5619070078855499E-4</v>
      </c>
      <c r="U161" s="68">
        <v>1.9223470866283699E-4</v>
      </c>
      <c r="V161" s="68">
        <v>1.5619070078855499E-4</v>
      </c>
      <c r="W161" s="68">
        <v>1.6820537007998201E-4</v>
      </c>
      <c r="X161" s="68">
        <v>1.44176031497128E-4</v>
      </c>
      <c r="Y161" s="68">
        <v>1.8622737401712301E-4</v>
      </c>
      <c r="Z161" s="68">
        <v>1.60832732105698E-4</v>
      </c>
      <c r="AA161" s="68">
        <v>1.60832732105698E-4</v>
      </c>
      <c r="AB161" s="68">
        <v>1.60832732105698E-4</v>
      </c>
      <c r="AC161" s="68">
        <v>1.60832732105698E-4</v>
      </c>
      <c r="AD161" s="68">
        <v>1.60832732105698E-4</v>
      </c>
      <c r="AE161" s="68">
        <v>1.60832732105698E-4</v>
      </c>
      <c r="AF161" s="68">
        <v>1.60832732105698E-4</v>
      </c>
      <c r="AG161" s="68">
        <v>1.60832732105698E-4</v>
      </c>
      <c r="AH161" s="68" t="s">
        <v>655</v>
      </c>
    </row>
    <row r="162" spans="1:34" s="68" customFormat="1" ht="14.5" x14ac:dyDescent="0.35">
      <c r="A162" s="68" t="s">
        <v>832</v>
      </c>
      <c r="B162" s="68" t="s">
        <v>250</v>
      </c>
      <c r="C162" s="68" t="s">
        <v>1237</v>
      </c>
      <c r="D162" s="68" t="s">
        <v>238</v>
      </c>
      <c r="E162" s="68" t="s">
        <v>236</v>
      </c>
      <c r="F162" s="68" t="s">
        <v>336</v>
      </c>
      <c r="G162" s="68" t="s">
        <v>219</v>
      </c>
      <c r="H162" s="68" t="s">
        <v>252</v>
      </c>
      <c r="I162" s="68" t="s">
        <v>16</v>
      </c>
      <c r="J162" s="68">
        <v>25</v>
      </c>
      <c r="K162" s="68">
        <v>1.55684280361119E-2</v>
      </c>
      <c r="L162" s="68">
        <v>3.82309200102521E-3</v>
      </c>
      <c r="M162" s="68">
        <v>1.0236884611868001E-2</v>
      </c>
      <c r="N162" s="68">
        <v>1.0147271474996699E-2</v>
      </c>
      <c r="O162" s="68">
        <v>9.3235992264117697E-3</v>
      </c>
      <c r="P162" s="68">
        <v>9.2036896330441598E-3</v>
      </c>
      <c r="Q162" s="68">
        <v>6.78789453581572E-3</v>
      </c>
      <c r="R162" s="68">
        <v>1.03903263725775E-2</v>
      </c>
      <c r="S162" s="68">
        <v>7.8402090164004599E-3</v>
      </c>
      <c r="T162" s="68">
        <v>7.3732594974252903E-3</v>
      </c>
      <c r="U162" s="68">
        <v>6.1318333320658702E-3</v>
      </c>
      <c r="V162" s="68">
        <v>8.4310392549343093E-3</v>
      </c>
      <c r="W162" s="68">
        <v>9.0925009070115907E-3</v>
      </c>
      <c r="X162" s="68">
        <v>8.4761791714818794E-3</v>
      </c>
      <c r="Y162" s="68">
        <v>1.0402583528636799E-2</v>
      </c>
      <c r="Z162" s="68">
        <v>8.9840494110954103E-3</v>
      </c>
      <c r="AA162" s="68">
        <v>8.9840494110954103E-3</v>
      </c>
      <c r="AB162" s="68">
        <v>8.9840494110954103E-3</v>
      </c>
      <c r="AC162" s="68">
        <v>8.9840494110954103E-3</v>
      </c>
      <c r="AD162" s="68">
        <v>8.9840494110954103E-3</v>
      </c>
      <c r="AE162" s="68">
        <v>8.9840494110954103E-3</v>
      </c>
      <c r="AF162" s="68">
        <v>8.9840494110954103E-3</v>
      </c>
      <c r="AG162" s="68">
        <v>8.9840494110954103E-3</v>
      </c>
      <c r="AH162" s="68" t="s">
        <v>656</v>
      </c>
    </row>
    <row r="163" spans="1:34" s="68" customFormat="1" ht="14.5" x14ac:dyDescent="0.35">
      <c r="A163" s="68" t="s">
        <v>832</v>
      </c>
      <c r="B163" s="68" t="s">
        <v>250</v>
      </c>
      <c r="C163" s="68" t="s">
        <v>1237</v>
      </c>
      <c r="D163" s="68" t="s">
        <v>238</v>
      </c>
      <c r="E163" s="68" t="s">
        <v>236</v>
      </c>
      <c r="F163" s="68" t="s">
        <v>336</v>
      </c>
      <c r="G163" s="68" t="s">
        <v>219</v>
      </c>
      <c r="H163" s="68" t="s">
        <v>252</v>
      </c>
      <c r="I163" s="68" t="s">
        <v>18</v>
      </c>
      <c r="J163" s="68">
        <v>298</v>
      </c>
      <c r="K163" s="68">
        <v>6.4425780043664705E-4</v>
      </c>
      <c r="L163" s="68">
        <v>1.56522603971938E-4</v>
      </c>
      <c r="M163" s="68">
        <v>4.3298514999266303E-4</v>
      </c>
      <c r="N163" s="68">
        <v>4.3169456963388199E-4</v>
      </c>
      <c r="O163" s="68">
        <v>4.1517730099227302E-4</v>
      </c>
      <c r="P163" s="68">
        <v>4.1318626872052398E-4</v>
      </c>
      <c r="Q163" s="68">
        <v>3.1311513830518299E-4</v>
      </c>
      <c r="R163" s="68">
        <v>4.8934558052496997E-4</v>
      </c>
      <c r="S163" s="68">
        <v>3.6790203221244601E-4</v>
      </c>
      <c r="T163" s="68">
        <v>3.49506930601823E-4</v>
      </c>
      <c r="U163" s="68">
        <v>2.9432162576995598E-4</v>
      </c>
      <c r="V163" s="68">
        <v>4.04692235433691E-4</v>
      </c>
      <c r="W163" s="68">
        <v>4.23087337044314E-4</v>
      </c>
      <c r="X163" s="68">
        <v>4.04692235433691E-4</v>
      </c>
      <c r="Y163" s="68">
        <v>4.9666774348680002E-4</v>
      </c>
      <c r="Z163" s="68">
        <v>4.2894032392041799E-4</v>
      </c>
      <c r="AA163" s="68">
        <v>4.2894032392041799E-4</v>
      </c>
      <c r="AB163" s="68">
        <v>4.2894032392041799E-4</v>
      </c>
      <c r="AC163" s="68">
        <v>4.2894032392041799E-4</v>
      </c>
      <c r="AD163" s="68">
        <v>4.2894032392041799E-4</v>
      </c>
      <c r="AE163" s="68">
        <v>4.2894032392041799E-4</v>
      </c>
      <c r="AF163" s="68">
        <v>4.2894032392041799E-4</v>
      </c>
      <c r="AG163" s="68">
        <v>4.2894032392041799E-4</v>
      </c>
      <c r="AH163" s="68" t="s">
        <v>656</v>
      </c>
    </row>
    <row r="164" spans="1:34" s="68" customFormat="1" ht="14.5" x14ac:dyDescent="0.35">
      <c r="A164" s="68" t="s">
        <v>832</v>
      </c>
      <c r="B164" s="68" t="s">
        <v>250</v>
      </c>
      <c r="C164" s="68" t="s">
        <v>1237</v>
      </c>
      <c r="D164" s="68" t="s">
        <v>238</v>
      </c>
      <c r="E164" s="68" t="s">
        <v>236</v>
      </c>
      <c r="F164" s="68" t="s">
        <v>336</v>
      </c>
      <c r="G164" s="68" t="s">
        <v>219</v>
      </c>
      <c r="H164" s="68" t="s">
        <v>253</v>
      </c>
      <c r="I164" s="68" t="s">
        <v>16</v>
      </c>
      <c r="J164" s="68">
        <v>25</v>
      </c>
      <c r="K164" s="68">
        <v>4.6293615265151303E-3</v>
      </c>
      <c r="L164" s="68">
        <v>8.8361791678074498E-3</v>
      </c>
      <c r="M164" s="68">
        <v>1.32256397760586E-2</v>
      </c>
      <c r="N164" s="68">
        <v>1.30931414730224E-2</v>
      </c>
      <c r="O164" s="68">
        <v>1.43952878059036E-2</v>
      </c>
      <c r="P164" s="68">
        <v>1.2315464969017399E-2</v>
      </c>
      <c r="Q164" s="68">
        <v>1.13536093542701E-2</v>
      </c>
      <c r="R164" s="68">
        <v>1.2976417631337601E-2</v>
      </c>
      <c r="S164" s="68">
        <v>5.2454951949155101E-3</v>
      </c>
      <c r="T164" s="68">
        <v>1.55781550091887E-2</v>
      </c>
      <c r="U164" s="68">
        <v>1.17947039243167E-2</v>
      </c>
      <c r="V164" s="68">
        <v>1.2819978224197901E-2</v>
      </c>
      <c r="W164" s="68">
        <v>1.26956694674338E-2</v>
      </c>
      <c r="X164" s="68">
        <v>1.18575272617862E-2</v>
      </c>
      <c r="Y164" s="68">
        <v>1.08264379346744E-2</v>
      </c>
      <c r="Z164" s="68">
        <v>9.3501054890369802E-3</v>
      </c>
      <c r="AA164" s="68">
        <v>9.3501054890369802E-3</v>
      </c>
      <c r="AB164" s="68">
        <v>9.3501054890369802E-3</v>
      </c>
      <c r="AC164" s="68">
        <v>9.3501054890369802E-3</v>
      </c>
      <c r="AD164" s="68">
        <v>9.3501054890369802E-3</v>
      </c>
      <c r="AE164" s="68">
        <v>9.3501054890369802E-3</v>
      </c>
      <c r="AF164" s="68">
        <v>9.3501054890369802E-3</v>
      </c>
      <c r="AG164" s="68">
        <v>9.3501054890369802E-3</v>
      </c>
      <c r="AH164" s="68" t="s">
        <v>657</v>
      </c>
    </row>
    <row r="165" spans="1:34" s="68" customFormat="1" ht="14.5" x14ac:dyDescent="0.35">
      <c r="A165" s="68" t="s">
        <v>832</v>
      </c>
      <c r="B165" s="68" t="s">
        <v>250</v>
      </c>
      <c r="C165" s="68" t="s">
        <v>1237</v>
      </c>
      <c r="D165" s="68" t="s">
        <v>238</v>
      </c>
      <c r="E165" s="68" t="s">
        <v>236</v>
      </c>
      <c r="F165" s="68" t="s">
        <v>336</v>
      </c>
      <c r="G165" s="68" t="s">
        <v>219</v>
      </c>
      <c r="H165" s="68" t="s">
        <v>253</v>
      </c>
      <c r="I165" s="68" t="s">
        <v>18</v>
      </c>
      <c r="J165" s="68">
        <v>298</v>
      </c>
      <c r="K165" s="68">
        <v>1.91573758608165E-4</v>
      </c>
      <c r="L165" s="68">
        <v>3.6176523404012501E-4</v>
      </c>
      <c r="M165" s="68">
        <v>5.59399254686012E-4</v>
      </c>
      <c r="N165" s="68">
        <v>5.5702048449962995E-4</v>
      </c>
      <c r="O165" s="68">
        <v>6.41018194060899E-4</v>
      </c>
      <c r="P165" s="68">
        <v>5.5288489953387698E-4</v>
      </c>
      <c r="Q165" s="68">
        <v>5.2372454292972802E-4</v>
      </c>
      <c r="R165" s="68">
        <v>6.1114082380514501E-4</v>
      </c>
      <c r="S165" s="68">
        <v>2.4614501196755701E-4</v>
      </c>
      <c r="T165" s="68">
        <v>7.3843503590267001E-4</v>
      </c>
      <c r="U165" s="68">
        <v>5.6613352752538299E-4</v>
      </c>
      <c r="V165" s="68">
        <v>6.1536252991889495E-4</v>
      </c>
      <c r="W165" s="68">
        <v>5.9074802872213902E-4</v>
      </c>
      <c r="X165" s="68">
        <v>5.6613352752538299E-4</v>
      </c>
      <c r="Y165" s="68">
        <v>5.1690452513187104E-4</v>
      </c>
      <c r="Z165" s="68">
        <v>4.4641754443207099E-4</v>
      </c>
      <c r="AA165" s="68">
        <v>4.4641754443207099E-4</v>
      </c>
      <c r="AB165" s="68">
        <v>4.4641754443207099E-4</v>
      </c>
      <c r="AC165" s="68">
        <v>4.4641754443207099E-4</v>
      </c>
      <c r="AD165" s="68">
        <v>4.4641754443207099E-4</v>
      </c>
      <c r="AE165" s="68">
        <v>4.4641754443207099E-4</v>
      </c>
      <c r="AF165" s="68">
        <v>4.4641754443207099E-4</v>
      </c>
      <c r="AG165" s="68">
        <v>4.4641754443207099E-4</v>
      </c>
      <c r="AH165" s="68" t="s">
        <v>657</v>
      </c>
    </row>
    <row r="166" spans="1:34" s="68" customFormat="1" ht="14.5" x14ac:dyDescent="0.35">
      <c r="A166" s="68" t="s">
        <v>832</v>
      </c>
      <c r="B166" s="68" t="s">
        <v>250</v>
      </c>
      <c r="C166" s="68" t="s">
        <v>1237</v>
      </c>
      <c r="D166" s="68" t="s">
        <v>238</v>
      </c>
      <c r="E166" s="68" t="s">
        <v>236</v>
      </c>
      <c r="F166" s="68" t="s">
        <v>336</v>
      </c>
      <c r="G166" s="68" t="s">
        <v>219</v>
      </c>
      <c r="H166" s="68" t="s">
        <v>772</v>
      </c>
      <c r="I166" s="68" t="s">
        <v>16</v>
      </c>
      <c r="J166" s="68">
        <v>25</v>
      </c>
      <c r="K166" s="68">
        <v>8.5547540275106096E-3</v>
      </c>
      <c r="L166" s="68">
        <v>4.9965345446497198E-3</v>
      </c>
      <c r="M166" s="68">
        <v>6.4957097365293702E-3</v>
      </c>
      <c r="N166" s="68">
        <v>5.2100042592376199E-3</v>
      </c>
      <c r="O166" s="68">
        <v>6.5988316553784098E-3</v>
      </c>
      <c r="P166" s="68">
        <v>7.4096351218550802E-3</v>
      </c>
      <c r="Q166" s="68">
        <v>7.80677932458901E-3</v>
      </c>
      <c r="R166" s="68">
        <v>7.3691344517985598E-3</v>
      </c>
      <c r="S166" s="68">
        <v>3.83224607628538E-3</v>
      </c>
      <c r="T166" s="68">
        <v>4.0168465808817101E-3</v>
      </c>
      <c r="U166" s="68">
        <v>5.7299459955717103E-3</v>
      </c>
      <c r="V166" s="68">
        <v>5.7297886145836197E-3</v>
      </c>
      <c r="W166" s="68">
        <v>5.6833231086996904E-3</v>
      </c>
      <c r="X166" s="68">
        <v>4.8742404554378196E-3</v>
      </c>
      <c r="Y166" s="68">
        <v>5.5389096084520802E-3</v>
      </c>
      <c r="Z166" s="68">
        <v>4.78360375275407E-3</v>
      </c>
      <c r="AA166" s="68">
        <v>4.78360375275407E-3</v>
      </c>
      <c r="AB166" s="68">
        <v>4.78360375275407E-3</v>
      </c>
      <c r="AC166" s="68">
        <v>4.78360375275407E-3</v>
      </c>
      <c r="AD166" s="68">
        <v>4.78360375275407E-3</v>
      </c>
      <c r="AE166" s="68">
        <v>4.78360375275407E-3</v>
      </c>
      <c r="AF166" s="68">
        <v>4.78360375275407E-3</v>
      </c>
      <c r="AG166" s="68">
        <v>4.78360375275407E-3</v>
      </c>
      <c r="AH166" s="68" t="s">
        <v>658</v>
      </c>
    </row>
    <row r="167" spans="1:34" s="68" customFormat="1" ht="14.5" x14ac:dyDescent="0.35">
      <c r="A167" s="68" t="s">
        <v>832</v>
      </c>
      <c r="B167" s="68" t="s">
        <v>250</v>
      </c>
      <c r="C167" s="68" t="s">
        <v>1237</v>
      </c>
      <c r="D167" s="68" t="s">
        <v>238</v>
      </c>
      <c r="E167" s="68" t="s">
        <v>236</v>
      </c>
      <c r="F167" s="68" t="s">
        <v>336</v>
      </c>
      <c r="G167" s="68" t="s">
        <v>219</v>
      </c>
      <c r="H167" s="68" t="s">
        <v>772</v>
      </c>
      <c r="I167" s="68" t="s">
        <v>18</v>
      </c>
      <c r="J167" s="68">
        <v>298</v>
      </c>
      <c r="K167" s="68">
        <v>3.5401563987426198E-4</v>
      </c>
      <c r="L167" s="68">
        <v>2.0456494312838801E-4</v>
      </c>
      <c r="M167" s="68">
        <v>2.7474626912559798E-4</v>
      </c>
      <c r="N167" s="68">
        <v>2.2164880007637699E-4</v>
      </c>
      <c r="O167" s="68">
        <v>2.9384415286978901E-4</v>
      </c>
      <c r="P167" s="68">
        <v>3.3264479905839898E-4</v>
      </c>
      <c r="Q167" s="68">
        <v>3.60114727039284E-4</v>
      </c>
      <c r="R167" s="68">
        <v>3.4705872048438599E-4</v>
      </c>
      <c r="S167" s="68">
        <v>1.7982825667712401E-4</v>
      </c>
      <c r="T167" s="68">
        <v>1.90406389422837E-4</v>
      </c>
      <c r="U167" s="68">
        <v>2.7503145138854201E-4</v>
      </c>
      <c r="V167" s="68">
        <v>2.7503145138854201E-4</v>
      </c>
      <c r="W167" s="68">
        <v>2.6445331864283098E-4</v>
      </c>
      <c r="X167" s="68">
        <v>2.3271892040569101E-4</v>
      </c>
      <c r="Y167" s="68">
        <v>2.6445331864283098E-4</v>
      </c>
      <c r="Z167" s="68">
        <v>2.28391502464263E-4</v>
      </c>
      <c r="AA167" s="68">
        <v>2.28391502464263E-4</v>
      </c>
      <c r="AB167" s="68">
        <v>2.28391502464263E-4</v>
      </c>
      <c r="AC167" s="68">
        <v>2.28391502464263E-4</v>
      </c>
      <c r="AD167" s="68">
        <v>2.28391502464263E-4</v>
      </c>
      <c r="AE167" s="68">
        <v>2.28391502464263E-4</v>
      </c>
      <c r="AF167" s="68">
        <v>2.28391502464263E-4</v>
      </c>
      <c r="AG167" s="68">
        <v>2.28391502464263E-4</v>
      </c>
      <c r="AH167" s="68" t="s">
        <v>658</v>
      </c>
    </row>
    <row r="168" spans="1:34" s="68" customFormat="1" ht="14.5" x14ac:dyDescent="0.35">
      <c r="A168" s="68" t="s">
        <v>832</v>
      </c>
      <c r="B168" s="68" t="s">
        <v>250</v>
      </c>
      <c r="C168" s="68" t="s">
        <v>1237</v>
      </c>
      <c r="D168" s="68" t="s">
        <v>238</v>
      </c>
      <c r="E168" s="68" t="s">
        <v>236</v>
      </c>
      <c r="F168" s="68" t="s">
        <v>338</v>
      </c>
      <c r="G168" s="68" t="s">
        <v>219</v>
      </c>
      <c r="H168" s="68" t="s">
        <v>251</v>
      </c>
      <c r="I168" s="68" t="s">
        <v>16</v>
      </c>
      <c r="J168" s="68">
        <v>25</v>
      </c>
      <c r="K168" s="68">
        <v>2.6518261907195798E-3</v>
      </c>
      <c r="L168" s="68">
        <v>2.8560034210495201E-3</v>
      </c>
      <c r="M168" s="68">
        <v>3.0152469281127E-3</v>
      </c>
      <c r="N168" s="68">
        <v>2.8641112059699199E-3</v>
      </c>
      <c r="O168" s="68">
        <v>2.74509357361578E-3</v>
      </c>
      <c r="P168" s="68">
        <v>2.7004154355574099E-3</v>
      </c>
      <c r="Q168" s="68">
        <v>2.7933937811979201E-3</v>
      </c>
      <c r="R168" s="68">
        <v>2.7824252145021398E-3</v>
      </c>
      <c r="S168" s="68">
        <v>1.43026437169036E-3</v>
      </c>
      <c r="T168" s="68">
        <v>9.8083411501531399E-4</v>
      </c>
      <c r="U168" s="68">
        <v>1.0320050125254101E-3</v>
      </c>
      <c r="V168" s="68">
        <v>7.7994656959935998E-4</v>
      </c>
      <c r="W168" s="68">
        <v>7.1555843363207202E-4</v>
      </c>
      <c r="X168" s="68">
        <v>5.72164974068044E-4</v>
      </c>
      <c r="Y168" s="68">
        <v>8.5824746110206096E-4</v>
      </c>
      <c r="Z168" s="68">
        <v>7.4121371640632598E-4</v>
      </c>
      <c r="AA168" s="68">
        <v>7.4121371640632598E-4</v>
      </c>
      <c r="AB168" s="68">
        <v>7.4121371640632598E-4</v>
      </c>
      <c r="AC168" s="68">
        <v>7.4121371640632598E-4</v>
      </c>
      <c r="AD168" s="68">
        <v>7.4121371640632598E-4</v>
      </c>
      <c r="AE168" s="68">
        <v>7.4121371640632598E-4</v>
      </c>
      <c r="AF168" s="68">
        <v>7.4121371640632598E-4</v>
      </c>
      <c r="AG168" s="68">
        <v>7.4121371640632598E-4</v>
      </c>
      <c r="AH168" s="68" t="s">
        <v>659</v>
      </c>
    </row>
    <row r="169" spans="1:34" s="68" customFormat="1" ht="14.5" x14ac:dyDescent="0.35">
      <c r="A169" s="68" t="s">
        <v>832</v>
      </c>
      <c r="B169" s="68" t="s">
        <v>250</v>
      </c>
      <c r="C169" s="68" t="s">
        <v>1237</v>
      </c>
      <c r="D169" s="68" t="s">
        <v>238</v>
      </c>
      <c r="E169" s="68" t="s">
        <v>236</v>
      </c>
      <c r="F169" s="68" t="s">
        <v>338</v>
      </c>
      <c r="G169" s="68" t="s">
        <v>219</v>
      </c>
      <c r="H169" s="68" t="s">
        <v>251</v>
      </c>
      <c r="I169" s="68" t="s">
        <v>18</v>
      </c>
      <c r="J169" s="68">
        <v>298</v>
      </c>
      <c r="K169" s="68">
        <v>2.4028137076313299E-4</v>
      </c>
      <c r="L169" s="68">
        <v>2.3562308813266199E-4</v>
      </c>
      <c r="M169" s="68">
        <v>2.54108512315401E-4</v>
      </c>
      <c r="N169" s="68">
        <v>2.2887353160415801E-4</v>
      </c>
      <c r="O169" s="68">
        <v>2.2672112396527699E-4</v>
      </c>
      <c r="P169" s="68">
        <v>2.2455051767405299E-4</v>
      </c>
      <c r="Q169" s="68">
        <v>2.2236171167109301E-4</v>
      </c>
      <c r="R169" s="68">
        <v>2.2015470488356099E-4</v>
      </c>
      <c r="S169" s="68">
        <v>1.0862455507330899E-4</v>
      </c>
      <c r="T169" s="68">
        <v>7.6037188551316505E-5</v>
      </c>
      <c r="U169" s="68">
        <v>8.6899644058647502E-5</v>
      </c>
      <c r="V169" s="68">
        <v>6.5174733043985494E-5</v>
      </c>
      <c r="W169" s="68">
        <v>5.4312277536654897E-5</v>
      </c>
      <c r="X169" s="68">
        <v>4.34498220293239E-5</v>
      </c>
      <c r="Y169" s="68">
        <v>6.5174733043985494E-5</v>
      </c>
      <c r="Z169" s="68">
        <v>5.6287269447078397E-5</v>
      </c>
      <c r="AA169" s="68">
        <v>5.6287269447078397E-5</v>
      </c>
      <c r="AB169" s="68">
        <v>5.6287269447078397E-5</v>
      </c>
      <c r="AC169" s="68">
        <v>5.6287269447078397E-5</v>
      </c>
      <c r="AD169" s="68">
        <v>5.6287269447078397E-5</v>
      </c>
      <c r="AE169" s="68">
        <v>5.6287269447078397E-5</v>
      </c>
      <c r="AF169" s="68">
        <v>5.6287269447078397E-5</v>
      </c>
      <c r="AG169" s="68">
        <v>5.6287269447078397E-5</v>
      </c>
      <c r="AH169" s="68" t="s">
        <v>659</v>
      </c>
    </row>
    <row r="170" spans="1:34" s="68" customFormat="1" ht="14.5" x14ac:dyDescent="0.35">
      <c r="A170" s="68" t="s">
        <v>832</v>
      </c>
      <c r="B170" s="68" t="s">
        <v>250</v>
      </c>
      <c r="C170" s="68" t="s">
        <v>1237</v>
      </c>
      <c r="D170" s="68" t="s">
        <v>238</v>
      </c>
      <c r="E170" s="68" t="s">
        <v>236</v>
      </c>
      <c r="F170" s="68" t="s">
        <v>338</v>
      </c>
      <c r="G170" s="68" t="s">
        <v>219</v>
      </c>
      <c r="H170" s="68" t="s">
        <v>771</v>
      </c>
      <c r="I170" s="68" t="s">
        <v>16</v>
      </c>
      <c r="J170" s="68">
        <v>25</v>
      </c>
      <c r="K170" s="68">
        <v>9.1252861175698796E-4</v>
      </c>
      <c r="L170" s="68">
        <v>1.0611436523351701E-3</v>
      </c>
      <c r="M170" s="68">
        <v>1.12478329536985E-3</v>
      </c>
      <c r="N170" s="68">
        <v>1.05243053718975E-3</v>
      </c>
      <c r="O170" s="68">
        <v>9.2482640530959503E-4</v>
      </c>
      <c r="P170" s="68">
        <v>1.13355633600768E-3</v>
      </c>
      <c r="Q170" s="68">
        <v>1.17637304728139E-3</v>
      </c>
      <c r="R170" s="68">
        <v>1.176140913137E-3</v>
      </c>
      <c r="S170" s="68">
        <v>6.92438870343484E-4</v>
      </c>
      <c r="T170" s="68">
        <v>7.6691435300017905E-4</v>
      </c>
      <c r="U170" s="68">
        <v>8.6928059170363297E-4</v>
      </c>
      <c r="V170" s="68">
        <v>7.11677272554034E-4</v>
      </c>
      <c r="W170" s="68">
        <v>8.4352296967761303E-4</v>
      </c>
      <c r="X170" s="68">
        <v>7.2299908241272898E-4</v>
      </c>
      <c r="Y170" s="68">
        <v>9.3387381478310697E-4</v>
      </c>
      <c r="Z170" s="68">
        <v>8.0652738549450201E-4</v>
      </c>
      <c r="AA170" s="68">
        <v>8.0652738549450201E-4</v>
      </c>
      <c r="AB170" s="68">
        <v>8.0652738549450201E-4</v>
      </c>
      <c r="AC170" s="68">
        <v>8.0652738549450201E-4</v>
      </c>
      <c r="AD170" s="68">
        <v>8.0652738549450201E-4</v>
      </c>
      <c r="AE170" s="68">
        <v>8.0652738549450201E-4</v>
      </c>
      <c r="AF170" s="68">
        <v>8.0652738549450201E-4</v>
      </c>
      <c r="AG170" s="68">
        <v>8.0652738549450201E-4</v>
      </c>
      <c r="AH170" s="68" t="s">
        <v>660</v>
      </c>
    </row>
    <row r="171" spans="1:34" s="68" customFormat="1" ht="14.5" x14ac:dyDescent="0.35">
      <c r="A171" s="68" t="s">
        <v>832</v>
      </c>
      <c r="B171" s="68" t="s">
        <v>250</v>
      </c>
      <c r="C171" s="68" t="s">
        <v>1237</v>
      </c>
      <c r="D171" s="68" t="s">
        <v>238</v>
      </c>
      <c r="E171" s="68" t="s">
        <v>236</v>
      </c>
      <c r="F171" s="68" t="s">
        <v>338</v>
      </c>
      <c r="G171" s="68" t="s">
        <v>219</v>
      </c>
      <c r="H171" s="68" t="s">
        <v>771</v>
      </c>
      <c r="I171" s="68" t="s">
        <v>18</v>
      </c>
      <c r="J171" s="68">
        <v>298</v>
      </c>
      <c r="K171" s="68">
        <v>7.9572282786329201E-5</v>
      </c>
      <c r="L171" s="68">
        <v>8.9648588032191495E-5</v>
      </c>
      <c r="M171" s="68">
        <v>1.02755442178009E-4</v>
      </c>
      <c r="N171" s="68">
        <v>9.5755782691520706E-5</v>
      </c>
      <c r="O171" s="68">
        <v>9.08029553089403E-5</v>
      </c>
      <c r="P171" s="68">
        <v>1.17595739136201E-4</v>
      </c>
      <c r="Q171" s="68">
        <v>1.21711315079844E-4</v>
      </c>
      <c r="R171" s="68">
        <v>1.25850421826229E-4</v>
      </c>
      <c r="S171" s="68">
        <v>7.4524111758488497E-5</v>
      </c>
      <c r="T171" s="68">
        <v>8.4244648074813E-5</v>
      </c>
      <c r="U171" s="68">
        <v>1.0368572070746201E-4</v>
      </c>
      <c r="V171" s="68">
        <v>8.4244648074813E-5</v>
      </c>
      <c r="W171" s="68">
        <v>9.0725005619029394E-5</v>
      </c>
      <c r="X171" s="68">
        <v>7.7764290530596701E-5</v>
      </c>
      <c r="Y171" s="68">
        <v>1.0044554193535401E-4</v>
      </c>
      <c r="Z171" s="68">
        <v>8.6748422580533097E-5</v>
      </c>
      <c r="AA171" s="68">
        <v>8.6748422580533097E-5</v>
      </c>
      <c r="AB171" s="68">
        <v>8.6748422580533097E-5</v>
      </c>
      <c r="AC171" s="68">
        <v>8.6748422580533097E-5</v>
      </c>
      <c r="AD171" s="68">
        <v>8.6748422580533097E-5</v>
      </c>
      <c r="AE171" s="68">
        <v>8.6748422580533097E-5</v>
      </c>
      <c r="AF171" s="68">
        <v>8.6748422580533097E-5</v>
      </c>
      <c r="AG171" s="68">
        <v>8.6748422580533097E-5</v>
      </c>
      <c r="AH171" s="68" t="s">
        <v>660</v>
      </c>
    </row>
    <row r="172" spans="1:34" s="68" customFormat="1" ht="14.5" x14ac:dyDescent="0.35">
      <c r="A172" s="68" t="s">
        <v>832</v>
      </c>
      <c r="B172" s="68" t="s">
        <v>250</v>
      </c>
      <c r="C172" s="68" t="s">
        <v>1237</v>
      </c>
      <c r="D172" s="68" t="s">
        <v>238</v>
      </c>
      <c r="E172" s="68" t="s">
        <v>236</v>
      </c>
      <c r="F172" s="68" t="s">
        <v>338</v>
      </c>
      <c r="G172" s="68" t="s">
        <v>219</v>
      </c>
      <c r="H172" s="68" t="s">
        <v>252</v>
      </c>
      <c r="I172" s="68" t="s">
        <v>16</v>
      </c>
      <c r="J172" s="68">
        <v>25</v>
      </c>
      <c r="K172" s="68">
        <v>4.1080388929179996E-3</v>
      </c>
      <c r="L172" s="68">
        <v>1.0676387843610001E-3</v>
      </c>
      <c r="M172" s="68">
        <v>2.6774894576395598E-3</v>
      </c>
      <c r="N172" s="68">
        <v>2.6953114040134799E-3</v>
      </c>
      <c r="O172" s="68">
        <v>2.4055207724696199E-3</v>
      </c>
      <c r="P172" s="68">
        <v>2.2680292276192099E-3</v>
      </c>
      <c r="Q172" s="68">
        <v>1.88295781625774E-3</v>
      </c>
      <c r="R172" s="68">
        <v>2.8238793772049999E-3</v>
      </c>
      <c r="S172" s="68">
        <v>1.9275653892380101E-3</v>
      </c>
      <c r="T172" s="68">
        <v>1.7941247591919201E-3</v>
      </c>
      <c r="U172" s="68">
        <v>1.39141124361205E-3</v>
      </c>
      <c r="V172" s="68">
        <v>1.9277821314564901E-3</v>
      </c>
      <c r="W172" s="68">
        <v>2.2181567785961301E-3</v>
      </c>
      <c r="X172" s="68">
        <v>2.1216547111686601E-3</v>
      </c>
      <c r="Y172" s="68">
        <v>2.6038489637069898E-3</v>
      </c>
      <c r="Z172" s="68">
        <v>2.2487786504742199E-3</v>
      </c>
      <c r="AA172" s="68">
        <v>2.2487786504742199E-3</v>
      </c>
      <c r="AB172" s="68">
        <v>2.2487786504742199E-3</v>
      </c>
      <c r="AC172" s="68">
        <v>2.2487786504742199E-3</v>
      </c>
      <c r="AD172" s="68">
        <v>2.2487786504742199E-3</v>
      </c>
      <c r="AE172" s="68">
        <v>2.2487786504742199E-3</v>
      </c>
      <c r="AF172" s="68">
        <v>2.2487786504742199E-3</v>
      </c>
      <c r="AG172" s="68">
        <v>2.2487786504742199E-3</v>
      </c>
      <c r="AH172" s="68" t="s">
        <v>661</v>
      </c>
    </row>
    <row r="173" spans="1:34" s="68" customFormat="1" ht="14.5" x14ac:dyDescent="0.35">
      <c r="A173" s="68" t="s">
        <v>832</v>
      </c>
      <c r="B173" s="68" t="s">
        <v>250</v>
      </c>
      <c r="C173" s="68" t="s">
        <v>1237</v>
      </c>
      <c r="D173" s="68" t="s">
        <v>238</v>
      </c>
      <c r="E173" s="68" t="s">
        <v>236</v>
      </c>
      <c r="F173" s="68" t="s">
        <v>338</v>
      </c>
      <c r="G173" s="68" t="s">
        <v>219</v>
      </c>
      <c r="H173" s="68" t="s">
        <v>252</v>
      </c>
      <c r="I173" s="68" t="s">
        <v>18</v>
      </c>
      <c r="J173" s="68">
        <v>298</v>
      </c>
      <c r="K173" s="68">
        <v>3.7999861281640601E-4</v>
      </c>
      <c r="L173" s="68">
        <v>9.42060858547328E-5</v>
      </c>
      <c r="M173" s="68">
        <v>2.5175627351836199E-4</v>
      </c>
      <c r="N173" s="68">
        <v>2.4892858027898598E-4</v>
      </c>
      <c r="O173" s="68">
        <v>2.3661333625420901E-4</v>
      </c>
      <c r="P173" s="68">
        <v>2.3279675734837101E-4</v>
      </c>
      <c r="Q173" s="68">
        <v>1.90487570435544E-4</v>
      </c>
      <c r="R173" s="68">
        <v>2.92141128491439E-4</v>
      </c>
      <c r="S173" s="68">
        <v>1.9843548350361901E-4</v>
      </c>
      <c r="T173" s="68">
        <v>1.8851370932843799E-4</v>
      </c>
      <c r="U173" s="68">
        <v>1.58748386802895E-4</v>
      </c>
      <c r="V173" s="68">
        <v>2.18279031853981E-4</v>
      </c>
      <c r="W173" s="68">
        <v>2.28200806029162E-4</v>
      </c>
      <c r="X173" s="68">
        <v>2.18279031853981E-4</v>
      </c>
      <c r="Y173" s="68">
        <v>2.67887902729885E-4</v>
      </c>
      <c r="Z173" s="68">
        <v>2.3135773417581E-4</v>
      </c>
      <c r="AA173" s="68">
        <v>2.3135773417581E-4</v>
      </c>
      <c r="AB173" s="68">
        <v>2.3135773417581E-4</v>
      </c>
      <c r="AC173" s="68">
        <v>2.3135773417581E-4</v>
      </c>
      <c r="AD173" s="68">
        <v>2.3135773417581E-4</v>
      </c>
      <c r="AE173" s="68">
        <v>2.3135773417581E-4</v>
      </c>
      <c r="AF173" s="68">
        <v>2.3135773417581E-4</v>
      </c>
      <c r="AG173" s="68">
        <v>2.3135773417581E-4</v>
      </c>
      <c r="AH173" s="68" t="s">
        <v>661</v>
      </c>
    </row>
    <row r="174" spans="1:34" s="68" customFormat="1" ht="14.5" x14ac:dyDescent="0.35">
      <c r="A174" s="68" t="s">
        <v>832</v>
      </c>
      <c r="B174" s="68" t="s">
        <v>250</v>
      </c>
      <c r="C174" s="68" t="s">
        <v>1237</v>
      </c>
      <c r="D174" s="68" t="s">
        <v>238</v>
      </c>
      <c r="E174" s="68" t="s">
        <v>236</v>
      </c>
      <c r="F174" s="68" t="s">
        <v>338</v>
      </c>
      <c r="G174" s="68" t="s">
        <v>219</v>
      </c>
      <c r="H174" s="68" t="s">
        <v>253</v>
      </c>
      <c r="I174" s="68" t="s">
        <v>16</v>
      </c>
      <c r="J174" s="68">
        <v>25</v>
      </c>
      <c r="K174" s="68">
        <v>1.22154896796195E-3</v>
      </c>
      <c r="L174" s="68">
        <v>2.4675962761513898E-3</v>
      </c>
      <c r="M174" s="68">
        <v>3.4592077974466501E-3</v>
      </c>
      <c r="N174" s="68">
        <v>3.4777914056557399E-3</v>
      </c>
      <c r="O174" s="68">
        <v>3.7140339263710201E-3</v>
      </c>
      <c r="P174" s="68">
        <v>3.0348518491070901E-3</v>
      </c>
      <c r="Q174" s="68">
        <v>3.1494843303116801E-3</v>
      </c>
      <c r="R174" s="68">
        <v>3.52672638232473E-3</v>
      </c>
      <c r="S174" s="68">
        <v>1.28963844790143E-3</v>
      </c>
      <c r="T174" s="68">
        <v>3.7906103283459301E-3</v>
      </c>
      <c r="U174" s="68">
        <v>2.67640732658993E-3</v>
      </c>
      <c r="V174" s="68">
        <v>2.9313260440349599E-3</v>
      </c>
      <c r="W174" s="68">
        <v>3.09716606861025E-3</v>
      </c>
      <c r="X174" s="68">
        <v>2.9680328918036901E-3</v>
      </c>
      <c r="Y174" s="68">
        <v>2.7099430751251099E-3</v>
      </c>
      <c r="Z174" s="68">
        <v>2.3404053830626001E-3</v>
      </c>
      <c r="AA174" s="68">
        <v>2.3404053830626001E-3</v>
      </c>
      <c r="AB174" s="68">
        <v>2.3404053830626001E-3</v>
      </c>
      <c r="AC174" s="68">
        <v>2.3404053830626001E-3</v>
      </c>
      <c r="AD174" s="68">
        <v>2.3404053830626001E-3</v>
      </c>
      <c r="AE174" s="68">
        <v>2.3404053830626001E-3</v>
      </c>
      <c r="AF174" s="68">
        <v>2.3404053830626001E-3</v>
      </c>
      <c r="AG174" s="68">
        <v>2.3404053830626001E-3</v>
      </c>
      <c r="AH174" s="68" t="s">
        <v>662</v>
      </c>
    </row>
    <row r="175" spans="1:34" s="68" customFormat="1" ht="14.5" x14ac:dyDescent="0.35">
      <c r="A175" s="68" t="s">
        <v>832</v>
      </c>
      <c r="B175" s="68" t="s">
        <v>250</v>
      </c>
      <c r="C175" s="68" t="s">
        <v>1237</v>
      </c>
      <c r="D175" s="68" t="s">
        <v>238</v>
      </c>
      <c r="E175" s="68" t="s">
        <v>236</v>
      </c>
      <c r="F175" s="68" t="s">
        <v>338</v>
      </c>
      <c r="G175" s="68" t="s">
        <v>219</v>
      </c>
      <c r="H175" s="68" t="s">
        <v>253</v>
      </c>
      <c r="I175" s="68" t="s">
        <v>18</v>
      </c>
      <c r="J175" s="68">
        <v>298</v>
      </c>
      <c r="K175" s="68">
        <v>1.12994770841407E-4</v>
      </c>
      <c r="L175" s="68">
        <v>2.1773523971880599E-4</v>
      </c>
      <c r="M175" s="68">
        <v>3.25258895763714E-4</v>
      </c>
      <c r="N175" s="68">
        <v>3.2119541950782797E-4</v>
      </c>
      <c r="O175" s="68">
        <v>3.6532212414767799E-4</v>
      </c>
      <c r="P175" s="68">
        <v>3.1150554009679499E-4</v>
      </c>
      <c r="Q175" s="68">
        <v>3.1861447613214402E-4</v>
      </c>
      <c r="R175" s="68">
        <v>3.6485334094993902E-4</v>
      </c>
      <c r="S175" s="68">
        <v>1.3276334508960001E-4</v>
      </c>
      <c r="T175" s="68">
        <v>3.9829003526880099E-4</v>
      </c>
      <c r="U175" s="68">
        <v>3.0535569370608102E-4</v>
      </c>
      <c r="V175" s="68">
        <v>3.3190836272400102E-4</v>
      </c>
      <c r="W175" s="68">
        <v>3.1863202821504099E-4</v>
      </c>
      <c r="X175" s="68">
        <v>3.0535569370608102E-4</v>
      </c>
      <c r="Y175" s="68">
        <v>2.7880302468816101E-4</v>
      </c>
      <c r="Z175" s="68">
        <v>2.4078443041250299E-4</v>
      </c>
      <c r="AA175" s="68">
        <v>2.4078443041250299E-4</v>
      </c>
      <c r="AB175" s="68">
        <v>2.4078443041250299E-4</v>
      </c>
      <c r="AC175" s="68">
        <v>2.4078443041250299E-4</v>
      </c>
      <c r="AD175" s="68">
        <v>2.4078443041250299E-4</v>
      </c>
      <c r="AE175" s="68">
        <v>2.4078443041250299E-4</v>
      </c>
      <c r="AF175" s="68">
        <v>2.4078443041250299E-4</v>
      </c>
      <c r="AG175" s="68">
        <v>2.4078443041250299E-4</v>
      </c>
      <c r="AH175" s="68" t="s">
        <v>662</v>
      </c>
    </row>
    <row r="176" spans="1:34" s="68" customFormat="1" ht="14.5" x14ac:dyDescent="0.35">
      <c r="A176" s="68" t="s">
        <v>832</v>
      </c>
      <c r="B176" s="68" t="s">
        <v>250</v>
      </c>
      <c r="C176" s="68" t="s">
        <v>1237</v>
      </c>
      <c r="D176" s="68" t="s">
        <v>238</v>
      </c>
      <c r="E176" s="68" t="s">
        <v>236</v>
      </c>
      <c r="F176" s="68" t="s">
        <v>338</v>
      </c>
      <c r="G176" s="68" t="s">
        <v>219</v>
      </c>
      <c r="H176" s="68" t="s">
        <v>772</v>
      </c>
      <c r="I176" s="68" t="s">
        <v>16</v>
      </c>
      <c r="J176" s="68">
        <v>25</v>
      </c>
      <c r="K176" s="68">
        <v>2.2573417292255701E-3</v>
      </c>
      <c r="L176" s="68">
        <v>1.3953349973887801E-3</v>
      </c>
      <c r="M176" s="68">
        <v>1.69897336922999E-3</v>
      </c>
      <c r="N176" s="68">
        <v>1.38387781675925E-3</v>
      </c>
      <c r="O176" s="68">
        <v>1.70252133704721E-3</v>
      </c>
      <c r="P176" s="68">
        <v>1.82592739351237E-3</v>
      </c>
      <c r="Q176" s="68">
        <v>2.1655958370407498E-3</v>
      </c>
      <c r="R176" s="68">
        <v>2.0027808617452199E-3</v>
      </c>
      <c r="S176" s="68">
        <v>9.4218213879740701E-4</v>
      </c>
      <c r="T176" s="68">
        <v>9.7741357226771098E-4</v>
      </c>
      <c r="U176" s="68">
        <v>1.3002165668521699E-3</v>
      </c>
      <c r="V176" s="68">
        <v>1.3101331608381E-3</v>
      </c>
      <c r="W176" s="68">
        <v>1.3864724136340601E-3</v>
      </c>
      <c r="X176" s="68">
        <v>1.2200609515714801E-3</v>
      </c>
      <c r="Y176" s="68">
        <v>1.38643289951304E-3</v>
      </c>
      <c r="Z176" s="68">
        <v>1.19737386776127E-3</v>
      </c>
      <c r="AA176" s="68">
        <v>1.19737386776127E-3</v>
      </c>
      <c r="AB176" s="68">
        <v>1.19737386776127E-3</v>
      </c>
      <c r="AC176" s="68">
        <v>1.19737386776127E-3</v>
      </c>
      <c r="AD176" s="68">
        <v>1.19737386776127E-3</v>
      </c>
      <c r="AE176" s="68">
        <v>1.19737386776127E-3</v>
      </c>
      <c r="AF176" s="68">
        <v>1.19737386776127E-3</v>
      </c>
      <c r="AG176" s="68">
        <v>1.19737386776127E-3</v>
      </c>
      <c r="AH176" s="68" t="s">
        <v>663</v>
      </c>
    </row>
    <row r="177" spans="1:34" s="68" customFormat="1" ht="14.5" x14ac:dyDescent="0.35">
      <c r="A177" s="68" t="s">
        <v>832</v>
      </c>
      <c r="B177" s="68" t="s">
        <v>250</v>
      </c>
      <c r="C177" s="68" t="s">
        <v>1237</v>
      </c>
      <c r="D177" s="68" t="s">
        <v>238</v>
      </c>
      <c r="E177" s="68" t="s">
        <v>236</v>
      </c>
      <c r="F177" s="68" t="s">
        <v>338</v>
      </c>
      <c r="G177" s="68" t="s">
        <v>219</v>
      </c>
      <c r="H177" s="68" t="s">
        <v>772</v>
      </c>
      <c r="I177" s="68" t="s">
        <v>18</v>
      </c>
      <c r="J177" s="68">
        <v>298</v>
      </c>
      <c r="K177" s="68">
        <v>2.08806865786269E-4</v>
      </c>
      <c r="L177" s="68">
        <v>1.2312127517809799E-4</v>
      </c>
      <c r="M177" s="68">
        <v>1.5974935140224901E-4</v>
      </c>
      <c r="N177" s="68">
        <v>1.2780962514850799E-4</v>
      </c>
      <c r="O177" s="68">
        <v>1.6746446682692399E-4</v>
      </c>
      <c r="P177" s="68">
        <v>1.8741820924831999E-4</v>
      </c>
      <c r="Q177" s="68">
        <v>2.1908036705945699E-4</v>
      </c>
      <c r="R177" s="68">
        <v>2.07195344742527E-4</v>
      </c>
      <c r="S177" s="68">
        <v>9.6994047156369196E-5</v>
      </c>
      <c r="T177" s="68">
        <v>1.0269957934203799E-4</v>
      </c>
      <c r="U177" s="68">
        <v>1.4834383682738801E-4</v>
      </c>
      <c r="V177" s="68">
        <v>1.4834383682738801E-4</v>
      </c>
      <c r="W177" s="68">
        <v>1.4263830464172E-4</v>
      </c>
      <c r="X177" s="68">
        <v>1.2552170808471301E-4</v>
      </c>
      <c r="Y177" s="68">
        <v>1.4263830464172E-4</v>
      </c>
      <c r="Z177" s="68">
        <v>1.2318762673602999E-4</v>
      </c>
      <c r="AA177" s="68">
        <v>1.2318762673602999E-4</v>
      </c>
      <c r="AB177" s="68">
        <v>1.2318762673602999E-4</v>
      </c>
      <c r="AC177" s="68">
        <v>1.2318762673602999E-4</v>
      </c>
      <c r="AD177" s="68">
        <v>1.2318762673602999E-4</v>
      </c>
      <c r="AE177" s="68">
        <v>1.2318762673602999E-4</v>
      </c>
      <c r="AF177" s="68">
        <v>1.2318762673602999E-4</v>
      </c>
      <c r="AG177" s="68">
        <v>1.2318762673602999E-4</v>
      </c>
      <c r="AH177" s="68" t="s">
        <v>663</v>
      </c>
    </row>
    <row r="178" spans="1:34" s="68" customFormat="1" ht="14.5" x14ac:dyDescent="0.35">
      <c r="A178" s="68" t="s">
        <v>832</v>
      </c>
      <c r="B178" s="68" t="s">
        <v>250</v>
      </c>
      <c r="C178" s="68" t="s">
        <v>1237</v>
      </c>
      <c r="D178" s="68" t="s">
        <v>238</v>
      </c>
      <c r="E178" s="68" t="s">
        <v>236</v>
      </c>
      <c r="F178" s="68" t="s">
        <v>340</v>
      </c>
      <c r="G178" s="68" t="s">
        <v>219</v>
      </c>
      <c r="H178" s="68" t="s">
        <v>251</v>
      </c>
      <c r="I178" s="68" t="s">
        <v>16</v>
      </c>
      <c r="J178" s="68">
        <v>25</v>
      </c>
      <c r="K178" s="68">
        <v>6.8876914714197004E-4</v>
      </c>
      <c r="L178" s="68">
        <v>7.4569926339877204E-4</v>
      </c>
      <c r="M178" s="68">
        <v>7.9145507479625495E-4</v>
      </c>
      <c r="N178" s="68">
        <v>7.3799535339403905E-4</v>
      </c>
      <c r="O178" s="68">
        <v>6.9419568878712401E-4</v>
      </c>
      <c r="P178" s="68">
        <v>6.7005998158718705E-4</v>
      </c>
      <c r="Q178" s="68">
        <v>6.79935107104521E-4</v>
      </c>
      <c r="R178" s="68">
        <v>6.6420361730351303E-4</v>
      </c>
      <c r="S178" s="68">
        <v>3.4142400824492601E-4</v>
      </c>
      <c r="T178" s="68">
        <v>2.34138751968012E-4</v>
      </c>
      <c r="U178" s="68">
        <v>2.4635395726795299E-4</v>
      </c>
      <c r="V178" s="68">
        <v>1.86184099443641E-4</v>
      </c>
      <c r="W178" s="68">
        <v>1.70813755400608E-4</v>
      </c>
      <c r="X178" s="68">
        <v>1.3658374122316199E-4</v>
      </c>
      <c r="Y178" s="68">
        <v>2.0487561183474401E-4</v>
      </c>
      <c r="Z178" s="68">
        <v>1.7693802840273301E-4</v>
      </c>
      <c r="AA178" s="68">
        <v>1.7693802840273301E-4</v>
      </c>
      <c r="AB178" s="68">
        <v>1.7693802840273301E-4</v>
      </c>
      <c r="AC178" s="68">
        <v>1.7693802840273301E-4</v>
      </c>
      <c r="AD178" s="68">
        <v>1.7693802840273301E-4</v>
      </c>
      <c r="AE178" s="68">
        <v>1.7693802840273301E-4</v>
      </c>
      <c r="AF178" s="68">
        <v>1.7693802840273301E-4</v>
      </c>
      <c r="AG178" s="68">
        <v>1.7693802840273301E-4</v>
      </c>
      <c r="AH178" s="68" t="s">
        <v>664</v>
      </c>
    </row>
    <row r="179" spans="1:34" s="68" customFormat="1" ht="14.5" x14ac:dyDescent="0.35">
      <c r="A179" s="68" t="s">
        <v>832</v>
      </c>
      <c r="B179" s="68" t="s">
        <v>250</v>
      </c>
      <c r="C179" s="68" t="s">
        <v>1237</v>
      </c>
      <c r="D179" s="68" t="s">
        <v>238</v>
      </c>
      <c r="E179" s="68" t="s">
        <v>236</v>
      </c>
      <c r="F179" s="68" t="s">
        <v>340</v>
      </c>
      <c r="G179" s="68" t="s">
        <v>219</v>
      </c>
      <c r="H179" s="68" t="s">
        <v>251</v>
      </c>
      <c r="I179" s="68" t="s">
        <v>18</v>
      </c>
      <c r="J179" s="68">
        <v>298</v>
      </c>
      <c r="K179" s="68">
        <v>8.8528629308821095E-5</v>
      </c>
      <c r="L179" s="68">
        <v>8.72685669158617E-5</v>
      </c>
      <c r="M179" s="68">
        <v>9.4614480225495206E-5</v>
      </c>
      <c r="N179" s="68">
        <v>8.3655467722735201E-5</v>
      </c>
      <c r="O179" s="68">
        <v>8.1330184001348103E-5</v>
      </c>
      <c r="P179" s="68">
        <v>7.9037313445653502E-5</v>
      </c>
      <c r="Q179" s="68">
        <v>7.6776855668431494E-5</v>
      </c>
      <c r="R179" s="68">
        <v>7.4548810306398794E-5</v>
      </c>
      <c r="S179" s="68">
        <v>3.6782458748996603E-5</v>
      </c>
      <c r="T179" s="68">
        <v>2.5747721124297601E-5</v>
      </c>
      <c r="U179" s="68">
        <v>2.94259669991973E-5</v>
      </c>
      <c r="V179" s="68">
        <v>2.2069475249398E-5</v>
      </c>
      <c r="W179" s="68">
        <v>1.8391229374498301E-5</v>
      </c>
      <c r="X179" s="68">
        <v>1.4712983499598601E-5</v>
      </c>
      <c r="Y179" s="68">
        <v>2.2069475249398E-5</v>
      </c>
      <c r="Z179" s="68">
        <v>1.90600013517528E-5</v>
      </c>
      <c r="AA179" s="68">
        <v>1.90600013517528E-5</v>
      </c>
      <c r="AB179" s="68">
        <v>1.90600013517528E-5</v>
      </c>
      <c r="AC179" s="68">
        <v>1.90600013517528E-5</v>
      </c>
      <c r="AD179" s="68">
        <v>1.90600013517528E-5</v>
      </c>
      <c r="AE179" s="68">
        <v>1.90600013517528E-5</v>
      </c>
      <c r="AF179" s="68">
        <v>1.90600013517528E-5</v>
      </c>
      <c r="AG179" s="68">
        <v>1.90600013517528E-5</v>
      </c>
      <c r="AH179" s="68" t="s">
        <v>664</v>
      </c>
    </row>
    <row r="180" spans="1:34" s="68" customFormat="1" ht="14.5" x14ac:dyDescent="0.35">
      <c r="A180" s="68" t="s">
        <v>832</v>
      </c>
      <c r="B180" s="68" t="s">
        <v>250</v>
      </c>
      <c r="C180" s="68" t="s">
        <v>1237</v>
      </c>
      <c r="D180" s="68" t="s">
        <v>238</v>
      </c>
      <c r="E180" s="68" t="s">
        <v>236</v>
      </c>
      <c r="F180" s="68" t="s">
        <v>340</v>
      </c>
      <c r="G180" s="68" t="s">
        <v>219</v>
      </c>
      <c r="H180" s="68" t="s">
        <v>771</v>
      </c>
      <c r="I180" s="68" t="s">
        <v>16</v>
      </c>
      <c r="J180" s="68">
        <v>25</v>
      </c>
      <c r="K180" s="68">
        <v>2.3701461123738101E-4</v>
      </c>
      <c r="L180" s="68">
        <v>2.7706340758367701E-4</v>
      </c>
      <c r="M180" s="68">
        <v>2.9523799157760199E-4</v>
      </c>
      <c r="N180" s="68">
        <v>2.7117970999069598E-4</v>
      </c>
      <c r="O180" s="68">
        <v>2.3387563528363601E-4</v>
      </c>
      <c r="P180" s="68">
        <v>2.8127181011930398E-4</v>
      </c>
      <c r="Q180" s="68">
        <v>2.86338911213277E-4</v>
      </c>
      <c r="R180" s="68">
        <v>2.8076120245482599E-4</v>
      </c>
      <c r="S180" s="68">
        <v>1.6529479392530299E-4</v>
      </c>
      <c r="T180" s="68">
        <v>1.8307312799271201E-4</v>
      </c>
      <c r="U180" s="68">
        <v>2.0750937363993099E-4</v>
      </c>
      <c r="V180" s="68">
        <v>1.69887268243314E-4</v>
      </c>
      <c r="W180" s="68">
        <v>2.0136067083431701E-4</v>
      </c>
      <c r="X180" s="68">
        <v>1.7258994180426799E-4</v>
      </c>
      <c r="Y180" s="68">
        <v>2.2292867483051301E-4</v>
      </c>
      <c r="Z180" s="68">
        <v>1.9252931008089801E-4</v>
      </c>
      <c r="AA180" s="68">
        <v>1.9252931008089801E-4</v>
      </c>
      <c r="AB180" s="68">
        <v>1.9252931008089801E-4</v>
      </c>
      <c r="AC180" s="68">
        <v>1.9252931008089801E-4</v>
      </c>
      <c r="AD180" s="68">
        <v>1.9252931008089801E-4</v>
      </c>
      <c r="AE180" s="68">
        <v>1.9252931008089801E-4</v>
      </c>
      <c r="AF180" s="68">
        <v>1.9252931008089801E-4</v>
      </c>
      <c r="AG180" s="68">
        <v>1.9252931008089801E-4</v>
      </c>
      <c r="AH180" s="68" t="s">
        <v>665</v>
      </c>
    </row>
    <row r="181" spans="1:34" s="68" customFormat="1" ht="14.5" x14ac:dyDescent="0.35">
      <c r="A181" s="68" t="s">
        <v>832</v>
      </c>
      <c r="B181" s="68" t="s">
        <v>250</v>
      </c>
      <c r="C181" s="68" t="s">
        <v>1237</v>
      </c>
      <c r="D181" s="68" t="s">
        <v>238</v>
      </c>
      <c r="E181" s="68" t="s">
        <v>236</v>
      </c>
      <c r="F181" s="68" t="s">
        <v>340</v>
      </c>
      <c r="G181" s="68" t="s">
        <v>219</v>
      </c>
      <c r="H181" s="68" t="s">
        <v>771</v>
      </c>
      <c r="I181" s="68" t="s">
        <v>18</v>
      </c>
      <c r="J181" s="68">
        <v>298</v>
      </c>
      <c r="K181" s="68">
        <v>2.9317400278159401E-5</v>
      </c>
      <c r="L181" s="68">
        <v>3.3203468580273501E-5</v>
      </c>
      <c r="M181" s="68">
        <v>3.8259846800984199E-5</v>
      </c>
      <c r="N181" s="68">
        <v>3.4999655626715497E-5</v>
      </c>
      <c r="O181" s="68">
        <v>3.2573149488591002E-5</v>
      </c>
      <c r="P181" s="68">
        <v>4.1391359905358002E-5</v>
      </c>
      <c r="Q181" s="68">
        <v>4.2024375513543E-5</v>
      </c>
      <c r="R181" s="68">
        <v>4.2615483637589698E-5</v>
      </c>
      <c r="S181" s="68">
        <v>2.52353628948097E-5</v>
      </c>
      <c r="T181" s="68">
        <v>2.8526931968045801E-5</v>
      </c>
      <c r="U181" s="68">
        <v>3.5110070114518E-5</v>
      </c>
      <c r="V181" s="68">
        <v>2.8526931968045801E-5</v>
      </c>
      <c r="W181" s="68">
        <v>3.0721311350203201E-5</v>
      </c>
      <c r="X181" s="68">
        <v>2.6332552585888402E-5</v>
      </c>
      <c r="Y181" s="68">
        <v>3.4012880423439298E-5</v>
      </c>
      <c r="Z181" s="68">
        <v>2.9374760365697601E-5</v>
      </c>
      <c r="AA181" s="68">
        <v>2.9374760365697601E-5</v>
      </c>
      <c r="AB181" s="68">
        <v>2.9374760365697601E-5</v>
      </c>
      <c r="AC181" s="68">
        <v>2.9374760365697601E-5</v>
      </c>
      <c r="AD181" s="68">
        <v>2.9374760365697601E-5</v>
      </c>
      <c r="AE181" s="68">
        <v>2.9374760365697601E-5</v>
      </c>
      <c r="AF181" s="68">
        <v>2.9374760365697601E-5</v>
      </c>
      <c r="AG181" s="68">
        <v>2.9374760365697601E-5</v>
      </c>
      <c r="AH181" s="68" t="s">
        <v>665</v>
      </c>
    </row>
    <row r="182" spans="1:34" s="68" customFormat="1" ht="14.5" x14ac:dyDescent="0.35">
      <c r="A182" s="68" t="s">
        <v>832</v>
      </c>
      <c r="B182" s="68" t="s">
        <v>250</v>
      </c>
      <c r="C182" s="68" t="s">
        <v>1237</v>
      </c>
      <c r="D182" s="68" t="s">
        <v>238</v>
      </c>
      <c r="E182" s="68" t="s">
        <v>236</v>
      </c>
      <c r="F182" s="68" t="s">
        <v>340</v>
      </c>
      <c r="G182" s="68" t="s">
        <v>219</v>
      </c>
      <c r="H182" s="68" t="s">
        <v>252</v>
      </c>
      <c r="I182" s="68" t="s">
        <v>16</v>
      </c>
      <c r="J182" s="68">
        <v>25</v>
      </c>
      <c r="K182" s="68">
        <v>1.06699694520077E-3</v>
      </c>
      <c r="L182" s="68">
        <v>2.7875927921031601E-4</v>
      </c>
      <c r="M182" s="68">
        <v>7.0279903088689595E-4</v>
      </c>
      <c r="N182" s="68">
        <v>6.9450071909421605E-4</v>
      </c>
      <c r="O182" s="68">
        <v>6.0832248692226803E-4</v>
      </c>
      <c r="P182" s="68">
        <v>5.6277104718297996E-4</v>
      </c>
      <c r="Q182" s="68">
        <v>4.5832747716702699E-4</v>
      </c>
      <c r="R182" s="68">
        <v>6.7409930279256397E-4</v>
      </c>
      <c r="S182" s="68">
        <v>4.6013668128364299E-4</v>
      </c>
      <c r="T182" s="68">
        <v>4.2828254600988102E-4</v>
      </c>
      <c r="U182" s="68">
        <v>3.3214922591523E-4</v>
      </c>
      <c r="V182" s="68">
        <v>4.6018842066724902E-4</v>
      </c>
      <c r="W182" s="68">
        <v>5.2950488962323096E-4</v>
      </c>
      <c r="X182" s="68">
        <v>5.06468503261966E-4</v>
      </c>
      <c r="Y182" s="68">
        <v>6.2157498127605104E-4</v>
      </c>
      <c r="Z182" s="68">
        <v>5.3681475655658901E-4</v>
      </c>
      <c r="AA182" s="68">
        <v>5.3681475655658901E-4</v>
      </c>
      <c r="AB182" s="68">
        <v>5.3681475655658901E-4</v>
      </c>
      <c r="AC182" s="68">
        <v>5.3681475655658901E-4</v>
      </c>
      <c r="AD182" s="68">
        <v>5.3681475655658901E-4</v>
      </c>
      <c r="AE182" s="68">
        <v>5.3681475655658901E-4</v>
      </c>
      <c r="AF182" s="68">
        <v>5.3681475655658901E-4</v>
      </c>
      <c r="AG182" s="68">
        <v>5.3681475655658901E-4</v>
      </c>
      <c r="AH182" s="68" t="s">
        <v>666</v>
      </c>
    </row>
    <row r="183" spans="1:34" s="68" customFormat="1" ht="14.5" x14ac:dyDescent="0.35">
      <c r="A183" s="68" t="s">
        <v>832</v>
      </c>
      <c r="B183" s="68" t="s">
        <v>250</v>
      </c>
      <c r="C183" s="68" t="s">
        <v>1237</v>
      </c>
      <c r="D183" s="68" t="s">
        <v>238</v>
      </c>
      <c r="E183" s="68" t="s">
        <v>236</v>
      </c>
      <c r="F183" s="68" t="s">
        <v>340</v>
      </c>
      <c r="G183" s="68" t="s">
        <v>219</v>
      </c>
      <c r="H183" s="68" t="s">
        <v>252</v>
      </c>
      <c r="I183" s="68" t="s">
        <v>18</v>
      </c>
      <c r="J183" s="68">
        <v>298</v>
      </c>
      <c r="K183" s="68">
        <v>1.4000567844709301E-4</v>
      </c>
      <c r="L183" s="68">
        <v>3.4891445369166997E-5</v>
      </c>
      <c r="M183" s="68">
        <v>9.3738650253802195E-5</v>
      </c>
      <c r="N183" s="68">
        <v>9.0985780080551299E-5</v>
      </c>
      <c r="O183" s="68">
        <v>8.4878752531568103E-5</v>
      </c>
      <c r="P183" s="68">
        <v>8.1939825702753203E-5</v>
      </c>
      <c r="Q183" s="68">
        <v>6.5771380297668401E-5</v>
      </c>
      <c r="R183" s="68">
        <v>9.8924860961405403E-5</v>
      </c>
      <c r="S183" s="68">
        <v>6.7194245181332194E-5</v>
      </c>
      <c r="T183" s="68">
        <v>6.3834532922265507E-5</v>
      </c>
      <c r="U183" s="68">
        <v>5.37553961450656E-5</v>
      </c>
      <c r="V183" s="68">
        <v>7.3913669699464905E-5</v>
      </c>
      <c r="W183" s="68">
        <v>7.7273381958531607E-5</v>
      </c>
      <c r="X183" s="68">
        <v>7.3913669699464905E-5</v>
      </c>
      <c r="Y183" s="68">
        <v>9.07122309947981E-5</v>
      </c>
      <c r="Z183" s="68">
        <v>7.8342381313689299E-5</v>
      </c>
      <c r="AA183" s="68">
        <v>7.8342381313689299E-5</v>
      </c>
      <c r="AB183" s="68">
        <v>7.8342381313689299E-5</v>
      </c>
      <c r="AC183" s="68">
        <v>7.8342381313689299E-5</v>
      </c>
      <c r="AD183" s="68">
        <v>7.8342381313689299E-5</v>
      </c>
      <c r="AE183" s="68">
        <v>7.8342381313689299E-5</v>
      </c>
      <c r="AF183" s="68">
        <v>7.8342381313689299E-5</v>
      </c>
      <c r="AG183" s="68">
        <v>7.8342381313689299E-5</v>
      </c>
      <c r="AH183" s="68" t="s">
        <v>666</v>
      </c>
    </row>
    <row r="184" spans="1:34" s="68" customFormat="1" ht="14.5" x14ac:dyDescent="0.35">
      <c r="A184" s="68" t="s">
        <v>832</v>
      </c>
      <c r="B184" s="68" t="s">
        <v>250</v>
      </c>
      <c r="C184" s="68" t="s">
        <v>1237</v>
      </c>
      <c r="D184" s="68" t="s">
        <v>238</v>
      </c>
      <c r="E184" s="68" t="s">
        <v>236</v>
      </c>
      <c r="F184" s="68" t="s">
        <v>340</v>
      </c>
      <c r="G184" s="68" t="s">
        <v>219</v>
      </c>
      <c r="H184" s="68" t="s">
        <v>253</v>
      </c>
      <c r="I184" s="68" t="s">
        <v>16</v>
      </c>
      <c r="J184" s="68">
        <v>25</v>
      </c>
      <c r="K184" s="68">
        <v>3.1727767219427E-4</v>
      </c>
      <c r="L184" s="68">
        <v>6.4428659711319699E-4</v>
      </c>
      <c r="M184" s="68">
        <v>9.0798784687845296E-4</v>
      </c>
      <c r="N184" s="68">
        <v>8.9612229165469395E-4</v>
      </c>
      <c r="O184" s="68">
        <v>9.3922712306664395E-4</v>
      </c>
      <c r="P184" s="68">
        <v>7.5304441952013404E-4</v>
      </c>
      <c r="Q184" s="68">
        <v>7.6661048645140697E-4</v>
      </c>
      <c r="R184" s="68">
        <v>8.4187866332247399E-4</v>
      </c>
      <c r="S184" s="68">
        <v>3.0785464336840498E-4</v>
      </c>
      <c r="T184" s="68">
        <v>9.04871433292383E-4</v>
      </c>
      <c r="U184" s="68">
        <v>6.3889567217594501E-4</v>
      </c>
      <c r="V184" s="68">
        <v>6.9974831732984495E-4</v>
      </c>
      <c r="W184" s="68">
        <v>7.3933663892874904E-4</v>
      </c>
      <c r="X184" s="68">
        <v>7.0851075268326498E-4</v>
      </c>
      <c r="Y184" s="68">
        <v>6.4690112201515901E-4</v>
      </c>
      <c r="Z184" s="68">
        <v>5.5868733264945603E-4</v>
      </c>
      <c r="AA184" s="68">
        <v>5.5868733264945603E-4</v>
      </c>
      <c r="AB184" s="68">
        <v>5.5868733264945603E-4</v>
      </c>
      <c r="AC184" s="68">
        <v>5.5868733264945603E-4</v>
      </c>
      <c r="AD184" s="68">
        <v>5.5868733264945603E-4</v>
      </c>
      <c r="AE184" s="68">
        <v>5.5868733264945603E-4</v>
      </c>
      <c r="AF184" s="68">
        <v>5.5868733264945603E-4</v>
      </c>
      <c r="AG184" s="68">
        <v>5.5868733264945603E-4</v>
      </c>
      <c r="AH184" s="68" t="s">
        <v>667</v>
      </c>
    </row>
    <row r="185" spans="1:34" s="68" customFormat="1" ht="14.5" x14ac:dyDescent="0.35">
      <c r="A185" s="68" t="s">
        <v>832</v>
      </c>
      <c r="B185" s="68" t="s">
        <v>250</v>
      </c>
      <c r="C185" s="68" t="s">
        <v>1237</v>
      </c>
      <c r="D185" s="68" t="s">
        <v>238</v>
      </c>
      <c r="E185" s="68" t="s">
        <v>236</v>
      </c>
      <c r="F185" s="68" t="s">
        <v>340</v>
      </c>
      <c r="G185" s="68" t="s">
        <v>219</v>
      </c>
      <c r="H185" s="68" t="s">
        <v>253</v>
      </c>
      <c r="I185" s="68" t="s">
        <v>18</v>
      </c>
      <c r="J185" s="68">
        <v>298</v>
      </c>
      <c r="K185" s="68">
        <v>4.1631492903023303E-5</v>
      </c>
      <c r="L185" s="68">
        <v>8.0643380442597002E-5</v>
      </c>
      <c r="M185" s="68">
        <v>1.21106534688634E-4</v>
      </c>
      <c r="N185" s="68">
        <v>1.1740000191808699E-4</v>
      </c>
      <c r="O185" s="68">
        <v>1.3104961309756301E-4</v>
      </c>
      <c r="P185" s="68">
        <v>1.09643750848199E-4</v>
      </c>
      <c r="Q185" s="68">
        <v>1.100109252804E-4</v>
      </c>
      <c r="R185" s="68">
        <v>1.23546678316589E-4</v>
      </c>
      <c r="S185" s="68">
        <v>4.49563384709958E-5</v>
      </c>
      <c r="T185" s="68">
        <v>1.34869015412988E-4</v>
      </c>
      <c r="U185" s="68">
        <v>1.0339957848329E-4</v>
      </c>
      <c r="V185" s="68">
        <v>1.12390846177489E-4</v>
      </c>
      <c r="W185" s="68">
        <v>1.0789521233039E-4</v>
      </c>
      <c r="X185" s="68">
        <v>1.0339957848329E-4</v>
      </c>
      <c r="Y185" s="68">
        <v>9.44083107890916E-5</v>
      </c>
      <c r="Z185" s="68">
        <v>8.1534450226942705E-5</v>
      </c>
      <c r="AA185" s="68">
        <v>8.1534450226942705E-5</v>
      </c>
      <c r="AB185" s="68">
        <v>8.1534450226942705E-5</v>
      </c>
      <c r="AC185" s="68">
        <v>8.1534450226942705E-5</v>
      </c>
      <c r="AD185" s="68">
        <v>8.1534450226942705E-5</v>
      </c>
      <c r="AE185" s="68">
        <v>8.1534450226942705E-5</v>
      </c>
      <c r="AF185" s="68">
        <v>8.1534450226942705E-5</v>
      </c>
      <c r="AG185" s="68">
        <v>8.1534450226942705E-5</v>
      </c>
      <c r="AH185" s="68" t="s">
        <v>667</v>
      </c>
    </row>
    <row r="186" spans="1:34" s="68" customFormat="1" ht="14.5" x14ac:dyDescent="0.35">
      <c r="A186" s="68" t="s">
        <v>832</v>
      </c>
      <c r="B186" s="68" t="s">
        <v>250</v>
      </c>
      <c r="C186" s="68" t="s">
        <v>1237</v>
      </c>
      <c r="D186" s="68" t="s">
        <v>238</v>
      </c>
      <c r="E186" s="68" t="s">
        <v>236</v>
      </c>
      <c r="F186" s="68" t="s">
        <v>340</v>
      </c>
      <c r="G186" s="68" t="s">
        <v>219</v>
      </c>
      <c r="H186" s="68" t="s">
        <v>772</v>
      </c>
      <c r="I186" s="68" t="s">
        <v>16</v>
      </c>
      <c r="J186" s="68">
        <v>25</v>
      </c>
      <c r="K186" s="68">
        <v>5.8630816117883396E-4</v>
      </c>
      <c r="L186" s="68">
        <v>3.6432038984217401E-4</v>
      </c>
      <c r="M186" s="68">
        <v>4.4595388937595799E-4</v>
      </c>
      <c r="N186" s="68">
        <v>3.5658370956568903E-4</v>
      </c>
      <c r="O186" s="68">
        <v>4.3054378313578498E-4</v>
      </c>
      <c r="P186" s="68">
        <v>4.5307135323194899E-4</v>
      </c>
      <c r="Q186" s="68">
        <v>5.2712390473353202E-4</v>
      </c>
      <c r="R186" s="68">
        <v>4.7809166122563202E-4</v>
      </c>
      <c r="S186" s="68">
        <v>2.24911987386505E-4</v>
      </c>
      <c r="T186" s="68">
        <v>2.3332222081588701E-4</v>
      </c>
      <c r="U186" s="68">
        <v>3.1037978756086202E-4</v>
      </c>
      <c r="V186" s="68">
        <v>3.12747016538827E-4</v>
      </c>
      <c r="W186" s="68">
        <v>3.3097025847361402E-4</v>
      </c>
      <c r="X186" s="68">
        <v>2.9124552679470202E-4</v>
      </c>
      <c r="Y186" s="68">
        <v>3.3096082590307102E-4</v>
      </c>
      <c r="Z186" s="68">
        <v>2.8582980418901597E-4</v>
      </c>
      <c r="AA186" s="68">
        <v>2.8582980418901597E-4</v>
      </c>
      <c r="AB186" s="68">
        <v>2.8582980418901597E-4</v>
      </c>
      <c r="AC186" s="68">
        <v>2.8582980418901597E-4</v>
      </c>
      <c r="AD186" s="68">
        <v>2.8582980418901597E-4</v>
      </c>
      <c r="AE186" s="68">
        <v>2.8582980418901597E-4</v>
      </c>
      <c r="AF186" s="68">
        <v>2.8582980418901597E-4</v>
      </c>
      <c r="AG186" s="68">
        <v>2.8582980418901597E-4</v>
      </c>
      <c r="AH186" s="68" t="s">
        <v>668</v>
      </c>
    </row>
    <row r="187" spans="1:34" s="68" customFormat="1" ht="14.5" x14ac:dyDescent="0.35">
      <c r="A187" s="68" t="s">
        <v>832</v>
      </c>
      <c r="B187" s="68" t="s">
        <v>250</v>
      </c>
      <c r="C187" s="68" t="s">
        <v>1237</v>
      </c>
      <c r="D187" s="68" t="s">
        <v>238</v>
      </c>
      <c r="E187" s="68" t="s">
        <v>236</v>
      </c>
      <c r="F187" s="68" t="s">
        <v>340</v>
      </c>
      <c r="G187" s="68" t="s">
        <v>219</v>
      </c>
      <c r="H187" s="68" t="s">
        <v>772</v>
      </c>
      <c r="I187" s="68" t="s">
        <v>18</v>
      </c>
      <c r="J187" s="68">
        <v>298</v>
      </c>
      <c r="K187" s="68">
        <v>7.6932246389388602E-5</v>
      </c>
      <c r="L187" s="68">
        <v>4.56008675838957E-5</v>
      </c>
      <c r="M187" s="68">
        <v>5.9480895431489603E-5</v>
      </c>
      <c r="N187" s="68">
        <v>4.6715642024338399E-5</v>
      </c>
      <c r="O187" s="68">
        <v>6.0073431458497103E-5</v>
      </c>
      <c r="P187" s="68">
        <v>6.5967479849164405E-5</v>
      </c>
      <c r="Q187" s="68">
        <v>7.5643875895283597E-5</v>
      </c>
      <c r="R187" s="68">
        <v>7.0160510354520694E-5</v>
      </c>
      <c r="S187" s="68">
        <v>3.2844134882942502E-5</v>
      </c>
      <c r="T187" s="68">
        <v>3.4776142817233199E-5</v>
      </c>
      <c r="U187" s="68">
        <v>5.0232206291558898E-5</v>
      </c>
      <c r="V187" s="68">
        <v>5.0232206291558898E-5</v>
      </c>
      <c r="W187" s="68">
        <v>4.8300198357268201E-5</v>
      </c>
      <c r="X187" s="68">
        <v>4.2504174554395899E-5</v>
      </c>
      <c r="Y187" s="68">
        <v>4.8300198357268201E-5</v>
      </c>
      <c r="Z187" s="68">
        <v>4.1713807672186197E-5</v>
      </c>
      <c r="AA187" s="68">
        <v>4.1713807672186197E-5</v>
      </c>
      <c r="AB187" s="68">
        <v>4.1713807672186197E-5</v>
      </c>
      <c r="AC187" s="68">
        <v>4.1713807672186197E-5</v>
      </c>
      <c r="AD187" s="68">
        <v>4.1713807672186197E-5</v>
      </c>
      <c r="AE187" s="68">
        <v>4.1713807672186197E-5</v>
      </c>
      <c r="AF187" s="68">
        <v>4.1713807672186197E-5</v>
      </c>
      <c r="AG187" s="68">
        <v>4.1713807672186197E-5</v>
      </c>
      <c r="AH187" s="68" t="s">
        <v>668</v>
      </c>
    </row>
    <row r="188" spans="1:34" s="68" customFormat="1" ht="14.5" x14ac:dyDescent="0.35">
      <c r="A188" s="68" t="s">
        <v>832</v>
      </c>
      <c r="B188" s="68" t="s">
        <v>250</v>
      </c>
      <c r="C188" s="68" t="s">
        <v>1237</v>
      </c>
      <c r="D188" s="68" t="s">
        <v>238</v>
      </c>
      <c r="E188" s="68" t="s">
        <v>236</v>
      </c>
      <c r="F188" s="68" t="s">
        <v>341</v>
      </c>
      <c r="G188" s="68" t="s">
        <v>219</v>
      </c>
      <c r="H188" s="68" t="s">
        <v>251</v>
      </c>
      <c r="I188" s="68" t="s">
        <v>16</v>
      </c>
      <c r="J188" s="68">
        <v>25</v>
      </c>
      <c r="K188" s="68">
        <v>3.6060113875690097E-5</v>
      </c>
      <c r="L188" s="68">
        <v>3.8524978189409897E-5</v>
      </c>
      <c r="M188" s="68">
        <v>4.5110364397140602E-5</v>
      </c>
      <c r="N188" s="68">
        <v>3.9192031800207202E-5</v>
      </c>
      <c r="O188" s="68">
        <v>3.7357923639137797E-5</v>
      </c>
      <c r="P188" s="68">
        <v>3.5507097696010398E-5</v>
      </c>
      <c r="Q188" s="68">
        <v>3.3639553970825098E-5</v>
      </c>
      <c r="R188" s="68">
        <v>3.1755292463581798E-5</v>
      </c>
      <c r="S188" s="68">
        <v>1.5943226229994702E-5</v>
      </c>
      <c r="T188" s="68">
        <v>1.11602583609963E-5</v>
      </c>
      <c r="U188" s="68">
        <v>1.27545809839958E-5</v>
      </c>
      <c r="V188" s="68">
        <v>9.5659357379968406E-6</v>
      </c>
      <c r="W188" s="68">
        <v>7.9716131149973592E-6</v>
      </c>
      <c r="X188" s="68">
        <v>6.3772904919978898E-6</v>
      </c>
      <c r="Y188" s="68">
        <v>9.5659357379968406E-6</v>
      </c>
      <c r="Z188" s="68">
        <v>8.2614899555427301E-6</v>
      </c>
      <c r="AA188" s="68">
        <v>8.2614899555427301E-6</v>
      </c>
      <c r="AB188" s="68">
        <v>8.2614899555427301E-6</v>
      </c>
      <c r="AC188" s="68">
        <v>8.2614899555427301E-6</v>
      </c>
      <c r="AD188" s="68">
        <v>8.2614899555427301E-6</v>
      </c>
      <c r="AE188" s="68">
        <v>8.2614899555427301E-6</v>
      </c>
      <c r="AF188" s="68">
        <v>8.2614899555427301E-6</v>
      </c>
      <c r="AG188" s="68">
        <v>8.2614899555427301E-6</v>
      </c>
      <c r="AH188" s="68" t="s">
        <v>669</v>
      </c>
    </row>
    <row r="189" spans="1:34" s="68" customFormat="1" ht="14.5" x14ac:dyDescent="0.35">
      <c r="A189" s="68" t="s">
        <v>832</v>
      </c>
      <c r="B189" s="68" t="s">
        <v>250</v>
      </c>
      <c r="C189" s="68" t="s">
        <v>1237</v>
      </c>
      <c r="D189" s="68" t="s">
        <v>238</v>
      </c>
      <c r="E189" s="68" t="s">
        <v>236</v>
      </c>
      <c r="F189" s="68" t="s">
        <v>341</v>
      </c>
      <c r="G189" s="68" t="s">
        <v>219</v>
      </c>
      <c r="H189" s="68" t="s">
        <v>771</v>
      </c>
      <c r="I189" s="68" t="s">
        <v>16</v>
      </c>
      <c r="J189" s="68">
        <v>25</v>
      </c>
      <c r="K189" s="68">
        <v>1.2603240808474801E-5</v>
      </c>
      <c r="L189" s="68">
        <v>1.46646714362826E-5</v>
      </c>
      <c r="M189" s="68">
        <v>1.7321068036958401E-5</v>
      </c>
      <c r="N189" s="68">
        <v>1.47932800075444E-5</v>
      </c>
      <c r="O189" s="68">
        <v>1.2838410767353399E-5</v>
      </c>
      <c r="P189" s="68">
        <v>1.51894211954757E-5</v>
      </c>
      <c r="Q189" s="68">
        <v>1.43308289317596E-5</v>
      </c>
      <c r="R189" s="68">
        <v>1.3472236668043499E-5</v>
      </c>
      <c r="S189" s="68">
        <v>7.7465360841249893E-6</v>
      </c>
      <c r="T189" s="68">
        <v>8.7569538342282697E-6</v>
      </c>
      <c r="U189" s="68">
        <v>1.07777893344348E-5</v>
      </c>
      <c r="V189" s="68">
        <v>8.7569538342282697E-6</v>
      </c>
      <c r="W189" s="68">
        <v>9.4305656676304407E-6</v>
      </c>
      <c r="X189" s="68">
        <v>8.0833420008260698E-6</v>
      </c>
      <c r="Y189" s="68">
        <v>1.0440983417733701E-5</v>
      </c>
      <c r="Z189" s="68">
        <v>9.0172129516790992E-6</v>
      </c>
      <c r="AA189" s="68">
        <v>9.0172129516790992E-6</v>
      </c>
      <c r="AB189" s="68">
        <v>9.0172129516790992E-6</v>
      </c>
      <c r="AC189" s="68">
        <v>9.0172129516790992E-6</v>
      </c>
      <c r="AD189" s="68">
        <v>9.0172129516790992E-6</v>
      </c>
      <c r="AE189" s="68">
        <v>9.0172129516790992E-6</v>
      </c>
      <c r="AF189" s="68">
        <v>9.0172129516790992E-6</v>
      </c>
      <c r="AG189" s="68">
        <v>9.0172129516790992E-6</v>
      </c>
      <c r="AH189" s="68" t="s">
        <v>670</v>
      </c>
    </row>
    <row r="190" spans="1:34" s="68" customFormat="1" ht="14.5" x14ac:dyDescent="0.35">
      <c r="A190" s="68" t="s">
        <v>832</v>
      </c>
      <c r="B190" s="68" t="s">
        <v>250</v>
      </c>
      <c r="C190" s="68" t="s">
        <v>1237</v>
      </c>
      <c r="D190" s="68" t="s">
        <v>238</v>
      </c>
      <c r="E190" s="68" t="s">
        <v>236</v>
      </c>
      <c r="F190" s="68" t="s">
        <v>341</v>
      </c>
      <c r="G190" s="68" t="s">
        <v>219</v>
      </c>
      <c r="H190" s="68" t="s">
        <v>252</v>
      </c>
      <c r="I190" s="68" t="s">
        <v>16</v>
      </c>
      <c r="J190" s="68">
        <v>25</v>
      </c>
      <c r="K190" s="68">
        <v>5.6737512392448101E-5</v>
      </c>
      <c r="L190" s="68">
        <v>1.4754432117491399E-5</v>
      </c>
      <c r="M190" s="68">
        <v>4.1231921966589599E-5</v>
      </c>
      <c r="N190" s="68">
        <v>3.7886107346873899E-5</v>
      </c>
      <c r="O190" s="68">
        <v>3.33933629155278E-5</v>
      </c>
      <c r="P190" s="68">
        <v>3.0391124047075401E-5</v>
      </c>
      <c r="Q190" s="68">
        <v>2.2938596232606801E-5</v>
      </c>
      <c r="R190" s="68">
        <v>3.2346439841330199E-5</v>
      </c>
      <c r="S190" s="68">
        <v>2.1564293227553399E-5</v>
      </c>
      <c r="T190" s="68">
        <v>2.0486078566175799E-5</v>
      </c>
      <c r="U190" s="68">
        <v>1.7251434582042801E-5</v>
      </c>
      <c r="V190" s="68">
        <v>2.37207225503088E-5</v>
      </c>
      <c r="W190" s="68">
        <v>2.47989372116864E-5</v>
      </c>
      <c r="X190" s="68">
        <v>2.37207225503088E-5</v>
      </c>
      <c r="Y190" s="68">
        <v>2.9111795857197201E-5</v>
      </c>
      <c r="Z190" s="68">
        <v>2.5142005513033902E-5</v>
      </c>
      <c r="AA190" s="68">
        <v>2.5142005513033902E-5</v>
      </c>
      <c r="AB190" s="68">
        <v>2.5142005513033902E-5</v>
      </c>
      <c r="AC190" s="68">
        <v>2.5142005513033902E-5</v>
      </c>
      <c r="AD190" s="68">
        <v>2.5142005513033902E-5</v>
      </c>
      <c r="AE190" s="68">
        <v>2.5142005513033902E-5</v>
      </c>
      <c r="AF190" s="68">
        <v>2.5142005513033902E-5</v>
      </c>
      <c r="AG190" s="68">
        <v>2.5142005513033902E-5</v>
      </c>
      <c r="AH190" s="68" t="s">
        <v>671</v>
      </c>
    </row>
    <row r="191" spans="1:34" s="68" customFormat="1" ht="14.5" x14ac:dyDescent="0.35">
      <c r="A191" s="68" t="s">
        <v>832</v>
      </c>
      <c r="B191" s="68" t="s">
        <v>250</v>
      </c>
      <c r="C191" s="68" t="s">
        <v>1237</v>
      </c>
      <c r="D191" s="68" t="s">
        <v>238</v>
      </c>
      <c r="E191" s="68" t="s">
        <v>236</v>
      </c>
      <c r="F191" s="68" t="s">
        <v>341</v>
      </c>
      <c r="G191" s="68" t="s">
        <v>219</v>
      </c>
      <c r="H191" s="68" t="s">
        <v>253</v>
      </c>
      <c r="I191" s="68" t="s">
        <v>16</v>
      </c>
      <c r="J191" s="68">
        <v>25</v>
      </c>
      <c r="K191" s="68">
        <v>1.68712253010081E-5</v>
      </c>
      <c r="L191" s="68">
        <v>3.4101404223190698E-5</v>
      </c>
      <c r="M191" s="68">
        <v>5.3269971078160498E-5</v>
      </c>
      <c r="N191" s="68">
        <v>4.88848814754801E-5</v>
      </c>
      <c r="O191" s="68">
        <v>5.1558100933196598E-5</v>
      </c>
      <c r="P191" s="68">
        <v>4.0666389078031403E-5</v>
      </c>
      <c r="Q191" s="68">
        <v>3.8367694045065499E-5</v>
      </c>
      <c r="R191" s="68">
        <v>4.0397278893551597E-5</v>
      </c>
      <c r="S191" s="68">
        <v>1.44275996048398E-5</v>
      </c>
      <c r="T191" s="68">
        <v>4.3282798814519499E-5</v>
      </c>
      <c r="U191" s="68">
        <v>3.3183479091131598E-5</v>
      </c>
      <c r="V191" s="68">
        <v>3.60689990120995E-5</v>
      </c>
      <c r="W191" s="68">
        <v>3.4626239051615502E-5</v>
      </c>
      <c r="X191" s="68">
        <v>3.3183479091131598E-5</v>
      </c>
      <c r="Y191" s="68">
        <v>3.0297959170163601E-5</v>
      </c>
      <c r="Z191" s="68">
        <v>2.6166419283323101E-5</v>
      </c>
      <c r="AA191" s="68">
        <v>2.6166419283323101E-5</v>
      </c>
      <c r="AB191" s="68">
        <v>2.6166419283323101E-5</v>
      </c>
      <c r="AC191" s="68">
        <v>2.6166419283323101E-5</v>
      </c>
      <c r="AD191" s="68">
        <v>2.6166419283323101E-5</v>
      </c>
      <c r="AE191" s="68">
        <v>2.6166419283323101E-5</v>
      </c>
      <c r="AF191" s="68">
        <v>2.6166419283323101E-5</v>
      </c>
      <c r="AG191" s="68">
        <v>2.6166419283323101E-5</v>
      </c>
      <c r="AH191" s="68" t="s">
        <v>672</v>
      </c>
    </row>
    <row r="192" spans="1:34" s="68" customFormat="1" ht="14.5" x14ac:dyDescent="0.35">
      <c r="A192" s="68" t="s">
        <v>832</v>
      </c>
      <c r="B192" s="68" t="s">
        <v>250</v>
      </c>
      <c r="C192" s="68" t="s">
        <v>1237</v>
      </c>
      <c r="D192" s="68" t="s">
        <v>238</v>
      </c>
      <c r="E192" s="68" t="s">
        <v>236</v>
      </c>
      <c r="F192" s="68" t="s">
        <v>341</v>
      </c>
      <c r="G192" s="68" t="s">
        <v>219</v>
      </c>
      <c r="H192" s="68" t="s">
        <v>772</v>
      </c>
      <c r="I192" s="68" t="s">
        <v>16</v>
      </c>
      <c r="J192" s="68">
        <v>25</v>
      </c>
      <c r="K192" s="68">
        <v>3.1176908903350601E-5</v>
      </c>
      <c r="L192" s="68">
        <v>1.9283090687319601E-5</v>
      </c>
      <c r="M192" s="68">
        <v>2.6163291580300699E-5</v>
      </c>
      <c r="N192" s="68">
        <v>1.94522026073229E-5</v>
      </c>
      <c r="O192" s="68">
        <v>2.3634347094446098E-5</v>
      </c>
      <c r="P192" s="68">
        <v>2.4467050618848598E-5</v>
      </c>
      <c r="Q192" s="68">
        <v>2.6381753260739201E-5</v>
      </c>
      <c r="R192" s="68">
        <v>2.2941075735299101E-5</v>
      </c>
      <c r="S192" s="68">
        <v>1.0540494256759E-5</v>
      </c>
      <c r="T192" s="68">
        <v>1.1160523330686E-5</v>
      </c>
      <c r="U192" s="68">
        <v>1.61207559221021E-5</v>
      </c>
      <c r="V192" s="68">
        <v>1.61207559221021E-5</v>
      </c>
      <c r="W192" s="68">
        <v>1.5500726848174998E-5</v>
      </c>
      <c r="X192" s="68">
        <v>1.3640639626394E-5</v>
      </c>
      <c r="Y192" s="68">
        <v>1.5500726848174998E-5</v>
      </c>
      <c r="Z192" s="68">
        <v>1.3386991368878399E-5</v>
      </c>
      <c r="AA192" s="68">
        <v>1.3386991368878399E-5</v>
      </c>
      <c r="AB192" s="68">
        <v>1.3386991368878399E-5</v>
      </c>
      <c r="AC192" s="68">
        <v>1.3386991368878399E-5</v>
      </c>
      <c r="AD192" s="68">
        <v>1.3386991368878399E-5</v>
      </c>
      <c r="AE192" s="68">
        <v>1.3386991368878399E-5</v>
      </c>
      <c r="AF192" s="68">
        <v>1.3386991368878399E-5</v>
      </c>
      <c r="AG192" s="68">
        <v>1.3386991368878399E-5</v>
      </c>
      <c r="AH192" s="68" t="s">
        <v>673</v>
      </c>
    </row>
    <row r="193" spans="1:34" s="68" customFormat="1" ht="14.5" x14ac:dyDescent="0.35">
      <c r="A193" s="68" t="s">
        <v>832</v>
      </c>
      <c r="B193" s="68" t="s">
        <v>250</v>
      </c>
      <c r="C193" s="68" t="s">
        <v>1237</v>
      </c>
      <c r="D193" s="68" t="s">
        <v>238</v>
      </c>
      <c r="E193" s="68" t="s">
        <v>236</v>
      </c>
      <c r="F193" s="68" t="s">
        <v>342</v>
      </c>
      <c r="G193" s="68" t="s">
        <v>219</v>
      </c>
      <c r="H193" s="68" t="s">
        <v>251</v>
      </c>
      <c r="I193" s="68" t="s">
        <v>16</v>
      </c>
      <c r="J193" s="68">
        <v>25</v>
      </c>
      <c r="K193" s="68">
        <v>2.0353656067868001E-5</v>
      </c>
      <c r="L193" s="68">
        <v>2.0274023997985198E-5</v>
      </c>
      <c r="M193" s="68">
        <v>2.2212282505230201E-5</v>
      </c>
      <c r="N193" s="68">
        <v>2.0396005201698599E-5</v>
      </c>
      <c r="O193" s="68">
        <v>2.06000162537053E-5</v>
      </c>
      <c r="P193" s="68">
        <v>2.08050172516842E-5</v>
      </c>
      <c r="Q193" s="68">
        <v>2.1011008195635101E-5</v>
      </c>
      <c r="R193" s="68">
        <v>2.1217989085558201E-5</v>
      </c>
      <c r="S193" s="68">
        <v>1.0652813244424299E-5</v>
      </c>
      <c r="T193" s="68">
        <v>7.4569692710970598E-6</v>
      </c>
      <c r="U193" s="68">
        <v>8.5222505955394695E-6</v>
      </c>
      <c r="V193" s="68">
        <v>6.3916879466546203E-6</v>
      </c>
      <c r="W193" s="68">
        <v>5.3264066222121699E-6</v>
      </c>
      <c r="X193" s="68">
        <v>4.2611252977697297E-6</v>
      </c>
      <c r="Y193" s="68">
        <v>6.3916879466546203E-6</v>
      </c>
      <c r="Z193" s="68">
        <v>5.5200941357471698E-6</v>
      </c>
      <c r="AA193" s="68">
        <v>5.5200941357471698E-6</v>
      </c>
      <c r="AB193" s="68">
        <v>5.5200941357471698E-6</v>
      </c>
      <c r="AC193" s="68">
        <v>5.5200941357471698E-6</v>
      </c>
      <c r="AD193" s="68">
        <v>5.5200941357471698E-6</v>
      </c>
      <c r="AE193" s="68">
        <v>5.5200941357471698E-6</v>
      </c>
      <c r="AF193" s="68">
        <v>5.5200941357471698E-6</v>
      </c>
      <c r="AG193" s="68">
        <v>5.5200941357471698E-6</v>
      </c>
      <c r="AH193" s="68" t="s">
        <v>674</v>
      </c>
    </row>
    <row r="194" spans="1:34" s="68" customFormat="1" ht="14.5" x14ac:dyDescent="0.35">
      <c r="A194" s="68" t="s">
        <v>832</v>
      </c>
      <c r="B194" s="68" t="s">
        <v>250</v>
      </c>
      <c r="C194" s="68" t="s">
        <v>1237</v>
      </c>
      <c r="D194" s="68" t="s">
        <v>238</v>
      </c>
      <c r="E194" s="68" t="s">
        <v>236</v>
      </c>
      <c r="F194" s="68" t="s">
        <v>342</v>
      </c>
      <c r="G194" s="68" t="s">
        <v>219</v>
      </c>
      <c r="H194" s="68" t="s">
        <v>251</v>
      </c>
      <c r="I194" s="68" t="s">
        <v>18</v>
      </c>
      <c r="J194" s="68">
        <v>298</v>
      </c>
      <c r="K194" s="68">
        <v>4.8291601029095202E-5</v>
      </c>
      <c r="L194" s="68">
        <v>4.7320230282101501E-5</v>
      </c>
      <c r="M194" s="68">
        <v>5.0994182757374697E-5</v>
      </c>
      <c r="N194" s="68">
        <v>4.6050490862878598E-5</v>
      </c>
      <c r="O194" s="68">
        <v>4.57359617220524E-5</v>
      </c>
      <c r="P194" s="68">
        <v>4.5414760966313999E-5</v>
      </c>
      <c r="Q194" s="68">
        <v>4.5086888382507899E-5</v>
      </c>
      <c r="R194" s="68">
        <v>4.47523437525517E-5</v>
      </c>
      <c r="S194" s="68">
        <v>2.20808518772279E-5</v>
      </c>
      <c r="T194" s="68">
        <v>1.5456596314059599E-5</v>
      </c>
      <c r="U194" s="68">
        <v>1.7664681501782299E-5</v>
      </c>
      <c r="V194" s="68">
        <v>1.3248511126336801E-5</v>
      </c>
      <c r="W194" s="68">
        <v>1.1040425938614001E-5</v>
      </c>
      <c r="X194" s="68">
        <v>8.8323407508911599E-6</v>
      </c>
      <c r="Y194" s="68">
        <v>1.3248511126336801E-5</v>
      </c>
      <c r="Z194" s="68">
        <v>1.1441895972745401E-5</v>
      </c>
      <c r="AA194" s="68">
        <v>1.1441895972745401E-5</v>
      </c>
      <c r="AB194" s="68">
        <v>1.1441895972745401E-5</v>
      </c>
      <c r="AC194" s="68">
        <v>1.1441895972745401E-5</v>
      </c>
      <c r="AD194" s="68">
        <v>1.1441895972745401E-5</v>
      </c>
      <c r="AE194" s="68">
        <v>1.1441895972745401E-5</v>
      </c>
      <c r="AF194" s="68">
        <v>1.1441895972745401E-5</v>
      </c>
      <c r="AG194" s="68">
        <v>1.1441895972745401E-5</v>
      </c>
      <c r="AH194" s="68" t="s">
        <v>674</v>
      </c>
    </row>
    <row r="195" spans="1:34" s="68" customFormat="1" ht="14.5" x14ac:dyDescent="0.35">
      <c r="A195" s="68" t="s">
        <v>832</v>
      </c>
      <c r="B195" s="68" t="s">
        <v>250</v>
      </c>
      <c r="C195" s="68" t="s">
        <v>1237</v>
      </c>
      <c r="D195" s="68" t="s">
        <v>238</v>
      </c>
      <c r="E195" s="68" t="s">
        <v>236</v>
      </c>
      <c r="F195" s="68" t="s">
        <v>342</v>
      </c>
      <c r="G195" s="68" t="s">
        <v>219</v>
      </c>
      <c r="H195" s="68" t="s">
        <v>771</v>
      </c>
      <c r="I195" s="68" t="s">
        <v>16</v>
      </c>
      <c r="J195" s="68">
        <v>25</v>
      </c>
      <c r="K195" s="68">
        <v>7.11373318566102E-6</v>
      </c>
      <c r="L195" s="68">
        <v>7.7173801153114794E-6</v>
      </c>
      <c r="M195" s="68">
        <v>8.5288705083840794E-6</v>
      </c>
      <c r="N195" s="68">
        <v>7.6986010197732003E-6</v>
      </c>
      <c r="O195" s="68">
        <v>7.0793942681052797E-6</v>
      </c>
      <c r="P195" s="68">
        <v>8.9000845048081205E-6</v>
      </c>
      <c r="Q195" s="68">
        <v>8.9509261744845897E-6</v>
      </c>
      <c r="R195" s="68">
        <v>9.0017678441611198E-6</v>
      </c>
      <c r="S195" s="68">
        <v>5.1760165103926498E-6</v>
      </c>
      <c r="T195" s="68">
        <v>5.8511490987047397E-6</v>
      </c>
      <c r="U195" s="68">
        <v>7.2014142753289304E-6</v>
      </c>
      <c r="V195" s="68">
        <v>5.8511490987047397E-6</v>
      </c>
      <c r="W195" s="68">
        <v>6.30123749091279E-6</v>
      </c>
      <c r="X195" s="68">
        <v>5.40106070649668E-6</v>
      </c>
      <c r="Y195" s="68">
        <v>6.9763700792248799E-6</v>
      </c>
      <c r="Z195" s="68">
        <v>6.0250468866033E-6</v>
      </c>
      <c r="AA195" s="68">
        <v>6.0250468866033E-6</v>
      </c>
      <c r="AB195" s="68">
        <v>6.0250468866033E-6</v>
      </c>
      <c r="AC195" s="68">
        <v>6.0250468866033E-6</v>
      </c>
      <c r="AD195" s="68">
        <v>6.0250468866033E-6</v>
      </c>
      <c r="AE195" s="68">
        <v>6.0250468866033E-6</v>
      </c>
      <c r="AF195" s="68">
        <v>6.0250468866033E-6</v>
      </c>
      <c r="AG195" s="68">
        <v>6.0250468866033E-6</v>
      </c>
      <c r="AH195" s="68" t="s">
        <v>675</v>
      </c>
    </row>
    <row r="196" spans="1:34" s="68" customFormat="1" ht="14.5" x14ac:dyDescent="0.35">
      <c r="A196" s="68" t="s">
        <v>832</v>
      </c>
      <c r="B196" s="68" t="s">
        <v>250</v>
      </c>
      <c r="C196" s="68" t="s">
        <v>1237</v>
      </c>
      <c r="D196" s="68" t="s">
        <v>238</v>
      </c>
      <c r="E196" s="68" t="s">
        <v>236</v>
      </c>
      <c r="F196" s="68" t="s">
        <v>342</v>
      </c>
      <c r="G196" s="68" t="s">
        <v>219</v>
      </c>
      <c r="H196" s="68" t="s">
        <v>771</v>
      </c>
      <c r="I196" s="68" t="s">
        <v>18</v>
      </c>
      <c r="J196" s="68">
        <v>298</v>
      </c>
      <c r="K196" s="68">
        <v>1.5992388095204399E-5</v>
      </c>
      <c r="L196" s="68">
        <v>1.8004143243212599E-5</v>
      </c>
      <c r="M196" s="68">
        <v>2.0620835366728701E-5</v>
      </c>
      <c r="N196" s="68">
        <v>1.9266538882836701E-5</v>
      </c>
      <c r="O196" s="68">
        <v>1.83174836805016E-5</v>
      </c>
      <c r="P196" s="68">
        <v>2.3783433851974999E-5</v>
      </c>
      <c r="Q196" s="68">
        <v>2.46786393064385E-5</v>
      </c>
      <c r="R196" s="68">
        <v>2.55824709353808E-5</v>
      </c>
      <c r="S196" s="68">
        <v>1.5149022906566501E-5</v>
      </c>
      <c r="T196" s="68">
        <v>1.7124982416118702E-5</v>
      </c>
      <c r="U196" s="68">
        <v>2.10769014352231E-5</v>
      </c>
      <c r="V196" s="68">
        <v>1.7124982416118702E-5</v>
      </c>
      <c r="W196" s="68">
        <v>1.8442288755820101E-5</v>
      </c>
      <c r="X196" s="68">
        <v>1.5807676076417299E-5</v>
      </c>
      <c r="Y196" s="68">
        <v>2.04182482653723E-5</v>
      </c>
      <c r="Z196" s="68">
        <v>1.7633941683730598E-5</v>
      </c>
      <c r="AA196" s="68">
        <v>1.7633941683730598E-5</v>
      </c>
      <c r="AB196" s="68">
        <v>1.7633941683730598E-5</v>
      </c>
      <c r="AC196" s="68">
        <v>1.7633941683730598E-5</v>
      </c>
      <c r="AD196" s="68">
        <v>1.7633941683730598E-5</v>
      </c>
      <c r="AE196" s="68">
        <v>1.7633941683730598E-5</v>
      </c>
      <c r="AF196" s="68">
        <v>1.7633941683730598E-5</v>
      </c>
      <c r="AG196" s="68">
        <v>1.7633941683730598E-5</v>
      </c>
      <c r="AH196" s="68" t="s">
        <v>675</v>
      </c>
    </row>
    <row r="197" spans="1:34" s="68" customFormat="1" ht="14.5" x14ac:dyDescent="0.35">
      <c r="A197" s="68" t="s">
        <v>832</v>
      </c>
      <c r="B197" s="68" t="s">
        <v>250</v>
      </c>
      <c r="C197" s="68" t="s">
        <v>1237</v>
      </c>
      <c r="D197" s="68" t="s">
        <v>238</v>
      </c>
      <c r="E197" s="68" t="s">
        <v>236</v>
      </c>
      <c r="F197" s="68" t="s">
        <v>342</v>
      </c>
      <c r="G197" s="68" t="s">
        <v>219</v>
      </c>
      <c r="H197" s="68" t="s">
        <v>252</v>
      </c>
      <c r="I197" s="68" t="s">
        <v>16</v>
      </c>
      <c r="J197" s="68">
        <v>25</v>
      </c>
      <c r="K197" s="68">
        <v>3.2024741168685098E-5</v>
      </c>
      <c r="L197" s="68">
        <v>7.7646172661272099E-6</v>
      </c>
      <c r="M197" s="68">
        <v>2.03025426904676E-5</v>
      </c>
      <c r="N197" s="68">
        <v>1.9716386393492999E-5</v>
      </c>
      <c r="O197" s="68">
        <v>1.8413866505821402E-5</v>
      </c>
      <c r="P197" s="68">
        <v>1.7807365319202698E-5</v>
      </c>
      <c r="Q197" s="68">
        <v>1.4327271813938601E-5</v>
      </c>
      <c r="R197" s="68">
        <v>2.1612977058772501E-5</v>
      </c>
      <c r="S197" s="68">
        <v>1.4408651372515099E-5</v>
      </c>
      <c r="T197" s="68">
        <v>1.36882188038893E-5</v>
      </c>
      <c r="U197" s="68">
        <v>1.1526921098012001E-5</v>
      </c>
      <c r="V197" s="68">
        <v>1.5849516509766601E-5</v>
      </c>
      <c r="W197" s="68">
        <v>1.6569949078392299E-5</v>
      </c>
      <c r="X197" s="68">
        <v>1.5849516509766601E-5</v>
      </c>
      <c r="Y197" s="68">
        <v>1.94516793528953E-5</v>
      </c>
      <c r="Z197" s="68">
        <v>1.6799177622955101E-5</v>
      </c>
      <c r="AA197" s="68">
        <v>1.6799177622955101E-5</v>
      </c>
      <c r="AB197" s="68">
        <v>1.6799177622955101E-5</v>
      </c>
      <c r="AC197" s="68">
        <v>1.6799177622955101E-5</v>
      </c>
      <c r="AD197" s="68">
        <v>1.6799177622955101E-5</v>
      </c>
      <c r="AE197" s="68">
        <v>1.6799177622955101E-5</v>
      </c>
      <c r="AF197" s="68">
        <v>1.6799177622955101E-5</v>
      </c>
      <c r="AG197" s="68">
        <v>1.6799177622955101E-5</v>
      </c>
      <c r="AH197" s="68" t="s">
        <v>676</v>
      </c>
    </row>
    <row r="198" spans="1:34" s="68" customFormat="1" ht="14.5" x14ac:dyDescent="0.35">
      <c r="A198" s="68" t="s">
        <v>832</v>
      </c>
      <c r="B198" s="68" t="s">
        <v>250</v>
      </c>
      <c r="C198" s="68" t="s">
        <v>1237</v>
      </c>
      <c r="D198" s="68" t="s">
        <v>238</v>
      </c>
      <c r="E198" s="68" t="s">
        <v>236</v>
      </c>
      <c r="F198" s="68" t="s">
        <v>342</v>
      </c>
      <c r="G198" s="68" t="s">
        <v>219</v>
      </c>
      <c r="H198" s="68" t="s">
        <v>252</v>
      </c>
      <c r="I198" s="68" t="s">
        <v>18</v>
      </c>
      <c r="J198" s="68">
        <v>298</v>
      </c>
      <c r="K198" s="68">
        <v>7.6371885774821605E-5</v>
      </c>
      <c r="L198" s="68">
        <v>1.8919426410842599E-5</v>
      </c>
      <c r="M198" s="68">
        <v>5.0522138377545603E-5</v>
      </c>
      <c r="N198" s="68">
        <v>5.0085666224929898E-5</v>
      </c>
      <c r="O198" s="68">
        <v>4.7731496300745998E-5</v>
      </c>
      <c r="P198" s="68">
        <v>4.7082541595631801E-5</v>
      </c>
      <c r="Q198" s="68">
        <v>3.8623968856590597E-5</v>
      </c>
      <c r="R198" s="68">
        <v>5.9385513534321297E-5</v>
      </c>
      <c r="S198" s="68">
        <v>4.0337329947840998E-5</v>
      </c>
      <c r="T198" s="68">
        <v>3.8320463450449003E-5</v>
      </c>
      <c r="U198" s="68">
        <v>3.2269863958272801E-5</v>
      </c>
      <c r="V198" s="68">
        <v>4.4371062942625198E-5</v>
      </c>
      <c r="W198" s="68">
        <v>4.63879294400172E-5</v>
      </c>
      <c r="X198" s="68">
        <v>4.4371062942625198E-5</v>
      </c>
      <c r="Y198" s="68">
        <v>5.4455395429585397E-5</v>
      </c>
      <c r="Z198" s="68">
        <v>4.7029659689187398E-5</v>
      </c>
      <c r="AA198" s="68">
        <v>4.7029659689187398E-5</v>
      </c>
      <c r="AB198" s="68">
        <v>4.7029659689187398E-5</v>
      </c>
      <c r="AC198" s="68">
        <v>4.7029659689187398E-5</v>
      </c>
      <c r="AD198" s="68">
        <v>4.7029659689187398E-5</v>
      </c>
      <c r="AE198" s="68">
        <v>4.7029659689187398E-5</v>
      </c>
      <c r="AF198" s="68">
        <v>4.7029659689187398E-5</v>
      </c>
      <c r="AG198" s="68">
        <v>4.7029659689187398E-5</v>
      </c>
      <c r="AH198" s="68" t="s">
        <v>676</v>
      </c>
    </row>
    <row r="199" spans="1:34" s="68" customFormat="1" ht="14.5" x14ac:dyDescent="0.35">
      <c r="A199" s="68" t="s">
        <v>832</v>
      </c>
      <c r="B199" s="68" t="s">
        <v>250</v>
      </c>
      <c r="C199" s="68" t="s">
        <v>1237</v>
      </c>
      <c r="D199" s="68" t="s">
        <v>238</v>
      </c>
      <c r="E199" s="68" t="s">
        <v>236</v>
      </c>
      <c r="F199" s="68" t="s">
        <v>342</v>
      </c>
      <c r="G199" s="68" t="s">
        <v>219</v>
      </c>
      <c r="H199" s="68" t="s">
        <v>253</v>
      </c>
      <c r="I199" s="68" t="s">
        <v>16</v>
      </c>
      <c r="J199" s="68">
        <v>25</v>
      </c>
      <c r="K199" s="68">
        <v>9.5227407878966294E-6</v>
      </c>
      <c r="L199" s="68">
        <v>1.7946089007157798E-5</v>
      </c>
      <c r="M199" s="68">
        <v>2.6230061814985999E-5</v>
      </c>
      <c r="N199" s="68">
        <v>2.5440280869874098E-5</v>
      </c>
      <c r="O199" s="68">
        <v>2.8430319829695599E-5</v>
      </c>
      <c r="P199" s="68">
        <v>2.3828050762572198E-5</v>
      </c>
      <c r="Q199" s="68">
        <v>2.3964168333731299E-5</v>
      </c>
      <c r="R199" s="68">
        <v>2.6992320213477399E-5</v>
      </c>
      <c r="S199" s="68">
        <v>9.6401143619562207E-6</v>
      </c>
      <c r="T199" s="68">
        <v>2.89203430858685E-5</v>
      </c>
      <c r="U199" s="68">
        <v>2.2172263032499299E-5</v>
      </c>
      <c r="V199" s="68">
        <v>2.4100285904890501E-5</v>
      </c>
      <c r="W199" s="68">
        <v>2.31362744686949E-5</v>
      </c>
      <c r="X199" s="68">
        <v>2.2172263032499299E-5</v>
      </c>
      <c r="Y199" s="68">
        <v>2.02442401601081E-5</v>
      </c>
      <c r="Z199" s="68">
        <v>1.7483661956457E-5</v>
      </c>
      <c r="AA199" s="68">
        <v>1.7483661956457E-5</v>
      </c>
      <c r="AB199" s="68">
        <v>1.7483661956457E-5</v>
      </c>
      <c r="AC199" s="68">
        <v>1.7483661956457E-5</v>
      </c>
      <c r="AD199" s="68">
        <v>1.7483661956457E-5</v>
      </c>
      <c r="AE199" s="68">
        <v>1.7483661956457E-5</v>
      </c>
      <c r="AF199" s="68">
        <v>1.7483661956457E-5</v>
      </c>
      <c r="AG199" s="68">
        <v>1.7483661956457E-5</v>
      </c>
      <c r="AH199" s="68" t="s">
        <v>677</v>
      </c>
    </row>
    <row r="200" spans="1:34" s="68" customFormat="1" ht="14.5" x14ac:dyDescent="0.35">
      <c r="A200" s="68" t="s">
        <v>832</v>
      </c>
      <c r="B200" s="68" t="s">
        <v>250</v>
      </c>
      <c r="C200" s="68" t="s">
        <v>1237</v>
      </c>
      <c r="D200" s="68" t="s">
        <v>238</v>
      </c>
      <c r="E200" s="68" t="s">
        <v>236</v>
      </c>
      <c r="F200" s="68" t="s">
        <v>342</v>
      </c>
      <c r="G200" s="68" t="s">
        <v>219</v>
      </c>
      <c r="H200" s="68" t="s">
        <v>253</v>
      </c>
      <c r="I200" s="68" t="s">
        <v>18</v>
      </c>
      <c r="J200" s="68">
        <v>298</v>
      </c>
      <c r="K200" s="68">
        <v>2.2709619037534201E-5</v>
      </c>
      <c r="L200" s="68">
        <v>4.3727810231488899E-5</v>
      </c>
      <c r="M200" s="68">
        <v>6.5272553929439706E-5</v>
      </c>
      <c r="N200" s="68">
        <v>6.4626113065906898E-5</v>
      </c>
      <c r="O200" s="68">
        <v>7.3695641561815804E-5</v>
      </c>
      <c r="P200" s="68">
        <v>6.3001189174337696E-5</v>
      </c>
      <c r="Q200" s="68">
        <v>6.4603457198016904E-5</v>
      </c>
      <c r="R200" s="68">
        <v>7.4166219350590203E-5</v>
      </c>
      <c r="S200" s="68">
        <v>2.6987707849945299E-5</v>
      </c>
      <c r="T200" s="68">
        <v>8.0963123549835405E-5</v>
      </c>
      <c r="U200" s="68">
        <v>6.2071728054873993E-5</v>
      </c>
      <c r="V200" s="68">
        <v>6.74692696248631E-5</v>
      </c>
      <c r="W200" s="68">
        <v>6.4770498839868601E-5</v>
      </c>
      <c r="X200" s="68">
        <v>6.2071728054873993E-5</v>
      </c>
      <c r="Y200" s="68">
        <v>5.6674186484885002E-5</v>
      </c>
      <c r="Z200" s="68">
        <v>4.8945888327855299E-5</v>
      </c>
      <c r="AA200" s="68">
        <v>4.8945888327855299E-5</v>
      </c>
      <c r="AB200" s="68">
        <v>4.8945888327855299E-5</v>
      </c>
      <c r="AC200" s="68">
        <v>4.8945888327855299E-5</v>
      </c>
      <c r="AD200" s="68">
        <v>4.8945888327855299E-5</v>
      </c>
      <c r="AE200" s="68">
        <v>4.8945888327855299E-5</v>
      </c>
      <c r="AF200" s="68">
        <v>4.8945888327855299E-5</v>
      </c>
      <c r="AG200" s="68">
        <v>4.8945888327855299E-5</v>
      </c>
      <c r="AH200" s="68" t="s">
        <v>677</v>
      </c>
    </row>
    <row r="201" spans="1:34" s="68" customFormat="1" ht="14.5" x14ac:dyDescent="0.35">
      <c r="A201" s="68" t="s">
        <v>832</v>
      </c>
      <c r="B201" s="68" t="s">
        <v>250</v>
      </c>
      <c r="C201" s="68" t="s">
        <v>1237</v>
      </c>
      <c r="D201" s="68" t="s">
        <v>238</v>
      </c>
      <c r="E201" s="68" t="s">
        <v>236</v>
      </c>
      <c r="F201" s="68" t="s">
        <v>342</v>
      </c>
      <c r="G201" s="68" t="s">
        <v>219</v>
      </c>
      <c r="H201" s="68" t="s">
        <v>772</v>
      </c>
      <c r="I201" s="68" t="s">
        <v>16</v>
      </c>
      <c r="J201" s="68">
        <v>25</v>
      </c>
      <c r="K201" s="68">
        <v>1.7597395373336299E-5</v>
      </c>
      <c r="L201" s="68">
        <v>1.0147853723055701E-5</v>
      </c>
      <c r="M201" s="68">
        <v>1.28827694392375E-5</v>
      </c>
      <c r="N201" s="68">
        <v>1.01231604318446E-5</v>
      </c>
      <c r="O201" s="68">
        <v>1.30325212662847E-5</v>
      </c>
      <c r="P201" s="68">
        <v>1.43362156654154E-5</v>
      </c>
      <c r="Q201" s="68">
        <v>1.64778413666648E-5</v>
      </c>
      <c r="R201" s="68">
        <v>1.5328578539176601E-5</v>
      </c>
      <c r="S201" s="68">
        <v>7.0428604098919899E-6</v>
      </c>
      <c r="T201" s="68">
        <v>7.4571463163562104E-6</v>
      </c>
      <c r="U201" s="68">
        <v>1.07714335680701E-5</v>
      </c>
      <c r="V201" s="68">
        <v>1.07714335680701E-5</v>
      </c>
      <c r="W201" s="68">
        <v>1.03571476616059E-5</v>
      </c>
      <c r="X201" s="68">
        <v>9.1142899422131604E-6</v>
      </c>
      <c r="Y201" s="68">
        <v>1.03571476616059E-5</v>
      </c>
      <c r="Z201" s="68">
        <v>8.9448093441141507E-6</v>
      </c>
      <c r="AA201" s="68">
        <v>8.9448093441141507E-6</v>
      </c>
      <c r="AB201" s="68">
        <v>8.9448093441141507E-6</v>
      </c>
      <c r="AC201" s="68">
        <v>8.9448093441141507E-6</v>
      </c>
      <c r="AD201" s="68">
        <v>8.9448093441141507E-6</v>
      </c>
      <c r="AE201" s="68">
        <v>8.9448093441141507E-6</v>
      </c>
      <c r="AF201" s="68">
        <v>8.9448093441141507E-6</v>
      </c>
      <c r="AG201" s="68">
        <v>8.9448093441141507E-6</v>
      </c>
      <c r="AH201" s="68" t="s">
        <v>678</v>
      </c>
    </row>
    <row r="202" spans="1:34" s="68" customFormat="1" ht="14.5" x14ac:dyDescent="0.35">
      <c r="A202" s="68" t="s">
        <v>832</v>
      </c>
      <c r="B202" s="68" t="s">
        <v>250</v>
      </c>
      <c r="C202" s="68" t="s">
        <v>1237</v>
      </c>
      <c r="D202" s="68" t="s">
        <v>238</v>
      </c>
      <c r="E202" s="68" t="s">
        <v>236</v>
      </c>
      <c r="F202" s="68" t="s">
        <v>342</v>
      </c>
      <c r="G202" s="68" t="s">
        <v>219</v>
      </c>
      <c r="H202" s="68" t="s">
        <v>772</v>
      </c>
      <c r="I202" s="68" t="s">
        <v>18</v>
      </c>
      <c r="J202" s="68">
        <v>298</v>
      </c>
      <c r="K202" s="68">
        <v>4.1965874518947501E-5</v>
      </c>
      <c r="L202" s="68">
        <v>2.4726469465391699E-5</v>
      </c>
      <c r="M202" s="68">
        <v>3.2058302756371802E-5</v>
      </c>
      <c r="N202" s="68">
        <v>2.5715931125093001E-5</v>
      </c>
      <c r="O202" s="68">
        <v>3.3782244506573499E-5</v>
      </c>
      <c r="P202" s="68">
        <v>3.7904847701585097E-5</v>
      </c>
      <c r="Q202" s="68">
        <v>4.4421550734504097E-5</v>
      </c>
      <c r="R202" s="68">
        <v>4.21180065025193E-5</v>
      </c>
      <c r="S202" s="68">
        <v>1.9716639454009599E-5</v>
      </c>
      <c r="T202" s="68">
        <v>2.08764417748337E-5</v>
      </c>
      <c r="U202" s="68">
        <v>3.01548603414264E-5</v>
      </c>
      <c r="V202" s="68">
        <v>3.01548603414264E-5</v>
      </c>
      <c r="W202" s="68">
        <v>2.8995058020602299E-5</v>
      </c>
      <c r="X202" s="68">
        <v>2.5515651058130099E-5</v>
      </c>
      <c r="Y202" s="68">
        <v>2.8995058020602299E-5</v>
      </c>
      <c r="Z202" s="68">
        <v>2.5041186472338401E-5</v>
      </c>
      <c r="AA202" s="68">
        <v>2.5041186472338401E-5</v>
      </c>
      <c r="AB202" s="68">
        <v>2.5041186472338401E-5</v>
      </c>
      <c r="AC202" s="68">
        <v>2.5041186472338401E-5</v>
      </c>
      <c r="AD202" s="68">
        <v>2.5041186472338401E-5</v>
      </c>
      <c r="AE202" s="68">
        <v>2.5041186472338401E-5</v>
      </c>
      <c r="AF202" s="68">
        <v>2.5041186472338401E-5</v>
      </c>
      <c r="AG202" s="68">
        <v>2.5041186472338401E-5</v>
      </c>
      <c r="AH202" s="68" t="s">
        <v>678</v>
      </c>
    </row>
    <row r="203" spans="1:34" s="68" customFormat="1" ht="14.5" x14ac:dyDescent="0.35">
      <c r="A203" s="68" t="s">
        <v>832</v>
      </c>
      <c r="B203" s="68" t="s">
        <v>292</v>
      </c>
      <c r="C203" s="68" t="s">
        <v>1237</v>
      </c>
      <c r="D203" s="68" t="s">
        <v>293</v>
      </c>
      <c r="E203" s="68" t="s">
        <v>263</v>
      </c>
      <c r="G203" s="68" t="s">
        <v>294</v>
      </c>
      <c r="H203" s="68" t="s">
        <v>169</v>
      </c>
      <c r="I203" s="68" t="s">
        <v>16</v>
      </c>
      <c r="J203" s="68">
        <v>25</v>
      </c>
      <c r="K203" s="68">
        <v>0.70482122905</v>
      </c>
      <c r="L203" s="68">
        <v>0.72652473787500005</v>
      </c>
      <c r="M203" s="68">
        <v>0.76210376797500001</v>
      </c>
      <c r="N203" s="68">
        <v>0.80777011712500002</v>
      </c>
      <c r="O203" s="68">
        <v>0.785189176775</v>
      </c>
      <c r="P203" s="68">
        <v>0.856701273225</v>
      </c>
      <c r="Q203" s="68">
        <v>0.71185671822499996</v>
      </c>
      <c r="R203" s="68">
        <v>0.93544310362500005</v>
      </c>
      <c r="S203" s="68">
        <v>0.71387831915</v>
      </c>
      <c r="T203" s="68">
        <v>0.7962512517</v>
      </c>
      <c r="U203" s="68">
        <v>0.81388023504999996</v>
      </c>
      <c r="V203" s="68">
        <v>0.85353623172500004</v>
      </c>
      <c r="W203" s="68">
        <v>0.82807748699999995</v>
      </c>
      <c r="X203" s="68">
        <v>0.86328063442500003</v>
      </c>
      <c r="Y203" s="68">
        <v>0.77747799314999999</v>
      </c>
      <c r="Z203" s="68">
        <v>0.67131716452500001</v>
      </c>
      <c r="AA203" s="68">
        <v>0.89377537669999996</v>
      </c>
      <c r="AB203" s="68">
        <v>0.64689400045000001</v>
      </c>
      <c r="AC203" s="68">
        <v>0.74525966545</v>
      </c>
      <c r="AD203" s="68">
        <v>0.80055804414999998</v>
      </c>
      <c r="AE203" s="68">
        <v>0.76781014560000005</v>
      </c>
      <c r="AF203" s="68">
        <v>0.76781014560000005</v>
      </c>
      <c r="AG203" s="68">
        <v>0.76781014560000005</v>
      </c>
      <c r="AH203" s="68" t="s">
        <v>699</v>
      </c>
    </row>
    <row r="204" spans="1:34" s="68" customFormat="1" ht="14.5" x14ac:dyDescent="0.35">
      <c r="A204" s="68" t="s">
        <v>832</v>
      </c>
      <c r="B204" s="68" t="s">
        <v>41</v>
      </c>
      <c r="C204" s="68" t="s">
        <v>47</v>
      </c>
      <c r="D204" s="68" t="s">
        <v>42</v>
      </c>
      <c r="E204" s="68" t="s">
        <v>46</v>
      </c>
      <c r="G204" s="68" t="s">
        <v>14</v>
      </c>
      <c r="H204" s="68" t="s">
        <v>1243</v>
      </c>
      <c r="I204" s="68" t="s">
        <v>16</v>
      </c>
      <c r="J204" s="68">
        <v>25</v>
      </c>
      <c r="K204" s="68">
        <v>1.049589050956425E-12</v>
      </c>
      <c r="L204" s="68">
        <v>1.118325814481298E-12</v>
      </c>
      <c r="M204" s="68">
        <v>2.1729216789379139E-13</v>
      </c>
      <c r="N204" s="68">
        <v>3.0560011473754198E-13</v>
      </c>
      <c r="O204" s="68">
        <v>1.091647549461681E-12</v>
      </c>
      <c r="P204" s="68">
        <v>3.3675602291040901E-12</v>
      </c>
      <c r="Q204" s="68">
        <v>2.9499840763852737E-11</v>
      </c>
      <c r="R204" s="68">
        <v>1.920369990845268E-11</v>
      </c>
      <c r="S204" s="68">
        <v>2.3511118547463001E-11</v>
      </c>
      <c r="T204" s="68">
        <v>1.5274842450721981E-11</v>
      </c>
      <c r="U204" s="68">
        <v>4.7518669052330393E-12</v>
      </c>
      <c r="V204" s="68">
        <v>8.8623899941549194E-12</v>
      </c>
      <c r="W204" s="68">
        <v>2.0207528707416481E-11</v>
      </c>
      <c r="X204" s="68">
        <v>9.3514280692714802E-11</v>
      </c>
      <c r="Y204" s="68">
        <v>5.5826181651866999E-11</v>
      </c>
      <c r="Z204" s="68">
        <v>5.2119274863700499E-11</v>
      </c>
      <c r="AA204" s="68">
        <v>8.1579042421921806E-11</v>
      </c>
      <c r="AB204" s="68">
        <v>6.4379012929058697E-11</v>
      </c>
      <c r="AC204" s="68">
        <v>3.5807880002097298E-11</v>
      </c>
      <c r="AD204" s="68">
        <v>1.12294330271004E-10</v>
      </c>
      <c r="AE204" s="68">
        <v>7.1388317536540497E-11</v>
      </c>
      <c r="AF204" s="68">
        <v>3.3341692070127299E-11</v>
      </c>
      <c r="AG204" s="68">
        <v>9.2156050196047792E-12</v>
      </c>
      <c r="AH204" s="68" t="s">
        <v>1114</v>
      </c>
    </row>
    <row r="205" spans="1:34" s="68" customFormat="1" ht="14.5" x14ac:dyDescent="0.35">
      <c r="A205" s="68" t="s">
        <v>832</v>
      </c>
      <c r="B205" s="68" t="s">
        <v>41</v>
      </c>
      <c r="C205" s="68" t="s">
        <v>47</v>
      </c>
      <c r="D205" s="68" t="s">
        <v>42</v>
      </c>
      <c r="E205" s="68" t="s">
        <v>46</v>
      </c>
      <c r="G205" s="68" t="s">
        <v>14</v>
      </c>
      <c r="H205" s="68" t="s">
        <v>1244</v>
      </c>
      <c r="I205" s="68" t="s">
        <v>16</v>
      </c>
      <c r="J205" s="68">
        <v>25</v>
      </c>
      <c r="K205" s="68">
        <v>1.049589050956425E-12</v>
      </c>
      <c r="L205" s="68">
        <v>1.118325814481298E-12</v>
      </c>
      <c r="M205" s="68">
        <v>2.1729216789379139E-13</v>
      </c>
      <c r="N205" s="68">
        <v>3.0560011473754198E-13</v>
      </c>
      <c r="O205" s="68">
        <v>1.091647549461681E-12</v>
      </c>
      <c r="P205" s="68">
        <v>3.3675602291040901E-12</v>
      </c>
      <c r="Q205" s="68">
        <v>2.9499840763852737E-11</v>
      </c>
      <c r="R205" s="68">
        <v>1.920369990845268E-11</v>
      </c>
      <c r="S205" s="68">
        <v>2.3511118547463001E-11</v>
      </c>
      <c r="T205" s="68">
        <v>1.5274842450721981E-11</v>
      </c>
      <c r="U205" s="68">
        <v>4.7518669052330393E-12</v>
      </c>
      <c r="V205" s="68">
        <v>8.8623899941549194E-12</v>
      </c>
      <c r="W205" s="68">
        <v>2.0207528707416481E-11</v>
      </c>
      <c r="X205" s="68">
        <v>9.3514280692714802E-11</v>
      </c>
      <c r="Y205" s="68">
        <v>5.5826181651866999E-11</v>
      </c>
      <c r="Z205" s="68">
        <v>5.2119274863700499E-11</v>
      </c>
      <c r="AA205" s="68">
        <v>8.1579042421921806E-11</v>
      </c>
      <c r="AB205" s="68">
        <v>6.4379012929058697E-11</v>
      </c>
      <c r="AC205" s="68">
        <v>3.5807880002097298E-11</v>
      </c>
      <c r="AD205" s="68">
        <v>1.12294330271004E-10</v>
      </c>
      <c r="AE205" s="68">
        <v>7.1388317536540497E-11</v>
      </c>
      <c r="AF205" s="68">
        <v>3.3341692070127299E-11</v>
      </c>
      <c r="AG205" s="68">
        <v>9.2156050196047792E-12</v>
      </c>
      <c r="AH205" s="68" t="s">
        <v>1114</v>
      </c>
    </row>
    <row r="206" spans="1:34" s="68" customFormat="1" ht="14.5" x14ac:dyDescent="0.35">
      <c r="A206" s="68" t="s">
        <v>832</v>
      </c>
      <c r="B206" s="68" t="s">
        <v>41</v>
      </c>
      <c r="C206" s="68" t="s">
        <v>47</v>
      </c>
      <c r="D206" s="68" t="s">
        <v>42</v>
      </c>
      <c r="E206" s="68" t="s">
        <v>46</v>
      </c>
      <c r="G206" s="68" t="s">
        <v>14</v>
      </c>
      <c r="H206" s="68" t="s">
        <v>1245</v>
      </c>
      <c r="I206" s="68" t="s">
        <v>16</v>
      </c>
      <c r="J206" s="68">
        <v>25</v>
      </c>
      <c r="K206" s="68">
        <v>1.3994520679418999E-12</v>
      </c>
      <c r="L206" s="68">
        <v>1.4911010859750641E-12</v>
      </c>
      <c r="M206" s="68">
        <v>2.8972289052505519E-13</v>
      </c>
      <c r="N206" s="68">
        <v>4.0746681965005602E-13</v>
      </c>
      <c r="O206" s="68">
        <v>1.455530065948908E-12</v>
      </c>
      <c r="P206" s="68">
        <v>4.4900803054721196E-12</v>
      </c>
      <c r="Q206" s="68">
        <v>3.9333121018470323E-11</v>
      </c>
      <c r="R206" s="68">
        <v>2.5604933211270241E-11</v>
      </c>
      <c r="S206" s="68">
        <v>3.1348158063283999E-11</v>
      </c>
      <c r="T206" s="68">
        <v>2.0366456600962641E-11</v>
      </c>
      <c r="U206" s="68">
        <v>6.3358225403107203E-12</v>
      </c>
      <c r="V206" s="68">
        <v>1.181651999220656E-11</v>
      </c>
      <c r="W206" s="68">
        <v>2.6943371609888641E-11</v>
      </c>
      <c r="X206" s="68">
        <v>1.2468570759028639E-10</v>
      </c>
      <c r="Y206" s="68">
        <v>7.4434908869156007E-11</v>
      </c>
      <c r="Z206" s="68">
        <v>6.9492366484933994E-11</v>
      </c>
      <c r="AA206" s="68">
        <v>1.0877205656256239E-10</v>
      </c>
      <c r="AB206" s="68">
        <v>8.58386839054116E-11</v>
      </c>
      <c r="AC206" s="68">
        <v>4.7743840002796402E-11</v>
      </c>
      <c r="AD206" s="68">
        <v>1.4972577369467201E-10</v>
      </c>
      <c r="AE206" s="68">
        <v>9.5184423382053995E-11</v>
      </c>
      <c r="AF206" s="68">
        <v>4.4455589426836402E-11</v>
      </c>
      <c r="AG206" s="68">
        <v>1.2287473359473039E-11</v>
      </c>
      <c r="AH206" s="68" t="s">
        <v>1114</v>
      </c>
    </row>
    <row r="207" spans="1:34" s="68" customFormat="1" ht="14.5" x14ac:dyDescent="0.35">
      <c r="A207" s="68" t="s">
        <v>832</v>
      </c>
      <c r="B207" s="68" t="s">
        <v>41</v>
      </c>
      <c r="C207" s="68" t="s">
        <v>47</v>
      </c>
      <c r="D207" s="68" t="s">
        <v>42</v>
      </c>
      <c r="E207" s="68" t="s">
        <v>46</v>
      </c>
      <c r="G207" s="68" t="s">
        <v>14</v>
      </c>
      <c r="H207" s="68" t="s">
        <v>1246</v>
      </c>
      <c r="I207" s="68" t="s">
        <v>16</v>
      </c>
      <c r="J207" s="68">
        <v>25</v>
      </c>
      <c r="K207" s="68">
        <v>1.749315084927375E-12</v>
      </c>
      <c r="L207" s="68">
        <v>1.8638763574688301E-12</v>
      </c>
      <c r="M207" s="68">
        <v>3.6215361315631899E-13</v>
      </c>
      <c r="N207" s="68">
        <v>5.0933352456257002E-13</v>
      </c>
      <c r="O207" s="68">
        <v>1.8194125824361349E-12</v>
      </c>
      <c r="P207" s="68">
        <v>5.6126003818401503E-12</v>
      </c>
      <c r="Q207" s="68">
        <v>4.9166401273087902E-11</v>
      </c>
      <c r="R207" s="68">
        <v>3.2006166514087811E-11</v>
      </c>
      <c r="S207" s="68">
        <v>3.9185197579105E-11</v>
      </c>
      <c r="T207" s="68">
        <v>2.54580707512033E-11</v>
      </c>
      <c r="U207" s="68">
        <v>7.9197781753884006E-12</v>
      </c>
      <c r="V207" s="68">
        <v>1.4770649990258198E-11</v>
      </c>
      <c r="W207" s="68">
        <v>3.3679214512360801E-11</v>
      </c>
      <c r="X207" s="68">
        <v>1.55857134487858E-10</v>
      </c>
      <c r="Y207" s="68">
        <v>9.3043636086445002E-11</v>
      </c>
      <c r="Z207" s="68">
        <v>8.6865458106167502E-11</v>
      </c>
      <c r="AA207" s="68">
        <v>1.35965070703203E-10</v>
      </c>
      <c r="AB207" s="68">
        <v>1.072983548817645E-10</v>
      </c>
      <c r="AC207" s="68">
        <v>5.9679800003495506E-11</v>
      </c>
      <c r="AD207" s="68">
        <v>1.8715721711833999E-10</v>
      </c>
      <c r="AE207" s="68">
        <v>1.1898052922756749E-10</v>
      </c>
      <c r="AF207" s="68">
        <v>5.5569486783545513E-11</v>
      </c>
      <c r="AG207" s="68">
        <v>1.53593416993413E-11</v>
      </c>
      <c r="AH207" s="68" t="s">
        <v>1114</v>
      </c>
    </row>
    <row r="208" spans="1:34" s="68" customFormat="1" ht="14.5" x14ac:dyDescent="0.35">
      <c r="A208" s="68" t="s">
        <v>832</v>
      </c>
      <c r="B208" s="68" t="s">
        <v>41</v>
      </c>
      <c r="C208" s="68" t="s">
        <v>47</v>
      </c>
      <c r="D208" s="68" t="s">
        <v>42</v>
      </c>
      <c r="E208" s="68" t="s">
        <v>46</v>
      </c>
      <c r="G208" s="68" t="s">
        <v>14</v>
      </c>
      <c r="H208" s="68" t="s">
        <v>1247</v>
      </c>
      <c r="I208" s="68" t="s">
        <v>16</v>
      </c>
      <c r="J208" s="68">
        <v>25</v>
      </c>
      <c r="K208" s="68">
        <v>1.749315084927375E-12</v>
      </c>
      <c r="L208" s="68">
        <v>1.8638763574688301E-12</v>
      </c>
      <c r="M208" s="68">
        <v>3.6215361315631899E-13</v>
      </c>
      <c r="N208" s="68">
        <v>5.0933352456257002E-13</v>
      </c>
      <c r="O208" s="68">
        <v>1.8194125824361349E-12</v>
      </c>
      <c r="P208" s="68">
        <v>5.6126003818401503E-12</v>
      </c>
      <c r="Q208" s="68">
        <v>4.9166401273087902E-11</v>
      </c>
      <c r="R208" s="68">
        <v>3.2006166514087811E-11</v>
      </c>
      <c r="S208" s="68">
        <v>3.9185197579105E-11</v>
      </c>
      <c r="T208" s="68">
        <v>2.54580707512033E-11</v>
      </c>
      <c r="U208" s="68">
        <v>7.9197781753884006E-12</v>
      </c>
      <c r="V208" s="68">
        <v>1.4770649990258198E-11</v>
      </c>
      <c r="W208" s="68">
        <v>3.3679214512360801E-11</v>
      </c>
      <c r="X208" s="68">
        <v>1.55857134487858E-10</v>
      </c>
      <c r="Y208" s="68">
        <v>9.3043636086445002E-11</v>
      </c>
      <c r="Z208" s="68">
        <v>8.6865458106167502E-11</v>
      </c>
      <c r="AA208" s="68">
        <v>1.35965070703203E-10</v>
      </c>
      <c r="AB208" s="68">
        <v>1.072983548817645E-10</v>
      </c>
      <c r="AC208" s="68">
        <v>5.9679800003495506E-11</v>
      </c>
      <c r="AD208" s="68">
        <v>1.8715721711833999E-10</v>
      </c>
      <c r="AE208" s="68">
        <v>1.1898052922756749E-10</v>
      </c>
      <c r="AF208" s="68">
        <v>5.5569486783545513E-11</v>
      </c>
      <c r="AG208" s="68">
        <v>1.53593416993413E-11</v>
      </c>
      <c r="AH208" s="68" t="s">
        <v>1114</v>
      </c>
    </row>
    <row r="209" spans="1:34" s="68" customFormat="1" ht="14.5" x14ac:dyDescent="0.35">
      <c r="A209" s="68" t="s">
        <v>832</v>
      </c>
      <c r="B209" s="68" t="s">
        <v>41</v>
      </c>
      <c r="C209" s="68" t="s">
        <v>47</v>
      </c>
      <c r="D209" s="68" t="s">
        <v>42</v>
      </c>
      <c r="E209" s="68" t="s">
        <v>46</v>
      </c>
      <c r="G209" s="68" t="s">
        <v>14</v>
      </c>
      <c r="H209" s="68" t="s">
        <v>1248</v>
      </c>
      <c r="I209" s="68" t="s">
        <v>16</v>
      </c>
      <c r="J209" s="68">
        <v>25</v>
      </c>
      <c r="K209" s="68">
        <v>4.5482192208111737E-12</v>
      </c>
      <c r="L209" s="68">
        <v>4.8460785294189582E-12</v>
      </c>
      <c r="M209" s="68">
        <v>9.4159939420642942E-13</v>
      </c>
      <c r="N209" s="68">
        <v>1.3242671638626821E-12</v>
      </c>
      <c r="O209" s="68">
        <v>4.7304727143339512E-12</v>
      </c>
      <c r="P209" s="68">
        <v>1.459276099278439E-11</v>
      </c>
      <c r="Q209" s="68">
        <v>1.2783264331002861E-10</v>
      </c>
      <c r="R209" s="68">
        <v>8.3216032936628287E-11</v>
      </c>
      <c r="S209" s="68">
        <v>1.01881513705673E-10</v>
      </c>
      <c r="T209" s="68">
        <v>6.6190983953128579E-11</v>
      </c>
      <c r="U209" s="68">
        <v>2.0591423256009841E-11</v>
      </c>
      <c r="V209" s="68">
        <v>3.8403689974671318E-11</v>
      </c>
      <c r="W209" s="68">
        <v>8.7565957732138077E-11</v>
      </c>
      <c r="X209" s="68">
        <v>4.0522854966843081E-10</v>
      </c>
      <c r="Y209" s="68">
        <v>2.4191345382475702E-10</v>
      </c>
      <c r="Z209" s="68">
        <v>2.2585019107603549E-10</v>
      </c>
      <c r="AA209" s="68">
        <v>3.5350918382832781E-10</v>
      </c>
      <c r="AB209" s="68">
        <v>2.7897572269258768E-10</v>
      </c>
      <c r="AC209" s="68">
        <v>1.551674800090883E-10</v>
      </c>
      <c r="AD209" s="68">
        <v>4.8660876450768404E-10</v>
      </c>
      <c r="AE209" s="68">
        <v>3.0934937599167549E-10</v>
      </c>
      <c r="AF209" s="68">
        <v>1.4448066563721829E-10</v>
      </c>
      <c r="AG209" s="68">
        <v>3.9934288418287379E-11</v>
      </c>
      <c r="AH209" s="68" t="s">
        <v>1114</v>
      </c>
    </row>
    <row r="210" spans="1:34" s="68" customFormat="1" ht="14.5" x14ac:dyDescent="0.35">
      <c r="A210" s="68" t="s">
        <v>832</v>
      </c>
      <c r="B210" s="68" t="s">
        <v>41</v>
      </c>
      <c r="C210" s="68" t="s">
        <v>47</v>
      </c>
      <c r="D210" s="68" t="s">
        <v>42</v>
      </c>
      <c r="E210" s="68" t="s">
        <v>46</v>
      </c>
      <c r="G210" s="68" t="s">
        <v>14</v>
      </c>
      <c r="H210" s="68" t="s">
        <v>1249</v>
      </c>
      <c r="I210" s="68" t="s">
        <v>16</v>
      </c>
      <c r="J210" s="68">
        <v>25</v>
      </c>
      <c r="K210" s="68">
        <v>2.3090959121041351E-11</v>
      </c>
      <c r="L210" s="68">
        <v>2.4603167918588559E-11</v>
      </c>
      <c r="M210" s="68">
        <v>4.7804276936634111E-12</v>
      </c>
      <c r="N210" s="68">
        <v>6.7232025242259247E-12</v>
      </c>
      <c r="O210" s="68">
        <v>2.401624608815698E-11</v>
      </c>
      <c r="P210" s="68">
        <v>7.4086325040289981E-11</v>
      </c>
      <c r="Q210" s="68">
        <v>6.4899649680476027E-10</v>
      </c>
      <c r="R210" s="68">
        <v>4.2248139798595899E-10</v>
      </c>
      <c r="S210" s="68">
        <v>5.1724460804418596E-10</v>
      </c>
      <c r="T210" s="68">
        <v>3.3604653391588361E-10</v>
      </c>
      <c r="U210" s="68">
        <v>1.0454107191512689E-10</v>
      </c>
      <c r="V210" s="68">
        <v>1.949725798714082E-10</v>
      </c>
      <c r="W210" s="68">
        <v>4.4456563156316262E-10</v>
      </c>
      <c r="X210" s="68">
        <v>2.0573141752397259E-9</v>
      </c>
      <c r="Y210" s="68">
        <v>1.2281759963410741E-9</v>
      </c>
      <c r="Z210" s="68">
        <v>1.1466240470014111E-9</v>
      </c>
      <c r="AA210" s="68">
        <v>1.7947389332822799E-9</v>
      </c>
      <c r="AB210" s="68">
        <v>1.4163382844392911E-9</v>
      </c>
      <c r="AC210" s="68">
        <v>7.8777336004614069E-10</v>
      </c>
      <c r="AD210" s="68">
        <v>2.4704752659620878E-9</v>
      </c>
      <c r="AE210" s="68">
        <v>1.5705429858038909E-9</v>
      </c>
      <c r="AF210" s="68">
        <v>7.3351722554280069E-10</v>
      </c>
      <c r="AG210" s="68">
        <v>2.0274331043130521E-10</v>
      </c>
      <c r="AH210" s="68" t="s">
        <v>1114</v>
      </c>
    </row>
    <row r="211" spans="1:34" s="68" customFormat="1" ht="14.5" x14ac:dyDescent="0.35">
      <c r="A211" s="68" t="s">
        <v>832</v>
      </c>
      <c r="B211" s="68" t="s">
        <v>131</v>
      </c>
      <c r="C211" s="68" t="s">
        <v>47</v>
      </c>
      <c r="D211" s="68" t="s">
        <v>132</v>
      </c>
      <c r="E211" s="68" t="s">
        <v>134</v>
      </c>
      <c r="G211" s="68" t="s">
        <v>14</v>
      </c>
      <c r="H211" s="68" t="s">
        <v>20</v>
      </c>
      <c r="I211" s="68" t="s">
        <v>16</v>
      </c>
      <c r="J211" s="68">
        <v>25</v>
      </c>
      <c r="K211" s="68">
        <v>3.0429372572126701E-6</v>
      </c>
      <c r="L211" s="68">
        <v>2.9599594541790701E-6</v>
      </c>
      <c r="M211" s="68">
        <v>2.91992367348152E-6</v>
      </c>
      <c r="N211" s="68">
        <v>2.8396877610415199E-6</v>
      </c>
      <c r="O211" s="68">
        <v>3.0535131207642001E-6</v>
      </c>
      <c r="P211" s="68">
        <v>2.8682014444862698E-6</v>
      </c>
      <c r="Q211" s="68">
        <v>2.9009359692375E-6</v>
      </c>
      <c r="R211" s="68">
        <v>2.8893692146574201E-6</v>
      </c>
      <c r="S211" s="68">
        <v>2.96144E-6</v>
      </c>
      <c r="T211" s="68">
        <v>2.8788410249999999E-6</v>
      </c>
      <c r="U211" s="68">
        <v>2.7441276749999998E-6</v>
      </c>
      <c r="V211" s="68">
        <v>2.8426223750000001E-6</v>
      </c>
      <c r="W211" s="68">
        <v>2.4785047737362202E-6</v>
      </c>
      <c r="X211" s="68">
        <v>2.4370653711989898E-6</v>
      </c>
      <c r="Y211" s="68">
        <v>2.2710559773946899E-6</v>
      </c>
      <c r="Z211" s="68">
        <v>2.3075951606274701E-6</v>
      </c>
      <c r="AA211" s="68">
        <v>2.28116543816132E-6</v>
      </c>
      <c r="AB211" s="68">
        <v>2.33419473509503E-6</v>
      </c>
      <c r="AC211" s="68">
        <v>2.14364082133177E-6</v>
      </c>
      <c r="AD211" s="68">
        <v>2.44970705209124E-6</v>
      </c>
      <c r="AE211" s="68">
        <v>2.25777469350204E-6</v>
      </c>
      <c r="AF211" s="68">
        <v>1.9954583493958098E-6</v>
      </c>
      <c r="AG211" s="68">
        <v>2.2883149692031898E-6</v>
      </c>
      <c r="AH211" s="68" t="s">
        <v>529</v>
      </c>
    </row>
    <row r="212" spans="1:34" s="68" customFormat="1" ht="14.5" x14ac:dyDescent="0.35">
      <c r="A212" s="68" t="s">
        <v>832</v>
      </c>
      <c r="B212" s="68" t="s">
        <v>41</v>
      </c>
      <c r="C212" s="68" t="s">
        <v>47</v>
      </c>
      <c r="D212" s="68" t="s">
        <v>42</v>
      </c>
      <c r="E212" s="68" t="s">
        <v>46</v>
      </c>
      <c r="G212" s="68" t="s">
        <v>14</v>
      </c>
      <c r="H212" s="68" t="s">
        <v>1243</v>
      </c>
      <c r="I212" s="68" t="s">
        <v>18</v>
      </c>
      <c r="J212" s="68">
        <v>298</v>
      </c>
      <c r="K212" s="68">
        <v>2.5022202974801158E-12</v>
      </c>
      <c r="L212" s="68">
        <v>2.666088741723411E-12</v>
      </c>
      <c r="M212" s="68">
        <v>5.1802452825879892E-13</v>
      </c>
      <c r="N212" s="68">
        <v>7.2855067353430204E-13</v>
      </c>
      <c r="O212" s="68">
        <v>2.6024877579166501E-12</v>
      </c>
      <c r="P212" s="68">
        <v>8.0282635861841398E-12</v>
      </c>
      <c r="Q212" s="68">
        <v>7.0327620381024891E-11</v>
      </c>
      <c r="R212" s="68">
        <v>4.5781620581751298E-11</v>
      </c>
      <c r="S212" s="68">
        <v>5.6050506617151898E-11</v>
      </c>
      <c r="T212" s="68">
        <v>3.6415224402521102E-11</v>
      </c>
      <c r="U212" s="68">
        <v>1.1328450702075569E-11</v>
      </c>
      <c r="V212" s="68">
        <v>2.112793774606536E-11</v>
      </c>
      <c r="W212" s="68">
        <v>4.8174748438480799E-11</v>
      </c>
      <c r="X212" s="68">
        <v>2.2293804517143239E-10</v>
      </c>
      <c r="Y212" s="68">
        <v>1.3308961705805069E-10</v>
      </c>
      <c r="Z212" s="68">
        <v>1.242523512750618E-10</v>
      </c>
      <c r="AA212" s="68">
        <v>1.944844371338613E-10</v>
      </c>
      <c r="AB212" s="68">
        <v>1.534795668228759E-10</v>
      </c>
      <c r="AC212" s="68">
        <v>8.5365985925000395E-11</v>
      </c>
      <c r="AD212" s="68">
        <v>2.6770968336607349E-10</v>
      </c>
      <c r="AE212" s="68">
        <v>1.7018974900711291E-10</v>
      </c>
      <c r="AF212" s="68">
        <v>7.9486593895183796E-11</v>
      </c>
      <c r="AG212" s="68">
        <v>2.1970002366737789E-11</v>
      </c>
      <c r="AH212" s="68" t="s">
        <v>1114</v>
      </c>
    </row>
    <row r="213" spans="1:34" s="68" customFormat="1" ht="14.5" x14ac:dyDescent="0.35">
      <c r="A213" s="68" t="s">
        <v>832</v>
      </c>
      <c r="B213" s="68" t="s">
        <v>41</v>
      </c>
      <c r="C213" s="68" t="s">
        <v>47</v>
      </c>
      <c r="D213" s="68" t="s">
        <v>42</v>
      </c>
      <c r="E213" s="68" t="s">
        <v>46</v>
      </c>
      <c r="G213" s="68" t="s">
        <v>14</v>
      </c>
      <c r="H213" s="68" t="s">
        <v>1244</v>
      </c>
      <c r="I213" s="68" t="s">
        <v>18</v>
      </c>
      <c r="J213" s="68">
        <v>298</v>
      </c>
      <c r="K213" s="68">
        <v>2.5022202974801158E-12</v>
      </c>
      <c r="L213" s="68">
        <v>2.666088741723411E-12</v>
      </c>
      <c r="M213" s="68">
        <v>5.1802452825879892E-13</v>
      </c>
      <c r="N213" s="68">
        <v>7.2855067353430204E-13</v>
      </c>
      <c r="O213" s="68">
        <v>2.6024877579166501E-12</v>
      </c>
      <c r="P213" s="68">
        <v>8.0282635861841398E-12</v>
      </c>
      <c r="Q213" s="68">
        <v>7.0327620381024891E-11</v>
      </c>
      <c r="R213" s="68">
        <v>4.5781620581751298E-11</v>
      </c>
      <c r="S213" s="68">
        <v>5.6050506617151898E-11</v>
      </c>
      <c r="T213" s="68">
        <v>3.6415224402521102E-11</v>
      </c>
      <c r="U213" s="68">
        <v>1.1328450702075569E-11</v>
      </c>
      <c r="V213" s="68">
        <v>2.112793774606536E-11</v>
      </c>
      <c r="W213" s="68">
        <v>4.8174748438480799E-11</v>
      </c>
      <c r="X213" s="68">
        <v>2.2293804517143239E-10</v>
      </c>
      <c r="Y213" s="68">
        <v>1.3308961705805069E-10</v>
      </c>
      <c r="Z213" s="68">
        <v>1.242523512750618E-10</v>
      </c>
      <c r="AA213" s="68">
        <v>1.944844371338613E-10</v>
      </c>
      <c r="AB213" s="68">
        <v>1.534795668228759E-10</v>
      </c>
      <c r="AC213" s="68">
        <v>8.5365985925000395E-11</v>
      </c>
      <c r="AD213" s="68">
        <v>2.6770968336607349E-10</v>
      </c>
      <c r="AE213" s="68">
        <v>1.7018974900711291E-10</v>
      </c>
      <c r="AF213" s="68">
        <v>7.9486593895183796E-11</v>
      </c>
      <c r="AG213" s="68">
        <v>2.1970002366737789E-11</v>
      </c>
      <c r="AH213" s="68" t="s">
        <v>1114</v>
      </c>
    </row>
    <row r="214" spans="1:34" s="68" customFormat="1" ht="14.5" x14ac:dyDescent="0.35">
      <c r="A214" s="68" t="s">
        <v>832</v>
      </c>
      <c r="B214" s="68" t="s">
        <v>41</v>
      </c>
      <c r="C214" s="68" t="s">
        <v>47</v>
      </c>
      <c r="D214" s="68" t="s">
        <v>42</v>
      </c>
      <c r="E214" s="68" t="s">
        <v>46</v>
      </c>
      <c r="G214" s="68" t="s">
        <v>14</v>
      </c>
      <c r="H214" s="68" t="s">
        <v>1245</v>
      </c>
      <c r="I214" s="68" t="s">
        <v>18</v>
      </c>
      <c r="J214" s="68">
        <v>298</v>
      </c>
      <c r="K214" s="68">
        <v>3.3362937299734879E-12</v>
      </c>
      <c r="L214" s="68">
        <v>3.5547849889645479E-12</v>
      </c>
      <c r="M214" s="68">
        <v>6.9069937101173193E-13</v>
      </c>
      <c r="N214" s="68">
        <v>9.7140089804573612E-13</v>
      </c>
      <c r="O214" s="68">
        <v>3.4699836772221999E-12</v>
      </c>
      <c r="P214" s="68">
        <v>1.070435144824552E-11</v>
      </c>
      <c r="Q214" s="68">
        <v>9.3770160508033192E-11</v>
      </c>
      <c r="R214" s="68">
        <v>6.1042160775668402E-11</v>
      </c>
      <c r="S214" s="68">
        <v>7.4734008822869202E-11</v>
      </c>
      <c r="T214" s="68">
        <v>4.8553632536694801E-11</v>
      </c>
      <c r="U214" s="68">
        <v>1.5104600936100761E-11</v>
      </c>
      <c r="V214" s="68">
        <v>2.8170583661420479E-11</v>
      </c>
      <c r="W214" s="68">
        <v>6.4232997917974398E-11</v>
      </c>
      <c r="X214" s="68">
        <v>2.972507268952432E-10</v>
      </c>
      <c r="Y214" s="68">
        <v>1.774528227440676E-10</v>
      </c>
      <c r="Z214" s="68">
        <v>1.6566980170008239E-10</v>
      </c>
      <c r="AA214" s="68">
        <v>2.5931258284514838E-10</v>
      </c>
      <c r="AB214" s="68">
        <v>2.0463942243050121E-10</v>
      </c>
      <c r="AC214" s="68">
        <v>1.138213145666672E-10</v>
      </c>
      <c r="AD214" s="68">
        <v>3.56946244488098E-10</v>
      </c>
      <c r="AE214" s="68">
        <v>2.2691966534281721E-10</v>
      </c>
      <c r="AF214" s="68">
        <v>1.0598212519357839E-10</v>
      </c>
      <c r="AG214" s="68">
        <v>2.9293336488983719E-11</v>
      </c>
      <c r="AH214" s="68" t="s">
        <v>1114</v>
      </c>
    </row>
    <row r="215" spans="1:34" s="68" customFormat="1" ht="14.5" x14ac:dyDescent="0.35">
      <c r="A215" s="68" t="s">
        <v>832</v>
      </c>
      <c r="B215" s="68" t="s">
        <v>41</v>
      </c>
      <c r="C215" s="68" t="s">
        <v>47</v>
      </c>
      <c r="D215" s="68" t="s">
        <v>42</v>
      </c>
      <c r="E215" s="68" t="s">
        <v>46</v>
      </c>
      <c r="G215" s="68" t="s">
        <v>14</v>
      </c>
      <c r="H215" s="68" t="s">
        <v>1246</v>
      </c>
      <c r="I215" s="68" t="s">
        <v>18</v>
      </c>
      <c r="J215" s="68">
        <v>298</v>
      </c>
      <c r="K215" s="68">
        <v>4.1703671624668604E-12</v>
      </c>
      <c r="L215" s="68">
        <v>4.4434812362056852E-12</v>
      </c>
      <c r="M215" s="68">
        <v>8.6337421376466494E-13</v>
      </c>
      <c r="N215" s="68">
        <v>1.2142511225571701E-12</v>
      </c>
      <c r="O215" s="68">
        <v>4.3374795965277506E-12</v>
      </c>
      <c r="P215" s="68">
        <v>1.33804393103069E-11</v>
      </c>
      <c r="Q215" s="68">
        <v>1.1721270063504151E-10</v>
      </c>
      <c r="R215" s="68">
        <v>7.6302700969585512E-11</v>
      </c>
      <c r="S215" s="68">
        <v>9.3417511028586512E-11</v>
      </c>
      <c r="T215" s="68">
        <v>6.06920406708685E-11</v>
      </c>
      <c r="U215" s="68">
        <v>1.888075117012595E-11</v>
      </c>
      <c r="V215" s="68">
        <v>3.5213229576775603E-11</v>
      </c>
      <c r="W215" s="68">
        <v>8.0291247397468004E-11</v>
      </c>
      <c r="X215" s="68">
        <v>3.7156340861905402E-10</v>
      </c>
      <c r="Y215" s="68">
        <v>2.2181602843008449E-10</v>
      </c>
      <c r="Z215" s="68">
        <v>2.07087252125103E-10</v>
      </c>
      <c r="AA215" s="68">
        <v>3.2414072855643549E-10</v>
      </c>
      <c r="AB215" s="68">
        <v>2.5579927803812651E-10</v>
      </c>
      <c r="AC215" s="68">
        <v>1.42276643208334E-10</v>
      </c>
      <c r="AD215" s="68">
        <v>4.4618280561012251E-10</v>
      </c>
      <c r="AE215" s="68">
        <v>2.836495816785215E-10</v>
      </c>
      <c r="AF215" s="68">
        <v>1.3247765649197299E-10</v>
      </c>
      <c r="AG215" s="68">
        <v>3.6616670611229651E-11</v>
      </c>
      <c r="AH215" s="68" t="s">
        <v>1114</v>
      </c>
    </row>
    <row r="216" spans="1:34" s="68" customFormat="1" ht="14.5" x14ac:dyDescent="0.35">
      <c r="A216" s="68" t="s">
        <v>832</v>
      </c>
      <c r="B216" s="68" t="s">
        <v>41</v>
      </c>
      <c r="C216" s="68" t="s">
        <v>47</v>
      </c>
      <c r="D216" s="68" t="s">
        <v>42</v>
      </c>
      <c r="E216" s="68" t="s">
        <v>46</v>
      </c>
      <c r="G216" s="68" t="s">
        <v>14</v>
      </c>
      <c r="H216" s="68" t="s">
        <v>1247</v>
      </c>
      <c r="I216" s="68" t="s">
        <v>18</v>
      </c>
      <c r="J216" s="68">
        <v>298</v>
      </c>
      <c r="K216" s="68">
        <v>4.1703671624668604E-12</v>
      </c>
      <c r="L216" s="68">
        <v>4.4434812362056852E-12</v>
      </c>
      <c r="M216" s="68">
        <v>8.6337421376466494E-13</v>
      </c>
      <c r="N216" s="68">
        <v>1.2142511225571701E-12</v>
      </c>
      <c r="O216" s="68">
        <v>4.3374795965277506E-12</v>
      </c>
      <c r="P216" s="68">
        <v>1.33804393103069E-11</v>
      </c>
      <c r="Q216" s="68">
        <v>1.1721270063504151E-10</v>
      </c>
      <c r="R216" s="68">
        <v>7.6302700969585512E-11</v>
      </c>
      <c r="S216" s="68">
        <v>9.3417511028586512E-11</v>
      </c>
      <c r="T216" s="68">
        <v>6.06920406708685E-11</v>
      </c>
      <c r="U216" s="68">
        <v>1.888075117012595E-11</v>
      </c>
      <c r="V216" s="68">
        <v>3.5213229576775603E-11</v>
      </c>
      <c r="W216" s="68">
        <v>8.0291247397468004E-11</v>
      </c>
      <c r="X216" s="68">
        <v>3.7156340861905402E-10</v>
      </c>
      <c r="Y216" s="68">
        <v>2.2181602843008449E-10</v>
      </c>
      <c r="Z216" s="68">
        <v>2.07087252125103E-10</v>
      </c>
      <c r="AA216" s="68">
        <v>3.2414072855643549E-10</v>
      </c>
      <c r="AB216" s="68">
        <v>2.5579927803812651E-10</v>
      </c>
      <c r="AC216" s="68">
        <v>1.42276643208334E-10</v>
      </c>
      <c r="AD216" s="68">
        <v>4.4618280561012251E-10</v>
      </c>
      <c r="AE216" s="68">
        <v>2.836495816785215E-10</v>
      </c>
      <c r="AF216" s="68">
        <v>1.3247765649197299E-10</v>
      </c>
      <c r="AG216" s="68">
        <v>3.6616670611229651E-11</v>
      </c>
      <c r="AH216" s="68" t="s">
        <v>1114</v>
      </c>
    </row>
    <row r="217" spans="1:34" s="68" customFormat="1" ht="14.5" x14ac:dyDescent="0.35">
      <c r="A217" s="68" t="s">
        <v>832</v>
      </c>
      <c r="B217" s="68" t="s">
        <v>41</v>
      </c>
      <c r="C217" s="68" t="s">
        <v>47</v>
      </c>
      <c r="D217" s="68" t="s">
        <v>42</v>
      </c>
      <c r="E217" s="68" t="s">
        <v>46</v>
      </c>
      <c r="G217" s="68" t="s">
        <v>14</v>
      </c>
      <c r="H217" s="68" t="s">
        <v>1248</v>
      </c>
      <c r="I217" s="68" t="s">
        <v>18</v>
      </c>
      <c r="J217" s="68">
        <v>298</v>
      </c>
      <c r="K217" s="68">
        <v>1.0842954622413839E-11</v>
      </c>
      <c r="L217" s="68">
        <v>1.155305121413478E-11</v>
      </c>
      <c r="M217" s="68">
        <v>2.2447729557881289E-12</v>
      </c>
      <c r="N217" s="68">
        <v>3.1570529186486421E-12</v>
      </c>
      <c r="O217" s="68">
        <v>1.1277446950972151E-11</v>
      </c>
      <c r="P217" s="68">
        <v>3.4789142206797938E-11</v>
      </c>
      <c r="Q217" s="68">
        <v>3.0475302165110789E-10</v>
      </c>
      <c r="R217" s="68">
        <v>1.9838702252092229E-10</v>
      </c>
      <c r="S217" s="68">
        <v>2.428855286743249E-10</v>
      </c>
      <c r="T217" s="68">
        <v>1.577993057442581E-10</v>
      </c>
      <c r="U217" s="68">
        <v>4.9089953042327472E-11</v>
      </c>
      <c r="V217" s="68">
        <v>9.1554396899616561E-11</v>
      </c>
      <c r="W217" s="68">
        <v>2.087572432334168E-10</v>
      </c>
      <c r="X217" s="68">
        <v>9.6606486240954053E-10</v>
      </c>
      <c r="Y217" s="68">
        <v>5.7672167391821978E-10</v>
      </c>
      <c r="Z217" s="68">
        <v>5.3842685552526778E-10</v>
      </c>
      <c r="AA217" s="68">
        <v>8.4276589424673231E-10</v>
      </c>
      <c r="AB217" s="68">
        <v>6.6507812289912892E-10</v>
      </c>
      <c r="AC217" s="68">
        <v>3.6991927234166839E-10</v>
      </c>
      <c r="AD217" s="68">
        <v>1.1600752945863189E-9</v>
      </c>
      <c r="AE217" s="68">
        <v>7.3748891236415592E-10</v>
      </c>
      <c r="AF217" s="68">
        <v>3.4444190687912978E-10</v>
      </c>
      <c r="AG217" s="68">
        <v>9.5203343589197082E-11</v>
      </c>
      <c r="AH217" s="68" t="s">
        <v>1114</v>
      </c>
    </row>
    <row r="218" spans="1:34" s="68" customFormat="1" ht="14.5" x14ac:dyDescent="0.35">
      <c r="A218" s="68" t="s">
        <v>832</v>
      </c>
      <c r="B218" s="68" t="s">
        <v>41</v>
      </c>
      <c r="C218" s="68" t="s">
        <v>47</v>
      </c>
      <c r="D218" s="68" t="s">
        <v>42</v>
      </c>
      <c r="E218" s="68" t="s">
        <v>46</v>
      </c>
      <c r="G218" s="68" t="s">
        <v>14</v>
      </c>
      <c r="H218" s="68" t="s">
        <v>1249</v>
      </c>
      <c r="I218" s="68" t="s">
        <v>18</v>
      </c>
      <c r="J218" s="68">
        <v>298</v>
      </c>
      <c r="K218" s="68">
        <v>5.5048846544562562E-11</v>
      </c>
      <c r="L218" s="68">
        <v>5.8653952317915048E-11</v>
      </c>
      <c r="M218" s="68">
        <v>1.1396539621693581E-11</v>
      </c>
      <c r="N218" s="68">
        <v>1.6028114817754649E-11</v>
      </c>
      <c r="O218" s="68">
        <v>5.7254730674166313E-11</v>
      </c>
      <c r="P218" s="68">
        <v>1.766217988960511E-10</v>
      </c>
      <c r="Q218" s="68">
        <v>1.5472076483825479E-9</v>
      </c>
      <c r="R218" s="68">
        <v>1.0071956527985291E-9</v>
      </c>
      <c r="S218" s="68">
        <v>1.233111145577342E-9</v>
      </c>
      <c r="T218" s="68">
        <v>8.0113493685546431E-10</v>
      </c>
      <c r="U218" s="68">
        <v>2.4922591544566261E-10</v>
      </c>
      <c r="V218" s="68">
        <v>4.6481463041343792E-10</v>
      </c>
      <c r="W218" s="68">
        <v>1.059844465646578E-9</v>
      </c>
      <c r="X218" s="68">
        <v>4.9046369937715136E-9</v>
      </c>
      <c r="Y218" s="68">
        <v>2.9279715752771161E-9</v>
      </c>
      <c r="Z218" s="68">
        <v>2.7335517280513602E-9</v>
      </c>
      <c r="AA218" s="68">
        <v>4.2786576169449494E-9</v>
      </c>
      <c r="AB218" s="68">
        <v>3.3765504701032699E-9</v>
      </c>
      <c r="AC218" s="68">
        <v>1.8780516903500091E-9</v>
      </c>
      <c r="AD218" s="68">
        <v>5.8896130340536171E-9</v>
      </c>
      <c r="AE218" s="68">
        <v>3.7441744781564841E-9</v>
      </c>
      <c r="AF218" s="68">
        <v>1.7487050656940439E-9</v>
      </c>
      <c r="AG218" s="68">
        <v>4.8334005206823135E-10</v>
      </c>
      <c r="AH218" s="68" t="s">
        <v>1114</v>
      </c>
    </row>
    <row r="219" spans="1:34" s="68" customFormat="1" ht="14.5" x14ac:dyDescent="0.35">
      <c r="A219" s="68" t="s">
        <v>832</v>
      </c>
      <c r="B219" s="68" t="s">
        <v>131</v>
      </c>
      <c r="C219" s="68" t="s">
        <v>47</v>
      </c>
      <c r="D219" s="68" t="s">
        <v>132</v>
      </c>
      <c r="E219" s="68" t="s">
        <v>134</v>
      </c>
      <c r="G219" s="68" t="s">
        <v>14</v>
      </c>
      <c r="H219" s="68" t="s">
        <v>20</v>
      </c>
      <c r="I219" s="68" t="s">
        <v>17</v>
      </c>
      <c r="J219" s="68">
        <v>1</v>
      </c>
      <c r="K219" s="68">
        <v>6.4534613350966299E-3</v>
      </c>
      <c r="L219" s="68">
        <v>6.2774820104229698E-3</v>
      </c>
      <c r="M219" s="68">
        <v>6.1925741267196098E-3</v>
      </c>
      <c r="N219" s="68">
        <v>6.0224098036168504E-3</v>
      </c>
      <c r="O219" s="68">
        <v>6.4758906265167202E-3</v>
      </c>
      <c r="P219" s="68">
        <v>6.0828816234664799E-3</v>
      </c>
      <c r="Q219" s="68">
        <v>6.1523050035588896E-3</v>
      </c>
      <c r="R219" s="68">
        <v>6.1277742304454604E-3</v>
      </c>
      <c r="S219" s="68">
        <v>6.2806219519999998E-3</v>
      </c>
      <c r="T219" s="68">
        <v>6.1054460458200002E-3</v>
      </c>
      <c r="U219" s="68">
        <v>5.8197459731400003E-3</v>
      </c>
      <c r="V219" s="68">
        <v>6.0286335329000004E-3</v>
      </c>
      <c r="W219" s="68">
        <v>5.2564129241397702E-3</v>
      </c>
      <c r="X219" s="68">
        <v>5.1685282392388097E-3</v>
      </c>
      <c r="Y219" s="68">
        <v>4.8164555168586504E-3</v>
      </c>
      <c r="Z219" s="68">
        <v>4.8939478166587398E-3</v>
      </c>
      <c r="AA219" s="68">
        <v>4.8378956612525302E-3</v>
      </c>
      <c r="AB219" s="68">
        <v>4.9503601941895499E-3</v>
      </c>
      <c r="AC219" s="68">
        <v>4.54623345388041E-3</v>
      </c>
      <c r="AD219" s="68">
        <v>5.1953387160751097E-3</v>
      </c>
      <c r="AE219" s="68">
        <v>4.7882885699791298E-3</v>
      </c>
      <c r="AF219" s="68">
        <v>4.2319680673986301E-3</v>
      </c>
      <c r="AG219" s="68">
        <v>4.8530583866861201E-3</v>
      </c>
      <c r="AH219" s="68" t="s">
        <v>529</v>
      </c>
    </row>
    <row r="220" spans="1:34" s="68" customFormat="1" ht="14.5" x14ac:dyDescent="0.35">
      <c r="A220" s="68" t="s">
        <v>832</v>
      </c>
      <c r="B220" s="68" t="s">
        <v>41</v>
      </c>
      <c r="C220" s="68" t="s">
        <v>47</v>
      </c>
      <c r="D220" s="68" t="s">
        <v>42</v>
      </c>
      <c r="E220" s="68" t="s">
        <v>46</v>
      </c>
      <c r="G220" s="68" t="s">
        <v>14</v>
      </c>
      <c r="H220" s="68" t="s">
        <v>1250</v>
      </c>
      <c r="I220" s="68" t="s">
        <v>16</v>
      </c>
      <c r="J220" s="68">
        <v>25</v>
      </c>
      <c r="W220" s="68">
        <v>3.06525551827059E-7</v>
      </c>
      <c r="X220" s="68">
        <v>2.2691031064218181E-7</v>
      </c>
      <c r="Y220" s="68">
        <v>1.5842528477334869E-7</v>
      </c>
      <c r="Z220" s="68">
        <v>1.7759226637130579E-7</v>
      </c>
      <c r="AA220" s="68">
        <v>1.5750605567790511E-7</v>
      </c>
      <c r="AB220" s="68">
        <v>2.038102539784491E-8</v>
      </c>
      <c r="AH220" s="68" t="s">
        <v>1116</v>
      </c>
    </row>
    <row r="221" spans="1:34" s="68" customFormat="1" ht="14.5" x14ac:dyDescent="0.35">
      <c r="A221" s="68" t="s">
        <v>832</v>
      </c>
      <c r="B221" s="68" t="s">
        <v>41</v>
      </c>
      <c r="C221" s="68" t="s">
        <v>47</v>
      </c>
      <c r="D221" s="68" t="s">
        <v>42</v>
      </c>
      <c r="E221" s="68" t="s">
        <v>46</v>
      </c>
      <c r="G221" s="68" t="s">
        <v>14</v>
      </c>
      <c r="H221" s="68" t="s">
        <v>1251</v>
      </c>
      <c r="I221" s="68" t="s">
        <v>16</v>
      </c>
      <c r="J221" s="68">
        <v>25</v>
      </c>
      <c r="W221" s="68">
        <v>3.06525551827059E-7</v>
      </c>
      <c r="X221" s="68">
        <v>2.2691031064218181E-7</v>
      </c>
      <c r="Y221" s="68">
        <v>1.5842528477334869E-7</v>
      </c>
      <c r="Z221" s="68">
        <v>1.7759226637130579E-7</v>
      </c>
      <c r="AA221" s="68">
        <v>1.5750605567790511E-7</v>
      </c>
      <c r="AB221" s="68">
        <v>2.038102539784491E-8</v>
      </c>
      <c r="AH221" s="68" t="s">
        <v>1116</v>
      </c>
    </row>
    <row r="222" spans="1:34" s="68" customFormat="1" ht="14.5" x14ac:dyDescent="0.35">
      <c r="A222" s="68" t="s">
        <v>832</v>
      </c>
      <c r="B222" s="68" t="s">
        <v>41</v>
      </c>
      <c r="C222" s="68" t="s">
        <v>47</v>
      </c>
      <c r="D222" s="68" t="s">
        <v>42</v>
      </c>
      <c r="E222" s="68" t="s">
        <v>46</v>
      </c>
      <c r="G222" s="68" t="s">
        <v>14</v>
      </c>
      <c r="H222" s="68" t="s">
        <v>1252</v>
      </c>
      <c r="I222" s="68" t="s">
        <v>16</v>
      </c>
      <c r="J222" s="68">
        <v>25</v>
      </c>
      <c r="W222" s="68">
        <v>4.0870073576941198E-7</v>
      </c>
      <c r="X222" s="68">
        <v>3.0254708085624238E-7</v>
      </c>
      <c r="Y222" s="68">
        <v>2.112337130311316E-7</v>
      </c>
      <c r="Z222" s="68">
        <v>2.367896884950744E-7</v>
      </c>
      <c r="AA222" s="68">
        <v>2.100080742372068E-7</v>
      </c>
      <c r="AB222" s="68">
        <v>2.7174700530459879E-8</v>
      </c>
      <c r="AH222" s="68" t="s">
        <v>1116</v>
      </c>
    </row>
    <row r="223" spans="1:34" s="68" customFormat="1" ht="14.5" x14ac:dyDescent="0.35">
      <c r="A223" s="68" t="s">
        <v>832</v>
      </c>
      <c r="B223" s="68" t="s">
        <v>41</v>
      </c>
      <c r="C223" s="68" t="s">
        <v>47</v>
      </c>
      <c r="D223" s="68" t="s">
        <v>42</v>
      </c>
      <c r="E223" s="68" t="s">
        <v>46</v>
      </c>
      <c r="G223" s="68" t="s">
        <v>14</v>
      </c>
      <c r="H223" s="68" t="s">
        <v>1253</v>
      </c>
      <c r="I223" s="68" t="s">
        <v>16</v>
      </c>
      <c r="J223" s="68">
        <v>25</v>
      </c>
      <c r="W223" s="68">
        <v>5.1087591971176501E-7</v>
      </c>
      <c r="X223" s="68">
        <v>3.78183851070303E-7</v>
      </c>
      <c r="Y223" s="68">
        <v>2.6404214128891448E-7</v>
      </c>
      <c r="Z223" s="68">
        <v>2.95987110618843E-7</v>
      </c>
      <c r="AA223" s="68">
        <v>2.6251009279650849E-7</v>
      </c>
      <c r="AB223" s="68">
        <v>3.3968375663074849E-8</v>
      </c>
      <c r="AH223" s="68" t="s">
        <v>1116</v>
      </c>
    </row>
    <row r="224" spans="1:34" s="68" customFormat="1" ht="14.5" x14ac:dyDescent="0.35">
      <c r="A224" s="68" t="s">
        <v>832</v>
      </c>
      <c r="B224" s="68" t="s">
        <v>41</v>
      </c>
      <c r="C224" s="68" t="s">
        <v>47</v>
      </c>
      <c r="D224" s="68" t="s">
        <v>42</v>
      </c>
      <c r="E224" s="68" t="s">
        <v>46</v>
      </c>
      <c r="G224" s="68" t="s">
        <v>14</v>
      </c>
      <c r="H224" s="68" t="s">
        <v>1254</v>
      </c>
      <c r="I224" s="68" t="s">
        <v>16</v>
      </c>
      <c r="J224" s="68">
        <v>25</v>
      </c>
      <c r="W224" s="68">
        <v>5.1087591971176501E-7</v>
      </c>
      <c r="X224" s="68">
        <v>3.78183851070303E-7</v>
      </c>
      <c r="Y224" s="68">
        <v>2.6404214128891448E-7</v>
      </c>
      <c r="Z224" s="68">
        <v>2.95987110618843E-7</v>
      </c>
      <c r="AA224" s="68">
        <v>2.6251009279650849E-7</v>
      </c>
      <c r="AB224" s="68">
        <v>3.3968375663074849E-8</v>
      </c>
      <c r="AH224" s="68" t="s">
        <v>1116</v>
      </c>
    </row>
    <row r="225" spans="1:34" s="68" customFormat="1" ht="14.5" x14ac:dyDescent="0.35">
      <c r="A225" s="68" t="s">
        <v>832</v>
      </c>
      <c r="B225" s="68" t="s">
        <v>41</v>
      </c>
      <c r="C225" s="68" t="s">
        <v>47</v>
      </c>
      <c r="D225" s="68" t="s">
        <v>42</v>
      </c>
      <c r="E225" s="68" t="s">
        <v>46</v>
      </c>
      <c r="G225" s="68" t="s">
        <v>14</v>
      </c>
      <c r="H225" s="68" t="s">
        <v>1255</v>
      </c>
      <c r="I225" s="68" t="s">
        <v>16</v>
      </c>
      <c r="J225" s="68">
        <v>25</v>
      </c>
      <c r="W225" s="68">
        <v>1.3282773912505891E-6</v>
      </c>
      <c r="X225" s="68">
        <v>9.8327801278278787E-7</v>
      </c>
      <c r="Y225" s="68">
        <v>6.8650956735117763E-7</v>
      </c>
      <c r="Z225" s="68">
        <v>7.695664876089918E-7</v>
      </c>
      <c r="AA225" s="68">
        <v>6.8252624127092215E-7</v>
      </c>
      <c r="AB225" s="68">
        <v>8.8317776723994614E-8</v>
      </c>
      <c r="AH225" s="68" t="s">
        <v>1116</v>
      </c>
    </row>
    <row r="226" spans="1:34" s="68" customFormat="1" ht="14.5" x14ac:dyDescent="0.35">
      <c r="A226" s="68" t="s">
        <v>832</v>
      </c>
      <c r="B226" s="68" t="s">
        <v>41</v>
      </c>
      <c r="C226" s="68" t="s">
        <v>47</v>
      </c>
      <c r="D226" s="68" t="s">
        <v>42</v>
      </c>
      <c r="E226" s="68" t="s">
        <v>46</v>
      </c>
      <c r="G226" s="68" t="s">
        <v>14</v>
      </c>
      <c r="H226" s="68" t="s">
        <v>1256</v>
      </c>
      <c r="I226" s="68" t="s">
        <v>16</v>
      </c>
      <c r="J226" s="68">
        <v>25</v>
      </c>
      <c r="W226" s="68">
        <v>6.7435621401952983E-6</v>
      </c>
      <c r="X226" s="68">
        <v>4.9920268341279998E-6</v>
      </c>
      <c r="Y226" s="68">
        <v>3.4853562650136709E-6</v>
      </c>
      <c r="Z226" s="68">
        <v>3.9070298601687276E-6</v>
      </c>
      <c r="AA226" s="68">
        <v>3.465133224913912E-6</v>
      </c>
      <c r="AB226" s="68">
        <v>4.4838255875258799E-7</v>
      </c>
      <c r="AH226" s="68" t="s">
        <v>1116</v>
      </c>
    </row>
    <row r="227" spans="1:34" s="68" customFormat="1" ht="14.5" x14ac:dyDescent="0.35">
      <c r="A227" s="68" t="s">
        <v>832</v>
      </c>
      <c r="B227" s="68" t="s">
        <v>131</v>
      </c>
      <c r="C227" s="68" t="s">
        <v>47</v>
      </c>
      <c r="D227" s="68" t="s">
        <v>132</v>
      </c>
      <c r="E227" s="68" t="s">
        <v>134</v>
      </c>
      <c r="G227" s="68" t="s">
        <v>14</v>
      </c>
      <c r="H227" s="68" t="s">
        <v>20</v>
      </c>
      <c r="I227" s="68" t="s">
        <v>18</v>
      </c>
      <c r="J227" s="68">
        <v>298</v>
      </c>
      <c r="K227" s="68">
        <v>3.6271812105975E-6</v>
      </c>
      <c r="L227" s="68">
        <v>3.5282716693814501E-6</v>
      </c>
      <c r="M227" s="68">
        <v>3.4805490187899701E-6</v>
      </c>
      <c r="N227" s="68">
        <v>3.3849078111614898E-6</v>
      </c>
      <c r="O227" s="68">
        <v>3.63978763995093E-6</v>
      </c>
      <c r="P227" s="68">
        <v>3.4188961218276399E-6</v>
      </c>
      <c r="Q227" s="68">
        <v>3.4579156753310998E-6</v>
      </c>
      <c r="R227" s="68">
        <v>3.44412810387165E-6</v>
      </c>
      <c r="S227" s="68">
        <v>3.5300364799999999E-6</v>
      </c>
      <c r="T227" s="68">
        <v>3.4315785017999999E-6</v>
      </c>
      <c r="U227" s="68">
        <v>3.2710001886E-6</v>
      </c>
      <c r="V227" s="68">
        <v>3.3884058709999998E-6</v>
      </c>
      <c r="W227" s="68">
        <v>2.95437769029357E-6</v>
      </c>
      <c r="X227" s="68">
        <v>2.9049819224691902E-6</v>
      </c>
      <c r="Y227" s="68">
        <v>2.70709872505447E-6</v>
      </c>
      <c r="Z227" s="68">
        <v>2.7506534314679501E-6</v>
      </c>
      <c r="AA227" s="68">
        <v>2.7191492022882998E-6</v>
      </c>
      <c r="AB227" s="68">
        <v>2.7823601242332801E-6</v>
      </c>
      <c r="AC227" s="68">
        <v>2.55521985902747E-6</v>
      </c>
      <c r="AD227" s="68">
        <v>2.9200508060927601E-6</v>
      </c>
      <c r="AE227" s="68">
        <v>2.6912674346544399E-6</v>
      </c>
      <c r="AF227" s="68">
        <v>2.3785863524798001E-6</v>
      </c>
      <c r="AG227" s="68">
        <v>2.7276714432901999E-6</v>
      </c>
      <c r="AH227" s="68" t="s">
        <v>529</v>
      </c>
    </row>
    <row r="228" spans="1:34" s="68" customFormat="1" ht="14.5" x14ac:dyDescent="0.35">
      <c r="A228" s="68" t="s">
        <v>832</v>
      </c>
      <c r="B228" s="68" t="s">
        <v>41</v>
      </c>
      <c r="C228" s="68" t="s">
        <v>47</v>
      </c>
      <c r="D228" s="68" t="s">
        <v>42</v>
      </c>
      <c r="E228" s="68" t="s">
        <v>46</v>
      </c>
      <c r="G228" s="68" t="s">
        <v>14</v>
      </c>
      <c r="H228" s="68" t="s">
        <v>1250</v>
      </c>
      <c r="I228" s="68" t="s">
        <v>18</v>
      </c>
      <c r="J228" s="68">
        <v>298</v>
      </c>
      <c r="W228" s="68">
        <v>7.1933883875014794E-7</v>
      </c>
      <c r="X228" s="68">
        <v>5.3250177149954102E-7</v>
      </c>
      <c r="Y228" s="68">
        <v>3.7178453704185598E-7</v>
      </c>
      <c r="Z228" s="68">
        <v>4.1676465110686201E-7</v>
      </c>
      <c r="AA228" s="68">
        <v>3.6962733616212299E-7</v>
      </c>
      <c r="AB228" s="68">
        <v>4.7829171352392602E-8</v>
      </c>
      <c r="AH228" s="68" t="s">
        <v>1116</v>
      </c>
    </row>
    <row r="229" spans="1:34" s="68" customFormat="1" ht="14.5" x14ac:dyDescent="0.35">
      <c r="A229" s="68" t="s">
        <v>832</v>
      </c>
      <c r="B229" s="68" t="s">
        <v>41</v>
      </c>
      <c r="C229" s="68" t="s">
        <v>47</v>
      </c>
      <c r="D229" s="68" t="s">
        <v>42</v>
      </c>
      <c r="E229" s="68" t="s">
        <v>46</v>
      </c>
      <c r="G229" s="68" t="s">
        <v>14</v>
      </c>
      <c r="H229" s="68" t="s">
        <v>1251</v>
      </c>
      <c r="I229" s="68" t="s">
        <v>18</v>
      </c>
      <c r="J229" s="68">
        <v>298</v>
      </c>
      <c r="W229" s="68">
        <v>7.1933883875014794E-7</v>
      </c>
      <c r="X229" s="68">
        <v>5.3250177149954102E-7</v>
      </c>
      <c r="Y229" s="68">
        <v>3.7178453704185598E-7</v>
      </c>
      <c r="Z229" s="68">
        <v>4.1676465110686201E-7</v>
      </c>
      <c r="AA229" s="68">
        <v>3.6962733616212299E-7</v>
      </c>
      <c r="AB229" s="68">
        <v>4.7829171352392602E-8</v>
      </c>
      <c r="AH229" s="68" t="s">
        <v>1116</v>
      </c>
    </row>
    <row r="230" spans="1:34" s="68" customFormat="1" ht="14.5" x14ac:dyDescent="0.35">
      <c r="A230" s="68" t="s">
        <v>832</v>
      </c>
      <c r="B230" s="68" t="s">
        <v>41</v>
      </c>
      <c r="C230" s="68" t="s">
        <v>47</v>
      </c>
      <c r="D230" s="68" t="s">
        <v>42</v>
      </c>
      <c r="E230" s="68" t="s">
        <v>46</v>
      </c>
      <c r="G230" s="68" t="s">
        <v>14</v>
      </c>
      <c r="H230" s="68" t="s">
        <v>1252</v>
      </c>
      <c r="I230" s="68" t="s">
        <v>18</v>
      </c>
      <c r="J230" s="68">
        <v>298</v>
      </c>
      <c r="W230" s="68">
        <v>9.5911845166686414E-7</v>
      </c>
      <c r="X230" s="68">
        <v>7.1000236199938809E-7</v>
      </c>
      <c r="Y230" s="68">
        <v>4.9571271605580808E-7</v>
      </c>
      <c r="Z230" s="68">
        <v>5.5568620147581605E-7</v>
      </c>
      <c r="AA230" s="68">
        <v>4.9283644821616402E-7</v>
      </c>
      <c r="AB230" s="68">
        <v>6.3772228469856803E-8</v>
      </c>
      <c r="AH230" s="68" t="s">
        <v>1116</v>
      </c>
    </row>
    <row r="231" spans="1:34" s="68" customFormat="1" ht="14.5" x14ac:dyDescent="0.35">
      <c r="A231" s="68" t="s">
        <v>832</v>
      </c>
      <c r="B231" s="68" t="s">
        <v>41</v>
      </c>
      <c r="C231" s="68" t="s">
        <v>47</v>
      </c>
      <c r="D231" s="68" t="s">
        <v>42</v>
      </c>
      <c r="E231" s="68" t="s">
        <v>46</v>
      </c>
      <c r="G231" s="68" t="s">
        <v>14</v>
      </c>
      <c r="H231" s="68" t="s">
        <v>1253</v>
      </c>
      <c r="I231" s="68" t="s">
        <v>18</v>
      </c>
      <c r="J231" s="68">
        <v>298</v>
      </c>
      <c r="W231" s="68">
        <v>1.1988980645835799E-6</v>
      </c>
      <c r="X231" s="68">
        <v>8.8750295249923507E-7</v>
      </c>
      <c r="Y231" s="68">
        <v>6.1964089506976012E-7</v>
      </c>
      <c r="Z231" s="68">
        <v>6.9460775184477004E-7</v>
      </c>
      <c r="AA231" s="68">
        <v>6.1604556027020499E-7</v>
      </c>
      <c r="AB231" s="68">
        <v>7.971528558732101E-8</v>
      </c>
      <c r="AH231" s="68" t="s">
        <v>1116</v>
      </c>
    </row>
    <row r="232" spans="1:34" s="68" customFormat="1" ht="14.5" x14ac:dyDescent="0.35">
      <c r="A232" s="68" t="s">
        <v>832</v>
      </c>
      <c r="B232" s="68" t="s">
        <v>41</v>
      </c>
      <c r="C232" s="68" t="s">
        <v>47</v>
      </c>
      <c r="D232" s="68" t="s">
        <v>42</v>
      </c>
      <c r="E232" s="68" t="s">
        <v>46</v>
      </c>
      <c r="G232" s="68" t="s">
        <v>14</v>
      </c>
      <c r="H232" s="68" t="s">
        <v>1254</v>
      </c>
      <c r="I232" s="68" t="s">
        <v>18</v>
      </c>
      <c r="J232" s="68">
        <v>298</v>
      </c>
      <c r="W232" s="68">
        <v>1.1988980645835799E-6</v>
      </c>
      <c r="X232" s="68">
        <v>8.8750295249923507E-7</v>
      </c>
      <c r="Y232" s="68">
        <v>6.1964089506976012E-7</v>
      </c>
      <c r="Z232" s="68">
        <v>6.9460775184477004E-7</v>
      </c>
      <c r="AA232" s="68">
        <v>6.1604556027020499E-7</v>
      </c>
      <c r="AB232" s="68">
        <v>7.971528558732101E-8</v>
      </c>
      <c r="AH232" s="68" t="s">
        <v>1116</v>
      </c>
    </row>
    <row r="233" spans="1:34" s="68" customFormat="1" ht="14.5" x14ac:dyDescent="0.35">
      <c r="A233" s="68" t="s">
        <v>832</v>
      </c>
      <c r="B233" s="68" t="s">
        <v>41</v>
      </c>
      <c r="C233" s="68" t="s">
        <v>47</v>
      </c>
      <c r="D233" s="68" t="s">
        <v>42</v>
      </c>
      <c r="E233" s="68" t="s">
        <v>46</v>
      </c>
      <c r="G233" s="68" t="s">
        <v>14</v>
      </c>
      <c r="H233" s="68" t="s">
        <v>1255</v>
      </c>
      <c r="I233" s="68" t="s">
        <v>18</v>
      </c>
      <c r="J233" s="68">
        <v>298</v>
      </c>
      <c r="W233" s="68">
        <v>3.117134967917308E-6</v>
      </c>
      <c r="X233" s="68">
        <v>2.3075076764980111E-6</v>
      </c>
      <c r="Y233" s="68">
        <v>1.6110663271813761E-6</v>
      </c>
      <c r="Z233" s="68">
        <v>1.8059801547964019E-6</v>
      </c>
      <c r="AA233" s="68">
        <v>1.601718456702533E-6</v>
      </c>
      <c r="AB233" s="68">
        <v>2.072597425270346E-7</v>
      </c>
      <c r="AH233" s="68" t="s">
        <v>1116</v>
      </c>
    </row>
    <row r="234" spans="1:34" s="68" customFormat="1" ht="14.5" x14ac:dyDescent="0.35">
      <c r="A234" s="68" t="s">
        <v>832</v>
      </c>
      <c r="B234" s="68" t="s">
        <v>41</v>
      </c>
      <c r="C234" s="68" t="s">
        <v>47</v>
      </c>
      <c r="D234" s="68" t="s">
        <v>42</v>
      </c>
      <c r="E234" s="68" t="s">
        <v>46</v>
      </c>
      <c r="G234" s="68" t="s">
        <v>14</v>
      </c>
      <c r="H234" s="68" t="s">
        <v>1256</v>
      </c>
      <c r="I234" s="68" t="s">
        <v>18</v>
      </c>
      <c r="J234" s="68">
        <v>298</v>
      </c>
      <c r="W234" s="68">
        <v>1.5825454452503259E-5</v>
      </c>
      <c r="X234" s="68">
        <v>1.17150389729899E-5</v>
      </c>
      <c r="Y234" s="68">
        <v>8.1792598149208331E-6</v>
      </c>
      <c r="Z234" s="68">
        <v>9.168822324350965E-6</v>
      </c>
      <c r="AA234" s="68">
        <v>8.1318013955667056E-6</v>
      </c>
      <c r="AB234" s="68">
        <v>1.0522417697526369E-6</v>
      </c>
      <c r="AH234" s="68" t="s">
        <v>1116</v>
      </c>
    </row>
    <row r="235" spans="1:34" s="68" customFormat="1" ht="14.5" x14ac:dyDescent="0.35">
      <c r="A235" s="68" t="s">
        <v>832</v>
      </c>
      <c r="B235" s="68" t="s">
        <v>131</v>
      </c>
      <c r="C235" s="68" t="s">
        <v>47</v>
      </c>
      <c r="D235" s="68" t="s">
        <v>132</v>
      </c>
      <c r="E235" s="68" t="s">
        <v>135</v>
      </c>
      <c r="G235" s="68" t="s">
        <v>14</v>
      </c>
      <c r="H235" s="68" t="s">
        <v>20</v>
      </c>
      <c r="I235" s="68" t="s">
        <v>16</v>
      </c>
      <c r="J235" s="68">
        <v>25</v>
      </c>
      <c r="K235" s="68">
        <v>6.2631633608754904E-6</v>
      </c>
      <c r="L235" s="68">
        <v>1.3019222620901601E-5</v>
      </c>
      <c r="M235" s="68">
        <v>1.2033390970078699E-5</v>
      </c>
      <c r="N235" s="68">
        <v>7.6242877500188802E-6</v>
      </c>
      <c r="O235" s="68">
        <v>7.4487442752344199E-6</v>
      </c>
      <c r="P235" s="68">
        <v>6.2082620127626602E-6</v>
      </c>
      <c r="Q235" s="68">
        <v>6.4279891531278402E-6</v>
      </c>
      <c r="R235" s="68">
        <v>4.5625877430546898E-6</v>
      </c>
      <c r="S235" s="68">
        <v>4.2248474999999997E-6</v>
      </c>
      <c r="T235" s="68">
        <v>4.5844575249999999E-6</v>
      </c>
      <c r="U235" s="68">
        <v>5.3649699E-6</v>
      </c>
      <c r="V235" s="68">
        <v>4.3574985000000003E-6</v>
      </c>
      <c r="W235" s="68">
        <v>3.7026400243706801E-6</v>
      </c>
      <c r="X235" s="68">
        <v>3.7572409568281599E-6</v>
      </c>
      <c r="Y235" s="68">
        <v>3.1892802433193099E-6</v>
      </c>
      <c r="Z235" s="68">
        <v>3.3944775307319401E-6</v>
      </c>
      <c r="AA235" s="68">
        <v>2.8460592617825501E-6</v>
      </c>
      <c r="AB235" s="68">
        <v>2.31920191646591E-6</v>
      </c>
      <c r="AC235" s="68">
        <v>2.85805831024925E-6</v>
      </c>
      <c r="AD235" s="68">
        <v>3.0776287164354499E-6</v>
      </c>
      <c r="AE235" s="68">
        <v>3.4081735264776598E-6</v>
      </c>
      <c r="AF235" s="68">
        <v>3.0869824877102502E-6</v>
      </c>
      <c r="AG235" s="68">
        <v>2.9738238631375502E-6</v>
      </c>
      <c r="AH235" s="68" t="s">
        <v>530</v>
      </c>
    </row>
    <row r="236" spans="1:34" s="68" customFormat="1" ht="14.5" x14ac:dyDescent="0.35">
      <c r="A236" s="68" t="s">
        <v>832</v>
      </c>
      <c r="B236" s="68" t="s">
        <v>41</v>
      </c>
      <c r="C236" s="68" t="s">
        <v>47</v>
      </c>
      <c r="D236" s="68" t="s">
        <v>42</v>
      </c>
      <c r="E236" s="68" t="s">
        <v>46</v>
      </c>
      <c r="G236" s="68" t="s">
        <v>14</v>
      </c>
      <c r="H236" s="68" t="s">
        <v>1257</v>
      </c>
      <c r="I236" s="68" t="s">
        <v>16</v>
      </c>
      <c r="J236" s="68">
        <v>25</v>
      </c>
      <c r="P236" s="68">
        <v>5.8275000000000004E-12</v>
      </c>
      <c r="Q236" s="68">
        <v>6.1109999999999699E-11</v>
      </c>
      <c r="R236" s="68">
        <v>3.6632249999999998E-7</v>
      </c>
      <c r="T236" s="68">
        <v>2.9250000000000002E-11</v>
      </c>
      <c r="U236" s="68">
        <v>2.4749999999999999E-11</v>
      </c>
      <c r="AH236" s="68" t="s">
        <v>444</v>
      </c>
    </row>
    <row r="237" spans="1:34" s="68" customFormat="1" ht="14.5" x14ac:dyDescent="0.35">
      <c r="A237" s="68" t="s">
        <v>832</v>
      </c>
      <c r="B237" s="68" t="s">
        <v>41</v>
      </c>
      <c r="C237" s="68" t="s">
        <v>47</v>
      </c>
      <c r="D237" s="68" t="s">
        <v>42</v>
      </c>
      <c r="E237" s="68" t="s">
        <v>46</v>
      </c>
      <c r="G237" s="68" t="s">
        <v>14</v>
      </c>
      <c r="H237" s="68" t="s">
        <v>1258</v>
      </c>
      <c r="I237" s="68" t="s">
        <v>16</v>
      </c>
      <c r="J237" s="68">
        <v>25</v>
      </c>
      <c r="P237" s="68">
        <v>5.8275000000000004E-12</v>
      </c>
      <c r="Q237" s="68">
        <v>6.1109999999999699E-11</v>
      </c>
      <c r="R237" s="68">
        <v>3.6632249999999998E-7</v>
      </c>
      <c r="T237" s="68">
        <v>2.9250000000000002E-11</v>
      </c>
      <c r="U237" s="68">
        <v>2.4749999999999999E-11</v>
      </c>
      <c r="AH237" s="68" t="s">
        <v>444</v>
      </c>
    </row>
    <row r="238" spans="1:34" s="68" customFormat="1" ht="14.5" x14ac:dyDescent="0.35">
      <c r="A238" s="68" t="s">
        <v>832</v>
      </c>
      <c r="B238" s="68" t="s">
        <v>41</v>
      </c>
      <c r="C238" s="68" t="s">
        <v>47</v>
      </c>
      <c r="D238" s="68" t="s">
        <v>42</v>
      </c>
      <c r="E238" s="68" t="s">
        <v>46</v>
      </c>
      <c r="G238" s="68" t="s">
        <v>14</v>
      </c>
      <c r="H238" s="68" t="s">
        <v>1259</v>
      </c>
      <c r="I238" s="68" t="s">
        <v>16</v>
      </c>
      <c r="J238" s="68">
        <v>25</v>
      </c>
      <c r="P238" s="68">
        <v>7.770000000000001E-12</v>
      </c>
      <c r="Q238" s="68">
        <v>8.1479999999999599E-11</v>
      </c>
      <c r="R238" s="68">
        <v>4.8843000000000004E-7</v>
      </c>
      <c r="T238" s="68">
        <v>3.9000000000000001E-11</v>
      </c>
      <c r="U238" s="68">
        <v>3.3000000000000002E-11</v>
      </c>
      <c r="AH238" s="68" t="s">
        <v>444</v>
      </c>
    </row>
    <row r="239" spans="1:34" s="68" customFormat="1" ht="14.5" x14ac:dyDescent="0.35">
      <c r="A239" s="68" t="s">
        <v>832</v>
      </c>
      <c r="B239" s="68" t="s">
        <v>41</v>
      </c>
      <c r="C239" s="68" t="s">
        <v>47</v>
      </c>
      <c r="D239" s="68" t="s">
        <v>42</v>
      </c>
      <c r="E239" s="68" t="s">
        <v>46</v>
      </c>
      <c r="G239" s="68" t="s">
        <v>14</v>
      </c>
      <c r="H239" s="68" t="s">
        <v>1260</v>
      </c>
      <c r="I239" s="68" t="s">
        <v>16</v>
      </c>
      <c r="J239" s="68">
        <v>25</v>
      </c>
      <c r="P239" s="68">
        <v>9.7125000000000001E-12</v>
      </c>
      <c r="Q239" s="68">
        <v>1.018499999999995E-10</v>
      </c>
      <c r="R239" s="68">
        <v>6.105375E-7</v>
      </c>
      <c r="T239" s="68">
        <v>4.8750000000000013E-11</v>
      </c>
      <c r="U239" s="68">
        <v>4.1250000000000013E-11</v>
      </c>
      <c r="AH239" s="68" t="s">
        <v>444</v>
      </c>
    </row>
    <row r="240" spans="1:34" s="68" customFormat="1" ht="14.5" x14ac:dyDescent="0.35">
      <c r="A240" s="68" t="s">
        <v>832</v>
      </c>
      <c r="B240" s="68" t="s">
        <v>41</v>
      </c>
      <c r="C240" s="68" t="s">
        <v>47</v>
      </c>
      <c r="D240" s="68" t="s">
        <v>42</v>
      </c>
      <c r="E240" s="68" t="s">
        <v>46</v>
      </c>
      <c r="G240" s="68" t="s">
        <v>14</v>
      </c>
      <c r="H240" s="68" t="s">
        <v>1261</v>
      </c>
      <c r="I240" s="68" t="s">
        <v>16</v>
      </c>
      <c r="J240" s="68">
        <v>25</v>
      </c>
      <c r="P240" s="68">
        <v>9.7125000000000001E-12</v>
      </c>
      <c r="Q240" s="68">
        <v>1.018499999999995E-10</v>
      </c>
      <c r="R240" s="68">
        <v>6.105375E-7</v>
      </c>
      <c r="T240" s="68">
        <v>4.8750000000000013E-11</v>
      </c>
      <c r="U240" s="68">
        <v>4.1250000000000013E-11</v>
      </c>
      <c r="AH240" s="68" t="s">
        <v>444</v>
      </c>
    </row>
    <row r="241" spans="1:34" s="68" customFormat="1" ht="14.5" x14ac:dyDescent="0.35">
      <c r="A241" s="68" t="s">
        <v>832</v>
      </c>
      <c r="B241" s="68" t="s">
        <v>41</v>
      </c>
      <c r="C241" s="68" t="s">
        <v>47</v>
      </c>
      <c r="D241" s="68" t="s">
        <v>42</v>
      </c>
      <c r="E241" s="68" t="s">
        <v>46</v>
      </c>
      <c r="G241" s="68" t="s">
        <v>14</v>
      </c>
      <c r="H241" s="68" t="s">
        <v>1262</v>
      </c>
      <c r="I241" s="68" t="s">
        <v>16</v>
      </c>
      <c r="J241" s="68">
        <v>25</v>
      </c>
      <c r="P241" s="68">
        <v>2.5252499999999999E-11</v>
      </c>
      <c r="Q241" s="68">
        <v>2.648099999999987E-10</v>
      </c>
      <c r="R241" s="68">
        <v>1.5873975000000001E-6</v>
      </c>
      <c r="T241" s="68">
        <v>1.2675E-10</v>
      </c>
      <c r="U241" s="68">
        <v>1.0725E-10</v>
      </c>
      <c r="AH241" s="68" t="s">
        <v>444</v>
      </c>
    </row>
    <row r="242" spans="1:34" s="68" customFormat="1" ht="14.5" x14ac:dyDescent="0.35">
      <c r="A242" s="68" t="s">
        <v>832</v>
      </c>
      <c r="B242" s="68" t="s">
        <v>41</v>
      </c>
      <c r="C242" s="68" t="s">
        <v>47</v>
      </c>
      <c r="D242" s="68" t="s">
        <v>42</v>
      </c>
      <c r="E242" s="68" t="s">
        <v>46</v>
      </c>
      <c r="G242" s="68" t="s">
        <v>14</v>
      </c>
      <c r="H242" s="68" t="s">
        <v>1263</v>
      </c>
      <c r="I242" s="68" t="s">
        <v>16</v>
      </c>
      <c r="J242" s="68">
        <v>25</v>
      </c>
      <c r="P242" s="68">
        <v>1.28205E-10</v>
      </c>
      <c r="Q242" s="68">
        <v>1.344419999999993E-9</v>
      </c>
      <c r="R242" s="68">
        <v>8.0590950000000001E-6</v>
      </c>
      <c r="T242" s="68">
        <v>6.435000000000001E-10</v>
      </c>
      <c r="U242" s="68">
        <v>5.4450000000000003E-10</v>
      </c>
      <c r="AH242" s="68" t="s">
        <v>444</v>
      </c>
    </row>
    <row r="243" spans="1:34" s="68" customFormat="1" ht="14.5" x14ac:dyDescent="0.35">
      <c r="A243" s="68" t="s">
        <v>832</v>
      </c>
      <c r="B243" s="68" t="s">
        <v>131</v>
      </c>
      <c r="C243" s="68" t="s">
        <v>47</v>
      </c>
      <c r="D243" s="68" t="s">
        <v>132</v>
      </c>
      <c r="E243" s="68" t="s">
        <v>135</v>
      </c>
      <c r="G243" s="68" t="s">
        <v>14</v>
      </c>
      <c r="H243" s="68" t="s">
        <v>20</v>
      </c>
      <c r="I243" s="68" t="s">
        <v>17</v>
      </c>
      <c r="J243" s="68">
        <v>1</v>
      </c>
      <c r="K243" s="68">
        <v>1.32829168557447E-2</v>
      </c>
      <c r="L243" s="68">
        <v>2.7611167334408E-2</v>
      </c>
      <c r="M243" s="68">
        <v>2.5520415569343001E-2</v>
      </c>
      <c r="N243" s="68">
        <v>1.616958946024E-2</v>
      </c>
      <c r="O243" s="68">
        <v>1.57972968589172E-2</v>
      </c>
      <c r="P243" s="68">
        <v>1.3166482076666999E-2</v>
      </c>
      <c r="Q243" s="68">
        <v>1.36324793959535E-2</v>
      </c>
      <c r="R243" s="68">
        <v>9.6763360854703901E-3</v>
      </c>
      <c r="S243" s="68">
        <v>8.9600565779999995E-3</v>
      </c>
      <c r="T243" s="68">
        <v>9.7227175190199994E-3</v>
      </c>
      <c r="U243" s="68">
        <v>1.1378028163919999E-2</v>
      </c>
      <c r="V243" s="68">
        <v>9.2413828187999994E-3</v>
      </c>
      <c r="W243" s="68">
        <v>7.8525589636853407E-3</v>
      </c>
      <c r="X243" s="68">
        <v>7.9683566212411707E-3</v>
      </c>
      <c r="Y243" s="68">
        <v>6.76382554003159E-3</v>
      </c>
      <c r="Z243" s="68">
        <v>7.1990079471763099E-3</v>
      </c>
      <c r="AA243" s="68">
        <v>6.0359224823884304E-3</v>
      </c>
      <c r="AB243" s="68">
        <v>4.9185634244409103E-3</v>
      </c>
      <c r="AC243" s="68">
        <v>6.0613700643766004E-3</v>
      </c>
      <c r="AD243" s="68">
        <v>6.5270349818163003E-3</v>
      </c>
      <c r="AE243" s="68">
        <v>7.2280544149538302E-3</v>
      </c>
      <c r="AF243" s="68">
        <v>6.5468724599358997E-3</v>
      </c>
      <c r="AG243" s="68">
        <v>6.3068856489421196E-3</v>
      </c>
      <c r="AH243" s="68" t="s">
        <v>530</v>
      </c>
    </row>
    <row r="244" spans="1:34" s="68" customFormat="1" ht="14.5" x14ac:dyDescent="0.35">
      <c r="A244" s="68" t="s">
        <v>832</v>
      </c>
      <c r="B244" s="68" t="s">
        <v>41</v>
      </c>
      <c r="C244" s="68" t="s">
        <v>47</v>
      </c>
      <c r="D244" s="68" t="s">
        <v>42</v>
      </c>
      <c r="E244" s="68" t="s">
        <v>46</v>
      </c>
      <c r="G244" s="68" t="s">
        <v>14</v>
      </c>
      <c r="H244" s="68" t="s">
        <v>1257</v>
      </c>
      <c r="I244" s="68" t="s">
        <v>17</v>
      </c>
      <c r="J244" s="68">
        <v>1</v>
      </c>
      <c r="P244" s="68">
        <v>5.7878730000000003E-9</v>
      </c>
      <c r="Q244" s="68">
        <v>6.0694451999999695E-8</v>
      </c>
      <c r="R244" s="68">
        <v>3.6383150699999999E-4</v>
      </c>
      <c r="T244" s="68">
        <v>2.9051099999999999E-8</v>
      </c>
      <c r="U244" s="68">
        <v>2.4581699999999998E-8</v>
      </c>
      <c r="AH244" s="68" t="s">
        <v>444</v>
      </c>
    </row>
    <row r="245" spans="1:34" s="68" customFormat="1" ht="14.5" x14ac:dyDescent="0.35">
      <c r="A245" s="68" t="s">
        <v>832</v>
      </c>
      <c r="B245" s="68" t="s">
        <v>41</v>
      </c>
      <c r="C245" s="68" t="s">
        <v>47</v>
      </c>
      <c r="D245" s="68" t="s">
        <v>42</v>
      </c>
      <c r="E245" s="68" t="s">
        <v>46</v>
      </c>
      <c r="G245" s="68" t="s">
        <v>14</v>
      </c>
      <c r="H245" s="68" t="s">
        <v>1258</v>
      </c>
      <c r="I245" s="68" t="s">
        <v>17</v>
      </c>
      <c r="J245" s="68">
        <v>1</v>
      </c>
      <c r="P245" s="68">
        <v>5.7878730000000003E-9</v>
      </c>
      <c r="Q245" s="68">
        <v>6.0694451999999695E-8</v>
      </c>
      <c r="R245" s="68">
        <v>3.6383150699999999E-4</v>
      </c>
      <c r="T245" s="68">
        <v>2.9051099999999999E-8</v>
      </c>
      <c r="U245" s="68">
        <v>2.4581699999999998E-8</v>
      </c>
      <c r="AH245" s="68" t="s">
        <v>444</v>
      </c>
    </row>
    <row r="246" spans="1:34" s="68" customFormat="1" ht="14.5" x14ac:dyDescent="0.35">
      <c r="A246" s="68" t="s">
        <v>832</v>
      </c>
      <c r="B246" s="68" t="s">
        <v>41</v>
      </c>
      <c r="C246" s="68" t="s">
        <v>47</v>
      </c>
      <c r="D246" s="68" t="s">
        <v>42</v>
      </c>
      <c r="E246" s="68" t="s">
        <v>46</v>
      </c>
      <c r="G246" s="68" t="s">
        <v>14</v>
      </c>
      <c r="H246" s="68" t="s">
        <v>1259</v>
      </c>
      <c r="I246" s="68" t="s">
        <v>17</v>
      </c>
      <c r="J246" s="68">
        <v>1</v>
      </c>
      <c r="P246" s="68">
        <v>7.7171639999999999E-9</v>
      </c>
      <c r="Q246" s="68">
        <v>8.0925935999999589E-8</v>
      </c>
      <c r="R246" s="68">
        <v>4.85108676E-4</v>
      </c>
      <c r="T246" s="68">
        <v>3.8734799999999998E-8</v>
      </c>
      <c r="U246" s="68">
        <v>3.27756E-8</v>
      </c>
      <c r="AH246" s="68" t="s">
        <v>444</v>
      </c>
    </row>
    <row r="247" spans="1:34" s="68" customFormat="1" ht="14.5" x14ac:dyDescent="0.35">
      <c r="A247" s="68" t="s">
        <v>832</v>
      </c>
      <c r="B247" s="68" t="s">
        <v>41</v>
      </c>
      <c r="C247" s="68" t="s">
        <v>47</v>
      </c>
      <c r="D247" s="68" t="s">
        <v>42</v>
      </c>
      <c r="E247" s="68" t="s">
        <v>46</v>
      </c>
      <c r="G247" s="68" t="s">
        <v>14</v>
      </c>
      <c r="H247" s="68" t="s">
        <v>1260</v>
      </c>
      <c r="I247" s="68" t="s">
        <v>17</v>
      </c>
      <c r="J247" s="68">
        <v>1</v>
      </c>
      <c r="P247" s="68">
        <v>9.6464550000000019E-9</v>
      </c>
      <c r="Q247" s="68">
        <v>1.011574199999995E-7</v>
      </c>
      <c r="R247" s="68">
        <v>6.0638584500000007E-4</v>
      </c>
      <c r="T247" s="68">
        <v>4.8418499999999998E-8</v>
      </c>
      <c r="U247" s="68">
        <v>4.0969500000000002E-8</v>
      </c>
      <c r="AH247" s="68" t="s">
        <v>444</v>
      </c>
    </row>
    <row r="248" spans="1:34" s="68" customFormat="1" ht="14.5" x14ac:dyDescent="0.35">
      <c r="A248" s="68" t="s">
        <v>832</v>
      </c>
      <c r="B248" s="68" t="s">
        <v>41</v>
      </c>
      <c r="C248" s="68" t="s">
        <v>47</v>
      </c>
      <c r="D248" s="68" t="s">
        <v>42</v>
      </c>
      <c r="E248" s="68" t="s">
        <v>46</v>
      </c>
      <c r="G248" s="68" t="s">
        <v>14</v>
      </c>
      <c r="H248" s="68" t="s">
        <v>1261</v>
      </c>
      <c r="I248" s="68" t="s">
        <v>17</v>
      </c>
      <c r="J248" s="68">
        <v>1</v>
      </c>
      <c r="P248" s="68">
        <v>9.6464550000000019E-9</v>
      </c>
      <c r="Q248" s="68">
        <v>1.011574199999995E-7</v>
      </c>
      <c r="R248" s="68">
        <v>6.0638584500000007E-4</v>
      </c>
      <c r="T248" s="68">
        <v>4.8418499999999998E-8</v>
      </c>
      <c r="U248" s="68">
        <v>4.0969500000000002E-8</v>
      </c>
      <c r="AH248" s="68" t="s">
        <v>444</v>
      </c>
    </row>
    <row r="249" spans="1:34" s="68" customFormat="1" ht="14.5" x14ac:dyDescent="0.35">
      <c r="A249" s="68" t="s">
        <v>832</v>
      </c>
      <c r="B249" s="68" t="s">
        <v>41</v>
      </c>
      <c r="C249" s="68" t="s">
        <v>47</v>
      </c>
      <c r="D249" s="68" t="s">
        <v>42</v>
      </c>
      <c r="E249" s="68" t="s">
        <v>46</v>
      </c>
      <c r="G249" s="68" t="s">
        <v>14</v>
      </c>
      <c r="H249" s="68" t="s">
        <v>1262</v>
      </c>
      <c r="I249" s="68" t="s">
        <v>17</v>
      </c>
      <c r="J249" s="68">
        <v>1</v>
      </c>
      <c r="P249" s="68">
        <v>2.5080782999999998E-8</v>
      </c>
      <c r="Q249" s="68">
        <v>2.6300929199999873E-7</v>
      </c>
      <c r="R249" s="68">
        <v>1.5766031970000001E-3</v>
      </c>
      <c r="T249" s="68">
        <v>1.2588809999999999E-7</v>
      </c>
      <c r="U249" s="68">
        <v>1.065207E-7</v>
      </c>
      <c r="AH249" s="68" t="s">
        <v>444</v>
      </c>
    </row>
    <row r="250" spans="1:34" s="68" customFormat="1" ht="14.5" x14ac:dyDescent="0.35">
      <c r="A250" s="68" t="s">
        <v>832</v>
      </c>
      <c r="B250" s="68" t="s">
        <v>41</v>
      </c>
      <c r="C250" s="68" t="s">
        <v>47</v>
      </c>
      <c r="D250" s="68" t="s">
        <v>42</v>
      </c>
      <c r="E250" s="68" t="s">
        <v>46</v>
      </c>
      <c r="G250" s="68" t="s">
        <v>14</v>
      </c>
      <c r="H250" s="68" t="s">
        <v>1263</v>
      </c>
      <c r="I250" s="68" t="s">
        <v>17</v>
      </c>
      <c r="J250" s="68">
        <v>1</v>
      </c>
      <c r="P250" s="68">
        <v>1.27333206E-7</v>
      </c>
      <c r="Q250" s="68">
        <v>1.335277943999993E-6</v>
      </c>
      <c r="R250" s="68">
        <v>8.0042931540000011E-3</v>
      </c>
      <c r="T250" s="68">
        <v>6.3912419999999996E-7</v>
      </c>
      <c r="U250" s="68">
        <v>5.4079739999999996E-7</v>
      </c>
      <c r="AH250" s="68" t="s">
        <v>444</v>
      </c>
    </row>
    <row r="251" spans="1:34" s="68" customFormat="1" ht="14.5" x14ac:dyDescent="0.35">
      <c r="A251" s="68" t="s">
        <v>832</v>
      </c>
      <c r="B251" s="68" t="s">
        <v>131</v>
      </c>
      <c r="C251" s="68" t="s">
        <v>47</v>
      </c>
      <c r="D251" s="68" t="s">
        <v>132</v>
      </c>
      <c r="E251" s="68" t="s">
        <v>135</v>
      </c>
      <c r="G251" s="68" t="s">
        <v>14</v>
      </c>
      <c r="H251" s="68" t="s">
        <v>20</v>
      </c>
      <c r="I251" s="68" t="s">
        <v>18</v>
      </c>
      <c r="J251" s="68">
        <v>298</v>
      </c>
      <c r="K251" s="68">
        <v>7.46569072616359E-6</v>
      </c>
      <c r="L251" s="68">
        <v>1.5518913364114599E-5</v>
      </c>
      <c r="M251" s="68">
        <v>1.43438020363339E-5</v>
      </c>
      <c r="N251" s="68">
        <v>9.0881509980224997E-6</v>
      </c>
      <c r="O251" s="68">
        <v>8.8789031760794308E-6</v>
      </c>
      <c r="P251" s="68">
        <v>7.4002483192130901E-6</v>
      </c>
      <c r="Q251" s="68">
        <v>7.6621630705283895E-6</v>
      </c>
      <c r="R251" s="68">
        <v>5.4386045897211896E-6</v>
      </c>
      <c r="S251" s="68">
        <v>5.0360182200000002E-6</v>
      </c>
      <c r="T251" s="68">
        <v>5.4646733698000004E-6</v>
      </c>
      <c r="U251" s="68">
        <v>6.3950441208000003E-6</v>
      </c>
      <c r="V251" s="68">
        <v>5.1941382120000001E-6</v>
      </c>
      <c r="W251" s="68">
        <v>4.4135469090498504E-6</v>
      </c>
      <c r="X251" s="68">
        <v>4.4786312205391703E-6</v>
      </c>
      <c r="Y251" s="68">
        <v>3.8016220500366099E-6</v>
      </c>
      <c r="Z251" s="68">
        <v>4.0462172166324796E-6</v>
      </c>
      <c r="AA251" s="68">
        <v>3.3925026400448E-6</v>
      </c>
      <c r="AB251" s="68">
        <v>2.76448868442737E-6</v>
      </c>
      <c r="AC251" s="68">
        <v>3.4068055058171002E-6</v>
      </c>
      <c r="AD251" s="68">
        <v>3.6685334299910499E-6</v>
      </c>
      <c r="AE251" s="68">
        <v>4.0625428435613797E-6</v>
      </c>
      <c r="AF251" s="68">
        <v>3.6796831253506202E-6</v>
      </c>
      <c r="AG251" s="68">
        <v>3.54479804485996E-6</v>
      </c>
      <c r="AH251" s="68" t="s">
        <v>530</v>
      </c>
    </row>
    <row r="252" spans="1:34" s="68" customFormat="1" ht="14.5" x14ac:dyDescent="0.35">
      <c r="A252" s="68" t="s">
        <v>832</v>
      </c>
      <c r="B252" s="68" t="s">
        <v>41</v>
      </c>
      <c r="C252" s="68" t="s">
        <v>47</v>
      </c>
      <c r="D252" s="68" t="s">
        <v>42</v>
      </c>
      <c r="E252" s="68" t="s">
        <v>46</v>
      </c>
      <c r="G252" s="68" t="s">
        <v>14</v>
      </c>
      <c r="H252" s="68" t="s">
        <v>1257</v>
      </c>
      <c r="I252" s="68" t="s">
        <v>18</v>
      </c>
      <c r="J252" s="68">
        <v>298</v>
      </c>
      <c r="P252" s="68">
        <v>1.389276E-11</v>
      </c>
      <c r="Q252" s="68">
        <v>1.4568623999999971E-10</v>
      </c>
      <c r="R252" s="68">
        <v>8.7331283999999699E-7</v>
      </c>
      <c r="T252" s="68">
        <v>6.9731999999999992E-11</v>
      </c>
      <c r="U252" s="68">
        <v>5.9003999999999999E-11</v>
      </c>
      <c r="AH252" s="68" t="s">
        <v>444</v>
      </c>
    </row>
    <row r="253" spans="1:34" s="68" customFormat="1" ht="14.5" x14ac:dyDescent="0.35">
      <c r="A253" s="68" t="s">
        <v>832</v>
      </c>
      <c r="B253" s="68" t="s">
        <v>41</v>
      </c>
      <c r="C253" s="68" t="s">
        <v>47</v>
      </c>
      <c r="D253" s="68" t="s">
        <v>42</v>
      </c>
      <c r="E253" s="68" t="s">
        <v>46</v>
      </c>
      <c r="G253" s="68" t="s">
        <v>14</v>
      </c>
      <c r="H253" s="68" t="s">
        <v>1258</v>
      </c>
      <c r="I253" s="68" t="s">
        <v>18</v>
      </c>
      <c r="J253" s="68">
        <v>298</v>
      </c>
      <c r="P253" s="68">
        <v>1.389276E-11</v>
      </c>
      <c r="Q253" s="68">
        <v>1.4568623999999971E-10</v>
      </c>
      <c r="R253" s="68">
        <v>8.7331283999999699E-7</v>
      </c>
      <c r="T253" s="68">
        <v>6.9731999999999992E-11</v>
      </c>
      <c r="U253" s="68">
        <v>5.9003999999999999E-11</v>
      </c>
      <c r="AH253" s="68" t="s">
        <v>444</v>
      </c>
    </row>
    <row r="254" spans="1:34" s="68" customFormat="1" ht="14.5" x14ac:dyDescent="0.35">
      <c r="A254" s="68" t="s">
        <v>832</v>
      </c>
      <c r="B254" s="68" t="s">
        <v>41</v>
      </c>
      <c r="C254" s="68" t="s">
        <v>47</v>
      </c>
      <c r="D254" s="68" t="s">
        <v>42</v>
      </c>
      <c r="E254" s="68" t="s">
        <v>46</v>
      </c>
      <c r="G254" s="68" t="s">
        <v>14</v>
      </c>
      <c r="H254" s="68" t="s">
        <v>1259</v>
      </c>
      <c r="I254" s="68" t="s">
        <v>18</v>
      </c>
      <c r="J254" s="68">
        <v>298</v>
      </c>
      <c r="P254" s="68">
        <v>1.8523679999999999E-11</v>
      </c>
      <c r="Q254" s="68">
        <v>1.942483199999996E-10</v>
      </c>
      <c r="R254" s="68">
        <v>1.1644171199999961E-6</v>
      </c>
      <c r="T254" s="68">
        <v>9.2976000000000003E-11</v>
      </c>
      <c r="U254" s="68">
        <v>7.8672000000000002E-11</v>
      </c>
      <c r="AH254" s="68" t="s">
        <v>444</v>
      </c>
    </row>
    <row r="255" spans="1:34" s="68" customFormat="1" ht="14.5" x14ac:dyDescent="0.35">
      <c r="A255" s="68" t="s">
        <v>832</v>
      </c>
      <c r="B255" s="68" t="s">
        <v>41</v>
      </c>
      <c r="C255" s="68" t="s">
        <v>47</v>
      </c>
      <c r="D255" s="68" t="s">
        <v>42</v>
      </c>
      <c r="E255" s="68" t="s">
        <v>46</v>
      </c>
      <c r="G255" s="68" t="s">
        <v>14</v>
      </c>
      <c r="H255" s="68" t="s">
        <v>1260</v>
      </c>
      <c r="I255" s="68" t="s">
        <v>18</v>
      </c>
      <c r="J255" s="68">
        <v>298</v>
      </c>
      <c r="P255" s="68">
        <v>2.3154600000000002E-11</v>
      </c>
      <c r="Q255" s="68">
        <v>2.4281039999999952E-10</v>
      </c>
      <c r="R255" s="68">
        <v>1.4555213999999949E-6</v>
      </c>
      <c r="T255" s="68">
        <v>1.1622E-10</v>
      </c>
      <c r="U255" s="68">
        <v>9.8339999999999993E-11</v>
      </c>
      <c r="AH255" s="68" t="s">
        <v>444</v>
      </c>
    </row>
    <row r="256" spans="1:34" s="68" customFormat="1" ht="14.5" x14ac:dyDescent="0.35">
      <c r="A256" s="68" t="s">
        <v>832</v>
      </c>
      <c r="B256" s="68" t="s">
        <v>41</v>
      </c>
      <c r="C256" s="68" t="s">
        <v>47</v>
      </c>
      <c r="D256" s="68" t="s">
        <v>42</v>
      </c>
      <c r="E256" s="68" t="s">
        <v>46</v>
      </c>
      <c r="G256" s="68" t="s">
        <v>14</v>
      </c>
      <c r="H256" s="68" t="s">
        <v>1261</v>
      </c>
      <c r="I256" s="68" t="s">
        <v>18</v>
      </c>
      <c r="J256" s="68">
        <v>298</v>
      </c>
      <c r="P256" s="68">
        <v>2.3154600000000002E-11</v>
      </c>
      <c r="Q256" s="68">
        <v>2.4281039999999952E-10</v>
      </c>
      <c r="R256" s="68">
        <v>1.4555213999999949E-6</v>
      </c>
      <c r="T256" s="68">
        <v>1.1622E-10</v>
      </c>
      <c r="U256" s="68">
        <v>9.8339999999999993E-11</v>
      </c>
      <c r="AH256" s="68" t="s">
        <v>444</v>
      </c>
    </row>
    <row r="257" spans="1:34" s="68" customFormat="1" ht="14.5" x14ac:dyDescent="0.35">
      <c r="A257" s="68" t="s">
        <v>832</v>
      </c>
      <c r="B257" s="68" t="s">
        <v>41</v>
      </c>
      <c r="C257" s="68" t="s">
        <v>47</v>
      </c>
      <c r="D257" s="68" t="s">
        <v>42</v>
      </c>
      <c r="E257" s="68" t="s">
        <v>46</v>
      </c>
      <c r="G257" s="68" t="s">
        <v>14</v>
      </c>
      <c r="H257" s="68" t="s">
        <v>1262</v>
      </c>
      <c r="I257" s="68" t="s">
        <v>18</v>
      </c>
      <c r="J257" s="68">
        <v>298</v>
      </c>
      <c r="P257" s="68">
        <v>6.0201960000000003E-11</v>
      </c>
      <c r="Q257" s="68">
        <v>6.3130703999999867E-10</v>
      </c>
      <c r="R257" s="68">
        <v>3.784355639999987E-6</v>
      </c>
      <c r="T257" s="68">
        <v>3.0217200000000002E-10</v>
      </c>
      <c r="U257" s="68">
        <v>2.5568400000000002E-10</v>
      </c>
      <c r="AH257" s="68" t="s">
        <v>444</v>
      </c>
    </row>
    <row r="258" spans="1:34" s="68" customFormat="1" ht="14.5" x14ac:dyDescent="0.35">
      <c r="A258" s="68" t="s">
        <v>832</v>
      </c>
      <c r="B258" s="68" t="s">
        <v>41</v>
      </c>
      <c r="C258" s="68" t="s">
        <v>47</v>
      </c>
      <c r="D258" s="68" t="s">
        <v>42</v>
      </c>
      <c r="E258" s="68" t="s">
        <v>46</v>
      </c>
      <c r="G258" s="68" t="s">
        <v>14</v>
      </c>
      <c r="H258" s="68" t="s">
        <v>1263</v>
      </c>
      <c r="I258" s="68" t="s">
        <v>18</v>
      </c>
      <c r="J258" s="68">
        <v>298</v>
      </c>
      <c r="P258" s="68">
        <v>3.0564071999999999E-10</v>
      </c>
      <c r="Q258" s="68">
        <v>3.2050972799999941E-9</v>
      </c>
      <c r="R258" s="68">
        <v>1.9212882479999938E-5</v>
      </c>
      <c r="T258" s="68">
        <v>1.5341039999999999E-9</v>
      </c>
      <c r="U258" s="68">
        <v>1.298088E-9</v>
      </c>
      <c r="AH258" s="68" t="s">
        <v>444</v>
      </c>
    </row>
    <row r="259" spans="1:34" s="68" customFormat="1" ht="14.5" x14ac:dyDescent="0.35">
      <c r="A259" s="68" t="s">
        <v>832</v>
      </c>
      <c r="B259" s="68" t="s">
        <v>131</v>
      </c>
      <c r="C259" s="68" t="s">
        <v>47</v>
      </c>
      <c r="D259" s="68" t="s">
        <v>132</v>
      </c>
      <c r="E259" s="68" t="s">
        <v>136</v>
      </c>
      <c r="G259" s="68" t="s">
        <v>14</v>
      </c>
      <c r="H259" s="68" t="s">
        <v>20</v>
      </c>
      <c r="I259" s="68" t="s">
        <v>16</v>
      </c>
      <c r="J259" s="68">
        <v>25</v>
      </c>
      <c r="K259" s="68">
        <v>9.0660380029143099E-6</v>
      </c>
      <c r="L259" s="68">
        <v>8.4205745616138599E-6</v>
      </c>
      <c r="M259" s="68">
        <v>8.5517355342802808E-6</v>
      </c>
      <c r="N259" s="68">
        <v>6.7424840144350997E-6</v>
      </c>
      <c r="O259" s="68">
        <v>7.0566898561816599E-6</v>
      </c>
      <c r="P259" s="68">
        <v>3.6280832068949698E-6</v>
      </c>
      <c r="Q259" s="68">
        <v>5.4267547338331902E-6</v>
      </c>
      <c r="R259" s="68">
        <v>7.2505245995490902E-6</v>
      </c>
      <c r="S259" s="68">
        <v>7.4365675000000004E-6</v>
      </c>
      <c r="T259" s="68">
        <v>7.5772976750000004E-6</v>
      </c>
      <c r="U259" s="68">
        <v>6.6235182249999997E-6</v>
      </c>
      <c r="V259" s="68">
        <v>6.5754300749999997E-6</v>
      </c>
      <c r="W259" s="68">
        <v>5.1376949850319601E-6</v>
      </c>
      <c r="X259" s="68">
        <v>5.30182609914722E-6</v>
      </c>
      <c r="Y259" s="68">
        <v>4.0345960606807299E-6</v>
      </c>
      <c r="Z259" s="68">
        <v>3.9518291321052E-6</v>
      </c>
      <c r="AA259" s="68">
        <v>4.4080147899859897E-6</v>
      </c>
      <c r="AB259" s="68">
        <v>3.8595526510130296E-6</v>
      </c>
      <c r="AC259" s="68">
        <v>3.5034548238024902E-6</v>
      </c>
      <c r="AD259" s="68">
        <v>4.4723186786843397E-6</v>
      </c>
      <c r="AE259" s="68">
        <v>4.7040471958997298E-6</v>
      </c>
      <c r="AF259" s="68">
        <v>4.8668577907249403E-6</v>
      </c>
      <c r="AG259" s="68">
        <v>4.9067564260328296E-6</v>
      </c>
      <c r="AH259" s="68" t="s">
        <v>531</v>
      </c>
    </row>
    <row r="260" spans="1:34" s="68" customFormat="1" ht="14.5" x14ac:dyDescent="0.35">
      <c r="A260" s="68" t="s">
        <v>832</v>
      </c>
      <c r="B260" s="68" t="s">
        <v>41</v>
      </c>
      <c r="C260" s="68" t="s">
        <v>47</v>
      </c>
      <c r="D260" s="68" t="s">
        <v>42</v>
      </c>
      <c r="E260" s="68" t="s">
        <v>46</v>
      </c>
      <c r="G260" s="68" t="s">
        <v>14</v>
      </c>
      <c r="H260" s="68" t="s">
        <v>1264</v>
      </c>
      <c r="I260" s="68" t="s">
        <v>16</v>
      </c>
      <c r="J260" s="68">
        <v>25</v>
      </c>
      <c r="K260" s="68">
        <v>7.7892719999999996E-7</v>
      </c>
      <c r="L260" s="68">
        <v>3.7170719999999999E-7</v>
      </c>
      <c r="M260" s="68">
        <v>3.6119039999999999E-7</v>
      </c>
      <c r="N260" s="68">
        <v>3.6234E-7</v>
      </c>
      <c r="O260" s="68">
        <v>1.192072344000003E-6</v>
      </c>
      <c r="P260" s="68">
        <v>1.7406712800000061E-6</v>
      </c>
      <c r="Q260" s="68">
        <v>1.8884025600000091E-6</v>
      </c>
      <c r="R260" s="68">
        <v>2.524190399999985E-6</v>
      </c>
      <c r="S260" s="68">
        <v>2.1518880000000032E-6</v>
      </c>
      <c r="T260" s="68">
        <v>1.251225208138482E-6</v>
      </c>
      <c r="U260" s="68">
        <v>5.9487645831167093E-8</v>
      </c>
      <c r="V260" s="68">
        <v>1.151814207745275E-6</v>
      </c>
      <c r="W260" s="68">
        <v>4.7418479999999992E-7</v>
      </c>
      <c r="X260" s="68">
        <v>4.3978560000000002E-7</v>
      </c>
      <c r="Y260" s="68">
        <v>3.3972480000000002E-7</v>
      </c>
      <c r="Z260" s="68">
        <v>1.377912E-7</v>
      </c>
      <c r="AA260" s="68">
        <v>2.6117279999999999E-7</v>
      </c>
      <c r="AB260" s="68">
        <v>2.6021760000000001E-7</v>
      </c>
      <c r="AC260" s="68">
        <v>2.8217759999999998E-7</v>
      </c>
      <c r="AD260" s="68">
        <v>3.9268320000000001E-7</v>
      </c>
      <c r="AE260" s="68">
        <v>4.3131839999999999E-7</v>
      </c>
      <c r="AF260" s="68">
        <v>5.4254879999999999E-7</v>
      </c>
      <c r="AG260" s="68">
        <v>5.3043119999999992E-7</v>
      </c>
      <c r="AH260" s="68" t="s">
        <v>366</v>
      </c>
    </row>
    <row r="261" spans="1:34" s="68" customFormat="1" ht="14.5" x14ac:dyDescent="0.35">
      <c r="A261" s="68" t="s">
        <v>832</v>
      </c>
      <c r="B261" s="68" t="s">
        <v>41</v>
      </c>
      <c r="C261" s="68" t="s">
        <v>47</v>
      </c>
      <c r="D261" s="68" t="s">
        <v>42</v>
      </c>
      <c r="E261" s="68" t="s">
        <v>46</v>
      </c>
      <c r="G261" s="68" t="s">
        <v>14</v>
      </c>
      <c r="H261" s="68" t="s">
        <v>1265</v>
      </c>
      <c r="I261" s="68" t="s">
        <v>16</v>
      </c>
      <c r="J261" s="68">
        <v>25</v>
      </c>
      <c r="K261" s="68">
        <v>7.7892719999999996E-7</v>
      </c>
      <c r="L261" s="68">
        <v>3.7170719999999999E-7</v>
      </c>
      <c r="M261" s="68">
        <v>3.6119039999999999E-7</v>
      </c>
      <c r="N261" s="68">
        <v>3.6234E-7</v>
      </c>
      <c r="O261" s="68">
        <v>1.192072344000003E-6</v>
      </c>
      <c r="P261" s="68">
        <v>1.7406712800000061E-6</v>
      </c>
      <c r="Q261" s="68">
        <v>1.8884025600000091E-6</v>
      </c>
      <c r="R261" s="68">
        <v>2.524190399999985E-6</v>
      </c>
      <c r="S261" s="68">
        <v>2.1518880000000032E-6</v>
      </c>
      <c r="T261" s="68">
        <v>1.251225208138482E-6</v>
      </c>
      <c r="U261" s="68">
        <v>5.9487645831167093E-8</v>
      </c>
      <c r="V261" s="68">
        <v>1.151814207745275E-6</v>
      </c>
      <c r="W261" s="68">
        <v>4.7418479999999992E-7</v>
      </c>
      <c r="X261" s="68">
        <v>4.3978560000000002E-7</v>
      </c>
      <c r="Y261" s="68">
        <v>3.3972480000000002E-7</v>
      </c>
      <c r="Z261" s="68">
        <v>1.377912E-7</v>
      </c>
      <c r="AA261" s="68">
        <v>2.6117279999999999E-7</v>
      </c>
      <c r="AB261" s="68">
        <v>2.6021760000000001E-7</v>
      </c>
      <c r="AC261" s="68">
        <v>2.8217759999999998E-7</v>
      </c>
      <c r="AD261" s="68">
        <v>3.9268320000000001E-7</v>
      </c>
      <c r="AE261" s="68">
        <v>4.3131839999999999E-7</v>
      </c>
      <c r="AF261" s="68">
        <v>5.4254879999999999E-7</v>
      </c>
      <c r="AG261" s="68">
        <v>5.3043119999999992E-7</v>
      </c>
      <c r="AH261" s="68" t="s">
        <v>366</v>
      </c>
    </row>
    <row r="262" spans="1:34" s="68" customFormat="1" ht="14.5" x14ac:dyDescent="0.35">
      <c r="A262" s="68" t="s">
        <v>832</v>
      </c>
      <c r="B262" s="68" t="s">
        <v>41</v>
      </c>
      <c r="C262" s="68" t="s">
        <v>47</v>
      </c>
      <c r="D262" s="68" t="s">
        <v>42</v>
      </c>
      <c r="E262" s="68" t="s">
        <v>46</v>
      </c>
      <c r="G262" s="68" t="s">
        <v>14</v>
      </c>
      <c r="H262" s="68" t="s">
        <v>1266</v>
      </c>
      <c r="I262" s="68" t="s">
        <v>16</v>
      </c>
      <c r="J262" s="68">
        <v>25</v>
      </c>
      <c r="K262" s="68">
        <v>1.0385695999999999E-6</v>
      </c>
      <c r="L262" s="68">
        <v>4.9560959999999995E-7</v>
      </c>
      <c r="M262" s="68">
        <v>4.8158720000000002E-7</v>
      </c>
      <c r="N262" s="68">
        <v>4.8312E-7</v>
      </c>
      <c r="O262" s="68">
        <v>1.5894297920000041E-6</v>
      </c>
      <c r="P262" s="68">
        <v>2.3208950400000079E-6</v>
      </c>
      <c r="Q262" s="68">
        <v>2.5178700800000118E-6</v>
      </c>
      <c r="R262" s="68">
        <v>3.3655871999999798E-6</v>
      </c>
      <c r="S262" s="68">
        <v>2.8691840000000042E-6</v>
      </c>
      <c r="T262" s="68">
        <v>1.6683002775179759E-6</v>
      </c>
      <c r="U262" s="68">
        <v>7.9316861108222799E-8</v>
      </c>
      <c r="V262" s="68">
        <v>1.5357522769937E-6</v>
      </c>
      <c r="W262" s="68">
        <v>6.3224639999999992E-7</v>
      </c>
      <c r="X262" s="68">
        <v>5.8638080000000003E-7</v>
      </c>
      <c r="Y262" s="68">
        <v>4.5296639999999998E-7</v>
      </c>
      <c r="Z262" s="68">
        <v>1.8372159999999999E-7</v>
      </c>
      <c r="AA262" s="68">
        <v>3.4823040000000001E-7</v>
      </c>
      <c r="AB262" s="68">
        <v>3.4695680000000002E-7</v>
      </c>
      <c r="AC262" s="68">
        <v>3.7623680000000002E-7</v>
      </c>
      <c r="AD262" s="68">
        <v>5.2357760000000001E-7</v>
      </c>
      <c r="AE262" s="68">
        <v>5.7509120000000006E-7</v>
      </c>
      <c r="AF262" s="68">
        <v>7.2339840000000005E-7</v>
      </c>
      <c r="AG262" s="68">
        <v>7.072415999999999E-7</v>
      </c>
      <c r="AH262" s="68" t="s">
        <v>366</v>
      </c>
    </row>
    <row r="263" spans="1:34" s="68" customFormat="1" ht="14.5" x14ac:dyDescent="0.35">
      <c r="A263" s="68" t="s">
        <v>832</v>
      </c>
      <c r="B263" s="68" t="s">
        <v>41</v>
      </c>
      <c r="C263" s="68" t="s">
        <v>47</v>
      </c>
      <c r="D263" s="68" t="s">
        <v>42</v>
      </c>
      <c r="E263" s="68" t="s">
        <v>46</v>
      </c>
      <c r="G263" s="68" t="s">
        <v>14</v>
      </c>
      <c r="H263" s="68" t="s">
        <v>1267</v>
      </c>
      <c r="I263" s="68" t="s">
        <v>16</v>
      </c>
      <c r="J263" s="68">
        <v>25</v>
      </c>
      <c r="K263" s="68">
        <v>1.298212E-6</v>
      </c>
      <c r="L263" s="68">
        <v>6.1951200000000008E-7</v>
      </c>
      <c r="M263" s="68">
        <v>6.01984E-7</v>
      </c>
      <c r="N263" s="68">
        <v>6.0390000000000005E-7</v>
      </c>
      <c r="O263" s="68">
        <v>1.9867872400000051E-6</v>
      </c>
      <c r="P263" s="68">
        <v>2.9011188000000098E-6</v>
      </c>
      <c r="Q263" s="68">
        <v>3.147337600000016E-6</v>
      </c>
      <c r="R263" s="68">
        <v>4.2069839999999747E-6</v>
      </c>
      <c r="S263" s="68">
        <v>3.5864800000000048E-6</v>
      </c>
      <c r="T263" s="68">
        <v>2.0853753468974701E-6</v>
      </c>
      <c r="U263" s="68">
        <v>9.9146076385278499E-8</v>
      </c>
      <c r="V263" s="68">
        <v>1.9196903462421252E-6</v>
      </c>
      <c r="W263" s="68">
        <v>7.9030799999999999E-7</v>
      </c>
      <c r="X263" s="68">
        <v>7.3297600000000009E-7</v>
      </c>
      <c r="Y263" s="68">
        <v>5.6620799999999998E-7</v>
      </c>
      <c r="Z263" s="68">
        <v>2.29652E-7</v>
      </c>
      <c r="AA263" s="68">
        <v>4.3528800000000003E-7</v>
      </c>
      <c r="AB263" s="68">
        <v>4.3369600000000002E-7</v>
      </c>
      <c r="AC263" s="68">
        <v>4.7029600000000012E-7</v>
      </c>
      <c r="AD263" s="68">
        <v>6.5447200000000001E-7</v>
      </c>
      <c r="AE263" s="68">
        <v>7.1886400000000008E-7</v>
      </c>
      <c r="AF263" s="68">
        <v>9.0424800000000012E-7</v>
      </c>
      <c r="AG263" s="68">
        <v>8.8405199999999998E-7</v>
      </c>
      <c r="AH263" s="68" t="s">
        <v>366</v>
      </c>
    </row>
    <row r="264" spans="1:34" s="68" customFormat="1" ht="14.5" x14ac:dyDescent="0.35">
      <c r="A264" s="68" t="s">
        <v>832</v>
      </c>
      <c r="B264" s="68" t="s">
        <v>41</v>
      </c>
      <c r="C264" s="68" t="s">
        <v>47</v>
      </c>
      <c r="D264" s="68" t="s">
        <v>42</v>
      </c>
      <c r="E264" s="68" t="s">
        <v>46</v>
      </c>
      <c r="G264" s="68" t="s">
        <v>14</v>
      </c>
      <c r="H264" s="68" t="s">
        <v>1268</v>
      </c>
      <c r="I264" s="68" t="s">
        <v>16</v>
      </c>
      <c r="J264" s="68">
        <v>25</v>
      </c>
      <c r="K264" s="68">
        <v>1.298212E-6</v>
      </c>
      <c r="L264" s="68">
        <v>6.1951200000000008E-7</v>
      </c>
      <c r="M264" s="68">
        <v>6.01984E-7</v>
      </c>
      <c r="N264" s="68">
        <v>6.0390000000000005E-7</v>
      </c>
      <c r="O264" s="68">
        <v>1.9867872400000051E-6</v>
      </c>
      <c r="P264" s="68">
        <v>2.9011188000000098E-6</v>
      </c>
      <c r="Q264" s="68">
        <v>3.147337600000016E-6</v>
      </c>
      <c r="R264" s="68">
        <v>4.2069839999999747E-6</v>
      </c>
      <c r="S264" s="68">
        <v>3.5864800000000048E-6</v>
      </c>
      <c r="T264" s="68">
        <v>2.0853753468974701E-6</v>
      </c>
      <c r="U264" s="68">
        <v>9.9146076385278499E-8</v>
      </c>
      <c r="V264" s="68">
        <v>1.9196903462421252E-6</v>
      </c>
      <c r="W264" s="68">
        <v>7.9030799999999999E-7</v>
      </c>
      <c r="X264" s="68">
        <v>7.3297600000000009E-7</v>
      </c>
      <c r="Y264" s="68">
        <v>5.6620799999999998E-7</v>
      </c>
      <c r="Z264" s="68">
        <v>2.29652E-7</v>
      </c>
      <c r="AA264" s="68">
        <v>4.3528800000000003E-7</v>
      </c>
      <c r="AB264" s="68">
        <v>4.3369600000000002E-7</v>
      </c>
      <c r="AC264" s="68">
        <v>4.7029600000000012E-7</v>
      </c>
      <c r="AD264" s="68">
        <v>6.5447200000000001E-7</v>
      </c>
      <c r="AE264" s="68">
        <v>7.1886400000000008E-7</v>
      </c>
      <c r="AF264" s="68">
        <v>9.0424800000000012E-7</v>
      </c>
      <c r="AG264" s="68">
        <v>8.8405199999999998E-7</v>
      </c>
      <c r="AH264" s="68" t="s">
        <v>366</v>
      </c>
    </row>
    <row r="265" spans="1:34" s="68" customFormat="1" ht="14.5" x14ac:dyDescent="0.35">
      <c r="A265" s="68" t="s">
        <v>832</v>
      </c>
      <c r="B265" s="68" t="s">
        <v>41</v>
      </c>
      <c r="C265" s="68" t="s">
        <v>47</v>
      </c>
      <c r="D265" s="68" t="s">
        <v>42</v>
      </c>
      <c r="E265" s="68" t="s">
        <v>46</v>
      </c>
      <c r="G265" s="68" t="s">
        <v>14</v>
      </c>
      <c r="H265" s="68" t="s">
        <v>1269</v>
      </c>
      <c r="I265" s="68" t="s">
        <v>16</v>
      </c>
      <c r="J265" s="68">
        <v>25</v>
      </c>
      <c r="K265" s="68">
        <v>3.3753511999999999E-6</v>
      </c>
      <c r="L265" s="68">
        <v>1.6107312E-6</v>
      </c>
      <c r="M265" s="68">
        <v>1.5651583999999999E-6</v>
      </c>
      <c r="N265" s="68">
        <v>1.5701400000000001E-6</v>
      </c>
      <c r="O265" s="68">
        <v>5.1656468240000133E-6</v>
      </c>
      <c r="P265" s="68">
        <v>7.5429088800000274E-6</v>
      </c>
      <c r="Q265" s="68">
        <v>8.1830777600000392E-6</v>
      </c>
      <c r="R265" s="68">
        <v>1.093815839999994E-5</v>
      </c>
      <c r="S265" s="68">
        <v>9.3248480000000141E-6</v>
      </c>
      <c r="T265" s="68">
        <v>5.4219759019334223E-6</v>
      </c>
      <c r="U265" s="68">
        <v>2.5777979860172408E-7</v>
      </c>
      <c r="V265" s="68">
        <v>4.9911949002295251E-6</v>
      </c>
      <c r="W265" s="68">
        <v>2.0548008000000002E-6</v>
      </c>
      <c r="X265" s="68">
        <v>1.9057376E-6</v>
      </c>
      <c r="Y265" s="68">
        <v>1.4721408E-6</v>
      </c>
      <c r="Z265" s="68">
        <v>5.9709520000000002E-7</v>
      </c>
      <c r="AA265" s="68">
        <v>1.1317488000000001E-6</v>
      </c>
      <c r="AB265" s="68">
        <v>1.1276095999999999E-6</v>
      </c>
      <c r="AC265" s="68">
        <v>1.2227696E-6</v>
      </c>
      <c r="AD265" s="68">
        <v>1.7016271999999999E-6</v>
      </c>
      <c r="AE265" s="68">
        <v>1.8690464E-6</v>
      </c>
      <c r="AF265" s="68">
        <v>2.3510447999999999E-6</v>
      </c>
      <c r="AG265" s="68">
        <v>2.2985351999999999E-6</v>
      </c>
      <c r="AH265" s="68" t="s">
        <v>366</v>
      </c>
    </row>
    <row r="266" spans="1:34" s="68" customFormat="1" ht="14.5" x14ac:dyDescent="0.35">
      <c r="A266" s="68" t="s">
        <v>832</v>
      </c>
      <c r="B266" s="68" t="s">
        <v>41</v>
      </c>
      <c r="C266" s="68" t="s">
        <v>47</v>
      </c>
      <c r="D266" s="68" t="s">
        <v>42</v>
      </c>
      <c r="E266" s="68" t="s">
        <v>46</v>
      </c>
      <c r="G266" s="68" t="s">
        <v>14</v>
      </c>
      <c r="H266" s="68" t="s">
        <v>1270</v>
      </c>
      <c r="I266" s="68" t="s">
        <v>16</v>
      </c>
      <c r="J266" s="68">
        <v>25</v>
      </c>
      <c r="K266" s="68">
        <v>1.7136398399999998E-5</v>
      </c>
      <c r="L266" s="68">
        <v>8.177558400000001E-6</v>
      </c>
      <c r="M266" s="68">
        <v>7.9461888000000003E-6</v>
      </c>
      <c r="N266" s="68">
        <v>7.9714800000000001E-6</v>
      </c>
      <c r="O266" s="68">
        <v>2.6225591568000071E-5</v>
      </c>
      <c r="P266" s="68">
        <v>3.8294768160000143E-5</v>
      </c>
      <c r="Q266" s="68">
        <v>4.1544856320000207E-5</v>
      </c>
      <c r="R266" s="68">
        <v>5.5532188799999671E-5</v>
      </c>
      <c r="S266" s="68">
        <v>4.7341536000000067E-5</v>
      </c>
      <c r="T266" s="68">
        <v>2.752695457904661E-5</v>
      </c>
      <c r="U266" s="68">
        <v>1.3087282082856759E-6</v>
      </c>
      <c r="V266" s="68">
        <v>2.533991257039605E-5</v>
      </c>
      <c r="W266" s="68">
        <v>1.04320656E-5</v>
      </c>
      <c r="X266" s="68">
        <v>9.6752832000000004E-6</v>
      </c>
      <c r="Y266" s="68">
        <v>7.4739456E-6</v>
      </c>
      <c r="Z266" s="68">
        <v>3.0314063999999998E-6</v>
      </c>
      <c r="AA266" s="68">
        <v>5.7458016E-6</v>
      </c>
      <c r="AB266" s="68">
        <v>5.7247872E-6</v>
      </c>
      <c r="AC266" s="68">
        <v>6.207907200000001E-6</v>
      </c>
      <c r="AD266" s="68">
        <v>8.6390303999999999E-6</v>
      </c>
      <c r="AE266" s="68">
        <v>9.4890048000000006E-6</v>
      </c>
      <c r="AF266" s="68">
        <v>1.19360736E-5</v>
      </c>
      <c r="AG266" s="68">
        <v>1.16694864E-5</v>
      </c>
      <c r="AH266" s="68" t="s">
        <v>366</v>
      </c>
    </row>
    <row r="267" spans="1:34" s="68" customFormat="1" ht="14.5" x14ac:dyDescent="0.35">
      <c r="A267" s="68" t="s">
        <v>832</v>
      </c>
      <c r="B267" s="68" t="s">
        <v>131</v>
      </c>
      <c r="C267" s="68" t="s">
        <v>47</v>
      </c>
      <c r="D267" s="68" t="s">
        <v>132</v>
      </c>
      <c r="E267" s="68" t="s">
        <v>136</v>
      </c>
      <c r="G267" s="68" t="s">
        <v>14</v>
      </c>
      <c r="H267" s="68" t="s">
        <v>20</v>
      </c>
      <c r="I267" s="68" t="s">
        <v>17</v>
      </c>
      <c r="J267" s="68">
        <v>1</v>
      </c>
      <c r="K267" s="68">
        <v>1.9227253396580699E-2</v>
      </c>
      <c r="L267" s="68">
        <v>1.7858354530270699E-2</v>
      </c>
      <c r="M267" s="68">
        <v>1.8136520721101598E-2</v>
      </c>
      <c r="N267" s="68">
        <v>1.4299460097814E-2</v>
      </c>
      <c r="O267" s="68">
        <v>1.4965827846990101E-2</v>
      </c>
      <c r="P267" s="68">
        <v>7.6944388651828503E-3</v>
      </c>
      <c r="Q267" s="68">
        <v>1.1509061439513401E-2</v>
      </c>
      <c r="R267" s="68">
        <v>1.53769125707237E-2</v>
      </c>
      <c r="S267" s="68">
        <v>1.5771472354000001E-2</v>
      </c>
      <c r="T267" s="68">
        <v>1.6069932909140001E-2</v>
      </c>
      <c r="U267" s="68">
        <v>1.404715745158E-2</v>
      </c>
      <c r="V267" s="68">
        <v>1.394517210306E-2</v>
      </c>
      <c r="W267" s="68">
        <v>1.08960235242558E-2</v>
      </c>
      <c r="X267" s="68">
        <v>1.12441127910714E-2</v>
      </c>
      <c r="Y267" s="68">
        <v>8.5565713254916898E-3</v>
      </c>
      <c r="Z267" s="68">
        <v>8.3810392233687105E-3</v>
      </c>
      <c r="AA267" s="68">
        <v>9.3485177666022892E-3</v>
      </c>
      <c r="AB267" s="68">
        <v>8.1853392622684203E-3</v>
      </c>
      <c r="AC267" s="68">
        <v>7.4301269903203097E-3</v>
      </c>
      <c r="AD267" s="68">
        <v>9.4848934537537493E-3</v>
      </c>
      <c r="AE267" s="68">
        <v>9.9763432930641497E-3</v>
      </c>
      <c r="AF267" s="68">
        <v>1.0321632002569499E-2</v>
      </c>
      <c r="AG267" s="68">
        <v>1.04062490283304E-2</v>
      </c>
      <c r="AH267" s="68" t="s">
        <v>531</v>
      </c>
    </row>
    <row r="268" spans="1:34" s="68" customFormat="1" ht="14.5" x14ac:dyDescent="0.35">
      <c r="A268" s="68" t="s">
        <v>832</v>
      </c>
      <c r="B268" s="68" t="s">
        <v>41</v>
      </c>
      <c r="C268" s="68" t="s">
        <v>47</v>
      </c>
      <c r="D268" s="68" t="s">
        <v>42</v>
      </c>
      <c r="E268" s="68" t="s">
        <v>46</v>
      </c>
      <c r="G268" s="68" t="s">
        <v>14</v>
      </c>
      <c r="H268" s="68" t="s">
        <v>1264</v>
      </c>
      <c r="I268" s="68" t="s">
        <v>18</v>
      </c>
      <c r="J268" s="68">
        <v>298</v>
      </c>
      <c r="K268" s="68">
        <v>1.8279474065999999E-6</v>
      </c>
      <c r="L268" s="68">
        <v>8.7230387160000305E-7</v>
      </c>
      <c r="M268" s="68">
        <v>8.4762357119999994E-7</v>
      </c>
      <c r="N268" s="68">
        <v>8.50321395000003E-7</v>
      </c>
      <c r="O268" s="68">
        <v>2.7974957732820062E-6</v>
      </c>
      <c r="P268" s="68">
        <v>4.0849203263400303E-6</v>
      </c>
      <c r="Q268" s="68">
        <v>4.4316087076800298E-6</v>
      </c>
      <c r="R268" s="68">
        <v>5.9236438211999692E-6</v>
      </c>
      <c r="S268" s="68">
        <v>5.049943164E-6</v>
      </c>
      <c r="T268" s="68">
        <v>2.9363127571989809E-6</v>
      </c>
      <c r="U268" s="68">
        <v>1.396026328542912E-7</v>
      </c>
      <c r="V268" s="68">
        <v>2.7034144871136421E-6</v>
      </c>
      <c r="W268" s="68">
        <v>1.1127931794E-6</v>
      </c>
      <c r="X268" s="68">
        <v>1.0320668568E-6</v>
      </c>
      <c r="Y268" s="68">
        <v>7.9724917440000002E-7</v>
      </c>
      <c r="Z268" s="68">
        <v>3.2336149860000001E-7</v>
      </c>
      <c r="AA268" s="68">
        <v>6.1290726839999997E-7</v>
      </c>
      <c r="AB268" s="68">
        <v>6.1066565279999991E-7</v>
      </c>
      <c r="AC268" s="68">
        <v>6.6220028279999991E-7</v>
      </c>
      <c r="AD268" s="68">
        <v>9.2152929959999988E-7</v>
      </c>
      <c r="AE268" s="68">
        <v>1.0121964551999999E-6</v>
      </c>
      <c r="AF268" s="68">
        <v>1.2732263964000001E-6</v>
      </c>
      <c r="AG268" s="68">
        <v>1.2447894186000001E-6</v>
      </c>
      <c r="AH268" s="68" t="s">
        <v>366</v>
      </c>
    </row>
    <row r="269" spans="1:34" s="68" customFormat="1" ht="14.5" x14ac:dyDescent="0.35">
      <c r="A269" s="68" t="s">
        <v>832</v>
      </c>
      <c r="B269" s="68" t="s">
        <v>41</v>
      </c>
      <c r="C269" s="68" t="s">
        <v>47</v>
      </c>
      <c r="D269" s="68" t="s">
        <v>42</v>
      </c>
      <c r="E269" s="68" t="s">
        <v>46</v>
      </c>
      <c r="G269" s="68" t="s">
        <v>14</v>
      </c>
      <c r="H269" s="68" t="s">
        <v>1265</v>
      </c>
      <c r="I269" s="68" t="s">
        <v>18</v>
      </c>
      <c r="J269" s="68">
        <v>298</v>
      </c>
      <c r="K269" s="68">
        <v>1.8279474065999999E-6</v>
      </c>
      <c r="L269" s="68">
        <v>8.7230387160000305E-7</v>
      </c>
      <c r="M269" s="68">
        <v>8.4762357119999994E-7</v>
      </c>
      <c r="N269" s="68">
        <v>8.50321395000003E-7</v>
      </c>
      <c r="O269" s="68">
        <v>2.7974957732820062E-6</v>
      </c>
      <c r="P269" s="68">
        <v>4.0849203263400303E-6</v>
      </c>
      <c r="Q269" s="68">
        <v>4.4316087076800298E-6</v>
      </c>
      <c r="R269" s="68">
        <v>5.9236438211999692E-6</v>
      </c>
      <c r="S269" s="68">
        <v>5.049943164E-6</v>
      </c>
      <c r="T269" s="68">
        <v>2.9363127571989809E-6</v>
      </c>
      <c r="U269" s="68">
        <v>1.396026328542912E-7</v>
      </c>
      <c r="V269" s="68">
        <v>2.7034144871136421E-6</v>
      </c>
      <c r="W269" s="68">
        <v>1.1127931794E-6</v>
      </c>
      <c r="X269" s="68">
        <v>1.0320668568E-6</v>
      </c>
      <c r="Y269" s="68">
        <v>7.9724917440000002E-7</v>
      </c>
      <c r="Z269" s="68">
        <v>3.2336149860000001E-7</v>
      </c>
      <c r="AA269" s="68">
        <v>6.1290726839999997E-7</v>
      </c>
      <c r="AB269" s="68">
        <v>6.1066565279999991E-7</v>
      </c>
      <c r="AC269" s="68">
        <v>6.6220028279999991E-7</v>
      </c>
      <c r="AD269" s="68">
        <v>9.2152929959999988E-7</v>
      </c>
      <c r="AE269" s="68">
        <v>1.0121964551999999E-6</v>
      </c>
      <c r="AF269" s="68">
        <v>1.2732263964000001E-6</v>
      </c>
      <c r="AG269" s="68">
        <v>1.2447894186000001E-6</v>
      </c>
      <c r="AH269" s="68" t="s">
        <v>366</v>
      </c>
    </row>
    <row r="270" spans="1:34" s="68" customFormat="1" ht="14.5" x14ac:dyDescent="0.35">
      <c r="A270" s="68" t="s">
        <v>832</v>
      </c>
      <c r="B270" s="68" t="s">
        <v>41</v>
      </c>
      <c r="C270" s="68" t="s">
        <v>47</v>
      </c>
      <c r="D270" s="68" t="s">
        <v>42</v>
      </c>
      <c r="E270" s="68" t="s">
        <v>46</v>
      </c>
      <c r="G270" s="68" t="s">
        <v>14</v>
      </c>
      <c r="H270" s="68" t="s">
        <v>1266</v>
      </c>
      <c r="I270" s="68" t="s">
        <v>18</v>
      </c>
      <c r="J270" s="68">
        <v>298</v>
      </c>
      <c r="K270" s="68">
        <v>2.4372632088000001E-6</v>
      </c>
      <c r="L270" s="68">
        <v>1.163071828800004E-6</v>
      </c>
      <c r="M270" s="68">
        <v>1.1301647616E-6</v>
      </c>
      <c r="N270" s="68">
        <v>1.133761860000004E-6</v>
      </c>
      <c r="O270" s="68">
        <v>3.7299943643760078E-6</v>
      </c>
      <c r="P270" s="68">
        <v>5.4465604351200401E-6</v>
      </c>
      <c r="Q270" s="68">
        <v>5.9088116102400403E-6</v>
      </c>
      <c r="R270" s="68">
        <v>7.8981917615999595E-6</v>
      </c>
      <c r="S270" s="68">
        <v>6.7332575519999997E-6</v>
      </c>
      <c r="T270" s="68">
        <v>3.9150836762653082E-6</v>
      </c>
      <c r="U270" s="68">
        <v>1.861368438057216E-7</v>
      </c>
      <c r="V270" s="68">
        <v>3.6045526494848559E-6</v>
      </c>
      <c r="W270" s="68">
        <v>1.4837242392E-6</v>
      </c>
      <c r="X270" s="68">
        <v>1.3760891423999999E-6</v>
      </c>
      <c r="Y270" s="68">
        <v>1.0629988992000001E-6</v>
      </c>
      <c r="Z270" s="68">
        <v>4.3114866479999998E-7</v>
      </c>
      <c r="AA270" s="68">
        <v>8.1720969120000003E-7</v>
      </c>
      <c r="AB270" s="68">
        <v>8.1422087039999995E-7</v>
      </c>
      <c r="AC270" s="68">
        <v>8.8293371040000002E-7</v>
      </c>
      <c r="AD270" s="68">
        <v>1.2287057328E-6</v>
      </c>
      <c r="AE270" s="68">
        <v>1.3495952736000001E-6</v>
      </c>
      <c r="AF270" s="68">
        <v>1.6976351952000001E-6</v>
      </c>
      <c r="AG270" s="68">
        <v>1.6597192248E-6</v>
      </c>
      <c r="AH270" s="68" t="s">
        <v>366</v>
      </c>
    </row>
    <row r="271" spans="1:34" s="68" customFormat="1" ht="14.5" x14ac:dyDescent="0.35">
      <c r="A271" s="68" t="s">
        <v>832</v>
      </c>
      <c r="B271" s="68" t="s">
        <v>41</v>
      </c>
      <c r="C271" s="68" t="s">
        <v>47</v>
      </c>
      <c r="D271" s="68" t="s">
        <v>42</v>
      </c>
      <c r="E271" s="68" t="s">
        <v>46</v>
      </c>
      <c r="G271" s="68" t="s">
        <v>14</v>
      </c>
      <c r="H271" s="68" t="s">
        <v>1267</v>
      </c>
      <c r="I271" s="68" t="s">
        <v>18</v>
      </c>
      <c r="J271" s="68">
        <v>298</v>
      </c>
      <c r="K271" s="68">
        <v>3.046579011E-6</v>
      </c>
      <c r="L271" s="68">
        <v>1.4538397860000049E-6</v>
      </c>
      <c r="M271" s="68">
        <v>1.412705952E-6</v>
      </c>
      <c r="N271" s="68">
        <v>1.4172023250000049E-6</v>
      </c>
      <c r="O271" s="68">
        <v>4.6624929554700099E-6</v>
      </c>
      <c r="P271" s="68">
        <v>6.8082005439000507E-6</v>
      </c>
      <c r="Q271" s="68">
        <v>7.3860145128000508E-6</v>
      </c>
      <c r="R271" s="68">
        <v>9.8727397019999506E-6</v>
      </c>
      <c r="S271" s="68">
        <v>8.4165719399999995E-6</v>
      </c>
      <c r="T271" s="68">
        <v>4.8938545953316358E-6</v>
      </c>
      <c r="U271" s="68">
        <v>2.3267105475715199E-7</v>
      </c>
      <c r="V271" s="68">
        <v>4.5056908118560713E-6</v>
      </c>
      <c r="W271" s="68">
        <v>1.854655299E-6</v>
      </c>
      <c r="X271" s="68">
        <v>1.720111428E-6</v>
      </c>
      <c r="Y271" s="68">
        <v>1.3287486240000001E-6</v>
      </c>
      <c r="Z271" s="68">
        <v>5.38935831E-7</v>
      </c>
      <c r="AA271" s="68">
        <v>1.021512114E-6</v>
      </c>
      <c r="AB271" s="68">
        <v>1.0177760880000001E-6</v>
      </c>
      <c r="AC271" s="68">
        <v>1.1036671379999999E-6</v>
      </c>
      <c r="AD271" s="68">
        <v>1.5358821660000001E-6</v>
      </c>
      <c r="AE271" s="68">
        <v>1.6869940920000001E-6</v>
      </c>
      <c r="AF271" s="68">
        <v>2.1220439939999999E-6</v>
      </c>
      <c r="AG271" s="68">
        <v>2.0746490310000001E-6</v>
      </c>
      <c r="AH271" s="68" t="s">
        <v>366</v>
      </c>
    </row>
    <row r="272" spans="1:34" s="68" customFormat="1" ht="14.5" x14ac:dyDescent="0.35">
      <c r="A272" s="68" t="s">
        <v>832</v>
      </c>
      <c r="B272" s="68" t="s">
        <v>41</v>
      </c>
      <c r="C272" s="68" t="s">
        <v>47</v>
      </c>
      <c r="D272" s="68" t="s">
        <v>42</v>
      </c>
      <c r="E272" s="68" t="s">
        <v>46</v>
      </c>
      <c r="G272" s="68" t="s">
        <v>14</v>
      </c>
      <c r="H272" s="68" t="s">
        <v>1268</v>
      </c>
      <c r="I272" s="68" t="s">
        <v>18</v>
      </c>
      <c r="J272" s="68">
        <v>298</v>
      </c>
      <c r="K272" s="68">
        <v>3.046579011E-6</v>
      </c>
      <c r="L272" s="68">
        <v>1.4538397860000049E-6</v>
      </c>
      <c r="M272" s="68">
        <v>1.412705952E-6</v>
      </c>
      <c r="N272" s="68">
        <v>1.4172023250000049E-6</v>
      </c>
      <c r="O272" s="68">
        <v>4.6624929554700099E-6</v>
      </c>
      <c r="P272" s="68">
        <v>6.8082005439000507E-6</v>
      </c>
      <c r="Q272" s="68">
        <v>7.3860145128000508E-6</v>
      </c>
      <c r="R272" s="68">
        <v>9.8727397019999506E-6</v>
      </c>
      <c r="S272" s="68">
        <v>8.4165719399999995E-6</v>
      </c>
      <c r="T272" s="68">
        <v>4.8938545953316358E-6</v>
      </c>
      <c r="U272" s="68">
        <v>2.3267105475715199E-7</v>
      </c>
      <c r="V272" s="68">
        <v>4.5056908118560713E-6</v>
      </c>
      <c r="W272" s="68">
        <v>1.854655299E-6</v>
      </c>
      <c r="X272" s="68">
        <v>1.720111428E-6</v>
      </c>
      <c r="Y272" s="68">
        <v>1.3287486240000001E-6</v>
      </c>
      <c r="Z272" s="68">
        <v>5.38935831E-7</v>
      </c>
      <c r="AA272" s="68">
        <v>1.021512114E-6</v>
      </c>
      <c r="AB272" s="68">
        <v>1.0177760880000001E-6</v>
      </c>
      <c r="AC272" s="68">
        <v>1.1036671379999999E-6</v>
      </c>
      <c r="AD272" s="68">
        <v>1.5358821660000001E-6</v>
      </c>
      <c r="AE272" s="68">
        <v>1.6869940920000001E-6</v>
      </c>
      <c r="AF272" s="68">
        <v>2.1220439939999999E-6</v>
      </c>
      <c r="AG272" s="68">
        <v>2.0746490310000001E-6</v>
      </c>
      <c r="AH272" s="68" t="s">
        <v>366</v>
      </c>
    </row>
    <row r="273" spans="1:34" s="68" customFormat="1" ht="14.5" x14ac:dyDescent="0.35">
      <c r="A273" s="68" t="s">
        <v>832</v>
      </c>
      <c r="B273" s="68" t="s">
        <v>41</v>
      </c>
      <c r="C273" s="68" t="s">
        <v>47</v>
      </c>
      <c r="D273" s="68" t="s">
        <v>42</v>
      </c>
      <c r="E273" s="68" t="s">
        <v>46</v>
      </c>
      <c r="G273" s="68" t="s">
        <v>14</v>
      </c>
      <c r="H273" s="68" t="s">
        <v>1269</v>
      </c>
      <c r="I273" s="68" t="s">
        <v>18</v>
      </c>
      <c r="J273" s="68">
        <v>298</v>
      </c>
      <c r="K273" s="68">
        <v>7.9211054286000009E-6</v>
      </c>
      <c r="L273" s="68">
        <v>3.7799834436000131E-6</v>
      </c>
      <c r="M273" s="68">
        <v>3.6730354752E-6</v>
      </c>
      <c r="N273" s="68">
        <v>3.6847260450000131E-6</v>
      </c>
      <c r="O273" s="68">
        <v>1.212248168422203E-5</v>
      </c>
      <c r="P273" s="68">
        <v>1.7701321414140131E-5</v>
      </c>
      <c r="Q273" s="68">
        <v>1.9203637733280131E-5</v>
      </c>
      <c r="R273" s="68">
        <v>2.5669123225199871E-5</v>
      </c>
      <c r="S273" s="68">
        <v>2.1883087043999999E-5</v>
      </c>
      <c r="T273" s="68">
        <v>1.272402194786225E-5</v>
      </c>
      <c r="U273" s="68">
        <v>6.0494474236859529E-7</v>
      </c>
      <c r="V273" s="68">
        <v>1.171479611082578E-5</v>
      </c>
      <c r="W273" s="68">
        <v>4.8221037774000007E-6</v>
      </c>
      <c r="X273" s="68">
        <v>4.4722897128000001E-6</v>
      </c>
      <c r="Y273" s="68">
        <v>3.4547464224000001E-6</v>
      </c>
      <c r="Z273" s="68">
        <v>1.4012331606000001E-6</v>
      </c>
      <c r="AA273" s="68">
        <v>2.6559314964E-6</v>
      </c>
      <c r="AB273" s="68">
        <v>2.6462178287999998E-6</v>
      </c>
      <c r="AC273" s="68">
        <v>2.8695345588000002E-6</v>
      </c>
      <c r="AD273" s="68">
        <v>3.9932936315999998E-6</v>
      </c>
      <c r="AE273" s="68">
        <v>4.3861846392E-6</v>
      </c>
      <c r="AF273" s="68">
        <v>5.5173143843999996E-6</v>
      </c>
      <c r="AG273" s="68">
        <v>5.3940874806000001E-6</v>
      </c>
      <c r="AH273" s="68" t="s">
        <v>366</v>
      </c>
    </row>
    <row r="274" spans="1:34" s="68" customFormat="1" ht="14.5" x14ac:dyDescent="0.35">
      <c r="A274" s="68" t="s">
        <v>832</v>
      </c>
      <c r="B274" s="68" t="s">
        <v>41</v>
      </c>
      <c r="C274" s="68" t="s">
        <v>47</v>
      </c>
      <c r="D274" s="68" t="s">
        <v>42</v>
      </c>
      <c r="E274" s="68" t="s">
        <v>46</v>
      </c>
      <c r="G274" s="68" t="s">
        <v>14</v>
      </c>
      <c r="H274" s="68" t="s">
        <v>1270</v>
      </c>
      <c r="I274" s="68" t="s">
        <v>18</v>
      </c>
      <c r="J274" s="68">
        <v>298</v>
      </c>
      <c r="K274" s="68">
        <v>4.0214842945200002E-5</v>
      </c>
      <c r="L274" s="68">
        <v>1.9190685175200069E-5</v>
      </c>
      <c r="M274" s="68">
        <v>1.8647718566399999E-5</v>
      </c>
      <c r="N274" s="68">
        <v>1.870707069000007E-5</v>
      </c>
      <c r="O274" s="68">
        <v>6.1544907012204132E-5</v>
      </c>
      <c r="P274" s="68">
        <v>8.9868247179480674E-5</v>
      </c>
      <c r="Q274" s="68">
        <v>9.7495391568960674E-5</v>
      </c>
      <c r="R274" s="68">
        <v>1.3032016406639929E-4</v>
      </c>
      <c r="S274" s="68">
        <v>1.1109874960799999E-4</v>
      </c>
      <c r="T274" s="68">
        <v>6.4598880658377596E-5</v>
      </c>
      <c r="U274" s="68">
        <v>3.071257922794407E-6</v>
      </c>
      <c r="V274" s="68">
        <v>5.9475118716500127E-5</v>
      </c>
      <c r="W274" s="68">
        <v>2.4481449946800001E-5</v>
      </c>
      <c r="X274" s="68">
        <v>2.2705470849599998E-5</v>
      </c>
      <c r="Y274" s="68">
        <v>1.7539481836800002E-5</v>
      </c>
      <c r="Z274" s="68">
        <v>7.1139529692000014E-6</v>
      </c>
      <c r="AA274" s="68">
        <v>1.3483959904800001E-5</v>
      </c>
      <c r="AB274" s="68">
        <v>1.34346443616E-5</v>
      </c>
      <c r="AC274" s="68">
        <v>1.45684062216E-5</v>
      </c>
      <c r="AD274" s="68">
        <v>2.02736445912E-5</v>
      </c>
      <c r="AE274" s="68">
        <v>2.2268322014399999E-5</v>
      </c>
      <c r="AF274" s="68">
        <v>2.8010980720799998E-5</v>
      </c>
      <c r="AG274" s="68">
        <v>2.7385367209200001E-5</v>
      </c>
      <c r="AH274" s="68" t="s">
        <v>366</v>
      </c>
    </row>
    <row r="275" spans="1:34" s="68" customFormat="1" ht="14.5" x14ac:dyDescent="0.35">
      <c r="A275" s="68" t="s">
        <v>832</v>
      </c>
      <c r="B275" s="68" t="s">
        <v>131</v>
      </c>
      <c r="C275" s="68" t="s">
        <v>47</v>
      </c>
      <c r="D275" s="68" t="s">
        <v>132</v>
      </c>
      <c r="E275" s="68" t="s">
        <v>136</v>
      </c>
      <c r="G275" s="68" t="s">
        <v>14</v>
      </c>
      <c r="H275" s="68" t="s">
        <v>20</v>
      </c>
      <c r="I275" s="68" t="s">
        <v>18</v>
      </c>
      <c r="J275" s="68">
        <v>298</v>
      </c>
      <c r="K275" s="68">
        <v>1.08067172994739E-5</v>
      </c>
      <c r="L275" s="68">
        <v>1.00373248774437E-5</v>
      </c>
      <c r="M275" s="68">
        <v>1.01936687568621E-5</v>
      </c>
      <c r="N275" s="68">
        <v>8.0370409452066397E-6</v>
      </c>
      <c r="O275" s="68">
        <v>8.4115743085685408E-6</v>
      </c>
      <c r="P275" s="68">
        <v>4.3246751826188002E-6</v>
      </c>
      <c r="Q275" s="68">
        <v>6.4686916427291704E-6</v>
      </c>
      <c r="R275" s="68">
        <v>8.6426253226625197E-6</v>
      </c>
      <c r="S275" s="68">
        <v>8.8643884600000003E-6</v>
      </c>
      <c r="T275" s="68">
        <v>9.0321388285999993E-6</v>
      </c>
      <c r="U275" s="68">
        <v>7.8952337242000007E-6</v>
      </c>
      <c r="V275" s="68">
        <v>7.8379126494000007E-6</v>
      </c>
      <c r="W275" s="68">
        <v>6.1241324221581E-6</v>
      </c>
      <c r="X275" s="68">
        <v>6.3197767101834898E-6</v>
      </c>
      <c r="Y275" s="68">
        <v>4.80923850433143E-6</v>
      </c>
      <c r="Z275" s="68">
        <v>4.7105803254694002E-6</v>
      </c>
      <c r="AA275" s="68">
        <v>5.2543536296632999E-6</v>
      </c>
      <c r="AB275" s="68">
        <v>4.60058676000753E-6</v>
      </c>
      <c r="AC275" s="68">
        <v>4.1761181499725601E-6</v>
      </c>
      <c r="AD275" s="68">
        <v>5.33100386499174E-6</v>
      </c>
      <c r="AE275" s="68">
        <v>5.60722425751248E-6</v>
      </c>
      <c r="AF275" s="68">
        <v>5.8012944865441403E-6</v>
      </c>
      <c r="AG275" s="68">
        <v>5.8488536598311398E-6</v>
      </c>
      <c r="AH275" s="68" t="s">
        <v>531</v>
      </c>
    </row>
    <row r="276" spans="1:34" s="68" customFormat="1" ht="14.5" x14ac:dyDescent="0.35">
      <c r="A276" s="68" t="s">
        <v>832</v>
      </c>
      <c r="B276" s="68" t="s">
        <v>41</v>
      </c>
      <c r="C276" s="68" t="s">
        <v>47</v>
      </c>
      <c r="D276" s="68" t="s">
        <v>42</v>
      </c>
      <c r="E276" s="68" t="s">
        <v>46</v>
      </c>
      <c r="G276" s="68" t="s">
        <v>14</v>
      </c>
      <c r="H276" s="68" t="s">
        <v>1271</v>
      </c>
      <c r="I276" s="68" t="s">
        <v>16</v>
      </c>
      <c r="J276" s="68">
        <v>25</v>
      </c>
      <c r="K276" s="68">
        <v>1.9137004109490389E-9</v>
      </c>
      <c r="L276" s="68">
        <v>1.6706224420211069E-9</v>
      </c>
      <c r="M276" s="68">
        <v>2.0453525740734059E-10</v>
      </c>
      <c r="N276" s="68">
        <v>1.302444048091557E-9</v>
      </c>
      <c r="O276" s="68">
        <v>3.1306429912561198E-9</v>
      </c>
      <c r="P276" s="68">
        <v>5.6220663460334691E-9</v>
      </c>
      <c r="Q276" s="68">
        <v>6.7575547170219298E-9</v>
      </c>
      <c r="R276" s="68">
        <v>4.6989419232260703E-9</v>
      </c>
      <c r="S276" s="68">
        <v>8.0471427160401901E-9</v>
      </c>
      <c r="T276" s="68">
        <v>7.7390531881966483E-9</v>
      </c>
      <c r="U276" s="68">
        <v>3.2011939187248799E-9</v>
      </c>
      <c r="V276" s="68">
        <v>2.6327594562525269E-9</v>
      </c>
      <c r="W276" s="68">
        <v>3.6843338532939902E-9</v>
      </c>
      <c r="X276" s="68">
        <v>5.6052095898513899E-9</v>
      </c>
      <c r="Y276" s="68">
        <v>2.9681735182988101E-9</v>
      </c>
      <c r="Z276" s="68">
        <v>1.467579351015546E-9</v>
      </c>
      <c r="AA276" s="68">
        <v>1.7662628639807161E-9</v>
      </c>
      <c r="AB276" s="68">
        <v>1.320473195638566E-9</v>
      </c>
      <c r="AC276" s="68">
        <v>6.9251239788882597E-10</v>
      </c>
      <c r="AD276" s="68">
        <v>1.737568163707911E-9</v>
      </c>
      <c r="AE276" s="68">
        <v>8.2133367951682194E-10</v>
      </c>
      <c r="AF276" s="68">
        <v>3.3676465164232799E-10</v>
      </c>
      <c r="AG276" s="68">
        <v>7.9674904504757987E-11</v>
      </c>
      <c r="AH276" s="68" t="s">
        <v>440</v>
      </c>
    </row>
    <row r="277" spans="1:34" s="68" customFormat="1" ht="14.5" x14ac:dyDescent="0.35">
      <c r="A277" s="68" t="s">
        <v>832</v>
      </c>
      <c r="B277" s="68" t="s">
        <v>41</v>
      </c>
      <c r="C277" s="68" t="s">
        <v>47</v>
      </c>
      <c r="D277" s="68" t="s">
        <v>42</v>
      </c>
      <c r="E277" s="68" t="s">
        <v>46</v>
      </c>
      <c r="G277" s="68" t="s">
        <v>14</v>
      </c>
      <c r="H277" s="68" t="s">
        <v>1272</v>
      </c>
      <c r="I277" s="68" t="s">
        <v>16</v>
      </c>
      <c r="J277" s="68">
        <v>25</v>
      </c>
      <c r="K277" s="68">
        <v>1.9137004109490389E-9</v>
      </c>
      <c r="L277" s="68">
        <v>1.6706224420211069E-9</v>
      </c>
      <c r="M277" s="68">
        <v>2.0453525740734059E-10</v>
      </c>
      <c r="N277" s="68">
        <v>1.302444048091557E-9</v>
      </c>
      <c r="O277" s="68">
        <v>3.1306429912561198E-9</v>
      </c>
      <c r="P277" s="68">
        <v>5.6220663460334691E-9</v>
      </c>
      <c r="Q277" s="68">
        <v>6.7575547170219298E-9</v>
      </c>
      <c r="R277" s="68">
        <v>4.6989419232260703E-9</v>
      </c>
      <c r="S277" s="68">
        <v>8.0471427160401901E-9</v>
      </c>
      <c r="T277" s="68">
        <v>7.7390531881966483E-9</v>
      </c>
      <c r="U277" s="68">
        <v>3.2011939187248799E-9</v>
      </c>
      <c r="V277" s="68">
        <v>2.6327594562525269E-9</v>
      </c>
      <c r="W277" s="68">
        <v>3.6843338532939902E-9</v>
      </c>
      <c r="X277" s="68">
        <v>5.6052095898513899E-9</v>
      </c>
      <c r="Y277" s="68">
        <v>2.9681735182988101E-9</v>
      </c>
      <c r="Z277" s="68">
        <v>1.467579351015546E-9</v>
      </c>
      <c r="AA277" s="68">
        <v>1.7662628639807161E-9</v>
      </c>
      <c r="AB277" s="68">
        <v>1.320473195638566E-9</v>
      </c>
      <c r="AC277" s="68">
        <v>6.9251239788882597E-10</v>
      </c>
      <c r="AD277" s="68">
        <v>1.737568163707911E-9</v>
      </c>
      <c r="AE277" s="68">
        <v>8.2133367951682194E-10</v>
      </c>
      <c r="AF277" s="68">
        <v>3.3676465164232799E-10</v>
      </c>
      <c r="AG277" s="68">
        <v>7.9674904504757987E-11</v>
      </c>
      <c r="AH277" s="68" t="s">
        <v>440</v>
      </c>
    </row>
    <row r="278" spans="1:34" s="68" customFormat="1" ht="14.5" x14ac:dyDescent="0.35">
      <c r="A278" s="68" t="s">
        <v>832</v>
      </c>
      <c r="B278" s="68" t="s">
        <v>41</v>
      </c>
      <c r="C278" s="68" t="s">
        <v>47</v>
      </c>
      <c r="D278" s="68" t="s">
        <v>42</v>
      </c>
      <c r="E278" s="68" t="s">
        <v>46</v>
      </c>
      <c r="G278" s="68" t="s">
        <v>14</v>
      </c>
      <c r="H278" s="68" t="s">
        <v>1273</v>
      </c>
      <c r="I278" s="68" t="s">
        <v>16</v>
      </c>
      <c r="J278" s="68">
        <v>25</v>
      </c>
      <c r="K278" s="68">
        <v>2.5516005479320521E-9</v>
      </c>
      <c r="L278" s="68">
        <v>2.227496589361476E-9</v>
      </c>
      <c r="M278" s="68">
        <v>2.727136765431208E-10</v>
      </c>
      <c r="N278" s="68">
        <v>1.7365920641220761E-9</v>
      </c>
      <c r="O278" s="68">
        <v>4.1741906550081603E-9</v>
      </c>
      <c r="P278" s="68">
        <v>7.4960884613779593E-9</v>
      </c>
      <c r="Q278" s="68">
        <v>9.0100729560292403E-9</v>
      </c>
      <c r="R278" s="68">
        <v>6.2652558976347596E-9</v>
      </c>
      <c r="S278" s="68">
        <v>1.072952362138692E-8</v>
      </c>
      <c r="T278" s="68">
        <v>1.0318737584262199E-8</v>
      </c>
      <c r="U278" s="68">
        <v>4.2682585582998404E-9</v>
      </c>
      <c r="V278" s="68">
        <v>3.510345941670036E-9</v>
      </c>
      <c r="W278" s="68">
        <v>4.9124451377253213E-9</v>
      </c>
      <c r="X278" s="68">
        <v>7.4736127864685199E-9</v>
      </c>
      <c r="Y278" s="68">
        <v>3.9575646910650804E-9</v>
      </c>
      <c r="Z278" s="68">
        <v>1.9567724680207281E-9</v>
      </c>
      <c r="AA278" s="68">
        <v>2.3550171519742881E-9</v>
      </c>
      <c r="AB278" s="68">
        <v>1.760630927518088E-9</v>
      </c>
      <c r="AC278" s="68">
        <v>9.2334986385176799E-10</v>
      </c>
      <c r="AD278" s="68">
        <v>2.3167575516105482E-9</v>
      </c>
      <c r="AE278" s="68">
        <v>1.0951115726890961E-9</v>
      </c>
      <c r="AF278" s="68">
        <v>4.4901953552310402E-10</v>
      </c>
      <c r="AG278" s="68">
        <v>1.06233206006344E-10</v>
      </c>
      <c r="AH278" s="68" t="s">
        <v>440</v>
      </c>
    </row>
    <row r="279" spans="1:34" s="68" customFormat="1" ht="14.5" x14ac:dyDescent="0.35">
      <c r="A279" s="68" t="s">
        <v>832</v>
      </c>
      <c r="B279" s="68" t="s">
        <v>41</v>
      </c>
      <c r="C279" s="68" t="s">
        <v>47</v>
      </c>
      <c r="D279" s="68" t="s">
        <v>42</v>
      </c>
      <c r="E279" s="68" t="s">
        <v>46</v>
      </c>
      <c r="G279" s="68" t="s">
        <v>14</v>
      </c>
      <c r="H279" s="68" t="s">
        <v>1274</v>
      </c>
      <c r="I279" s="68" t="s">
        <v>16</v>
      </c>
      <c r="J279" s="68">
        <v>25</v>
      </c>
      <c r="K279" s="68">
        <v>3.1895006849150649E-9</v>
      </c>
      <c r="L279" s="68">
        <v>2.7843707367018452E-9</v>
      </c>
      <c r="M279" s="68">
        <v>3.4089209567890102E-10</v>
      </c>
      <c r="N279" s="68">
        <v>2.1707400801525948E-9</v>
      </c>
      <c r="O279" s="68">
        <v>5.2177383187602E-9</v>
      </c>
      <c r="P279" s="68">
        <v>9.3701105767224504E-9</v>
      </c>
      <c r="Q279" s="68">
        <v>1.1262591195036551E-8</v>
      </c>
      <c r="R279" s="68">
        <v>7.8315698720434514E-9</v>
      </c>
      <c r="S279" s="68">
        <v>1.3411904526733651E-8</v>
      </c>
      <c r="T279" s="68">
        <v>1.289842198032775E-8</v>
      </c>
      <c r="U279" s="68">
        <v>5.3353231978748E-9</v>
      </c>
      <c r="V279" s="68">
        <v>4.3879324270875447E-9</v>
      </c>
      <c r="W279" s="68">
        <v>6.1405564221566508E-9</v>
      </c>
      <c r="X279" s="68">
        <v>9.3420159830856507E-9</v>
      </c>
      <c r="Y279" s="68">
        <v>4.9469558638313503E-9</v>
      </c>
      <c r="Z279" s="68">
        <v>2.4459655850259098E-9</v>
      </c>
      <c r="AA279" s="68">
        <v>2.9437714399678602E-9</v>
      </c>
      <c r="AB279" s="68">
        <v>2.2007886593976099E-9</v>
      </c>
      <c r="AC279" s="68">
        <v>1.1541873298147099E-9</v>
      </c>
      <c r="AD279" s="68">
        <v>2.8959469395131849E-9</v>
      </c>
      <c r="AE279" s="68">
        <v>1.3688894658613701E-9</v>
      </c>
      <c r="AF279" s="68">
        <v>5.612744194038801E-10</v>
      </c>
      <c r="AG279" s="68">
        <v>1.3279150750793001E-10</v>
      </c>
      <c r="AH279" s="68" t="s">
        <v>440</v>
      </c>
    </row>
    <row r="280" spans="1:34" s="68" customFormat="1" ht="14.5" x14ac:dyDescent="0.35">
      <c r="A280" s="68" t="s">
        <v>832</v>
      </c>
      <c r="B280" s="68" t="s">
        <v>41</v>
      </c>
      <c r="C280" s="68" t="s">
        <v>47</v>
      </c>
      <c r="D280" s="68" t="s">
        <v>42</v>
      </c>
      <c r="E280" s="68" t="s">
        <v>46</v>
      </c>
      <c r="G280" s="68" t="s">
        <v>14</v>
      </c>
      <c r="H280" s="68" t="s">
        <v>1275</v>
      </c>
      <c r="I280" s="68" t="s">
        <v>16</v>
      </c>
      <c r="J280" s="68">
        <v>25</v>
      </c>
      <c r="K280" s="68">
        <v>3.1895006849150649E-9</v>
      </c>
      <c r="L280" s="68">
        <v>2.7843707367018452E-9</v>
      </c>
      <c r="M280" s="68">
        <v>3.4089209567890102E-10</v>
      </c>
      <c r="N280" s="68">
        <v>2.1707400801525948E-9</v>
      </c>
      <c r="O280" s="68">
        <v>5.2177383187602E-9</v>
      </c>
      <c r="P280" s="68">
        <v>9.3701105767224504E-9</v>
      </c>
      <c r="Q280" s="68">
        <v>1.1262591195036551E-8</v>
      </c>
      <c r="R280" s="68">
        <v>7.8315698720434514E-9</v>
      </c>
      <c r="S280" s="68">
        <v>1.3411904526733651E-8</v>
      </c>
      <c r="T280" s="68">
        <v>1.289842198032775E-8</v>
      </c>
      <c r="U280" s="68">
        <v>5.3353231978748E-9</v>
      </c>
      <c r="V280" s="68">
        <v>4.3879324270875447E-9</v>
      </c>
      <c r="W280" s="68">
        <v>6.1405564221566508E-9</v>
      </c>
      <c r="X280" s="68">
        <v>9.3420159830856507E-9</v>
      </c>
      <c r="Y280" s="68">
        <v>4.9469558638313503E-9</v>
      </c>
      <c r="Z280" s="68">
        <v>2.4459655850259098E-9</v>
      </c>
      <c r="AA280" s="68">
        <v>2.9437714399678602E-9</v>
      </c>
      <c r="AB280" s="68">
        <v>2.2007886593976099E-9</v>
      </c>
      <c r="AC280" s="68">
        <v>1.1541873298147099E-9</v>
      </c>
      <c r="AD280" s="68">
        <v>2.8959469395131849E-9</v>
      </c>
      <c r="AE280" s="68">
        <v>1.3688894658613701E-9</v>
      </c>
      <c r="AF280" s="68">
        <v>5.612744194038801E-10</v>
      </c>
      <c r="AG280" s="68">
        <v>1.3279150750793001E-10</v>
      </c>
      <c r="AH280" s="68" t="s">
        <v>440</v>
      </c>
    </row>
    <row r="281" spans="1:34" s="68" customFormat="1" ht="14.5" x14ac:dyDescent="0.35">
      <c r="A281" s="68" t="s">
        <v>832</v>
      </c>
      <c r="B281" s="68" t="s">
        <v>41</v>
      </c>
      <c r="C281" s="68" t="s">
        <v>47</v>
      </c>
      <c r="D281" s="68" t="s">
        <v>42</v>
      </c>
      <c r="E281" s="68" t="s">
        <v>46</v>
      </c>
      <c r="G281" s="68" t="s">
        <v>14</v>
      </c>
      <c r="H281" s="68" t="s">
        <v>1276</v>
      </c>
      <c r="I281" s="68" t="s">
        <v>16</v>
      </c>
      <c r="J281" s="68">
        <v>25</v>
      </c>
      <c r="K281" s="68">
        <v>8.2927017807791692E-9</v>
      </c>
      <c r="L281" s="68">
        <v>7.2393639154247972E-9</v>
      </c>
      <c r="M281" s="68">
        <v>8.8631944876514262E-10</v>
      </c>
      <c r="N281" s="68">
        <v>5.6439242083967474E-9</v>
      </c>
      <c r="O281" s="68">
        <v>1.3566119628776521E-8</v>
      </c>
      <c r="P281" s="68">
        <v>2.4362287499478371E-8</v>
      </c>
      <c r="Q281" s="68">
        <v>2.9282737107095031E-8</v>
      </c>
      <c r="R281" s="68">
        <v>2.0362081667312971E-8</v>
      </c>
      <c r="S281" s="68">
        <v>3.4870951769507492E-8</v>
      </c>
      <c r="T281" s="68">
        <v>3.3535897148852151E-8</v>
      </c>
      <c r="U281" s="68">
        <v>1.387184031447448E-8</v>
      </c>
      <c r="V281" s="68">
        <v>1.140862431042762E-8</v>
      </c>
      <c r="W281" s="68">
        <v>1.596544669760729E-8</v>
      </c>
      <c r="X281" s="68">
        <v>2.4289241556022689E-8</v>
      </c>
      <c r="Y281" s="68">
        <v>1.286208524596151E-8</v>
      </c>
      <c r="Z281" s="68">
        <v>6.3595105210673661E-9</v>
      </c>
      <c r="AA281" s="68">
        <v>7.653805743916436E-9</v>
      </c>
      <c r="AB281" s="68">
        <v>5.7220505144337866E-9</v>
      </c>
      <c r="AC281" s="68">
        <v>3.0008870575182461E-9</v>
      </c>
      <c r="AD281" s="68">
        <v>7.5294620427342804E-9</v>
      </c>
      <c r="AE281" s="68">
        <v>3.559112611239562E-9</v>
      </c>
      <c r="AF281" s="68">
        <v>1.459313490450088E-9</v>
      </c>
      <c r="AG281" s="68">
        <v>3.4525791952061802E-10</v>
      </c>
      <c r="AH281" s="68" t="s">
        <v>440</v>
      </c>
    </row>
    <row r="282" spans="1:34" s="68" customFormat="1" ht="14.5" x14ac:dyDescent="0.35">
      <c r="A282" s="68" t="s">
        <v>832</v>
      </c>
      <c r="B282" s="68" t="s">
        <v>41</v>
      </c>
      <c r="C282" s="68" t="s">
        <v>47</v>
      </c>
      <c r="D282" s="68" t="s">
        <v>42</v>
      </c>
      <c r="E282" s="68" t="s">
        <v>46</v>
      </c>
      <c r="G282" s="68" t="s">
        <v>14</v>
      </c>
      <c r="H282" s="68" t="s">
        <v>1277</v>
      </c>
      <c r="I282" s="68" t="s">
        <v>16</v>
      </c>
      <c r="J282" s="68">
        <v>25</v>
      </c>
      <c r="K282" s="68">
        <v>4.2101409040878858E-8</v>
      </c>
      <c r="L282" s="68">
        <v>3.6753693724464352E-8</v>
      </c>
      <c r="M282" s="68">
        <v>4.4997756629614944E-9</v>
      </c>
      <c r="N282" s="68">
        <v>2.8653769058014252E-8</v>
      </c>
      <c r="O282" s="68">
        <v>6.8874145807634647E-8</v>
      </c>
      <c r="P282" s="68">
        <v>1.2368545961273631E-7</v>
      </c>
      <c r="Q282" s="68">
        <v>1.486662037744825E-7</v>
      </c>
      <c r="R282" s="68">
        <v>1.0337672231097351E-7</v>
      </c>
      <c r="S282" s="68">
        <v>1.770371397528842E-7</v>
      </c>
      <c r="T282" s="68">
        <v>1.702591701403263E-7</v>
      </c>
      <c r="U282" s="68">
        <v>7.042626621194736E-8</v>
      </c>
      <c r="V282" s="68">
        <v>5.7920708037555587E-8</v>
      </c>
      <c r="W282" s="68">
        <v>8.1055344772467787E-8</v>
      </c>
      <c r="X282" s="68">
        <v>1.2331461097673061E-7</v>
      </c>
      <c r="Y282" s="68">
        <v>6.5299817402573816E-8</v>
      </c>
      <c r="Z282" s="68">
        <v>3.2286745722342013E-8</v>
      </c>
      <c r="AA282" s="68">
        <v>3.8857783007575747E-8</v>
      </c>
      <c r="AB282" s="68">
        <v>2.9050410304048459E-8</v>
      </c>
      <c r="AC282" s="68">
        <v>1.5235272753554171E-8</v>
      </c>
      <c r="AD282" s="68">
        <v>3.822649960157404E-8</v>
      </c>
      <c r="AE282" s="68">
        <v>1.8069340949370089E-8</v>
      </c>
      <c r="AF282" s="68">
        <v>7.4088223361312169E-9</v>
      </c>
      <c r="AG282" s="68">
        <v>1.752847899104676E-9</v>
      </c>
      <c r="AH282" s="68" t="s">
        <v>440</v>
      </c>
    </row>
    <row r="283" spans="1:34" s="68" customFormat="1" ht="14.5" x14ac:dyDescent="0.35">
      <c r="A283" s="68" t="s">
        <v>832</v>
      </c>
      <c r="B283" s="68" t="s">
        <v>131</v>
      </c>
      <c r="C283" s="68" t="s">
        <v>47</v>
      </c>
      <c r="D283" s="68" t="s">
        <v>137</v>
      </c>
      <c r="E283" s="68" t="s">
        <v>138</v>
      </c>
      <c r="G283" s="68" t="s">
        <v>14</v>
      </c>
      <c r="H283" s="68" t="s">
        <v>20</v>
      </c>
      <c r="I283" s="68" t="s">
        <v>16</v>
      </c>
      <c r="J283" s="68">
        <v>25</v>
      </c>
      <c r="K283" s="68">
        <v>3.5614194085967202E-5</v>
      </c>
      <c r="L283" s="68">
        <v>3.4643031248133103E-5</v>
      </c>
      <c r="M283" s="68">
        <v>3.4174456991215298E-5</v>
      </c>
      <c r="N283" s="68">
        <v>3.3235384931306898E-5</v>
      </c>
      <c r="O283" s="68">
        <v>3.5737972798872998E-5</v>
      </c>
      <c r="P283" s="68">
        <v>3.3569105862916703E-5</v>
      </c>
      <c r="Q283" s="68">
        <v>3.3952227044610099E-5</v>
      </c>
      <c r="R283" s="68">
        <v>3.3816851054985798E-5</v>
      </c>
      <c r="S283" s="68">
        <v>3.2705392500000003E-5</v>
      </c>
      <c r="T283" s="68">
        <v>3.3309904349999999E-5</v>
      </c>
      <c r="U283" s="68">
        <v>3.4455653324999997E-5</v>
      </c>
      <c r="V283" s="68">
        <v>3.3477337975000002E-5</v>
      </c>
      <c r="W283" s="68">
        <v>3.16279308031988E-5</v>
      </c>
      <c r="X283" s="68">
        <v>3.1303048405228503E-5</v>
      </c>
      <c r="Y283" s="68">
        <v>3.2038863435644503E-5</v>
      </c>
      <c r="Z283" s="68">
        <v>3.1687557846577203E-5</v>
      </c>
      <c r="AA283" s="68">
        <v>3.2372846750469702E-5</v>
      </c>
      <c r="AB283" s="68">
        <v>2.9105801499745601E-5</v>
      </c>
      <c r="AC283" s="68">
        <v>2.7331902868183601E-5</v>
      </c>
      <c r="AD283" s="68">
        <v>2.7941985745640501E-5</v>
      </c>
      <c r="AE283" s="68">
        <v>2.6759986678773901E-5</v>
      </c>
      <c r="AF283" s="68">
        <v>3.2178293408501497E-5</v>
      </c>
      <c r="AG283" s="68">
        <v>3.1212859441470301E-5</v>
      </c>
      <c r="AH283" s="68" t="s">
        <v>532</v>
      </c>
    </row>
    <row r="284" spans="1:34" s="68" customFormat="1" ht="14.5" x14ac:dyDescent="0.35">
      <c r="A284" s="68" t="s">
        <v>832</v>
      </c>
      <c r="B284" s="68" t="s">
        <v>41</v>
      </c>
      <c r="C284" s="68" t="s">
        <v>47</v>
      </c>
      <c r="D284" s="68" t="s">
        <v>42</v>
      </c>
      <c r="E284" s="68" t="s">
        <v>46</v>
      </c>
      <c r="G284" s="68" t="s">
        <v>14</v>
      </c>
      <c r="H284" s="68" t="s">
        <v>1271</v>
      </c>
      <c r="I284" s="68" t="s">
        <v>17</v>
      </c>
      <c r="J284" s="68">
        <v>1</v>
      </c>
      <c r="K284" s="68">
        <v>1.8871637652505469E-6</v>
      </c>
      <c r="L284" s="68">
        <v>1.6474564774917451E-6</v>
      </c>
      <c r="M284" s="68">
        <v>2.0169903517129201E-7</v>
      </c>
      <c r="N284" s="68">
        <v>1.284383490624687E-6</v>
      </c>
      <c r="O284" s="68">
        <v>3.0872314084440302E-6</v>
      </c>
      <c r="P284" s="68">
        <v>5.54410702603515E-6</v>
      </c>
      <c r="Q284" s="68">
        <v>6.6638499582792301E-6</v>
      </c>
      <c r="R284" s="68">
        <v>4.63378326189066E-6</v>
      </c>
      <c r="S284" s="68">
        <v>7.9355556703777795E-6</v>
      </c>
      <c r="T284" s="68">
        <v>7.5549787530244801E-6</v>
      </c>
      <c r="U284" s="68">
        <v>3.1225076090274E-6</v>
      </c>
      <c r="V284" s="68">
        <v>2.5962518584591589E-6</v>
      </c>
      <c r="W284" s="68">
        <v>3.6352467388696799E-6</v>
      </c>
      <c r="X284" s="68">
        <v>5.5180006738091102E-6</v>
      </c>
      <c r="Y284" s="68">
        <v>2.9293202175132512E-6</v>
      </c>
      <c r="Z284" s="68">
        <v>1.4472289052409419E-6</v>
      </c>
      <c r="AA284" s="68">
        <v>1.741770757752933E-6</v>
      </c>
      <c r="AB284" s="68">
        <v>1.302162633992379E-6</v>
      </c>
      <c r="AC284" s="68">
        <v>6.82909559304765E-7</v>
      </c>
      <c r="AD284" s="68">
        <v>1.7134738851711629E-6</v>
      </c>
      <c r="AE284" s="68">
        <v>8.0994451916085293E-7</v>
      </c>
      <c r="AF284" s="68">
        <v>3.3209484847288797E-7</v>
      </c>
      <c r="AG284" s="68">
        <v>7.8570079162291794E-8</v>
      </c>
      <c r="AH284" s="68" t="s">
        <v>440</v>
      </c>
    </row>
    <row r="285" spans="1:34" s="68" customFormat="1" ht="14.5" x14ac:dyDescent="0.35">
      <c r="A285" s="68" t="s">
        <v>832</v>
      </c>
      <c r="B285" s="68" t="s">
        <v>41</v>
      </c>
      <c r="C285" s="68" t="s">
        <v>47</v>
      </c>
      <c r="D285" s="68" t="s">
        <v>42</v>
      </c>
      <c r="E285" s="68" t="s">
        <v>46</v>
      </c>
      <c r="G285" s="68" t="s">
        <v>14</v>
      </c>
      <c r="H285" s="68" t="s">
        <v>1272</v>
      </c>
      <c r="I285" s="68" t="s">
        <v>17</v>
      </c>
      <c r="J285" s="68">
        <v>1</v>
      </c>
      <c r="K285" s="68">
        <v>1.8871637652505469E-6</v>
      </c>
      <c r="L285" s="68">
        <v>1.6474564774917451E-6</v>
      </c>
      <c r="M285" s="68">
        <v>2.0169903517129201E-7</v>
      </c>
      <c r="N285" s="68">
        <v>1.284383490624687E-6</v>
      </c>
      <c r="O285" s="68">
        <v>3.0872314084440302E-6</v>
      </c>
      <c r="P285" s="68">
        <v>5.54410702603515E-6</v>
      </c>
      <c r="Q285" s="68">
        <v>6.6638499582792301E-6</v>
      </c>
      <c r="R285" s="68">
        <v>4.63378326189066E-6</v>
      </c>
      <c r="S285" s="68">
        <v>7.9355556703777795E-6</v>
      </c>
      <c r="T285" s="68">
        <v>7.5549787530244801E-6</v>
      </c>
      <c r="U285" s="68">
        <v>3.1225076090274E-6</v>
      </c>
      <c r="V285" s="68">
        <v>2.5962518584591589E-6</v>
      </c>
      <c r="W285" s="68">
        <v>3.6352467388696799E-6</v>
      </c>
      <c r="X285" s="68">
        <v>5.5180006738091102E-6</v>
      </c>
      <c r="Y285" s="68">
        <v>2.9293202175132512E-6</v>
      </c>
      <c r="Z285" s="68">
        <v>1.4472289052409419E-6</v>
      </c>
      <c r="AA285" s="68">
        <v>1.741770757752933E-6</v>
      </c>
      <c r="AB285" s="68">
        <v>1.302162633992379E-6</v>
      </c>
      <c r="AC285" s="68">
        <v>6.82909559304765E-7</v>
      </c>
      <c r="AD285" s="68">
        <v>1.7134738851711629E-6</v>
      </c>
      <c r="AE285" s="68">
        <v>8.0994451916085293E-7</v>
      </c>
      <c r="AF285" s="68">
        <v>3.3209484847288797E-7</v>
      </c>
      <c r="AG285" s="68">
        <v>7.8570079162291794E-8</v>
      </c>
      <c r="AH285" s="68" t="s">
        <v>440</v>
      </c>
    </row>
    <row r="286" spans="1:34" s="68" customFormat="1" ht="14.5" x14ac:dyDescent="0.35">
      <c r="A286" s="68" t="s">
        <v>832</v>
      </c>
      <c r="B286" s="68" t="s">
        <v>41</v>
      </c>
      <c r="C286" s="68" t="s">
        <v>47</v>
      </c>
      <c r="D286" s="68" t="s">
        <v>42</v>
      </c>
      <c r="E286" s="68" t="s">
        <v>46</v>
      </c>
      <c r="G286" s="68" t="s">
        <v>14</v>
      </c>
      <c r="H286" s="68" t="s">
        <v>1273</v>
      </c>
      <c r="I286" s="68" t="s">
        <v>17</v>
      </c>
      <c r="J286" s="68">
        <v>1</v>
      </c>
      <c r="K286" s="68">
        <v>2.516218353667396E-6</v>
      </c>
      <c r="L286" s="68">
        <v>2.1966086366556601E-6</v>
      </c>
      <c r="M286" s="68">
        <v>2.6893204689505598E-7</v>
      </c>
      <c r="N286" s="68">
        <v>1.712511320832916E-6</v>
      </c>
      <c r="O286" s="68">
        <v>4.11630854459204E-6</v>
      </c>
      <c r="P286" s="68">
        <v>7.3921427013801998E-6</v>
      </c>
      <c r="Q286" s="68">
        <v>8.8851332777056396E-6</v>
      </c>
      <c r="R286" s="68">
        <v>6.1783776825208814E-6</v>
      </c>
      <c r="S286" s="68">
        <v>1.058074089383704E-5</v>
      </c>
      <c r="T286" s="68">
        <v>1.007330500403264E-5</v>
      </c>
      <c r="U286" s="68">
        <v>4.1633434787032E-6</v>
      </c>
      <c r="V286" s="68">
        <v>3.4616691446122118E-6</v>
      </c>
      <c r="W286" s="68">
        <v>4.8469956518262399E-6</v>
      </c>
      <c r="X286" s="68">
        <v>7.3573342317454814E-6</v>
      </c>
      <c r="Y286" s="68">
        <v>3.9057602900176679E-6</v>
      </c>
      <c r="Z286" s="68">
        <v>1.929638540321256E-6</v>
      </c>
      <c r="AA286" s="68">
        <v>2.3223610103372438E-6</v>
      </c>
      <c r="AB286" s="68">
        <v>1.7362168453231721E-6</v>
      </c>
      <c r="AC286" s="68">
        <v>9.1054607907302004E-7</v>
      </c>
      <c r="AD286" s="68">
        <v>2.2846318468948842E-6</v>
      </c>
      <c r="AE286" s="68">
        <v>1.079926025547804E-6</v>
      </c>
      <c r="AF286" s="68">
        <v>4.4279313129718398E-7</v>
      </c>
      <c r="AG286" s="68">
        <v>1.047601055497224E-7</v>
      </c>
      <c r="AH286" s="68" t="s">
        <v>440</v>
      </c>
    </row>
    <row r="287" spans="1:34" s="68" customFormat="1" ht="14.5" x14ac:dyDescent="0.35">
      <c r="A287" s="68" t="s">
        <v>832</v>
      </c>
      <c r="B287" s="68" t="s">
        <v>41</v>
      </c>
      <c r="C287" s="68" t="s">
        <v>47</v>
      </c>
      <c r="D287" s="68" t="s">
        <v>42</v>
      </c>
      <c r="E287" s="68" t="s">
        <v>46</v>
      </c>
      <c r="G287" s="68" t="s">
        <v>14</v>
      </c>
      <c r="H287" s="68" t="s">
        <v>1274</v>
      </c>
      <c r="I287" s="68" t="s">
        <v>17</v>
      </c>
      <c r="J287" s="68">
        <v>1</v>
      </c>
      <c r="K287" s="68">
        <v>3.1452729420842451E-6</v>
      </c>
      <c r="L287" s="68">
        <v>2.7457607958195749E-6</v>
      </c>
      <c r="M287" s="68">
        <v>3.3616505861881998E-7</v>
      </c>
      <c r="N287" s="68">
        <v>2.1406391510411452E-6</v>
      </c>
      <c r="O287" s="68">
        <v>5.1453856807400498E-6</v>
      </c>
      <c r="P287" s="68">
        <v>9.2401783767252503E-6</v>
      </c>
      <c r="Q287" s="68">
        <v>1.1106416597132051E-5</v>
      </c>
      <c r="R287" s="68">
        <v>7.7229721031511002E-6</v>
      </c>
      <c r="S287" s="68">
        <v>1.32259261172963E-5</v>
      </c>
      <c r="T287" s="68">
        <v>1.25916312550408E-5</v>
      </c>
      <c r="U287" s="68">
        <v>5.2041793483789999E-6</v>
      </c>
      <c r="V287" s="68">
        <v>4.3270864307652652E-6</v>
      </c>
      <c r="W287" s="68">
        <v>6.0587445647828003E-6</v>
      </c>
      <c r="X287" s="68">
        <v>9.1966677896818517E-6</v>
      </c>
      <c r="Y287" s="68">
        <v>4.8822003625220864E-6</v>
      </c>
      <c r="Z287" s="68">
        <v>2.4120481754015702E-6</v>
      </c>
      <c r="AA287" s="68">
        <v>2.9029512629215549E-6</v>
      </c>
      <c r="AB287" s="68">
        <v>2.1702710566539652E-6</v>
      </c>
      <c r="AC287" s="68">
        <v>1.138182598841275E-6</v>
      </c>
      <c r="AD287" s="68">
        <v>2.8557898086186048E-6</v>
      </c>
      <c r="AE287" s="68">
        <v>1.3499075319347549E-6</v>
      </c>
      <c r="AF287" s="68">
        <v>5.5349141412147994E-7</v>
      </c>
      <c r="AG287" s="68">
        <v>1.3095013193715301E-7</v>
      </c>
      <c r="AH287" s="68" t="s">
        <v>440</v>
      </c>
    </row>
    <row r="288" spans="1:34" s="68" customFormat="1" ht="14.5" x14ac:dyDescent="0.35">
      <c r="A288" s="68" t="s">
        <v>832</v>
      </c>
      <c r="B288" s="68" t="s">
        <v>41</v>
      </c>
      <c r="C288" s="68" t="s">
        <v>47</v>
      </c>
      <c r="D288" s="68" t="s">
        <v>42</v>
      </c>
      <c r="E288" s="68" t="s">
        <v>46</v>
      </c>
      <c r="G288" s="68" t="s">
        <v>14</v>
      </c>
      <c r="H288" s="68" t="s">
        <v>1275</v>
      </c>
      <c r="I288" s="68" t="s">
        <v>17</v>
      </c>
      <c r="J288" s="68">
        <v>1</v>
      </c>
      <c r="K288" s="68">
        <v>3.1452729420842451E-6</v>
      </c>
      <c r="L288" s="68">
        <v>2.7457607958195749E-6</v>
      </c>
      <c r="M288" s="68">
        <v>3.3616505861881998E-7</v>
      </c>
      <c r="N288" s="68">
        <v>2.1406391510411452E-6</v>
      </c>
      <c r="O288" s="68">
        <v>5.1453856807400498E-6</v>
      </c>
      <c r="P288" s="68">
        <v>9.2401783767252503E-6</v>
      </c>
      <c r="Q288" s="68">
        <v>1.1106416597132051E-5</v>
      </c>
      <c r="R288" s="68">
        <v>7.7229721031511002E-6</v>
      </c>
      <c r="S288" s="68">
        <v>1.32259261172963E-5</v>
      </c>
      <c r="T288" s="68">
        <v>1.25916312550408E-5</v>
      </c>
      <c r="U288" s="68">
        <v>5.2041793483789999E-6</v>
      </c>
      <c r="V288" s="68">
        <v>4.3270864307652652E-6</v>
      </c>
      <c r="W288" s="68">
        <v>6.0587445647828003E-6</v>
      </c>
      <c r="X288" s="68">
        <v>9.1966677896818517E-6</v>
      </c>
      <c r="Y288" s="68">
        <v>4.8822003625220864E-6</v>
      </c>
      <c r="Z288" s="68">
        <v>2.4120481754015702E-6</v>
      </c>
      <c r="AA288" s="68">
        <v>2.9029512629215549E-6</v>
      </c>
      <c r="AB288" s="68">
        <v>2.1702710566539652E-6</v>
      </c>
      <c r="AC288" s="68">
        <v>1.138182598841275E-6</v>
      </c>
      <c r="AD288" s="68">
        <v>2.8557898086186048E-6</v>
      </c>
      <c r="AE288" s="68">
        <v>1.3499075319347549E-6</v>
      </c>
      <c r="AF288" s="68">
        <v>5.5349141412147994E-7</v>
      </c>
      <c r="AG288" s="68">
        <v>1.3095013193715301E-7</v>
      </c>
      <c r="AH288" s="68" t="s">
        <v>440</v>
      </c>
    </row>
    <row r="289" spans="1:34" s="68" customFormat="1" ht="14.5" x14ac:dyDescent="0.35">
      <c r="A289" s="68" t="s">
        <v>832</v>
      </c>
      <c r="B289" s="68" t="s">
        <v>41</v>
      </c>
      <c r="C289" s="68" t="s">
        <v>47</v>
      </c>
      <c r="D289" s="68" t="s">
        <v>42</v>
      </c>
      <c r="E289" s="68" t="s">
        <v>46</v>
      </c>
      <c r="G289" s="68" t="s">
        <v>14</v>
      </c>
      <c r="H289" s="68" t="s">
        <v>1276</v>
      </c>
      <c r="I289" s="68" t="s">
        <v>17</v>
      </c>
      <c r="J289" s="68">
        <v>1</v>
      </c>
      <c r="K289" s="68">
        <v>8.1777096494190368E-6</v>
      </c>
      <c r="L289" s="68">
        <v>7.1389780691308951E-6</v>
      </c>
      <c r="M289" s="68">
        <v>8.7402915240893204E-7</v>
      </c>
      <c r="N289" s="68">
        <v>5.5656617927069771E-6</v>
      </c>
      <c r="O289" s="68">
        <v>1.337800276992413E-5</v>
      </c>
      <c r="P289" s="68">
        <v>2.402446377948565E-5</v>
      </c>
      <c r="Q289" s="68">
        <v>2.887668315254333E-5</v>
      </c>
      <c r="R289" s="68">
        <v>2.0079727468192861E-5</v>
      </c>
      <c r="S289" s="68">
        <v>3.4387407904970382E-5</v>
      </c>
      <c r="T289" s="68">
        <v>3.2738241263106082E-5</v>
      </c>
      <c r="U289" s="68">
        <v>1.3530866305785401E-5</v>
      </c>
      <c r="V289" s="68">
        <v>1.125042471998969E-5</v>
      </c>
      <c r="W289" s="68">
        <v>1.5752735868435279E-5</v>
      </c>
      <c r="X289" s="68">
        <v>2.3911336253172809E-5</v>
      </c>
      <c r="Y289" s="68">
        <v>1.269372094255742E-5</v>
      </c>
      <c r="Z289" s="68">
        <v>6.2713252560440827E-6</v>
      </c>
      <c r="AA289" s="68">
        <v>7.547673283596043E-6</v>
      </c>
      <c r="AB289" s="68">
        <v>5.6427047473003093E-6</v>
      </c>
      <c r="AC289" s="68">
        <v>2.9592747569873148E-6</v>
      </c>
      <c r="AD289" s="68">
        <v>7.4250535024083736E-6</v>
      </c>
      <c r="AE289" s="68">
        <v>3.509759583030363E-6</v>
      </c>
      <c r="AF289" s="68">
        <v>1.4390776767158479E-6</v>
      </c>
      <c r="AG289" s="68">
        <v>3.4047034303659781E-7</v>
      </c>
      <c r="AH289" s="68" t="s">
        <v>440</v>
      </c>
    </row>
    <row r="290" spans="1:34" s="68" customFormat="1" ht="14.5" x14ac:dyDescent="0.35">
      <c r="A290" s="68" t="s">
        <v>832</v>
      </c>
      <c r="B290" s="68" t="s">
        <v>41</v>
      </c>
      <c r="C290" s="68" t="s">
        <v>47</v>
      </c>
      <c r="D290" s="68" t="s">
        <v>42</v>
      </c>
      <c r="E290" s="68" t="s">
        <v>46</v>
      </c>
      <c r="G290" s="68" t="s">
        <v>14</v>
      </c>
      <c r="H290" s="68" t="s">
        <v>1277</v>
      </c>
      <c r="I290" s="68" t="s">
        <v>17</v>
      </c>
      <c r="J290" s="68">
        <v>1</v>
      </c>
      <c r="K290" s="68">
        <v>4.1517602835512028E-5</v>
      </c>
      <c r="L290" s="68">
        <v>3.6244042504818391E-5</v>
      </c>
      <c r="M290" s="68">
        <v>4.4373787737684241E-6</v>
      </c>
      <c r="N290" s="68">
        <v>2.8256436793743111E-5</v>
      </c>
      <c r="O290" s="68">
        <v>6.7919090985768654E-5</v>
      </c>
      <c r="P290" s="68">
        <v>1.219703545727733E-4</v>
      </c>
      <c r="Q290" s="68">
        <v>1.4660469908214311E-4</v>
      </c>
      <c r="R290" s="68">
        <v>1.019432317615945E-4</v>
      </c>
      <c r="S290" s="68">
        <v>1.7458222474831119E-4</v>
      </c>
      <c r="T290" s="68">
        <v>1.6620953256653859E-4</v>
      </c>
      <c r="U290" s="68">
        <v>6.8695167398602797E-5</v>
      </c>
      <c r="V290" s="68">
        <v>5.7117540886101487E-5</v>
      </c>
      <c r="W290" s="68">
        <v>7.9975428255132968E-5</v>
      </c>
      <c r="X290" s="68">
        <v>1.2139601482380041E-4</v>
      </c>
      <c r="Y290" s="68">
        <v>6.4445044785291534E-5</v>
      </c>
      <c r="Z290" s="68">
        <v>3.1839035915300727E-5</v>
      </c>
      <c r="AA290" s="68">
        <v>3.8318956670564532E-5</v>
      </c>
      <c r="AB290" s="68">
        <v>2.8647577947832342E-5</v>
      </c>
      <c r="AC290" s="68">
        <v>1.502401030470483E-5</v>
      </c>
      <c r="AD290" s="68">
        <v>3.7696425473765587E-5</v>
      </c>
      <c r="AE290" s="68">
        <v>1.7818779421538769E-5</v>
      </c>
      <c r="AF290" s="68">
        <v>7.3060866664035357E-6</v>
      </c>
      <c r="AG290" s="68">
        <v>1.7285417415704201E-6</v>
      </c>
      <c r="AH290" s="68" t="s">
        <v>440</v>
      </c>
    </row>
    <row r="291" spans="1:34" s="68" customFormat="1" ht="14.5" x14ac:dyDescent="0.35">
      <c r="A291" s="68" t="s">
        <v>832</v>
      </c>
      <c r="B291" s="68" t="s">
        <v>131</v>
      </c>
      <c r="C291" s="68" t="s">
        <v>47</v>
      </c>
      <c r="D291" s="68" t="s">
        <v>137</v>
      </c>
      <c r="E291" s="68" t="s">
        <v>138</v>
      </c>
      <c r="G291" s="68" t="s">
        <v>14</v>
      </c>
      <c r="H291" s="68" t="s">
        <v>20</v>
      </c>
      <c r="I291" s="68" t="s">
        <v>17</v>
      </c>
      <c r="J291" s="68">
        <v>1</v>
      </c>
      <c r="K291" s="68">
        <v>7.5530582817519204E-2</v>
      </c>
      <c r="L291" s="68">
        <v>7.3470940671040597E-2</v>
      </c>
      <c r="M291" s="68">
        <v>7.2477188386969496E-2</v>
      </c>
      <c r="N291" s="68">
        <v>7.0485604362315601E-2</v>
      </c>
      <c r="O291" s="68">
        <v>7.5793092711849905E-2</v>
      </c>
      <c r="P291" s="68">
        <v>7.1193359714073701E-2</v>
      </c>
      <c r="Q291" s="68">
        <v>7.2005883116209105E-2</v>
      </c>
      <c r="R291" s="68">
        <v>7.1718777717414001E-2</v>
      </c>
      <c r="S291" s="68">
        <v>6.9361596413999999E-2</v>
      </c>
      <c r="T291" s="68">
        <v>7.0643645145479994E-2</v>
      </c>
      <c r="U291" s="68">
        <v>7.3073549571659999E-2</v>
      </c>
      <c r="V291" s="68">
        <v>7.0998738377379994E-2</v>
      </c>
      <c r="W291" s="68">
        <v>6.7076515647424007E-2</v>
      </c>
      <c r="X291" s="68">
        <v>6.6387505057808494E-2</v>
      </c>
      <c r="Y291" s="68">
        <v>6.7948021574314899E-2</v>
      </c>
      <c r="Z291" s="68">
        <v>6.7202972681020906E-2</v>
      </c>
      <c r="AA291" s="68">
        <v>6.8656333388396107E-2</v>
      </c>
      <c r="AB291" s="68">
        <v>6.1727583820660403E-2</v>
      </c>
      <c r="AC291" s="68">
        <v>5.7965499602843799E-2</v>
      </c>
      <c r="AD291" s="68">
        <v>5.9259363369354397E-2</v>
      </c>
      <c r="AE291" s="68">
        <v>5.67525797483436E-2</v>
      </c>
      <c r="AF291" s="68">
        <v>6.8243724660749905E-2</v>
      </c>
      <c r="AG291" s="68">
        <v>6.6196232303470298E-2</v>
      </c>
      <c r="AH291" s="68" t="s">
        <v>532</v>
      </c>
    </row>
    <row r="292" spans="1:34" s="68" customFormat="1" ht="14.5" x14ac:dyDescent="0.35">
      <c r="A292" s="68" t="s">
        <v>832</v>
      </c>
      <c r="B292" s="68" t="s">
        <v>41</v>
      </c>
      <c r="C292" s="68" t="s">
        <v>47</v>
      </c>
      <c r="D292" s="68" t="s">
        <v>42</v>
      </c>
      <c r="E292" s="68" t="s">
        <v>46</v>
      </c>
      <c r="G292" s="68" t="s">
        <v>14</v>
      </c>
      <c r="H292" s="68" t="s">
        <v>1271</v>
      </c>
      <c r="I292" s="68" t="s">
        <v>18</v>
      </c>
      <c r="J292" s="68">
        <v>298</v>
      </c>
      <c r="K292" s="68">
        <v>4.5622617797025003E-9</v>
      </c>
      <c r="L292" s="68">
        <v>3.98276390177832E-9</v>
      </c>
      <c r="M292" s="68">
        <v>4.8761205365909999E-10</v>
      </c>
      <c r="N292" s="68">
        <v>3.1050266106502802E-9</v>
      </c>
      <c r="O292" s="68">
        <v>7.4634528911545797E-9</v>
      </c>
      <c r="P292" s="68">
        <v>1.340300616894381E-8</v>
      </c>
      <c r="Q292" s="68">
        <v>1.611001044538029E-8</v>
      </c>
      <c r="R292" s="68">
        <v>1.120227754497093E-8</v>
      </c>
      <c r="S292" s="68">
        <v>1.918438823503983E-8</v>
      </c>
      <c r="T292" s="68">
        <v>1.844990280066081E-8</v>
      </c>
      <c r="U292" s="68">
        <v>7.631646302240129E-9</v>
      </c>
      <c r="V292" s="68">
        <v>6.2764985437060186E-9</v>
      </c>
      <c r="W292" s="68">
        <v>8.7834519062528701E-9</v>
      </c>
      <c r="X292" s="68">
        <v>1.336281966220569E-8</v>
      </c>
      <c r="Y292" s="68">
        <v>7.0761256676243704E-9</v>
      </c>
      <c r="Z292" s="68">
        <v>3.4987091728210801E-9</v>
      </c>
      <c r="AA292" s="68">
        <v>4.21077066773004E-9</v>
      </c>
      <c r="AB292" s="68">
        <v>3.1480080984023399E-9</v>
      </c>
      <c r="AC292" s="68">
        <v>1.650949556566959E-9</v>
      </c>
      <c r="AD292" s="68">
        <v>4.1423625022796698E-9</v>
      </c>
      <c r="AE292" s="68">
        <v>1.9580594919680998E-9</v>
      </c>
      <c r="AF292" s="68">
        <v>8.0284692951531295E-10</v>
      </c>
      <c r="AG292" s="68">
        <v>1.899449723393427E-10</v>
      </c>
      <c r="AH292" s="68" t="s">
        <v>440</v>
      </c>
    </row>
    <row r="293" spans="1:34" s="68" customFormat="1" ht="14.5" x14ac:dyDescent="0.35">
      <c r="A293" s="68" t="s">
        <v>832</v>
      </c>
      <c r="B293" s="68" t="s">
        <v>41</v>
      </c>
      <c r="C293" s="68" t="s">
        <v>47</v>
      </c>
      <c r="D293" s="68" t="s">
        <v>42</v>
      </c>
      <c r="E293" s="68" t="s">
        <v>46</v>
      </c>
      <c r="G293" s="68" t="s">
        <v>14</v>
      </c>
      <c r="H293" s="68" t="s">
        <v>1272</v>
      </c>
      <c r="I293" s="68" t="s">
        <v>18</v>
      </c>
      <c r="J293" s="68">
        <v>298</v>
      </c>
      <c r="K293" s="68">
        <v>4.5622617797025003E-9</v>
      </c>
      <c r="L293" s="68">
        <v>3.98276390177832E-9</v>
      </c>
      <c r="M293" s="68">
        <v>4.8761205365909999E-10</v>
      </c>
      <c r="N293" s="68">
        <v>3.1050266106502802E-9</v>
      </c>
      <c r="O293" s="68">
        <v>7.4634528911545797E-9</v>
      </c>
      <c r="P293" s="68">
        <v>1.340300616894381E-8</v>
      </c>
      <c r="Q293" s="68">
        <v>1.611001044538029E-8</v>
      </c>
      <c r="R293" s="68">
        <v>1.120227754497093E-8</v>
      </c>
      <c r="S293" s="68">
        <v>1.918438823503983E-8</v>
      </c>
      <c r="T293" s="68">
        <v>1.844990280066081E-8</v>
      </c>
      <c r="U293" s="68">
        <v>7.631646302240129E-9</v>
      </c>
      <c r="V293" s="68">
        <v>6.2764985437060186E-9</v>
      </c>
      <c r="W293" s="68">
        <v>8.7834519062528701E-9</v>
      </c>
      <c r="X293" s="68">
        <v>1.336281966220569E-8</v>
      </c>
      <c r="Y293" s="68">
        <v>7.0761256676243704E-9</v>
      </c>
      <c r="Z293" s="68">
        <v>3.4987091728210801E-9</v>
      </c>
      <c r="AA293" s="68">
        <v>4.21077066773004E-9</v>
      </c>
      <c r="AB293" s="68">
        <v>3.1480080984023399E-9</v>
      </c>
      <c r="AC293" s="68">
        <v>1.650949556566959E-9</v>
      </c>
      <c r="AD293" s="68">
        <v>4.1423625022796698E-9</v>
      </c>
      <c r="AE293" s="68">
        <v>1.9580594919680998E-9</v>
      </c>
      <c r="AF293" s="68">
        <v>8.0284692951531295E-10</v>
      </c>
      <c r="AG293" s="68">
        <v>1.899449723393427E-10</v>
      </c>
      <c r="AH293" s="68" t="s">
        <v>440</v>
      </c>
    </row>
    <row r="294" spans="1:34" s="68" customFormat="1" ht="14.5" x14ac:dyDescent="0.35">
      <c r="A294" s="68" t="s">
        <v>832</v>
      </c>
      <c r="B294" s="68" t="s">
        <v>41</v>
      </c>
      <c r="C294" s="68" t="s">
        <v>47</v>
      </c>
      <c r="D294" s="68" t="s">
        <v>42</v>
      </c>
      <c r="E294" s="68" t="s">
        <v>46</v>
      </c>
      <c r="G294" s="68" t="s">
        <v>14</v>
      </c>
      <c r="H294" s="68" t="s">
        <v>1273</v>
      </c>
      <c r="I294" s="68" t="s">
        <v>18</v>
      </c>
      <c r="J294" s="68">
        <v>298</v>
      </c>
      <c r="K294" s="68">
        <v>6.0830157062699999E-9</v>
      </c>
      <c r="L294" s="68">
        <v>5.3103518690377601E-9</v>
      </c>
      <c r="M294" s="68">
        <v>6.5014940487880006E-10</v>
      </c>
      <c r="N294" s="68">
        <v>4.1400354808670402E-9</v>
      </c>
      <c r="O294" s="68">
        <v>9.9512705215394418E-9</v>
      </c>
      <c r="P294" s="68">
        <v>1.7870674891925078E-8</v>
      </c>
      <c r="Q294" s="68">
        <v>2.1480013927173721E-8</v>
      </c>
      <c r="R294" s="68">
        <v>1.4936370059961238E-8</v>
      </c>
      <c r="S294" s="68">
        <v>2.557918431338644E-8</v>
      </c>
      <c r="T294" s="68">
        <v>2.459987040088108E-8</v>
      </c>
      <c r="U294" s="68">
        <v>1.017552840298684E-8</v>
      </c>
      <c r="V294" s="68">
        <v>8.3686647249413593E-9</v>
      </c>
      <c r="W294" s="68">
        <v>1.171126920833716E-8</v>
      </c>
      <c r="X294" s="68">
        <v>1.781709288294092E-8</v>
      </c>
      <c r="Y294" s="68">
        <v>9.4348342234991605E-9</v>
      </c>
      <c r="Z294" s="68">
        <v>4.6649455637614398E-9</v>
      </c>
      <c r="AA294" s="68">
        <v>5.6143608903067203E-9</v>
      </c>
      <c r="AB294" s="68">
        <v>4.1973441312031196E-9</v>
      </c>
      <c r="AC294" s="68">
        <v>2.2012660754226121E-9</v>
      </c>
      <c r="AD294" s="68">
        <v>5.5231500030395586E-9</v>
      </c>
      <c r="AE294" s="68">
        <v>2.6107459892908002E-9</v>
      </c>
      <c r="AF294" s="68">
        <v>1.0704625726870839E-9</v>
      </c>
      <c r="AG294" s="68">
        <v>2.532599631191236E-10</v>
      </c>
      <c r="AH294" s="68" t="s">
        <v>440</v>
      </c>
    </row>
    <row r="295" spans="1:34" s="68" customFormat="1" ht="14.5" x14ac:dyDescent="0.35">
      <c r="A295" s="68" t="s">
        <v>832</v>
      </c>
      <c r="B295" s="68" t="s">
        <v>41</v>
      </c>
      <c r="C295" s="68" t="s">
        <v>47</v>
      </c>
      <c r="D295" s="68" t="s">
        <v>42</v>
      </c>
      <c r="E295" s="68" t="s">
        <v>46</v>
      </c>
      <c r="G295" s="68" t="s">
        <v>14</v>
      </c>
      <c r="H295" s="68" t="s">
        <v>1274</v>
      </c>
      <c r="I295" s="68" t="s">
        <v>18</v>
      </c>
      <c r="J295" s="68">
        <v>298</v>
      </c>
      <c r="K295" s="68">
        <v>7.6037696328374995E-9</v>
      </c>
      <c r="L295" s="68">
        <v>6.6379398362972009E-9</v>
      </c>
      <c r="M295" s="68">
        <v>8.1268675609850013E-10</v>
      </c>
      <c r="N295" s="68">
        <v>5.1750443510838003E-9</v>
      </c>
      <c r="O295" s="68">
        <v>1.2439088151924301E-8</v>
      </c>
      <c r="P295" s="68">
        <v>2.2338343614906349E-8</v>
      </c>
      <c r="Q295" s="68">
        <v>2.6850017408967149E-8</v>
      </c>
      <c r="R295" s="68">
        <v>1.8670462574951551E-8</v>
      </c>
      <c r="S295" s="68">
        <v>3.197398039173305E-8</v>
      </c>
      <c r="T295" s="68">
        <v>3.074983800110135E-8</v>
      </c>
      <c r="U295" s="68">
        <v>1.2719410503733551E-8</v>
      </c>
      <c r="V295" s="68">
        <v>1.0460830906176701E-8</v>
      </c>
      <c r="W295" s="68">
        <v>1.4639086510421451E-8</v>
      </c>
      <c r="X295" s="68">
        <v>2.227136610367615E-8</v>
      </c>
      <c r="Y295" s="68">
        <v>1.179354277937395E-8</v>
      </c>
      <c r="Z295" s="68">
        <v>5.8311819547018E-9</v>
      </c>
      <c r="AA295" s="68">
        <v>7.0179511128834014E-9</v>
      </c>
      <c r="AB295" s="68">
        <v>5.2466801640039001E-9</v>
      </c>
      <c r="AC295" s="68">
        <v>2.7515825942782649E-9</v>
      </c>
      <c r="AD295" s="68">
        <v>6.9039375037994499E-9</v>
      </c>
      <c r="AE295" s="68">
        <v>3.2634324866135001E-9</v>
      </c>
      <c r="AF295" s="68">
        <v>1.338078215858855E-9</v>
      </c>
      <c r="AG295" s="68">
        <v>3.165749538989045E-10</v>
      </c>
      <c r="AH295" s="68" t="s">
        <v>440</v>
      </c>
    </row>
    <row r="296" spans="1:34" s="68" customFormat="1" ht="14.5" x14ac:dyDescent="0.35">
      <c r="A296" s="68" t="s">
        <v>832</v>
      </c>
      <c r="B296" s="68" t="s">
        <v>41</v>
      </c>
      <c r="C296" s="68" t="s">
        <v>47</v>
      </c>
      <c r="D296" s="68" t="s">
        <v>42</v>
      </c>
      <c r="E296" s="68" t="s">
        <v>46</v>
      </c>
      <c r="G296" s="68" t="s">
        <v>14</v>
      </c>
      <c r="H296" s="68" t="s">
        <v>1275</v>
      </c>
      <c r="I296" s="68" t="s">
        <v>18</v>
      </c>
      <c r="J296" s="68">
        <v>298</v>
      </c>
      <c r="K296" s="68">
        <v>7.6037696328374995E-9</v>
      </c>
      <c r="L296" s="68">
        <v>6.6379398362972009E-9</v>
      </c>
      <c r="M296" s="68">
        <v>8.1268675609850013E-10</v>
      </c>
      <c r="N296" s="68">
        <v>5.1750443510838003E-9</v>
      </c>
      <c r="O296" s="68">
        <v>1.2439088151924301E-8</v>
      </c>
      <c r="P296" s="68">
        <v>2.2338343614906349E-8</v>
      </c>
      <c r="Q296" s="68">
        <v>2.6850017408967149E-8</v>
      </c>
      <c r="R296" s="68">
        <v>1.8670462574951551E-8</v>
      </c>
      <c r="S296" s="68">
        <v>3.197398039173305E-8</v>
      </c>
      <c r="T296" s="68">
        <v>3.074983800110135E-8</v>
      </c>
      <c r="U296" s="68">
        <v>1.2719410503733551E-8</v>
      </c>
      <c r="V296" s="68">
        <v>1.0460830906176701E-8</v>
      </c>
      <c r="W296" s="68">
        <v>1.4639086510421451E-8</v>
      </c>
      <c r="X296" s="68">
        <v>2.227136610367615E-8</v>
      </c>
      <c r="Y296" s="68">
        <v>1.179354277937395E-8</v>
      </c>
      <c r="Z296" s="68">
        <v>5.8311819547018E-9</v>
      </c>
      <c r="AA296" s="68">
        <v>7.0179511128834014E-9</v>
      </c>
      <c r="AB296" s="68">
        <v>5.2466801640039001E-9</v>
      </c>
      <c r="AC296" s="68">
        <v>2.7515825942782649E-9</v>
      </c>
      <c r="AD296" s="68">
        <v>6.9039375037994499E-9</v>
      </c>
      <c r="AE296" s="68">
        <v>3.2634324866135001E-9</v>
      </c>
      <c r="AF296" s="68">
        <v>1.338078215858855E-9</v>
      </c>
      <c r="AG296" s="68">
        <v>3.165749538989045E-10</v>
      </c>
      <c r="AH296" s="68" t="s">
        <v>440</v>
      </c>
    </row>
    <row r="297" spans="1:34" s="68" customFormat="1" ht="14.5" x14ac:dyDescent="0.35">
      <c r="A297" s="68" t="s">
        <v>832</v>
      </c>
      <c r="B297" s="68" t="s">
        <v>41</v>
      </c>
      <c r="C297" s="68" t="s">
        <v>47</v>
      </c>
      <c r="D297" s="68" t="s">
        <v>42</v>
      </c>
      <c r="E297" s="68" t="s">
        <v>46</v>
      </c>
      <c r="G297" s="68" t="s">
        <v>14</v>
      </c>
      <c r="H297" s="68" t="s">
        <v>1276</v>
      </c>
      <c r="I297" s="68" t="s">
        <v>18</v>
      </c>
      <c r="J297" s="68">
        <v>298</v>
      </c>
      <c r="K297" s="68">
        <v>1.9769801045377501E-8</v>
      </c>
      <c r="L297" s="68">
        <v>1.7258643574372719E-8</v>
      </c>
      <c r="M297" s="68">
        <v>2.1129855658560998E-9</v>
      </c>
      <c r="N297" s="68">
        <v>1.3455115312817881E-8</v>
      </c>
      <c r="O297" s="68">
        <v>3.2341629195003187E-8</v>
      </c>
      <c r="P297" s="68">
        <v>5.8079693398756522E-8</v>
      </c>
      <c r="Q297" s="68">
        <v>6.9810045263314597E-8</v>
      </c>
      <c r="R297" s="68">
        <v>4.8543202694874031E-8</v>
      </c>
      <c r="S297" s="68">
        <v>8.3132349018505924E-8</v>
      </c>
      <c r="T297" s="68">
        <v>7.9949578802863517E-8</v>
      </c>
      <c r="U297" s="68">
        <v>3.3070467309707232E-8</v>
      </c>
      <c r="V297" s="68">
        <v>2.7198160356059419E-8</v>
      </c>
      <c r="W297" s="68">
        <v>3.8061624927095772E-8</v>
      </c>
      <c r="X297" s="68">
        <v>5.790555186955799E-8</v>
      </c>
      <c r="Y297" s="68">
        <v>3.0663211226372267E-8</v>
      </c>
      <c r="Z297" s="68">
        <v>1.516107308222468E-8</v>
      </c>
      <c r="AA297" s="68">
        <v>1.824667289349684E-8</v>
      </c>
      <c r="AB297" s="68">
        <v>1.3641368426410139E-8</v>
      </c>
      <c r="AC297" s="68">
        <v>7.1541147451234891E-9</v>
      </c>
      <c r="AD297" s="68">
        <v>1.7950237509878571E-8</v>
      </c>
      <c r="AE297" s="68">
        <v>8.4849244651951005E-9</v>
      </c>
      <c r="AF297" s="68">
        <v>3.4790033612330229E-9</v>
      </c>
      <c r="AG297" s="68">
        <v>8.2309488013715174E-10</v>
      </c>
      <c r="AH297" s="68" t="s">
        <v>440</v>
      </c>
    </row>
    <row r="298" spans="1:34" s="68" customFormat="1" ht="14.5" x14ac:dyDescent="0.35">
      <c r="A298" s="68" t="s">
        <v>832</v>
      </c>
      <c r="B298" s="68" t="s">
        <v>41</v>
      </c>
      <c r="C298" s="68" t="s">
        <v>47</v>
      </c>
      <c r="D298" s="68" t="s">
        <v>42</v>
      </c>
      <c r="E298" s="68" t="s">
        <v>46</v>
      </c>
      <c r="G298" s="68" t="s">
        <v>14</v>
      </c>
      <c r="H298" s="68" t="s">
        <v>1277</v>
      </c>
      <c r="I298" s="68" t="s">
        <v>18</v>
      </c>
      <c r="J298" s="68">
        <v>298</v>
      </c>
      <c r="K298" s="68">
        <v>1.00369759153455E-7</v>
      </c>
      <c r="L298" s="68">
        <v>8.7620805839123044E-8</v>
      </c>
      <c r="M298" s="68">
        <v>1.07274651805002E-8</v>
      </c>
      <c r="N298" s="68">
        <v>6.8310585434306163E-8</v>
      </c>
      <c r="O298" s="68">
        <v>1.6419596360540081E-7</v>
      </c>
      <c r="P298" s="68">
        <v>2.9486613571676378E-7</v>
      </c>
      <c r="Q298" s="68">
        <v>3.5442022979836641E-7</v>
      </c>
      <c r="R298" s="68">
        <v>2.4645010598936053E-7</v>
      </c>
      <c r="S298" s="68">
        <v>4.2205654117087631E-7</v>
      </c>
      <c r="T298" s="68">
        <v>4.0589786161453778E-7</v>
      </c>
      <c r="U298" s="68">
        <v>1.678962186492829E-7</v>
      </c>
      <c r="V298" s="68">
        <v>1.3808296796153239E-7</v>
      </c>
      <c r="W298" s="68">
        <v>1.9323594193756319E-7</v>
      </c>
      <c r="X298" s="68">
        <v>2.9398203256852518E-7</v>
      </c>
      <c r="Y298" s="68">
        <v>1.5567476468773621E-7</v>
      </c>
      <c r="Z298" s="68">
        <v>7.6971601802063761E-8</v>
      </c>
      <c r="AA298" s="68">
        <v>9.2636954690060884E-8</v>
      </c>
      <c r="AB298" s="68">
        <v>6.925617816485149E-8</v>
      </c>
      <c r="AC298" s="68">
        <v>3.63208902444731E-8</v>
      </c>
      <c r="AD298" s="68">
        <v>9.1131975050152742E-8</v>
      </c>
      <c r="AE298" s="68">
        <v>4.3077308823298199E-8</v>
      </c>
      <c r="AF298" s="68">
        <v>1.7662632449336889E-8</v>
      </c>
      <c r="AG298" s="68">
        <v>4.1787893914655396E-9</v>
      </c>
      <c r="AH298" s="68" t="s">
        <v>440</v>
      </c>
    </row>
    <row r="299" spans="1:34" s="68" customFormat="1" ht="14.5" x14ac:dyDescent="0.35">
      <c r="A299" s="68" t="s">
        <v>832</v>
      </c>
      <c r="B299" s="68" t="s">
        <v>131</v>
      </c>
      <c r="C299" s="68" t="s">
        <v>47</v>
      </c>
      <c r="D299" s="68" t="s">
        <v>137</v>
      </c>
      <c r="E299" s="68" t="s">
        <v>138</v>
      </c>
      <c r="G299" s="68" t="s">
        <v>14</v>
      </c>
      <c r="H299" s="68" t="s">
        <v>20</v>
      </c>
      <c r="I299" s="68" t="s">
        <v>18</v>
      </c>
      <c r="J299" s="68">
        <v>298</v>
      </c>
      <c r="K299" s="68">
        <v>4.2452119350472897E-5</v>
      </c>
      <c r="L299" s="68">
        <v>4.1294493247774603E-5</v>
      </c>
      <c r="M299" s="68">
        <v>4.0735952733528702E-5</v>
      </c>
      <c r="N299" s="68">
        <v>3.9616578838117799E-5</v>
      </c>
      <c r="O299" s="68">
        <v>4.2599663576256602E-5</v>
      </c>
      <c r="P299" s="68">
        <v>4.00143741885967E-5</v>
      </c>
      <c r="Q299" s="68">
        <v>4.0471054637175297E-5</v>
      </c>
      <c r="R299" s="68">
        <v>4.0309686457543101E-5</v>
      </c>
      <c r="S299" s="68">
        <v>3.8984827859999999E-5</v>
      </c>
      <c r="T299" s="68">
        <v>3.9705405985200001E-5</v>
      </c>
      <c r="U299" s="68">
        <v>4.1071138763400002E-5</v>
      </c>
      <c r="V299" s="68">
        <v>3.9904986866200002E-5</v>
      </c>
      <c r="W299" s="68">
        <v>3.7700493517413E-5</v>
      </c>
      <c r="X299" s="68">
        <v>3.7313233699032301E-5</v>
      </c>
      <c r="Y299" s="68">
        <v>3.8190325215288298E-5</v>
      </c>
      <c r="Z299" s="68">
        <v>3.7771568953119997E-5</v>
      </c>
      <c r="AA299" s="68">
        <v>3.85884333265599E-5</v>
      </c>
      <c r="AB299" s="68">
        <v>3.4694115387696702E-5</v>
      </c>
      <c r="AC299" s="68">
        <v>3.2579628218874898E-5</v>
      </c>
      <c r="AD299" s="68">
        <v>3.3306847008803498E-5</v>
      </c>
      <c r="AE299" s="68">
        <v>3.1897904121098501E-5</v>
      </c>
      <c r="AF299" s="68">
        <v>3.8356525742933797E-5</v>
      </c>
      <c r="AG299" s="68">
        <v>3.7205728454232597E-5</v>
      </c>
      <c r="AH299" s="68" t="s">
        <v>532</v>
      </c>
    </row>
    <row r="300" spans="1:34" s="68" customFormat="1" ht="14.5" x14ac:dyDescent="0.35">
      <c r="A300" s="68" t="s">
        <v>832</v>
      </c>
      <c r="B300" s="68" t="s">
        <v>41</v>
      </c>
      <c r="C300" s="68" t="s">
        <v>47</v>
      </c>
      <c r="D300" s="68" t="s">
        <v>42</v>
      </c>
      <c r="E300" s="68" t="s">
        <v>46</v>
      </c>
      <c r="G300" s="68" t="s">
        <v>14</v>
      </c>
      <c r="H300" s="68" t="s">
        <v>1278</v>
      </c>
      <c r="I300" s="68" t="s">
        <v>16</v>
      </c>
      <c r="J300" s="68">
        <v>25</v>
      </c>
      <c r="K300" s="68">
        <v>2.1420000000000089E-9</v>
      </c>
      <c r="O300" s="68">
        <v>4.3289999999999697E-10</v>
      </c>
      <c r="P300" s="68">
        <v>1.9236375000000031E-9</v>
      </c>
      <c r="AH300" s="68" t="s">
        <v>441</v>
      </c>
    </row>
    <row r="301" spans="1:34" s="68" customFormat="1" ht="14.5" x14ac:dyDescent="0.35">
      <c r="A301" s="68" t="s">
        <v>832</v>
      </c>
      <c r="B301" s="68" t="s">
        <v>41</v>
      </c>
      <c r="C301" s="68" t="s">
        <v>47</v>
      </c>
      <c r="D301" s="68" t="s">
        <v>42</v>
      </c>
      <c r="E301" s="68" t="s">
        <v>46</v>
      </c>
      <c r="G301" s="68" t="s">
        <v>14</v>
      </c>
      <c r="H301" s="68" t="s">
        <v>1279</v>
      </c>
      <c r="I301" s="68" t="s">
        <v>16</v>
      </c>
      <c r="J301" s="68">
        <v>25</v>
      </c>
      <c r="K301" s="68">
        <v>2.1420000000000089E-9</v>
      </c>
      <c r="O301" s="68">
        <v>4.3289999999999697E-10</v>
      </c>
      <c r="P301" s="68">
        <v>1.9236375000000031E-9</v>
      </c>
      <c r="AH301" s="68" t="s">
        <v>441</v>
      </c>
    </row>
    <row r="302" spans="1:34" s="68" customFormat="1" ht="14.5" x14ac:dyDescent="0.35">
      <c r="A302" s="68" t="s">
        <v>832</v>
      </c>
      <c r="B302" s="68" t="s">
        <v>41</v>
      </c>
      <c r="C302" s="68" t="s">
        <v>47</v>
      </c>
      <c r="D302" s="68" t="s">
        <v>42</v>
      </c>
      <c r="E302" s="68" t="s">
        <v>46</v>
      </c>
      <c r="G302" s="68" t="s">
        <v>14</v>
      </c>
      <c r="H302" s="68" t="s">
        <v>1280</v>
      </c>
      <c r="I302" s="68" t="s">
        <v>16</v>
      </c>
      <c r="J302" s="68">
        <v>25</v>
      </c>
      <c r="K302" s="68">
        <v>2.8560000000000121E-9</v>
      </c>
      <c r="O302" s="68">
        <v>5.77199999999996E-10</v>
      </c>
      <c r="P302" s="68">
        <v>2.564850000000004E-9</v>
      </c>
      <c r="AH302" s="68" t="s">
        <v>441</v>
      </c>
    </row>
    <row r="303" spans="1:34" s="68" customFormat="1" ht="14.5" x14ac:dyDescent="0.35">
      <c r="A303" s="68" t="s">
        <v>832</v>
      </c>
      <c r="B303" s="68" t="s">
        <v>41</v>
      </c>
      <c r="C303" s="68" t="s">
        <v>47</v>
      </c>
      <c r="D303" s="68" t="s">
        <v>42</v>
      </c>
      <c r="E303" s="68" t="s">
        <v>46</v>
      </c>
      <c r="G303" s="68" t="s">
        <v>14</v>
      </c>
      <c r="H303" s="68" t="s">
        <v>1281</v>
      </c>
      <c r="I303" s="68" t="s">
        <v>16</v>
      </c>
      <c r="J303" s="68">
        <v>25</v>
      </c>
      <c r="K303" s="68">
        <v>3.5700000000000152E-9</v>
      </c>
      <c r="O303" s="68">
        <v>7.2149999999999508E-10</v>
      </c>
      <c r="P303" s="68">
        <v>3.2060625000000049E-9</v>
      </c>
      <c r="AH303" s="68" t="s">
        <v>441</v>
      </c>
    </row>
    <row r="304" spans="1:34" s="68" customFormat="1" ht="14.5" x14ac:dyDescent="0.35">
      <c r="A304" s="68" t="s">
        <v>832</v>
      </c>
      <c r="B304" s="68" t="s">
        <v>41</v>
      </c>
      <c r="C304" s="68" t="s">
        <v>47</v>
      </c>
      <c r="D304" s="68" t="s">
        <v>42</v>
      </c>
      <c r="E304" s="68" t="s">
        <v>46</v>
      </c>
      <c r="G304" s="68" t="s">
        <v>14</v>
      </c>
      <c r="H304" s="68" t="s">
        <v>1282</v>
      </c>
      <c r="I304" s="68" t="s">
        <v>16</v>
      </c>
      <c r="J304" s="68">
        <v>25</v>
      </c>
      <c r="K304" s="68">
        <v>3.5700000000000152E-9</v>
      </c>
      <c r="O304" s="68">
        <v>7.2149999999999508E-10</v>
      </c>
      <c r="P304" s="68">
        <v>3.2060625000000049E-9</v>
      </c>
      <c r="AH304" s="68" t="s">
        <v>441</v>
      </c>
    </row>
    <row r="305" spans="1:34" s="68" customFormat="1" ht="14.5" x14ac:dyDescent="0.35">
      <c r="A305" s="68" t="s">
        <v>832</v>
      </c>
      <c r="B305" s="68" t="s">
        <v>41</v>
      </c>
      <c r="C305" s="68" t="s">
        <v>47</v>
      </c>
      <c r="D305" s="68" t="s">
        <v>42</v>
      </c>
      <c r="E305" s="68" t="s">
        <v>46</v>
      </c>
      <c r="G305" s="68" t="s">
        <v>14</v>
      </c>
      <c r="H305" s="68" t="s">
        <v>1283</v>
      </c>
      <c r="I305" s="68" t="s">
        <v>16</v>
      </c>
      <c r="J305" s="68">
        <v>25</v>
      </c>
      <c r="K305" s="68">
        <v>9.2820000000000381E-9</v>
      </c>
      <c r="O305" s="68">
        <v>1.8758999999999869E-9</v>
      </c>
      <c r="P305" s="68">
        <v>8.335762500000013E-9</v>
      </c>
      <c r="AH305" s="68" t="s">
        <v>441</v>
      </c>
    </row>
    <row r="306" spans="1:34" s="68" customFormat="1" ht="14.5" x14ac:dyDescent="0.35">
      <c r="A306" s="68" t="s">
        <v>832</v>
      </c>
      <c r="B306" s="68" t="s">
        <v>41</v>
      </c>
      <c r="C306" s="68" t="s">
        <v>47</v>
      </c>
      <c r="D306" s="68" t="s">
        <v>42</v>
      </c>
      <c r="E306" s="68" t="s">
        <v>46</v>
      </c>
      <c r="G306" s="68" t="s">
        <v>14</v>
      </c>
      <c r="H306" s="68" t="s">
        <v>1284</v>
      </c>
      <c r="I306" s="68" t="s">
        <v>16</v>
      </c>
      <c r="J306" s="68">
        <v>25</v>
      </c>
      <c r="K306" s="68">
        <v>4.7124000000000198E-8</v>
      </c>
      <c r="O306" s="68">
        <v>9.5237999999999344E-9</v>
      </c>
      <c r="P306" s="68">
        <v>4.2320025000000062E-8</v>
      </c>
      <c r="AH306" s="68" t="s">
        <v>441</v>
      </c>
    </row>
    <row r="307" spans="1:34" s="68" customFormat="1" ht="14.5" x14ac:dyDescent="0.35">
      <c r="A307" s="68" t="s">
        <v>832</v>
      </c>
      <c r="B307" s="68" t="s">
        <v>131</v>
      </c>
      <c r="C307" s="68" t="s">
        <v>47</v>
      </c>
      <c r="D307" s="68" t="s">
        <v>137</v>
      </c>
      <c r="E307" s="68" t="s">
        <v>139</v>
      </c>
      <c r="G307" s="68" t="s">
        <v>14</v>
      </c>
      <c r="H307" s="68" t="s">
        <v>20</v>
      </c>
      <c r="I307" s="68" t="s">
        <v>16</v>
      </c>
      <c r="J307" s="68">
        <v>25</v>
      </c>
      <c r="K307" s="68">
        <v>4.99323497499847E-5</v>
      </c>
      <c r="L307" s="68">
        <v>4.8570745374890002E-5</v>
      </c>
      <c r="M307" s="68">
        <v>4.7913787825218203E-5</v>
      </c>
      <c r="N307" s="68">
        <v>4.6597175846786101E-5</v>
      </c>
      <c r="O307" s="68">
        <v>5.0105891848662997E-5</v>
      </c>
      <c r="P307" s="68">
        <v>4.7065064302602601E-5</v>
      </c>
      <c r="Q307" s="68">
        <v>4.7602213642406997E-5</v>
      </c>
      <c r="R307" s="68">
        <v>4.7412411754840699E-5</v>
      </c>
      <c r="S307" s="68">
        <v>4.9820417499999999E-5</v>
      </c>
      <c r="T307" s="68">
        <v>4.6251572499999998E-5</v>
      </c>
      <c r="U307" s="68">
        <v>4.4791807499999997E-5</v>
      </c>
      <c r="V307" s="68">
        <v>4.1811465000000002E-5</v>
      </c>
      <c r="W307" s="68">
        <v>3.6377147385021702E-5</v>
      </c>
      <c r="X307" s="68">
        <v>3.4805582008830002E-5</v>
      </c>
      <c r="Y307" s="68">
        <v>3.4134370487320797E-5</v>
      </c>
      <c r="Z307" s="68">
        <v>3.2007964767268502E-5</v>
      </c>
      <c r="AA307" s="68">
        <v>3.6102519706093903E-5</v>
      </c>
      <c r="AB307" s="68">
        <v>3.7591012859463501E-5</v>
      </c>
      <c r="AC307" s="68">
        <v>3.7945802130748498E-5</v>
      </c>
      <c r="AD307" s="68">
        <v>4.7290666006977903E-5</v>
      </c>
      <c r="AE307" s="68">
        <v>4.5960590389282303E-5</v>
      </c>
      <c r="AF307" s="68">
        <v>4.6275690692021602E-5</v>
      </c>
      <c r="AG307" s="68">
        <v>4.2303135463535698E-5</v>
      </c>
      <c r="AH307" s="68" t="s">
        <v>533</v>
      </c>
    </row>
    <row r="308" spans="1:34" s="68" customFormat="1" ht="14.5" x14ac:dyDescent="0.35">
      <c r="A308" s="68" t="s">
        <v>832</v>
      </c>
      <c r="B308" s="68" t="s">
        <v>41</v>
      </c>
      <c r="C308" s="68" t="s">
        <v>47</v>
      </c>
      <c r="D308" s="68" t="s">
        <v>42</v>
      </c>
      <c r="E308" s="68" t="s">
        <v>46</v>
      </c>
      <c r="G308" s="68" t="s">
        <v>14</v>
      </c>
      <c r="H308" s="68" t="s">
        <v>1278</v>
      </c>
      <c r="I308" s="68" t="s">
        <v>17</v>
      </c>
      <c r="J308" s="68">
        <v>1</v>
      </c>
      <c r="K308" s="68">
        <v>2.062603200000009E-6</v>
      </c>
      <c r="O308" s="68">
        <v>4.1685383999999702E-7</v>
      </c>
      <c r="P308" s="68">
        <v>1.852334670000003E-6</v>
      </c>
      <c r="AH308" s="68" t="s">
        <v>441</v>
      </c>
    </row>
    <row r="309" spans="1:34" s="68" customFormat="1" ht="14.5" x14ac:dyDescent="0.35">
      <c r="A309" s="68" t="s">
        <v>832</v>
      </c>
      <c r="B309" s="68" t="s">
        <v>41</v>
      </c>
      <c r="C309" s="68" t="s">
        <v>47</v>
      </c>
      <c r="D309" s="68" t="s">
        <v>42</v>
      </c>
      <c r="E309" s="68" t="s">
        <v>46</v>
      </c>
      <c r="G309" s="68" t="s">
        <v>14</v>
      </c>
      <c r="H309" s="68" t="s">
        <v>1279</v>
      </c>
      <c r="I309" s="68" t="s">
        <v>17</v>
      </c>
      <c r="J309" s="68">
        <v>1</v>
      </c>
      <c r="K309" s="68">
        <v>2.062603200000009E-6</v>
      </c>
      <c r="O309" s="68">
        <v>4.1685383999999702E-7</v>
      </c>
      <c r="P309" s="68">
        <v>1.852334670000003E-6</v>
      </c>
      <c r="AH309" s="68" t="s">
        <v>441</v>
      </c>
    </row>
    <row r="310" spans="1:34" s="68" customFormat="1" ht="14.5" x14ac:dyDescent="0.35">
      <c r="A310" s="68" t="s">
        <v>832</v>
      </c>
      <c r="B310" s="68" t="s">
        <v>41</v>
      </c>
      <c r="C310" s="68" t="s">
        <v>47</v>
      </c>
      <c r="D310" s="68" t="s">
        <v>42</v>
      </c>
      <c r="E310" s="68" t="s">
        <v>46</v>
      </c>
      <c r="G310" s="68" t="s">
        <v>14</v>
      </c>
      <c r="H310" s="68" t="s">
        <v>1280</v>
      </c>
      <c r="I310" s="68" t="s">
        <v>17</v>
      </c>
      <c r="J310" s="68">
        <v>1</v>
      </c>
      <c r="K310" s="68">
        <v>2.750137600000012E-6</v>
      </c>
      <c r="O310" s="68">
        <v>5.5580511999999606E-7</v>
      </c>
      <c r="P310" s="68">
        <v>2.4697795600000038E-6</v>
      </c>
      <c r="AH310" s="68" t="s">
        <v>441</v>
      </c>
    </row>
    <row r="311" spans="1:34" s="68" customFormat="1" ht="14.5" x14ac:dyDescent="0.35">
      <c r="A311" s="68" t="s">
        <v>832</v>
      </c>
      <c r="B311" s="68" t="s">
        <v>41</v>
      </c>
      <c r="C311" s="68" t="s">
        <v>47</v>
      </c>
      <c r="D311" s="68" t="s">
        <v>42</v>
      </c>
      <c r="E311" s="68" t="s">
        <v>46</v>
      </c>
      <c r="G311" s="68" t="s">
        <v>14</v>
      </c>
      <c r="H311" s="68" t="s">
        <v>1281</v>
      </c>
      <c r="I311" s="68" t="s">
        <v>17</v>
      </c>
      <c r="J311" s="68">
        <v>1</v>
      </c>
      <c r="K311" s="68">
        <v>3.437672000000015E-6</v>
      </c>
      <c r="O311" s="68">
        <v>6.9475639999999505E-7</v>
      </c>
      <c r="P311" s="68">
        <v>3.0872244500000049E-6</v>
      </c>
      <c r="AH311" s="68" t="s">
        <v>441</v>
      </c>
    </row>
    <row r="312" spans="1:34" s="68" customFormat="1" ht="14.5" x14ac:dyDescent="0.35">
      <c r="A312" s="68" t="s">
        <v>832</v>
      </c>
      <c r="B312" s="68" t="s">
        <v>41</v>
      </c>
      <c r="C312" s="68" t="s">
        <v>47</v>
      </c>
      <c r="D312" s="68" t="s">
        <v>42</v>
      </c>
      <c r="E312" s="68" t="s">
        <v>46</v>
      </c>
      <c r="G312" s="68" t="s">
        <v>14</v>
      </c>
      <c r="H312" s="68" t="s">
        <v>1282</v>
      </c>
      <c r="I312" s="68" t="s">
        <v>17</v>
      </c>
      <c r="J312" s="68">
        <v>1</v>
      </c>
      <c r="K312" s="68">
        <v>3.437672000000015E-6</v>
      </c>
      <c r="O312" s="68">
        <v>6.9475639999999505E-7</v>
      </c>
      <c r="P312" s="68">
        <v>3.0872244500000049E-6</v>
      </c>
      <c r="AH312" s="68" t="s">
        <v>441</v>
      </c>
    </row>
    <row r="313" spans="1:34" s="68" customFormat="1" ht="14.5" x14ac:dyDescent="0.35">
      <c r="A313" s="68" t="s">
        <v>832</v>
      </c>
      <c r="B313" s="68" t="s">
        <v>41</v>
      </c>
      <c r="C313" s="68" t="s">
        <v>47</v>
      </c>
      <c r="D313" s="68" t="s">
        <v>42</v>
      </c>
      <c r="E313" s="68" t="s">
        <v>46</v>
      </c>
      <c r="G313" s="68" t="s">
        <v>14</v>
      </c>
      <c r="H313" s="68" t="s">
        <v>1283</v>
      </c>
      <c r="I313" s="68" t="s">
        <v>17</v>
      </c>
      <c r="J313" s="68">
        <v>1</v>
      </c>
      <c r="K313" s="68">
        <v>8.9379472000000387E-6</v>
      </c>
      <c r="O313" s="68">
        <v>1.806366639999987E-6</v>
      </c>
      <c r="P313" s="68">
        <v>8.026783570000013E-6</v>
      </c>
      <c r="AH313" s="68" t="s">
        <v>441</v>
      </c>
    </row>
    <row r="314" spans="1:34" s="68" customFormat="1" ht="14.5" x14ac:dyDescent="0.35">
      <c r="A314" s="68" t="s">
        <v>832</v>
      </c>
      <c r="B314" s="68" t="s">
        <v>41</v>
      </c>
      <c r="C314" s="68" t="s">
        <v>47</v>
      </c>
      <c r="D314" s="68" t="s">
        <v>42</v>
      </c>
      <c r="E314" s="68" t="s">
        <v>46</v>
      </c>
      <c r="G314" s="68" t="s">
        <v>14</v>
      </c>
      <c r="H314" s="68" t="s">
        <v>1284</v>
      </c>
      <c r="I314" s="68" t="s">
        <v>17</v>
      </c>
      <c r="J314" s="68">
        <v>1</v>
      </c>
      <c r="K314" s="68">
        <v>4.5377270400000198E-5</v>
      </c>
      <c r="O314" s="68">
        <v>9.1707844799999339E-6</v>
      </c>
      <c r="P314" s="68">
        <v>4.0751362740000069E-5</v>
      </c>
      <c r="AH314" s="68" t="s">
        <v>441</v>
      </c>
    </row>
    <row r="315" spans="1:34" s="68" customFormat="1" ht="14.5" x14ac:dyDescent="0.35">
      <c r="A315" s="68" t="s">
        <v>832</v>
      </c>
      <c r="B315" s="68" t="s">
        <v>131</v>
      </c>
      <c r="C315" s="68" t="s">
        <v>47</v>
      </c>
      <c r="D315" s="68" t="s">
        <v>137</v>
      </c>
      <c r="E315" s="68" t="s">
        <v>139</v>
      </c>
      <c r="G315" s="68" t="s">
        <v>14</v>
      </c>
      <c r="H315" s="68" t="s">
        <v>20</v>
      </c>
      <c r="I315" s="68" t="s">
        <v>17</v>
      </c>
      <c r="J315" s="68">
        <v>1</v>
      </c>
      <c r="K315" s="68">
        <v>0.105896527349767</v>
      </c>
      <c r="L315" s="68">
        <v>0.103008836791067</v>
      </c>
      <c r="M315" s="68">
        <v>0.101615561219723</v>
      </c>
      <c r="N315" s="68">
        <v>9.8823290535864E-2</v>
      </c>
      <c r="O315" s="68">
        <v>0.106264575432644</v>
      </c>
      <c r="P315" s="68">
        <v>9.9815588372959702E-2</v>
      </c>
      <c r="Q315" s="68">
        <v>0.100954774692817</v>
      </c>
      <c r="R315" s="68">
        <v>0.100552242849666</v>
      </c>
      <c r="S315" s="68">
        <v>0.105659141434</v>
      </c>
      <c r="T315" s="68">
        <v>9.8090334958E-2</v>
      </c>
      <c r="U315" s="68">
        <v>9.4994465346000007E-2</v>
      </c>
      <c r="V315" s="68">
        <v>8.8673754972000002E-2</v>
      </c>
      <c r="W315" s="68">
        <v>7.7148654174153897E-2</v>
      </c>
      <c r="X315" s="68">
        <v>7.38156783243267E-2</v>
      </c>
      <c r="Y315" s="68">
        <v>7.2392172929509904E-2</v>
      </c>
      <c r="Z315" s="68">
        <v>6.7882491678422904E-2</v>
      </c>
      <c r="AA315" s="68">
        <v>7.6566223792683893E-2</v>
      </c>
      <c r="AB315" s="68">
        <v>7.9723020072350104E-2</v>
      </c>
      <c r="AC315" s="68">
        <v>8.04754571588914E-2</v>
      </c>
      <c r="AD315" s="68">
        <v>0.100294044467599</v>
      </c>
      <c r="AE315" s="68">
        <v>9.7473220097589894E-2</v>
      </c>
      <c r="AF315" s="68">
        <v>9.8141484819639496E-2</v>
      </c>
      <c r="AG315" s="68">
        <v>8.9716489691066603E-2</v>
      </c>
      <c r="AH315" s="68" t="s">
        <v>533</v>
      </c>
    </row>
    <row r="316" spans="1:34" s="68" customFormat="1" ht="14.5" x14ac:dyDescent="0.35">
      <c r="A316" s="68" t="s">
        <v>832</v>
      </c>
      <c r="B316" s="68" t="s">
        <v>41</v>
      </c>
      <c r="C316" s="68" t="s">
        <v>47</v>
      </c>
      <c r="D316" s="68" t="s">
        <v>42</v>
      </c>
      <c r="E316" s="68" t="s">
        <v>46</v>
      </c>
      <c r="G316" s="68" t="s">
        <v>14</v>
      </c>
      <c r="H316" s="68" t="s">
        <v>1278</v>
      </c>
      <c r="I316" s="68" t="s">
        <v>18</v>
      </c>
      <c r="J316" s="68">
        <v>298</v>
      </c>
      <c r="K316" s="68">
        <v>5.1065280000000297E-9</v>
      </c>
      <c r="O316" s="68">
        <v>1.032033599999997E-9</v>
      </c>
      <c r="P316" s="68">
        <v>4.5859517999999992E-9</v>
      </c>
      <c r="AH316" s="68" t="s">
        <v>441</v>
      </c>
    </row>
    <row r="317" spans="1:34" s="68" customFormat="1" ht="14.5" x14ac:dyDescent="0.35">
      <c r="A317" s="68" t="s">
        <v>832</v>
      </c>
      <c r="B317" s="68" t="s">
        <v>41</v>
      </c>
      <c r="C317" s="68" t="s">
        <v>47</v>
      </c>
      <c r="D317" s="68" t="s">
        <v>42</v>
      </c>
      <c r="E317" s="68" t="s">
        <v>46</v>
      </c>
      <c r="G317" s="68" t="s">
        <v>14</v>
      </c>
      <c r="H317" s="68" t="s">
        <v>1279</v>
      </c>
      <c r="I317" s="68" t="s">
        <v>18</v>
      </c>
      <c r="J317" s="68">
        <v>298</v>
      </c>
      <c r="K317" s="68">
        <v>5.1065280000000297E-9</v>
      </c>
      <c r="O317" s="68">
        <v>1.032033599999997E-9</v>
      </c>
      <c r="P317" s="68">
        <v>4.5859517999999992E-9</v>
      </c>
      <c r="AH317" s="68" t="s">
        <v>441</v>
      </c>
    </row>
    <row r="318" spans="1:34" s="68" customFormat="1" ht="14.5" x14ac:dyDescent="0.35">
      <c r="A318" s="68" t="s">
        <v>832</v>
      </c>
      <c r="B318" s="68" t="s">
        <v>41</v>
      </c>
      <c r="C318" s="68" t="s">
        <v>47</v>
      </c>
      <c r="D318" s="68" t="s">
        <v>42</v>
      </c>
      <c r="E318" s="68" t="s">
        <v>46</v>
      </c>
      <c r="G318" s="68" t="s">
        <v>14</v>
      </c>
      <c r="H318" s="68" t="s">
        <v>1280</v>
      </c>
      <c r="I318" s="68" t="s">
        <v>18</v>
      </c>
      <c r="J318" s="68">
        <v>298</v>
      </c>
      <c r="K318" s="68">
        <v>6.8087040000000396E-9</v>
      </c>
      <c r="O318" s="68">
        <v>1.3760447999999961E-9</v>
      </c>
      <c r="P318" s="68">
        <v>6.1146023999999987E-9</v>
      </c>
      <c r="AH318" s="68" t="s">
        <v>441</v>
      </c>
    </row>
    <row r="319" spans="1:34" s="68" customFormat="1" ht="14.5" x14ac:dyDescent="0.35">
      <c r="A319" s="68" t="s">
        <v>832</v>
      </c>
      <c r="B319" s="68" t="s">
        <v>41</v>
      </c>
      <c r="C319" s="68" t="s">
        <v>47</v>
      </c>
      <c r="D319" s="68" t="s">
        <v>42</v>
      </c>
      <c r="E319" s="68" t="s">
        <v>46</v>
      </c>
      <c r="G319" s="68" t="s">
        <v>14</v>
      </c>
      <c r="H319" s="68" t="s">
        <v>1281</v>
      </c>
      <c r="I319" s="68" t="s">
        <v>18</v>
      </c>
      <c r="J319" s="68">
        <v>298</v>
      </c>
      <c r="K319" s="68">
        <v>8.5108800000000503E-9</v>
      </c>
      <c r="O319" s="68">
        <v>1.720055999999995E-9</v>
      </c>
      <c r="P319" s="68">
        <v>7.6432530000000006E-9</v>
      </c>
      <c r="AH319" s="68" t="s">
        <v>441</v>
      </c>
    </row>
    <row r="320" spans="1:34" s="68" customFormat="1" ht="14.5" x14ac:dyDescent="0.35">
      <c r="A320" s="68" t="s">
        <v>832</v>
      </c>
      <c r="B320" s="68" t="s">
        <v>41</v>
      </c>
      <c r="C320" s="68" t="s">
        <v>47</v>
      </c>
      <c r="D320" s="68" t="s">
        <v>42</v>
      </c>
      <c r="E320" s="68" t="s">
        <v>46</v>
      </c>
      <c r="G320" s="68" t="s">
        <v>14</v>
      </c>
      <c r="H320" s="68" t="s">
        <v>1282</v>
      </c>
      <c r="I320" s="68" t="s">
        <v>18</v>
      </c>
      <c r="J320" s="68">
        <v>298</v>
      </c>
      <c r="K320" s="68">
        <v>8.5108800000000503E-9</v>
      </c>
      <c r="O320" s="68">
        <v>1.720055999999995E-9</v>
      </c>
      <c r="P320" s="68">
        <v>7.6432530000000006E-9</v>
      </c>
      <c r="AH320" s="68" t="s">
        <v>441</v>
      </c>
    </row>
    <row r="321" spans="1:34" s="68" customFormat="1" ht="14.5" x14ac:dyDescent="0.35">
      <c r="A321" s="68" t="s">
        <v>832</v>
      </c>
      <c r="B321" s="68" t="s">
        <v>41</v>
      </c>
      <c r="C321" s="68" t="s">
        <v>47</v>
      </c>
      <c r="D321" s="68" t="s">
        <v>42</v>
      </c>
      <c r="E321" s="68" t="s">
        <v>46</v>
      </c>
      <c r="G321" s="68" t="s">
        <v>14</v>
      </c>
      <c r="H321" s="68" t="s">
        <v>1283</v>
      </c>
      <c r="I321" s="68" t="s">
        <v>18</v>
      </c>
      <c r="J321" s="68">
        <v>298</v>
      </c>
      <c r="K321" s="68">
        <v>2.212828800000013E-8</v>
      </c>
      <c r="O321" s="68">
        <v>4.4721455999999871E-9</v>
      </c>
      <c r="P321" s="68">
        <v>1.9872457800000001E-8</v>
      </c>
      <c r="AH321" s="68" t="s">
        <v>441</v>
      </c>
    </row>
    <row r="322" spans="1:34" s="68" customFormat="1" ht="14.5" x14ac:dyDescent="0.35">
      <c r="A322" s="68" t="s">
        <v>832</v>
      </c>
      <c r="B322" s="68" t="s">
        <v>41</v>
      </c>
      <c r="C322" s="68" t="s">
        <v>47</v>
      </c>
      <c r="D322" s="68" t="s">
        <v>42</v>
      </c>
      <c r="E322" s="68" t="s">
        <v>46</v>
      </c>
      <c r="G322" s="68" t="s">
        <v>14</v>
      </c>
      <c r="H322" s="68" t="s">
        <v>1284</v>
      </c>
      <c r="I322" s="68" t="s">
        <v>18</v>
      </c>
      <c r="J322" s="68">
        <v>298</v>
      </c>
      <c r="K322" s="68">
        <v>1.123436160000007E-7</v>
      </c>
      <c r="O322" s="68">
        <v>2.2704739199999931E-8</v>
      </c>
      <c r="P322" s="68">
        <v>1.008909396E-7</v>
      </c>
      <c r="AH322" s="68" t="s">
        <v>441</v>
      </c>
    </row>
    <row r="323" spans="1:34" s="68" customFormat="1" ht="14.5" x14ac:dyDescent="0.35">
      <c r="A323" s="68" t="s">
        <v>832</v>
      </c>
      <c r="B323" s="68" t="s">
        <v>131</v>
      </c>
      <c r="C323" s="68" t="s">
        <v>47</v>
      </c>
      <c r="D323" s="68" t="s">
        <v>137</v>
      </c>
      <c r="E323" s="68" t="s">
        <v>139</v>
      </c>
      <c r="G323" s="68" t="s">
        <v>14</v>
      </c>
      <c r="H323" s="68" t="s">
        <v>20</v>
      </c>
      <c r="I323" s="68" t="s">
        <v>18</v>
      </c>
      <c r="J323" s="68">
        <v>298</v>
      </c>
      <c r="K323" s="68">
        <v>5.9519360901981698E-5</v>
      </c>
      <c r="L323" s="68">
        <v>5.78963284868689E-5</v>
      </c>
      <c r="M323" s="68">
        <v>5.71132350876601E-5</v>
      </c>
      <c r="N323" s="68">
        <v>5.5543833609368999E-5</v>
      </c>
      <c r="O323" s="68">
        <v>5.9726223083606299E-5</v>
      </c>
      <c r="P323" s="68">
        <v>5.6101556648702302E-5</v>
      </c>
      <c r="Q323" s="68">
        <v>5.6741838661749203E-5</v>
      </c>
      <c r="R323" s="68">
        <v>5.65155948117701E-5</v>
      </c>
      <c r="S323" s="68">
        <v>5.938593766E-5</v>
      </c>
      <c r="T323" s="68">
        <v>5.5131874420000001E-5</v>
      </c>
      <c r="U323" s="68">
        <v>5.3391834540000003E-5</v>
      </c>
      <c r="V323" s="68">
        <v>4.9839266279999998E-5</v>
      </c>
      <c r="W323" s="68">
        <v>4.3361559682945802E-5</v>
      </c>
      <c r="X323" s="68">
        <v>4.1488253754525401E-5</v>
      </c>
      <c r="Y323" s="68">
        <v>4.0688169620886402E-5</v>
      </c>
      <c r="Z323" s="68">
        <v>3.8153494002584003E-5</v>
      </c>
      <c r="AA323" s="68">
        <v>4.3034203489663903E-5</v>
      </c>
      <c r="AB323" s="68">
        <v>4.4808487328480503E-5</v>
      </c>
      <c r="AC323" s="68">
        <v>4.5231396139852198E-5</v>
      </c>
      <c r="AD323" s="68">
        <v>5.6370473880317599E-5</v>
      </c>
      <c r="AE323" s="68">
        <v>5.4785023744024499E-5</v>
      </c>
      <c r="AF323" s="68">
        <v>5.5160623304889799E-5</v>
      </c>
      <c r="AG323" s="68">
        <v>5.0425337472534603E-5</v>
      </c>
      <c r="AH323" s="68" t="s">
        <v>533</v>
      </c>
    </row>
    <row r="324" spans="1:34" s="68" customFormat="1" ht="14.5" x14ac:dyDescent="0.35">
      <c r="A324" s="68" t="s">
        <v>832</v>
      </c>
      <c r="B324" s="68" t="s">
        <v>41</v>
      </c>
      <c r="C324" s="68" t="s">
        <v>47</v>
      </c>
      <c r="D324" s="68" t="s">
        <v>42</v>
      </c>
      <c r="E324" s="68" t="s">
        <v>46</v>
      </c>
      <c r="G324" s="68" t="s">
        <v>14</v>
      </c>
      <c r="H324" s="68" t="s">
        <v>1285</v>
      </c>
      <c r="I324" s="68" t="s">
        <v>16</v>
      </c>
      <c r="J324" s="68">
        <v>25</v>
      </c>
      <c r="P324" s="68">
        <v>7.0964999999999687E-11</v>
      </c>
      <c r="AH324" s="68" t="s">
        <v>442</v>
      </c>
    </row>
    <row r="325" spans="1:34" s="68" customFormat="1" ht="14.5" x14ac:dyDescent="0.35">
      <c r="A325" s="68" t="s">
        <v>832</v>
      </c>
      <c r="B325" s="68" t="s">
        <v>41</v>
      </c>
      <c r="C325" s="68" t="s">
        <v>47</v>
      </c>
      <c r="D325" s="68" t="s">
        <v>42</v>
      </c>
      <c r="E325" s="68" t="s">
        <v>46</v>
      </c>
      <c r="G325" s="68" t="s">
        <v>14</v>
      </c>
      <c r="H325" s="68" t="s">
        <v>1286</v>
      </c>
      <c r="I325" s="68" t="s">
        <v>16</v>
      </c>
      <c r="J325" s="68">
        <v>25</v>
      </c>
      <c r="P325" s="68">
        <v>7.0964999999999687E-11</v>
      </c>
      <c r="AH325" s="68" t="s">
        <v>442</v>
      </c>
    </row>
    <row r="326" spans="1:34" s="68" customFormat="1" ht="14.5" x14ac:dyDescent="0.35">
      <c r="A326" s="68" t="s">
        <v>832</v>
      </c>
      <c r="B326" s="68" t="s">
        <v>41</v>
      </c>
      <c r="C326" s="68" t="s">
        <v>47</v>
      </c>
      <c r="D326" s="68" t="s">
        <v>42</v>
      </c>
      <c r="E326" s="68" t="s">
        <v>46</v>
      </c>
      <c r="G326" s="68" t="s">
        <v>14</v>
      </c>
      <c r="H326" s="68" t="s">
        <v>1287</v>
      </c>
      <c r="I326" s="68" t="s">
        <v>16</v>
      </c>
      <c r="J326" s="68">
        <v>25</v>
      </c>
      <c r="P326" s="68">
        <v>9.4619999999999592E-11</v>
      </c>
      <c r="AH326" s="68" t="s">
        <v>442</v>
      </c>
    </row>
    <row r="327" spans="1:34" s="68" customFormat="1" ht="14.5" x14ac:dyDescent="0.35">
      <c r="A327" s="68" t="s">
        <v>832</v>
      </c>
      <c r="B327" s="68" t="s">
        <v>41</v>
      </c>
      <c r="C327" s="68" t="s">
        <v>47</v>
      </c>
      <c r="D327" s="68" t="s">
        <v>42</v>
      </c>
      <c r="E327" s="68" t="s">
        <v>46</v>
      </c>
      <c r="G327" s="68" t="s">
        <v>14</v>
      </c>
      <c r="H327" s="68" t="s">
        <v>1288</v>
      </c>
      <c r="I327" s="68" t="s">
        <v>16</v>
      </c>
      <c r="J327" s="68">
        <v>25</v>
      </c>
      <c r="P327" s="68">
        <v>1.182749999999995E-10</v>
      </c>
      <c r="AH327" s="68" t="s">
        <v>442</v>
      </c>
    </row>
    <row r="328" spans="1:34" s="68" customFormat="1" ht="14.5" x14ac:dyDescent="0.35">
      <c r="A328" s="68" t="s">
        <v>832</v>
      </c>
      <c r="B328" s="68" t="s">
        <v>41</v>
      </c>
      <c r="C328" s="68" t="s">
        <v>47</v>
      </c>
      <c r="D328" s="68" t="s">
        <v>42</v>
      </c>
      <c r="E328" s="68" t="s">
        <v>46</v>
      </c>
      <c r="G328" s="68" t="s">
        <v>14</v>
      </c>
      <c r="H328" s="68" t="s">
        <v>1289</v>
      </c>
      <c r="I328" s="68" t="s">
        <v>16</v>
      </c>
      <c r="J328" s="68">
        <v>25</v>
      </c>
      <c r="P328" s="68">
        <v>1.182749999999995E-10</v>
      </c>
      <c r="AH328" s="68" t="s">
        <v>442</v>
      </c>
    </row>
    <row r="329" spans="1:34" s="68" customFormat="1" ht="14.5" x14ac:dyDescent="0.35">
      <c r="A329" s="68" t="s">
        <v>832</v>
      </c>
      <c r="B329" s="68" t="s">
        <v>41</v>
      </c>
      <c r="C329" s="68" t="s">
        <v>47</v>
      </c>
      <c r="D329" s="68" t="s">
        <v>42</v>
      </c>
      <c r="E329" s="68" t="s">
        <v>46</v>
      </c>
      <c r="G329" s="68" t="s">
        <v>14</v>
      </c>
      <c r="H329" s="68" t="s">
        <v>1290</v>
      </c>
      <c r="I329" s="68" t="s">
        <v>16</v>
      </c>
      <c r="J329" s="68">
        <v>25</v>
      </c>
      <c r="P329" s="68">
        <v>3.075149999999987E-10</v>
      </c>
      <c r="AH329" s="68" t="s">
        <v>442</v>
      </c>
    </row>
    <row r="330" spans="1:34" s="68" customFormat="1" ht="14.5" x14ac:dyDescent="0.35">
      <c r="A330" s="68" t="s">
        <v>832</v>
      </c>
      <c r="B330" s="68" t="s">
        <v>41</v>
      </c>
      <c r="C330" s="68" t="s">
        <v>47</v>
      </c>
      <c r="D330" s="68" t="s">
        <v>42</v>
      </c>
      <c r="E330" s="68" t="s">
        <v>46</v>
      </c>
      <c r="G330" s="68" t="s">
        <v>14</v>
      </c>
      <c r="H330" s="68" t="s">
        <v>1291</v>
      </c>
      <c r="I330" s="68" t="s">
        <v>16</v>
      </c>
      <c r="J330" s="68">
        <v>25</v>
      </c>
      <c r="P330" s="68">
        <v>1.561229999999993E-9</v>
      </c>
      <c r="AH330" s="68" t="s">
        <v>442</v>
      </c>
    </row>
    <row r="331" spans="1:34" s="68" customFormat="1" ht="14.5" x14ac:dyDescent="0.35">
      <c r="A331" s="68" t="s">
        <v>832</v>
      </c>
      <c r="B331" s="68" t="s">
        <v>131</v>
      </c>
      <c r="C331" s="68" t="s">
        <v>47</v>
      </c>
      <c r="D331" s="68" t="s">
        <v>140</v>
      </c>
      <c r="E331" s="68" t="s">
        <v>141</v>
      </c>
      <c r="G331" s="68" t="s">
        <v>14</v>
      </c>
      <c r="H331" s="68" t="s">
        <v>20</v>
      </c>
      <c r="I331" s="68" t="s">
        <v>16</v>
      </c>
      <c r="J331" s="68">
        <v>25</v>
      </c>
      <c r="K331" s="68">
        <v>3.16384805005878E-4</v>
      </c>
      <c r="L331" s="68">
        <v>1.31350436777523E-4</v>
      </c>
      <c r="M331" s="68">
        <v>1.30986114253872E-4</v>
      </c>
      <c r="N331" s="68">
        <v>2.3583887305532201E-4</v>
      </c>
      <c r="O331" s="68">
        <v>3.0987161268471701E-4</v>
      </c>
      <c r="P331" s="68">
        <v>2.90024473683235E-4</v>
      </c>
      <c r="Q331" s="68">
        <v>2.78035536696489E-4</v>
      </c>
      <c r="R331" s="68">
        <v>2.5421169858445201E-4</v>
      </c>
      <c r="S331" s="68">
        <v>2.3128305782500001E-4</v>
      </c>
      <c r="T331" s="68">
        <v>2.5172130160000002E-4</v>
      </c>
      <c r="U331" s="68">
        <v>2.58632163925E-4</v>
      </c>
      <c r="V331" s="68">
        <v>2.6022160439999998E-4</v>
      </c>
      <c r="W331" s="68">
        <v>2.1827310694711699E-4</v>
      </c>
      <c r="X331" s="68">
        <v>2.20187671000009E-4</v>
      </c>
      <c r="Y331" s="68">
        <v>2.06338345626002E-4</v>
      </c>
      <c r="Z331" s="68">
        <v>2.0559606040084299E-4</v>
      </c>
      <c r="AA331" s="68">
        <v>2.1179472094521199E-4</v>
      </c>
      <c r="AB331" s="68">
        <v>2.1938700523301699E-4</v>
      </c>
      <c r="AC331" s="68">
        <v>2.2133064970047099E-4</v>
      </c>
      <c r="AD331" s="68">
        <v>2.3605333386985799E-4</v>
      </c>
      <c r="AE331" s="68">
        <v>1.9910711915602301E-4</v>
      </c>
      <c r="AF331" s="68">
        <v>2.2260772448214701E-4</v>
      </c>
      <c r="AG331" s="68">
        <v>2.2385004499007001E-4</v>
      </c>
      <c r="AH331" s="68" t="s">
        <v>534</v>
      </c>
    </row>
    <row r="332" spans="1:34" s="68" customFormat="1" ht="14.5" x14ac:dyDescent="0.35">
      <c r="A332" s="68" t="s">
        <v>832</v>
      </c>
      <c r="B332" s="68" t="s">
        <v>41</v>
      </c>
      <c r="C332" s="68" t="s">
        <v>47</v>
      </c>
      <c r="D332" s="68" t="s">
        <v>42</v>
      </c>
      <c r="E332" s="68" t="s">
        <v>46</v>
      </c>
      <c r="G332" s="68" t="s">
        <v>14</v>
      </c>
      <c r="H332" s="68" t="s">
        <v>1285</v>
      </c>
      <c r="I332" s="68" t="s">
        <v>17</v>
      </c>
      <c r="J332" s="68">
        <v>1</v>
      </c>
      <c r="P332" s="68">
        <v>7.1154239999999696E-8</v>
      </c>
      <c r="AH332" s="68" t="s">
        <v>442</v>
      </c>
    </row>
    <row r="333" spans="1:34" s="68" customFormat="1" ht="14.5" x14ac:dyDescent="0.35">
      <c r="A333" s="68" t="s">
        <v>832</v>
      </c>
      <c r="B333" s="68" t="s">
        <v>41</v>
      </c>
      <c r="C333" s="68" t="s">
        <v>47</v>
      </c>
      <c r="D333" s="68" t="s">
        <v>42</v>
      </c>
      <c r="E333" s="68" t="s">
        <v>46</v>
      </c>
      <c r="G333" s="68" t="s">
        <v>14</v>
      </c>
      <c r="H333" s="68" t="s">
        <v>1286</v>
      </c>
      <c r="I333" s="68" t="s">
        <v>17</v>
      </c>
      <c r="J333" s="68">
        <v>1</v>
      </c>
      <c r="P333" s="68">
        <v>7.1154239999999696E-8</v>
      </c>
      <c r="AH333" s="68" t="s">
        <v>442</v>
      </c>
    </row>
    <row r="334" spans="1:34" s="68" customFormat="1" ht="14.5" x14ac:dyDescent="0.35">
      <c r="A334" s="68" t="s">
        <v>832</v>
      </c>
      <c r="B334" s="68" t="s">
        <v>41</v>
      </c>
      <c r="C334" s="68" t="s">
        <v>47</v>
      </c>
      <c r="D334" s="68" t="s">
        <v>42</v>
      </c>
      <c r="E334" s="68" t="s">
        <v>46</v>
      </c>
      <c r="G334" s="68" t="s">
        <v>14</v>
      </c>
      <c r="H334" s="68" t="s">
        <v>1287</v>
      </c>
      <c r="I334" s="68" t="s">
        <v>17</v>
      </c>
      <c r="J334" s="68">
        <v>1</v>
      </c>
      <c r="P334" s="68">
        <v>9.4872319999999603E-8</v>
      </c>
      <c r="AH334" s="68" t="s">
        <v>442</v>
      </c>
    </row>
    <row r="335" spans="1:34" s="68" customFormat="1" ht="14.5" x14ac:dyDescent="0.35">
      <c r="A335" s="68" t="s">
        <v>832</v>
      </c>
      <c r="B335" s="68" t="s">
        <v>41</v>
      </c>
      <c r="C335" s="68" t="s">
        <v>47</v>
      </c>
      <c r="D335" s="68" t="s">
        <v>42</v>
      </c>
      <c r="E335" s="68" t="s">
        <v>46</v>
      </c>
      <c r="G335" s="68" t="s">
        <v>14</v>
      </c>
      <c r="H335" s="68" t="s">
        <v>1288</v>
      </c>
      <c r="I335" s="68" t="s">
        <v>17</v>
      </c>
      <c r="J335" s="68">
        <v>1</v>
      </c>
      <c r="P335" s="68">
        <v>1.185903999999995E-7</v>
      </c>
      <c r="AH335" s="68" t="s">
        <v>442</v>
      </c>
    </row>
    <row r="336" spans="1:34" s="68" customFormat="1" ht="14.5" x14ac:dyDescent="0.35">
      <c r="A336" s="68" t="s">
        <v>832</v>
      </c>
      <c r="B336" s="68" t="s">
        <v>41</v>
      </c>
      <c r="C336" s="68" t="s">
        <v>47</v>
      </c>
      <c r="D336" s="68" t="s">
        <v>42</v>
      </c>
      <c r="E336" s="68" t="s">
        <v>46</v>
      </c>
      <c r="G336" s="68" t="s">
        <v>14</v>
      </c>
      <c r="H336" s="68" t="s">
        <v>1289</v>
      </c>
      <c r="I336" s="68" t="s">
        <v>17</v>
      </c>
      <c r="J336" s="68">
        <v>1</v>
      </c>
      <c r="P336" s="68">
        <v>1.185903999999995E-7</v>
      </c>
      <c r="AH336" s="68" t="s">
        <v>442</v>
      </c>
    </row>
    <row r="337" spans="1:34" s="68" customFormat="1" ht="14.5" x14ac:dyDescent="0.35">
      <c r="A337" s="68" t="s">
        <v>832</v>
      </c>
      <c r="B337" s="68" t="s">
        <v>41</v>
      </c>
      <c r="C337" s="68" t="s">
        <v>47</v>
      </c>
      <c r="D337" s="68" t="s">
        <v>42</v>
      </c>
      <c r="E337" s="68" t="s">
        <v>46</v>
      </c>
      <c r="G337" s="68" t="s">
        <v>14</v>
      </c>
      <c r="H337" s="68" t="s">
        <v>1290</v>
      </c>
      <c r="I337" s="68" t="s">
        <v>17</v>
      </c>
      <c r="J337" s="68">
        <v>1</v>
      </c>
      <c r="P337" s="68">
        <v>3.083350399999987E-7</v>
      </c>
      <c r="AH337" s="68" t="s">
        <v>442</v>
      </c>
    </row>
    <row r="338" spans="1:34" s="68" customFormat="1" ht="14.5" x14ac:dyDescent="0.35">
      <c r="A338" s="68" t="s">
        <v>832</v>
      </c>
      <c r="B338" s="68" t="s">
        <v>41</v>
      </c>
      <c r="C338" s="68" t="s">
        <v>47</v>
      </c>
      <c r="D338" s="68" t="s">
        <v>42</v>
      </c>
      <c r="E338" s="68" t="s">
        <v>46</v>
      </c>
      <c r="G338" s="68" t="s">
        <v>14</v>
      </c>
      <c r="H338" s="68" t="s">
        <v>1291</v>
      </c>
      <c r="I338" s="68" t="s">
        <v>17</v>
      </c>
      <c r="J338" s="68">
        <v>1</v>
      </c>
      <c r="P338" s="68">
        <v>1.5653932799999931E-6</v>
      </c>
      <c r="AH338" s="68" t="s">
        <v>442</v>
      </c>
    </row>
    <row r="339" spans="1:34" s="68" customFormat="1" ht="14.5" x14ac:dyDescent="0.35">
      <c r="A339" s="68" t="s">
        <v>832</v>
      </c>
      <c r="B339" s="68" t="s">
        <v>131</v>
      </c>
      <c r="C339" s="68" t="s">
        <v>47</v>
      </c>
      <c r="D339" s="68" t="s">
        <v>140</v>
      </c>
      <c r="E339" s="68" t="s">
        <v>141</v>
      </c>
      <c r="G339" s="68" t="s">
        <v>14</v>
      </c>
      <c r="H339" s="68" t="s">
        <v>20</v>
      </c>
      <c r="I339" s="68" t="s">
        <v>17</v>
      </c>
      <c r="J339" s="68">
        <v>1</v>
      </c>
      <c r="K339" s="68">
        <v>0.67098889445646603</v>
      </c>
      <c r="L339" s="68">
        <v>0.27856800631777201</v>
      </c>
      <c r="M339" s="68">
        <v>0.27779535110961201</v>
      </c>
      <c r="N339" s="68">
        <v>0.50016708197572701</v>
      </c>
      <c r="O339" s="68">
        <v>0.65717571618174697</v>
      </c>
      <c r="P339" s="68">
        <v>0.61508390378740396</v>
      </c>
      <c r="Q339" s="68">
        <v>0.58965776622591304</v>
      </c>
      <c r="R339" s="68">
        <v>0.53913217035790695</v>
      </c>
      <c r="S339" s="68">
        <v>0.49050510903526001</v>
      </c>
      <c r="T339" s="68">
        <v>0.53385053643327995</v>
      </c>
      <c r="U339" s="68">
        <v>0.54850709325213998</v>
      </c>
      <c r="V339" s="68">
        <v>0.55187797861151999</v>
      </c>
      <c r="W339" s="68">
        <v>0.46291360521344599</v>
      </c>
      <c r="X339" s="68">
        <v>0.46697401265681998</v>
      </c>
      <c r="Y339" s="68">
        <v>0.43760236340362502</v>
      </c>
      <c r="Z339" s="68">
        <v>0.43602812489810799</v>
      </c>
      <c r="AA339" s="68">
        <v>0.44917424418060498</v>
      </c>
      <c r="AB339" s="68">
        <v>0.465275960698182</v>
      </c>
      <c r="AC339" s="68">
        <v>0.46939804188475798</v>
      </c>
      <c r="AD339" s="68">
        <v>0.50062191047119398</v>
      </c>
      <c r="AE339" s="68">
        <v>0.42226637830609298</v>
      </c>
      <c r="AF339" s="68">
        <v>0.47210646208173701</v>
      </c>
      <c r="AG339" s="68">
        <v>0.47474117541494099</v>
      </c>
      <c r="AH339" s="68" t="s">
        <v>534</v>
      </c>
    </row>
    <row r="340" spans="1:34" s="68" customFormat="1" ht="14.5" x14ac:dyDescent="0.35">
      <c r="A340" s="68" t="s">
        <v>832</v>
      </c>
      <c r="B340" s="68" t="s">
        <v>41</v>
      </c>
      <c r="C340" s="68" t="s">
        <v>47</v>
      </c>
      <c r="D340" s="68" t="s">
        <v>42</v>
      </c>
      <c r="E340" s="68" t="s">
        <v>46</v>
      </c>
      <c r="G340" s="68" t="s">
        <v>14</v>
      </c>
      <c r="H340" s="68" t="s">
        <v>1285</v>
      </c>
      <c r="I340" s="68" t="s">
        <v>18</v>
      </c>
      <c r="J340" s="68">
        <v>298</v>
      </c>
      <c r="P340" s="68">
        <v>1.6918055999999971E-10</v>
      </c>
      <c r="AH340" s="68" t="s">
        <v>442</v>
      </c>
    </row>
    <row r="341" spans="1:34" s="68" customFormat="1" ht="14.5" x14ac:dyDescent="0.35">
      <c r="A341" s="68" t="s">
        <v>832</v>
      </c>
      <c r="B341" s="68" t="s">
        <v>41</v>
      </c>
      <c r="C341" s="68" t="s">
        <v>47</v>
      </c>
      <c r="D341" s="68" t="s">
        <v>42</v>
      </c>
      <c r="E341" s="68" t="s">
        <v>46</v>
      </c>
      <c r="G341" s="68" t="s">
        <v>14</v>
      </c>
      <c r="H341" s="68" t="s">
        <v>1286</v>
      </c>
      <c r="I341" s="68" t="s">
        <v>18</v>
      </c>
      <c r="J341" s="68">
        <v>298</v>
      </c>
      <c r="P341" s="68">
        <v>1.6918055999999971E-10</v>
      </c>
      <c r="AH341" s="68" t="s">
        <v>442</v>
      </c>
    </row>
    <row r="342" spans="1:34" s="68" customFormat="1" ht="14.5" x14ac:dyDescent="0.35">
      <c r="A342" s="68" t="s">
        <v>832</v>
      </c>
      <c r="B342" s="68" t="s">
        <v>41</v>
      </c>
      <c r="C342" s="68" t="s">
        <v>47</v>
      </c>
      <c r="D342" s="68" t="s">
        <v>42</v>
      </c>
      <c r="E342" s="68" t="s">
        <v>46</v>
      </c>
      <c r="G342" s="68" t="s">
        <v>14</v>
      </c>
      <c r="H342" s="68" t="s">
        <v>1287</v>
      </c>
      <c r="I342" s="68" t="s">
        <v>18</v>
      </c>
      <c r="J342" s="68">
        <v>298</v>
      </c>
      <c r="P342" s="68">
        <v>2.2557407999999959E-10</v>
      </c>
      <c r="AH342" s="68" t="s">
        <v>442</v>
      </c>
    </row>
    <row r="343" spans="1:34" s="68" customFormat="1" ht="14.5" x14ac:dyDescent="0.35">
      <c r="A343" s="68" t="s">
        <v>832</v>
      </c>
      <c r="B343" s="68" t="s">
        <v>41</v>
      </c>
      <c r="C343" s="68" t="s">
        <v>47</v>
      </c>
      <c r="D343" s="68" t="s">
        <v>42</v>
      </c>
      <c r="E343" s="68" t="s">
        <v>46</v>
      </c>
      <c r="G343" s="68" t="s">
        <v>14</v>
      </c>
      <c r="H343" s="68" t="s">
        <v>1288</v>
      </c>
      <c r="I343" s="68" t="s">
        <v>18</v>
      </c>
      <c r="J343" s="68">
        <v>298</v>
      </c>
      <c r="P343" s="68">
        <v>2.819675999999995E-10</v>
      </c>
      <c r="AH343" s="68" t="s">
        <v>442</v>
      </c>
    </row>
    <row r="344" spans="1:34" s="68" customFormat="1" ht="14.5" x14ac:dyDescent="0.35">
      <c r="A344" s="68" t="s">
        <v>832</v>
      </c>
      <c r="B344" s="68" t="s">
        <v>41</v>
      </c>
      <c r="C344" s="68" t="s">
        <v>47</v>
      </c>
      <c r="D344" s="68" t="s">
        <v>42</v>
      </c>
      <c r="E344" s="68" t="s">
        <v>46</v>
      </c>
      <c r="G344" s="68" t="s">
        <v>14</v>
      </c>
      <c r="H344" s="68" t="s">
        <v>1289</v>
      </c>
      <c r="I344" s="68" t="s">
        <v>18</v>
      </c>
      <c r="J344" s="68">
        <v>298</v>
      </c>
      <c r="P344" s="68">
        <v>2.819675999999995E-10</v>
      </c>
      <c r="AH344" s="68" t="s">
        <v>442</v>
      </c>
    </row>
    <row r="345" spans="1:34" s="68" customFormat="1" ht="14.5" x14ac:dyDescent="0.35">
      <c r="A345" s="68" t="s">
        <v>832</v>
      </c>
      <c r="B345" s="68" t="s">
        <v>41</v>
      </c>
      <c r="C345" s="68" t="s">
        <v>47</v>
      </c>
      <c r="D345" s="68" t="s">
        <v>42</v>
      </c>
      <c r="E345" s="68" t="s">
        <v>46</v>
      </c>
      <c r="G345" s="68" t="s">
        <v>14</v>
      </c>
      <c r="H345" s="68" t="s">
        <v>1290</v>
      </c>
      <c r="I345" s="68" t="s">
        <v>18</v>
      </c>
      <c r="J345" s="68">
        <v>298</v>
      </c>
      <c r="P345" s="68">
        <v>7.3311575999999874E-10</v>
      </c>
      <c r="AH345" s="68" t="s">
        <v>442</v>
      </c>
    </row>
    <row r="346" spans="1:34" s="68" customFormat="1" ht="14.5" x14ac:dyDescent="0.35">
      <c r="A346" s="68" t="s">
        <v>832</v>
      </c>
      <c r="B346" s="68" t="s">
        <v>41</v>
      </c>
      <c r="C346" s="68" t="s">
        <v>47</v>
      </c>
      <c r="D346" s="68" t="s">
        <v>42</v>
      </c>
      <c r="E346" s="68" t="s">
        <v>46</v>
      </c>
      <c r="G346" s="68" t="s">
        <v>14</v>
      </c>
      <c r="H346" s="68" t="s">
        <v>1291</v>
      </c>
      <c r="I346" s="68" t="s">
        <v>18</v>
      </c>
      <c r="J346" s="68">
        <v>298</v>
      </c>
      <c r="P346" s="68">
        <v>3.7219723199999939E-9</v>
      </c>
      <c r="AH346" s="68" t="s">
        <v>442</v>
      </c>
    </row>
    <row r="347" spans="1:34" s="68" customFormat="1" ht="14.5" x14ac:dyDescent="0.35">
      <c r="A347" s="68" t="s">
        <v>832</v>
      </c>
      <c r="B347" s="68" t="s">
        <v>131</v>
      </c>
      <c r="C347" s="68" t="s">
        <v>47</v>
      </c>
      <c r="D347" s="68" t="s">
        <v>140</v>
      </c>
      <c r="E347" s="68" t="s">
        <v>141</v>
      </c>
      <c r="G347" s="68" t="s">
        <v>14</v>
      </c>
      <c r="H347" s="68" t="s">
        <v>20</v>
      </c>
      <c r="I347" s="68" t="s">
        <v>18</v>
      </c>
      <c r="J347" s="68">
        <v>298</v>
      </c>
      <c r="K347" s="68">
        <v>3.7713068756700701E-4</v>
      </c>
      <c r="L347" s="68">
        <v>1.56569720638808E-4</v>
      </c>
      <c r="M347" s="68">
        <v>1.56135448190615E-4</v>
      </c>
      <c r="N347" s="68">
        <v>2.8111993668194401E-4</v>
      </c>
      <c r="O347" s="68">
        <v>3.6936696232018202E-4</v>
      </c>
      <c r="P347" s="68">
        <v>3.4570917263041602E-4</v>
      </c>
      <c r="Q347" s="68">
        <v>3.3141835974221398E-4</v>
      </c>
      <c r="R347" s="68">
        <v>3.0302034471266698E-4</v>
      </c>
      <c r="S347" s="68">
        <v>2.7568940492740001E-4</v>
      </c>
      <c r="T347" s="68">
        <v>3.0005179150720002E-4</v>
      </c>
      <c r="U347" s="68">
        <v>3.0828953939860001E-4</v>
      </c>
      <c r="V347" s="68">
        <v>3.1018415244480003E-4</v>
      </c>
      <c r="W347" s="68">
        <v>2.6018154348096299E-4</v>
      </c>
      <c r="X347" s="68">
        <v>2.6246370383201101E-4</v>
      </c>
      <c r="Y347" s="68">
        <v>2.4595530798619402E-4</v>
      </c>
      <c r="Z347" s="68">
        <v>2.4507050399780498E-4</v>
      </c>
      <c r="AA347" s="68">
        <v>2.5245930736669201E-4</v>
      </c>
      <c r="AB347" s="68">
        <v>2.61509310237756E-4</v>
      </c>
      <c r="AC347" s="68">
        <v>2.6382613444296099E-4</v>
      </c>
      <c r="AD347" s="68">
        <v>2.8137557397286999E-4</v>
      </c>
      <c r="AE347" s="68">
        <v>2.37335686033979E-4</v>
      </c>
      <c r="AF347" s="68">
        <v>2.6534840758271898E-4</v>
      </c>
      <c r="AG347" s="68">
        <v>2.6682925362816399E-4</v>
      </c>
      <c r="AH347" s="68" t="s">
        <v>534</v>
      </c>
    </row>
    <row r="348" spans="1:34" s="68" customFormat="1" ht="14.5" x14ac:dyDescent="0.35">
      <c r="A348" s="68" t="s">
        <v>832</v>
      </c>
      <c r="B348" s="68" t="s">
        <v>41</v>
      </c>
      <c r="C348" s="68" t="s">
        <v>47</v>
      </c>
      <c r="D348" s="68" t="s">
        <v>42</v>
      </c>
      <c r="E348" s="68" t="s">
        <v>46</v>
      </c>
      <c r="G348" s="68" t="s">
        <v>14</v>
      </c>
      <c r="H348" s="68" t="s">
        <v>1292</v>
      </c>
      <c r="I348" s="68" t="s">
        <v>16</v>
      </c>
      <c r="J348" s="68">
        <v>25</v>
      </c>
      <c r="K348" s="68">
        <v>2.023224000000009E-7</v>
      </c>
      <c r="P348" s="68">
        <v>5.0842773599999989E-7</v>
      </c>
      <c r="Q348" s="68">
        <v>9.4341554399999693E-7</v>
      </c>
      <c r="R348" s="68">
        <v>5.935056E-7</v>
      </c>
      <c r="S348" s="68">
        <v>5.0743679999999998E-7</v>
      </c>
      <c r="T348" s="68">
        <v>1.5903151290713311E-7</v>
      </c>
      <c r="U348" s="68">
        <v>2.82254013736728E-7</v>
      </c>
      <c r="V348" s="68">
        <v>3.65224431571179E-7</v>
      </c>
      <c r="AA348" s="68">
        <v>2.8224000000000001E-9</v>
      </c>
      <c r="AB348" s="68">
        <v>1.9392000000000001E-9</v>
      </c>
      <c r="AD348" s="68">
        <v>3.9071999999999999E-9</v>
      </c>
      <c r="AE348" s="68">
        <v>2.8248E-9</v>
      </c>
      <c r="AF348" s="68">
        <v>4.7280000000000002E-9</v>
      </c>
      <c r="AG348" s="68">
        <v>1.2187199999999999E-8</v>
      </c>
      <c r="AH348" s="68" t="s">
        <v>367</v>
      </c>
    </row>
    <row r="349" spans="1:34" s="68" customFormat="1" ht="14.5" x14ac:dyDescent="0.35">
      <c r="A349" s="68" t="s">
        <v>832</v>
      </c>
      <c r="B349" s="68" t="s">
        <v>41</v>
      </c>
      <c r="C349" s="68" t="s">
        <v>47</v>
      </c>
      <c r="D349" s="68" t="s">
        <v>42</v>
      </c>
      <c r="E349" s="68" t="s">
        <v>46</v>
      </c>
      <c r="G349" s="68" t="s">
        <v>14</v>
      </c>
      <c r="H349" s="68" t="s">
        <v>1293</v>
      </c>
      <c r="I349" s="68" t="s">
        <v>16</v>
      </c>
      <c r="J349" s="68">
        <v>25</v>
      </c>
      <c r="K349" s="68">
        <v>2.023224000000009E-7</v>
      </c>
      <c r="P349" s="68">
        <v>5.0842773599999989E-7</v>
      </c>
      <c r="Q349" s="68">
        <v>9.4341554399999693E-7</v>
      </c>
      <c r="R349" s="68">
        <v>5.935056E-7</v>
      </c>
      <c r="S349" s="68">
        <v>5.0743679999999998E-7</v>
      </c>
      <c r="T349" s="68">
        <v>1.5903151290713311E-7</v>
      </c>
      <c r="U349" s="68">
        <v>2.82254013736728E-7</v>
      </c>
      <c r="V349" s="68">
        <v>3.65224431571179E-7</v>
      </c>
      <c r="AA349" s="68">
        <v>2.8224000000000001E-9</v>
      </c>
      <c r="AB349" s="68">
        <v>1.9392000000000001E-9</v>
      </c>
      <c r="AD349" s="68">
        <v>3.9071999999999999E-9</v>
      </c>
      <c r="AE349" s="68">
        <v>2.8248E-9</v>
      </c>
      <c r="AF349" s="68">
        <v>4.7280000000000002E-9</v>
      </c>
      <c r="AG349" s="68">
        <v>1.2187199999999999E-8</v>
      </c>
      <c r="AH349" s="68" t="s">
        <v>367</v>
      </c>
    </row>
    <row r="350" spans="1:34" s="68" customFormat="1" ht="14.5" x14ac:dyDescent="0.35">
      <c r="A350" s="68" t="s">
        <v>832</v>
      </c>
      <c r="B350" s="68" t="s">
        <v>41</v>
      </c>
      <c r="C350" s="68" t="s">
        <v>47</v>
      </c>
      <c r="D350" s="68" t="s">
        <v>42</v>
      </c>
      <c r="E350" s="68" t="s">
        <v>46</v>
      </c>
      <c r="G350" s="68" t="s">
        <v>14</v>
      </c>
      <c r="H350" s="68" t="s">
        <v>1294</v>
      </c>
      <c r="I350" s="68" t="s">
        <v>16</v>
      </c>
      <c r="J350" s="68">
        <v>25</v>
      </c>
      <c r="K350" s="68">
        <v>2.6976320000000118E-7</v>
      </c>
      <c r="P350" s="68">
        <v>6.77903648E-7</v>
      </c>
      <c r="Q350" s="68">
        <v>1.257887391999996E-6</v>
      </c>
      <c r="R350" s="68">
        <v>7.9134080000000003E-7</v>
      </c>
      <c r="S350" s="68">
        <v>6.7658240000000001E-7</v>
      </c>
      <c r="T350" s="68">
        <v>2.1204201720951079E-7</v>
      </c>
      <c r="U350" s="68">
        <v>3.7633868498230399E-7</v>
      </c>
      <c r="V350" s="68">
        <v>4.8696590876157204E-7</v>
      </c>
      <c r="AA350" s="68">
        <v>3.7632000000000004E-9</v>
      </c>
      <c r="AB350" s="68">
        <v>2.5855999999999998E-9</v>
      </c>
      <c r="AD350" s="68">
        <v>5.2096000000000007E-9</v>
      </c>
      <c r="AE350" s="68">
        <v>3.7664000000000014E-9</v>
      </c>
      <c r="AF350" s="68">
        <v>6.3040000000000014E-9</v>
      </c>
      <c r="AG350" s="68">
        <v>1.6249600000000001E-8</v>
      </c>
      <c r="AH350" s="68" t="s">
        <v>367</v>
      </c>
    </row>
    <row r="351" spans="1:34" s="68" customFormat="1" ht="14.5" x14ac:dyDescent="0.35">
      <c r="A351" s="68" t="s">
        <v>832</v>
      </c>
      <c r="B351" s="68" t="s">
        <v>41</v>
      </c>
      <c r="C351" s="68" t="s">
        <v>47</v>
      </c>
      <c r="D351" s="68" t="s">
        <v>42</v>
      </c>
      <c r="E351" s="68" t="s">
        <v>46</v>
      </c>
      <c r="G351" s="68" t="s">
        <v>14</v>
      </c>
      <c r="H351" s="68" t="s">
        <v>1295</v>
      </c>
      <c r="I351" s="68" t="s">
        <v>16</v>
      </c>
      <c r="J351" s="68">
        <v>25</v>
      </c>
      <c r="K351" s="68">
        <v>3.3720400000000152E-7</v>
      </c>
      <c r="P351" s="68">
        <v>8.4737956E-7</v>
      </c>
      <c r="Q351" s="68">
        <v>1.5723592399999951E-6</v>
      </c>
      <c r="R351" s="68">
        <v>9.8917599999999996E-7</v>
      </c>
      <c r="S351" s="68">
        <v>8.4572800000000004E-7</v>
      </c>
      <c r="T351" s="68">
        <v>2.6505252151188847E-7</v>
      </c>
      <c r="U351" s="68">
        <v>4.7042335622788002E-7</v>
      </c>
      <c r="V351" s="68">
        <v>6.0870738595196508E-7</v>
      </c>
      <c r="AA351" s="68">
        <v>4.7040000000000003E-9</v>
      </c>
      <c r="AB351" s="68">
        <v>3.232E-9</v>
      </c>
      <c r="AD351" s="68">
        <v>6.5120000000000007E-9</v>
      </c>
      <c r="AE351" s="68">
        <v>4.7080000000000007E-9</v>
      </c>
      <c r="AF351" s="68">
        <v>7.8800000000000001E-9</v>
      </c>
      <c r="AG351" s="68">
        <v>2.0312E-8</v>
      </c>
      <c r="AH351" s="68" t="s">
        <v>367</v>
      </c>
    </row>
    <row r="352" spans="1:34" s="68" customFormat="1" ht="14.5" x14ac:dyDescent="0.35">
      <c r="A352" s="68" t="s">
        <v>832</v>
      </c>
      <c r="B352" s="68" t="s">
        <v>41</v>
      </c>
      <c r="C352" s="68" t="s">
        <v>47</v>
      </c>
      <c r="D352" s="68" t="s">
        <v>42</v>
      </c>
      <c r="E352" s="68" t="s">
        <v>46</v>
      </c>
      <c r="G352" s="68" t="s">
        <v>14</v>
      </c>
      <c r="H352" s="68" t="s">
        <v>1296</v>
      </c>
      <c r="I352" s="68" t="s">
        <v>16</v>
      </c>
      <c r="J352" s="68">
        <v>25</v>
      </c>
      <c r="K352" s="68">
        <v>3.3720400000000152E-7</v>
      </c>
      <c r="P352" s="68">
        <v>8.4737956E-7</v>
      </c>
      <c r="Q352" s="68">
        <v>1.5723592399999951E-6</v>
      </c>
      <c r="R352" s="68">
        <v>9.8917599999999996E-7</v>
      </c>
      <c r="S352" s="68">
        <v>8.4572800000000004E-7</v>
      </c>
      <c r="T352" s="68">
        <v>2.6505252151188847E-7</v>
      </c>
      <c r="U352" s="68">
        <v>4.7042335622788002E-7</v>
      </c>
      <c r="V352" s="68">
        <v>6.0870738595196508E-7</v>
      </c>
      <c r="AA352" s="68">
        <v>4.7040000000000003E-9</v>
      </c>
      <c r="AB352" s="68">
        <v>3.232E-9</v>
      </c>
      <c r="AD352" s="68">
        <v>6.5120000000000007E-9</v>
      </c>
      <c r="AE352" s="68">
        <v>4.7080000000000007E-9</v>
      </c>
      <c r="AF352" s="68">
        <v>7.8800000000000001E-9</v>
      </c>
      <c r="AG352" s="68">
        <v>2.0312E-8</v>
      </c>
      <c r="AH352" s="68" t="s">
        <v>367</v>
      </c>
    </row>
    <row r="353" spans="1:34" s="68" customFormat="1" ht="14.5" x14ac:dyDescent="0.35">
      <c r="A353" s="68" t="s">
        <v>832</v>
      </c>
      <c r="B353" s="68" t="s">
        <v>41</v>
      </c>
      <c r="C353" s="68" t="s">
        <v>47</v>
      </c>
      <c r="D353" s="68" t="s">
        <v>42</v>
      </c>
      <c r="E353" s="68" t="s">
        <v>46</v>
      </c>
      <c r="G353" s="68" t="s">
        <v>14</v>
      </c>
      <c r="H353" s="68" t="s">
        <v>1297</v>
      </c>
      <c r="I353" s="68" t="s">
        <v>16</v>
      </c>
      <c r="J353" s="68">
        <v>25</v>
      </c>
      <c r="K353" s="68">
        <v>8.7673040000000398E-7</v>
      </c>
      <c r="P353" s="68">
        <v>2.2031868560000001E-6</v>
      </c>
      <c r="Q353" s="68">
        <v>4.0881340239999869E-6</v>
      </c>
      <c r="R353" s="68">
        <v>2.5718575999999998E-6</v>
      </c>
      <c r="S353" s="68">
        <v>2.1988928E-6</v>
      </c>
      <c r="T353" s="68">
        <v>6.8913655593091011E-7</v>
      </c>
      <c r="U353" s="68">
        <v>1.2231007261924881E-6</v>
      </c>
      <c r="V353" s="68">
        <v>1.5826392034751089E-6</v>
      </c>
      <c r="AA353" s="68">
        <v>1.2230399999999999E-8</v>
      </c>
      <c r="AB353" s="68">
        <v>8.4032000000000001E-9</v>
      </c>
      <c r="AD353" s="68">
        <v>1.6931199999999999E-8</v>
      </c>
      <c r="AE353" s="68">
        <v>1.2240799999999999E-8</v>
      </c>
      <c r="AF353" s="68">
        <v>2.0488000000000001E-8</v>
      </c>
      <c r="AG353" s="68">
        <v>5.2811200000000013E-8</v>
      </c>
      <c r="AH353" s="68" t="s">
        <v>367</v>
      </c>
    </row>
    <row r="354" spans="1:34" s="68" customFormat="1" ht="14.5" x14ac:dyDescent="0.35">
      <c r="A354" s="68" t="s">
        <v>832</v>
      </c>
      <c r="B354" s="68" t="s">
        <v>41</v>
      </c>
      <c r="C354" s="68" t="s">
        <v>47</v>
      </c>
      <c r="D354" s="68" t="s">
        <v>42</v>
      </c>
      <c r="E354" s="68" t="s">
        <v>46</v>
      </c>
      <c r="G354" s="68" t="s">
        <v>14</v>
      </c>
      <c r="H354" s="68" t="s">
        <v>1298</v>
      </c>
      <c r="I354" s="68" t="s">
        <v>16</v>
      </c>
      <c r="J354" s="68">
        <v>25</v>
      </c>
      <c r="K354" s="68">
        <v>4.4510928000000201E-6</v>
      </c>
      <c r="P354" s="68">
        <v>1.1185410191999999E-5</v>
      </c>
      <c r="Q354" s="68">
        <v>2.0755141967999931E-5</v>
      </c>
      <c r="R354" s="68">
        <v>1.30571232E-5</v>
      </c>
      <c r="S354" s="68">
        <v>1.11636096E-5</v>
      </c>
      <c r="T354" s="68">
        <v>3.4986932839569278E-6</v>
      </c>
      <c r="U354" s="68">
        <v>6.2095883022080168E-6</v>
      </c>
      <c r="V354" s="68">
        <v>8.0349374945659389E-6</v>
      </c>
      <c r="AA354" s="68">
        <v>6.2092800000000001E-8</v>
      </c>
      <c r="AB354" s="68">
        <v>4.2662399999999997E-8</v>
      </c>
      <c r="AD354" s="68">
        <v>8.5958400000000003E-8</v>
      </c>
      <c r="AE354" s="68">
        <v>6.2145600000000011E-8</v>
      </c>
      <c r="AF354" s="68">
        <v>1.04016E-7</v>
      </c>
      <c r="AG354" s="68">
        <v>2.6811840000000001E-7</v>
      </c>
      <c r="AH354" s="68" t="s">
        <v>367</v>
      </c>
    </row>
    <row r="355" spans="1:34" s="68" customFormat="1" ht="14.5" x14ac:dyDescent="0.35">
      <c r="A355" s="68" t="s">
        <v>832</v>
      </c>
      <c r="B355" s="68" t="s">
        <v>131</v>
      </c>
      <c r="C355" s="68" t="s">
        <v>47</v>
      </c>
      <c r="D355" s="68" t="s">
        <v>140</v>
      </c>
      <c r="E355" s="68" t="s">
        <v>142</v>
      </c>
      <c r="G355" s="68" t="s">
        <v>14</v>
      </c>
      <c r="H355" s="68" t="s">
        <v>20</v>
      </c>
      <c r="I355" s="68" t="s">
        <v>16</v>
      </c>
      <c r="J355" s="68">
        <v>25</v>
      </c>
      <c r="K355" s="68">
        <v>2.7009556549513703E-4</v>
      </c>
      <c r="L355" s="68">
        <v>3.8834807871415E-4</v>
      </c>
      <c r="M355" s="68">
        <v>3.99283205560932E-4</v>
      </c>
      <c r="N355" s="68">
        <v>2.5640674194894497E-4</v>
      </c>
      <c r="O355" s="68">
        <v>2.6668985859120098E-4</v>
      </c>
      <c r="P355" s="68">
        <v>2.4752218611493799E-4</v>
      </c>
      <c r="Q355" s="68">
        <v>2.5376574118401101E-4</v>
      </c>
      <c r="R355" s="68">
        <v>2.6071331486498102E-4</v>
      </c>
      <c r="S355" s="68">
        <v>2.5327909249999998E-4</v>
      </c>
      <c r="T355" s="68">
        <v>2.41551646875E-4</v>
      </c>
      <c r="U355" s="68">
        <v>2.4342589427499999E-4</v>
      </c>
      <c r="V355" s="68">
        <v>2.46408363125E-4</v>
      </c>
      <c r="W355" s="68">
        <v>2.01059233333962E-4</v>
      </c>
      <c r="X355" s="68">
        <v>2.02684526437952E-4</v>
      </c>
      <c r="Y355" s="68">
        <v>1.7038077794577101E-4</v>
      </c>
      <c r="Z355" s="68">
        <v>1.7079763975578799E-4</v>
      </c>
      <c r="AA355" s="68">
        <v>1.8069521390969701E-4</v>
      </c>
      <c r="AB355" s="68">
        <v>1.9105096662178699E-4</v>
      </c>
      <c r="AC355" s="68">
        <v>1.9082331085792099E-4</v>
      </c>
      <c r="AD355" s="68">
        <v>2.1335820018246999E-4</v>
      </c>
      <c r="AE355" s="68">
        <v>1.70079401612136E-4</v>
      </c>
      <c r="AF355" s="68">
        <v>2.00610342867526E-4</v>
      </c>
      <c r="AG355" s="68">
        <v>2.1818705117004301E-4</v>
      </c>
      <c r="AH355" s="68" t="s">
        <v>535</v>
      </c>
    </row>
    <row r="356" spans="1:34" s="68" customFormat="1" ht="14.5" x14ac:dyDescent="0.35">
      <c r="A356" s="68" t="s">
        <v>832</v>
      </c>
      <c r="B356" s="68" t="s">
        <v>41</v>
      </c>
      <c r="C356" s="68" t="s">
        <v>47</v>
      </c>
      <c r="D356" s="68" t="s">
        <v>42</v>
      </c>
      <c r="E356" s="68" t="s">
        <v>46</v>
      </c>
      <c r="G356" s="68" t="s">
        <v>14</v>
      </c>
      <c r="H356" s="68" t="s">
        <v>1292</v>
      </c>
      <c r="I356" s="68" t="s">
        <v>18</v>
      </c>
      <c r="J356" s="68">
        <v>298</v>
      </c>
      <c r="K356" s="68">
        <v>4.7480009220000301E-7</v>
      </c>
      <c r="P356" s="68">
        <v>1.193152789458003E-6</v>
      </c>
      <c r="Q356" s="68">
        <v>2.2139604278819968E-6</v>
      </c>
      <c r="R356" s="68">
        <v>1.3928092668000029E-6</v>
      </c>
      <c r="S356" s="68">
        <v>1.1908273104000029E-6</v>
      </c>
      <c r="T356" s="68">
        <v>3.7320720291481502E-7</v>
      </c>
      <c r="U356" s="68">
        <v>6.6237960673666797E-7</v>
      </c>
      <c r="V356" s="68">
        <v>8.5709043478966197E-7</v>
      </c>
      <c r="AA356" s="68">
        <v>6.6234672E-9</v>
      </c>
      <c r="AB356" s="68">
        <v>4.5508176000000003E-9</v>
      </c>
      <c r="AD356" s="68">
        <v>9.1692215999999988E-9</v>
      </c>
      <c r="AE356" s="68">
        <v>6.6290993999999996E-9</v>
      </c>
      <c r="AF356" s="68">
        <v>1.1095434E-8</v>
      </c>
      <c r="AG356" s="68">
        <v>2.8600311600000001E-8</v>
      </c>
      <c r="AH356" s="68" t="s">
        <v>367</v>
      </c>
    </row>
    <row r="357" spans="1:34" s="68" customFormat="1" ht="14.5" x14ac:dyDescent="0.35">
      <c r="A357" s="68" t="s">
        <v>832</v>
      </c>
      <c r="B357" s="68" t="s">
        <v>41</v>
      </c>
      <c r="C357" s="68" t="s">
        <v>47</v>
      </c>
      <c r="D357" s="68" t="s">
        <v>42</v>
      </c>
      <c r="E357" s="68" t="s">
        <v>46</v>
      </c>
      <c r="G357" s="68" t="s">
        <v>14</v>
      </c>
      <c r="H357" s="68" t="s">
        <v>1293</v>
      </c>
      <c r="I357" s="68" t="s">
        <v>18</v>
      </c>
      <c r="J357" s="68">
        <v>298</v>
      </c>
      <c r="K357" s="68">
        <v>4.7480009220000301E-7</v>
      </c>
      <c r="P357" s="68">
        <v>1.193152789458003E-6</v>
      </c>
      <c r="Q357" s="68">
        <v>2.2139604278819968E-6</v>
      </c>
      <c r="R357" s="68">
        <v>1.3928092668000029E-6</v>
      </c>
      <c r="S357" s="68">
        <v>1.1908273104000029E-6</v>
      </c>
      <c r="T357" s="68">
        <v>3.7320720291481502E-7</v>
      </c>
      <c r="U357" s="68">
        <v>6.6237960673666797E-7</v>
      </c>
      <c r="V357" s="68">
        <v>8.5709043478966197E-7</v>
      </c>
      <c r="AA357" s="68">
        <v>6.6234672E-9</v>
      </c>
      <c r="AB357" s="68">
        <v>4.5508176000000003E-9</v>
      </c>
      <c r="AD357" s="68">
        <v>9.1692215999999988E-9</v>
      </c>
      <c r="AE357" s="68">
        <v>6.6290993999999996E-9</v>
      </c>
      <c r="AF357" s="68">
        <v>1.1095434E-8</v>
      </c>
      <c r="AG357" s="68">
        <v>2.8600311600000001E-8</v>
      </c>
      <c r="AH357" s="68" t="s">
        <v>367</v>
      </c>
    </row>
    <row r="358" spans="1:34" s="68" customFormat="1" ht="14.5" x14ac:dyDescent="0.35">
      <c r="A358" s="68" t="s">
        <v>832</v>
      </c>
      <c r="B358" s="68" t="s">
        <v>41</v>
      </c>
      <c r="C358" s="68" t="s">
        <v>47</v>
      </c>
      <c r="D358" s="68" t="s">
        <v>42</v>
      </c>
      <c r="E358" s="68" t="s">
        <v>46</v>
      </c>
      <c r="G358" s="68" t="s">
        <v>14</v>
      </c>
      <c r="H358" s="68" t="s">
        <v>1294</v>
      </c>
      <c r="I358" s="68" t="s">
        <v>18</v>
      </c>
      <c r="J358" s="68">
        <v>298</v>
      </c>
      <c r="K358" s="68">
        <v>6.3306678960000398E-7</v>
      </c>
      <c r="P358" s="68">
        <v>1.590870385944004E-6</v>
      </c>
      <c r="Q358" s="68">
        <v>2.9519472371759959E-6</v>
      </c>
      <c r="R358" s="68">
        <v>1.857079022400004E-6</v>
      </c>
      <c r="S358" s="68">
        <v>1.5877697472000041E-6</v>
      </c>
      <c r="T358" s="68">
        <v>4.9760960388641999E-7</v>
      </c>
      <c r="U358" s="68">
        <v>8.8317280898222397E-7</v>
      </c>
      <c r="V358" s="68">
        <v>1.1427872463862161E-6</v>
      </c>
      <c r="AA358" s="68">
        <v>8.8312895999999995E-9</v>
      </c>
      <c r="AB358" s="68">
        <v>6.0677568000000004E-9</v>
      </c>
      <c r="AD358" s="68">
        <v>1.2225628800000001E-8</v>
      </c>
      <c r="AE358" s="68">
        <v>8.8387992000000011E-9</v>
      </c>
      <c r="AF358" s="68">
        <v>1.4793912E-8</v>
      </c>
      <c r="AG358" s="68">
        <v>3.8133748800000002E-8</v>
      </c>
      <c r="AH358" s="68" t="s">
        <v>367</v>
      </c>
    </row>
    <row r="359" spans="1:34" s="68" customFormat="1" ht="14.5" x14ac:dyDescent="0.35">
      <c r="A359" s="68" t="s">
        <v>832</v>
      </c>
      <c r="B359" s="68" t="s">
        <v>41</v>
      </c>
      <c r="C359" s="68" t="s">
        <v>47</v>
      </c>
      <c r="D359" s="68" t="s">
        <v>42</v>
      </c>
      <c r="E359" s="68" t="s">
        <v>46</v>
      </c>
      <c r="G359" s="68" t="s">
        <v>14</v>
      </c>
      <c r="H359" s="68" t="s">
        <v>1295</v>
      </c>
      <c r="I359" s="68" t="s">
        <v>18</v>
      </c>
      <c r="J359" s="68">
        <v>298</v>
      </c>
      <c r="K359" s="68">
        <v>7.9133348700000506E-7</v>
      </c>
      <c r="P359" s="68">
        <v>1.9885879824300049E-6</v>
      </c>
      <c r="Q359" s="68">
        <v>3.6899340464699949E-6</v>
      </c>
      <c r="R359" s="68">
        <v>2.3213487780000049E-6</v>
      </c>
      <c r="S359" s="68">
        <v>1.9847121840000051E-6</v>
      </c>
      <c r="T359" s="68">
        <v>6.2201200485802496E-7</v>
      </c>
      <c r="U359" s="68">
        <v>1.1039660112277801E-6</v>
      </c>
      <c r="V359" s="68">
        <v>1.42848405798277E-6</v>
      </c>
      <c r="AA359" s="68">
        <v>1.1039112E-8</v>
      </c>
      <c r="AB359" s="68">
        <v>7.5846960000000005E-9</v>
      </c>
      <c r="AD359" s="68">
        <v>1.5282035999999999E-8</v>
      </c>
      <c r="AE359" s="68">
        <v>1.1048498999999999E-8</v>
      </c>
      <c r="AF359" s="68">
        <v>1.849239E-8</v>
      </c>
      <c r="AG359" s="68">
        <v>4.7667186000000012E-8</v>
      </c>
      <c r="AH359" s="68" t="s">
        <v>367</v>
      </c>
    </row>
    <row r="360" spans="1:34" s="68" customFormat="1" ht="14.5" x14ac:dyDescent="0.35">
      <c r="A360" s="68" t="s">
        <v>832</v>
      </c>
      <c r="B360" s="68" t="s">
        <v>41</v>
      </c>
      <c r="C360" s="68" t="s">
        <v>47</v>
      </c>
      <c r="D360" s="68" t="s">
        <v>42</v>
      </c>
      <c r="E360" s="68" t="s">
        <v>46</v>
      </c>
      <c r="G360" s="68" t="s">
        <v>14</v>
      </c>
      <c r="H360" s="68" t="s">
        <v>1296</v>
      </c>
      <c r="I360" s="68" t="s">
        <v>18</v>
      </c>
      <c r="J360" s="68">
        <v>298</v>
      </c>
      <c r="K360" s="68">
        <v>7.9133348700000506E-7</v>
      </c>
      <c r="P360" s="68">
        <v>1.9885879824300049E-6</v>
      </c>
      <c r="Q360" s="68">
        <v>3.6899340464699949E-6</v>
      </c>
      <c r="R360" s="68">
        <v>2.3213487780000049E-6</v>
      </c>
      <c r="S360" s="68">
        <v>1.9847121840000051E-6</v>
      </c>
      <c r="T360" s="68">
        <v>6.2201200485802496E-7</v>
      </c>
      <c r="U360" s="68">
        <v>1.1039660112277801E-6</v>
      </c>
      <c r="V360" s="68">
        <v>1.42848405798277E-6</v>
      </c>
      <c r="AA360" s="68">
        <v>1.1039112E-8</v>
      </c>
      <c r="AB360" s="68">
        <v>7.5846960000000005E-9</v>
      </c>
      <c r="AD360" s="68">
        <v>1.5282035999999999E-8</v>
      </c>
      <c r="AE360" s="68">
        <v>1.1048498999999999E-8</v>
      </c>
      <c r="AF360" s="68">
        <v>1.849239E-8</v>
      </c>
      <c r="AG360" s="68">
        <v>4.7667186000000012E-8</v>
      </c>
      <c r="AH360" s="68" t="s">
        <v>367</v>
      </c>
    </row>
    <row r="361" spans="1:34" s="68" customFormat="1" ht="14.5" x14ac:dyDescent="0.35">
      <c r="A361" s="68" t="s">
        <v>832</v>
      </c>
      <c r="B361" s="68" t="s">
        <v>41</v>
      </c>
      <c r="C361" s="68" t="s">
        <v>47</v>
      </c>
      <c r="D361" s="68" t="s">
        <v>42</v>
      </c>
      <c r="E361" s="68" t="s">
        <v>46</v>
      </c>
      <c r="G361" s="68" t="s">
        <v>14</v>
      </c>
      <c r="H361" s="68" t="s">
        <v>1297</v>
      </c>
      <c r="I361" s="68" t="s">
        <v>18</v>
      </c>
      <c r="J361" s="68">
        <v>298</v>
      </c>
      <c r="K361" s="68">
        <v>2.0574670662000128E-6</v>
      </c>
      <c r="P361" s="68">
        <v>5.1703287543180136E-6</v>
      </c>
      <c r="Q361" s="68">
        <v>9.5938285208219884E-6</v>
      </c>
      <c r="R361" s="68">
        <v>6.0355068228000129E-6</v>
      </c>
      <c r="S361" s="68">
        <v>5.1602516784000128E-6</v>
      </c>
      <c r="T361" s="68">
        <v>1.6172312126308649E-6</v>
      </c>
      <c r="U361" s="68">
        <v>2.8703116291922282E-6</v>
      </c>
      <c r="V361" s="68">
        <v>3.7140585507552018E-6</v>
      </c>
      <c r="AA361" s="68">
        <v>2.8701691199999999E-8</v>
      </c>
      <c r="AB361" s="68">
        <v>1.9720209600000001E-8</v>
      </c>
      <c r="AD361" s="68">
        <v>3.9733293599999997E-8</v>
      </c>
      <c r="AE361" s="68">
        <v>2.87260974E-8</v>
      </c>
      <c r="AF361" s="68">
        <v>4.8080214E-8</v>
      </c>
      <c r="AG361" s="68">
        <v>1.2393468359999999E-7</v>
      </c>
      <c r="AH361" s="68" t="s">
        <v>367</v>
      </c>
    </row>
    <row r="362" spans="1:34" s="68" customFormat="1" ht="14.5" x14ac:dyDescent="0.35">
      <c r="A362" s="68" t="s">
        <v>832</v>
      </c>
      <c r="B362" s="68" t="s">
        <v>41</v>
      </c>
      <c r="C362" s="68" t="s">
        <v>47</v>
      </c>
      <c r="D362" s="68" t="s">
        <v>42</v>
      </c>
      <c r="E362" s="68" t="s">
        <v>46</v>
      </c>
      <c r="G362" s="68" t="s">
        <v>14</v>
      </c>
      <c r="H362" s="68" t="s">
        <v>1298</v>
      </c>
      <c r="I362" s="68" t="s">
        <v>18</v>
      </c>
      <c r="J362" s="68">
        <v>298</v>
      </c>
      <c r="K362" s="68">
        <v>1.044560202840007E-5</v>
      </c>
      <c r="P362" s="68">
        <v>2.624936136807607E-5</v>
      </c>
      <c r="Q362" s="68">
        <v>4.8707129413403943E-5</v>
      </c>
      <c r="R362" s="68">
        <v>3.0641803869600063E-5</v>
      </c>
      <c r="S362" s="68">
        <v>2.6198200828800061E-5</v>
      </c>
      <c r="T362" s="68">
        <v>8.2105584641259291E-6</v>
      </c>
      <c r="U362" s="68">
        <v>1.45723513482067E-5</v>
      </c>
      <c r="V362" s="68">
        <v>1.8855989565372561E-5</v>
      </c>
      <c r="AA362" s="68">
        <v>1.4571627839999999E-7</v>
      </c>
      <c r="AB362" s="68">
        <v>1.0011798720000001E-7</v>
      </c>
      <c r="AD362" s="68">
        <v>2.017228752E-7</v>
      </c>
      <c r="AE362" s="68">
        <v>1.4584018679999999E-7</v>
      </c>
      <c r="AF362" s="68">
        <v>2.4409954800000002E-7</v>
      </c>
      <c r="AG362" s="68">
        <v>6.2920685520000008E-7</v>
      </c>
      <c r="AH362" s="68" t="s">
        <v>367</v>
      </c>
    </row>
    <row r="363" spans="1:34" s="68" customFormat="1" ht="14.5" x14ac:dyDescent="0.35">
      <c r="A363" s="68" t="s">
        <v>832</v>
      </c>
      <c r="B363" s="68" t="s">
        <v>131</v>
      </c>
      <c r="C363" s="68" t="s">
        <v>47</v>
      </c>
      <c r="D363" s="68" t="s">
        <v>140</v>
      </c>
      <c r="E363" s="68" t="s">
        <v>142</v>
      </c>
      <c r="G363" s="68" t="s">
        <v>14</v>
      </c>
      <c r="H363" s="68" t="s">
        <v>20</v>
      </c>
      <c r="I363" s="68" t="s">
        <v>17</v>
      </c>
      <c r="J363" s="68">
        <v>1</v>
      </c>
      <c r="K363" s="68">
        <v>0.57281867530208597</v>
      </c>
      <c r="L363" s="68">
        <v>0.82360860533697</v>
      </c>
      <c r="M363" s="68">
        <v>0.84679982235362505</v>
      </c>
      <c r="N363" s="68">
        <v>0.54378741832532296</v>
      </c>
      <c r="O363" s="68">
        <v>0.56559585210021901</v>
      </c>
      <c r="P363" s="68">
        <v>0.52494505231255995</v>
      </c>
      <c r="Q363" s="68">
        <v>0.53818638390305096</v>
      </c>
      <c r="R363" s="68">
        <v>0.55292079816565198</v>
      </c>
      <c r="S363" s="68">
        <v>0.53715429937400005</v>
      </c>
      <c r="T363" s="68">
        <v>0.51228273269250002</v>
      </c>
      <c r="U363" s="68">
        <v>0.51625763657842005</v>
      </c>
      <c r="V363" s="68">
        <v>0.52258285651549996</v>
      </c>
      <c r="W363" s="68">
        <v>0.426406422054668</v>
      </c>
      <c r="X363" s="68">
        <v>0.42985334366960898</v>
      </c>
      <c r="Y363" s="68">
        <v>0.36134355386739098</v>
      </c>
      <c r="Z363" s="68">
        <v>0.36222763439407601</v>
      </c>
      <c r="AA363" s="68">
        <v>0.38321840965968601</v>
      </c>
      <c r="AB363" s="68">
        <v>0.40518089001148599</v>
      </c>
      <c r="AC363" s="68">
        <v>0.40469807766748001</v>
      </c>
      <c r="AD363" s="68">
        <v>0.45249007094698201</v>
      </c>
      <c r="AE363" s="68">
        <v>0.36070439493901801</v>
      </c>
      <c r="AF363" s="68">
        <v>0.42545441515345001</v>
      </c>
      <c r="AG363" s="68">
        <v>0.46273109812142699</v>
      </c>
      <c r="AH363" s="68" t="s">
        <v>535</v>
      </c>
    </row>
    <row r="364" spans="1:34" s="68" customFormat="1" ht="14.5" x14ac:dyDescent="0.35">
      <c r="A364" s="68" t="s">
        <v>832</v>
      </c>
      <c r="B364" s="68" t="s">
        <v>41</v>
      </c>
      <c r="C364" s="68" t="s">
        <v>47</v>
      </c>
      <c r="D364" s="68" t="s">
        <v>42</v>
      </c>
      <c r="E364" s="68" t="s">
        <v>46</v>
      </c>
      <c r="G364" s="68" t="s">
        <v>14</v>
      </c>
      <c r="H364" s="68" t="s">
        <v>1299</v>
      </c>
      <c r="I364" s="68" t="s">
        <v>16</v>
      </c>
      <c r="J364" s="68">
        <v>25</v>
      </c>
      <c r="K364" s="68">
        <v>1.5401390249999939E-5</v>
      </c>
      <c r="L364" s="68">
        <v>1.489844174999997E-5</v>
      </c>
      <c r="M364" s="68">
        <v>1.4935044000000001E-5</v>
      </c>
      <c r="N364" s="68">
        <v>3.6578572499999999E-6</v>
      </c>
      <c r="O364" s="68">
        <v>8.821484534999909E-6</v>
      </c>
      <c r="P364" s="68">
        <v>5.6735379375E-6</v>
      </c>
      <c r="Q364" s="68">
        <v>5.9012200199999701E-6</v>
      </c>
      <c r="R364" s="68">
        <v>6.7952362499999997E-6</v>
      </c>
      <c r="S364" s="68">
        <v>5.2676017500000296E-6</v>
      </c>
      <c r="T364" s="68">
        <v>1.297792175780913E-5</v>
      </c>
      <c r="U364" s="68">
        <v>1.2996982818548641E-5</v>
      </c>
      <c r="V364" s="68">
        <v>6.4405437257087401E-6</v>
      </c>
      <c r="W364" s="68">
        <v>7.6720860974969996E-6</v>
      </c>
      <c r="X364" s="68">
        <v>7.2954923769164093E-6</v>
      </c>
      <c r="Y364" s="68">
        <v>6.2530302129552592E-6</v>
      </c>
      <c r="Z364" s="68">
        <v>5.7680372292716104E-6</v>
      </c>
      <c r="AA364" s="68">
        <v>5.9654269238036098E-6</v>
      </c>
      <c r="AB364" s="68">
        <v>6.4685965626622199E-6</v>
      </c>
      <c r="AC364" s="68">
        <v>6.4613762076957904E-6</v>
      </c>
      <c r="AD364" s="68">
        <v>6.1251009082115697E-6</v>
      </c>
      <c r="AE364" s="68">
        <v>5.7422069633305798E-6</v>
      </c>
      <c r="AF364" s="68">
        <v>5.7125045545488894E-6</v>
      </c>
      <c r="AG364" s="68">
        <v>6.0722153241010199E-6</v>
      </c>
      <c r="AH364" s="68" t="s">
        <v>439</v>
      </c>
    </row>
    <row r="365" spans="1:34" s="68" customFormat="1" ht="14.5" x14ac:dyDescent="0.35">
      <c r="A365" s="68" t="s">
        <v>832</v>
      </c>
      <c r="B365" s="68" t="s">
        <v>41</v>
      </c>
      <c r="C365" s="68" t="s">
        <v>47</v>
      </c>
      <c r="D365" s="68" t="s">
        <v>42</v>
      </c>
      <c r="E365" s="68" t="s">
        <v>46</v>
      </c>
      <c r="G365" s="68" t="s">
        <v>14</v>
      </c>
      <c r="H365" s="68" t="s">
        <v>1300</v>
      </c>
      <c r="I365" s="68" t="s">
        <v>16</v>
      </c>
      <c r="J365" s="68">
        <v>25</v>
      </c>
      <c r="K365" s="68">
        <v>1.5401390249999939E-5</v>
      </c>
      <c r="L365" s="68">
        <v>1.489844174999997E-5</v>
      </c>
      <c r="M365" s="68">
        <v>1.4935044000000001E-5</v>
      </c>
      <c r="N365" s="68">
        <v>3.6578572499999999E-6</v>
      </c>
      <c r="O365" s="68">
        <v>8.821484534999909E-6</v>
      </c>
      <c r="P365" s="68">
        <v>5.6735379375E-6</v>
      </c>
      <c r="Q365" s="68">
        <v>5.9012200199999701E-6</v>
      </c>
      <c r="R365" s="68">
        <v>6.7952362499999997E-6</v>
      </c>
      <c r="S365" s="68">
        <v>5.2676017500000296E-6</v>
      </c>
      <c r="T365" s="68">
        <v>1.297792175780913E-5</v>
      </c>
      <c r="U365" s="68">
        <v>1.2996982818548641E-5</v>
      </c>
      <c r="V365" s="68">
        <v>6.4405437257087401E-6</v>
      </c>
      <c r="W365" s="68">
        <v>7.6720860974969996E-6</v>
      </c>
      <c r="X365" s="68">
        <v>7.2954923769164093E-6</v>
      </c>
      <c r="Y365" s="68">
        <v>6.2530302129552592E-6</v>
      </c>
      <c r="Z365" s="68">
        <v>5.7680372292716104E-6</v>
      </c>
      <c r="AA365" s="68">
        <v>5.9654269238036098E-6</v>
      </c>
      <c r="AB365" s="68">
        <v>6.4685965626622199E-6</v>
      </c>
      <c r="AC365" s="68">
        <v>6.4613762076957904E-6</v>
      </c>
      <c r="AD365" s="68">
        <v>6.1251009082115697E-6</v>
      </c>
      <c r="AE365" s="68">
        <v>5.7422069633305798E-6</v>
      </c>
      <c r="AF365" s="68">
        <v>5.7125045545488894E-6</v>
      </c>
      <c r="AG365" s="68">
        <v>6.0722153241010199E-6</v>
      </c>
      <c r="AH365" s="68" t="s">
        <v>439</v>
      </c>
    </row>
    <row r="366" spans="1:34" s="68" customFormat="1" ht="14.5" x14ac:dyDescent="0.35">
      <c r="A366" s="68" t="s">
        <v>832</v>
      </c>
      <c r="B366" s="68" t="s">
        <v>41</v>
      </c>
      <c r="C366" s="68" t="s">
        <v>47</v>
      </c>
      <c r="D366" s="68" t="s">
        <v>42</v>
      </c>
      <c r="E366" s="68" t="s">
        <v>46</v>
      </c>
      <c r="G366" s="68" t="s">
        <v>14</v>
      </c>
      <c r="H366" s="68" t="s">
        <v>1301</v>
      </c>
      <c r="I366" s="68" t="s">
        <v>16</v>
      </c>
      <c r="J366" s="68">
        <v>25</v>
      </c>
      <c r="K366" s="68">
        <v>2.0535186999999919E-5</v>
      </c>
      <c r="L366" s="68">
        <v>1.9864588999999959E-5</v>
      </c>
      <c r="M366" s="68">
        <v>1.9913392E-5</v>
      </c>
      <c r="N366" s="68">
        <v>4.8771430000000004E-6</v>
      </c>
      <c r="O366" s="68">
        <v>1.1761979379999879E-5</v>
      </c>
      <c r="P366" s="68">
        <v>7.5647172500000003E-6</v>
      </c>
      <c r="Q366" s="68">
        <v>7.8682933599999595E-6</v>
      </c>
      <c r="R366" s="68">
        <v>9.0603149999999997E-6</v>
      </c>
      <c r="S366" s="68">
        <v>7.0234690000000398E-6</v>
      </c>
      <c r="T366" s="68">
        <v>1.7303895677078841E-5</v>
      </c>
      <c r="U366" s="68">
        <v>1.732931042473152E-5</v>
      </c>
      <c r="V366" s="68">
        <v>8.5873916342783207E-6</v>
      </c>
      <c r="W366" s="68">
        <v>1.0229448129996E-5</v>
      </c>
      <c r="X366" s="68">
        <v>9.7273231692218791E-6</v>
      </c>
      <c r="Y366" s="68">
        <v>8.3373736172736801E-6</v>
      </c>
      <c r="Z366" s="68">
        <v>7.690716305695481E-6</v>
      </c>
      <c r="AA366" s="68">
        <v>7.9539025650714803E-6</v>
      </c>
      <c r="AB366" s="68">
        <v>8.6247954168829593E-6</v>
      </c>
      <c r="AC366" s="68">
        <v>8.6151682769277194E-6</v>
      </c>
      <c r="AD366" s="68">
        <v>8.1668012109487602E-6</v>
      </c>
      <c r="AE366" s="68">
        <v>7.6562759511074398E-6</v>
      </c>
      <c r="AF366" s="68">
        <v>7.6166727393985203E-6</v>
      </c>
      <c r="AG366" s="68">
        <v>8.0962870988013604E-6</v>
      </c>
      <c r="AH366" s="68" t="s">
        <v>439</v>
      </c>
    </row>
    <row r="367" spans="1:34" s="68" customFormat="1" ht="14.5" x14ac:dyDescent="0.35">
      <c r="A367" s="68" t="s">
        <v>832</v>
      </c>
      <c r="B367" s="68" t="s">
        <v>41</v>
      </c>
      <c r="C367" s="68" t="s">
        <v>47</v>
      </c>
      <c r="D367" s="68" t="s">
        <v>42</v>
      </c>
      <c r="E367" s="68" t="s">
        <v>46</v>
      </c>
      <c r="G367" s="68" t="s">
        <v>14</v>
      </c>
      <c r="H367" s="68" t="s">
        <v>1302</v>
      </c>
      <c r="I367" s="68" t="s">
        <v>16</v>
      </c>
      <c r="J367" s="68">
        <v>25</v>
      </c>
      <c r="K367" s="68">
        <v>2.56689837499999E-5</v>
      </c>
      <c r="L367" s="68">
        <v>2.4830736249999949E-5</v>
      </c>
      <c r="M367" s="68">
        <v>2.489174E-5</v>
      </c>
      <c r="N367" s="68">
        <v>6.0964287500000001E-6</v>
      </c>
      <c r="O367" s="68">
        <v>1.4702474224999849E-5</v>
      </c>
      <c r="P367" s="68">
        <v>9.4558965625000006E-6</v>
      </c>
      <c r="Q367" s="68">
        <v>9.8353666999999515E-6</v>
      </c>
      <c r="R367" s="68">
        <v>1.132539375E-5</v>
      </c>
      <c r="S367" s="68">
        <v>8.7793362500000491E-6</v>
      </c>
      <c r="T367" s="68">
        <v>2.1629869596348549E-5</v>
      </c>
      <c r="U367" s="68">
        <v>2.1661638030914399E-5</v>
      </c>
      <c r="V367" s="68">
        <v>1.07342395428479E-5</v>
      </c>
      <c r="W367" s="68">
        <v>1.2786810162495E-5</v>
      </c>
      <c r="X367" s="68">
        <v>1.215915396152735E-5</v>
      </c>
      <c r="Y367" s="68">
        <v>1.04217170215921E-5</v>
      </c>
      <c r="Z367" s="68">
        <v>9.6133953821193509E-6</v>
      </c>
      <c r="AA367" s="68">
        <v>9.94237820633935E-6</v>
      </c>
      <c r="AB367" s="68">
        <v>1.07809942711037E-5</v>
      </c>
      <c r="AC367" s="68">
        <v>1.076896034615965E-5</v>
      </c>
      <c r="AD367" s="68">
        <v>1.020850151368595E-5</v>
      </c>
      <c r="AE367" s="68">
        <v>9.5703449388842997E-6</v>
      </c>
      <c r="AF367" s="68">
        <v>9.5208409242481503E-6</v>
      </c>
      <c r="AG367" s="68">
        <v>1.0120358873501699E-5</v>
      </c>
      <c r="AH367" s="68" t="s">
        <v>439</v>
      </c>
    </row>
    <row r="368" spans="1:34" s="68" customFormat="1" ht="14.5" x14ac:dyDescent="0.35">
      <c r="A368" s="68" t="s">
        <v>832</v>
      </c>
      <c r="B368" s="68" t="s">
        <v>41</v>
      </c>
      <c r="C368" s="68" t="s">
        <v>47</v>
      </c>
      <c r="D368" s="68" t="s">
        <v>42</v>
      </c>
      <c r="E368" s="68" t="s">
        <v>46</v>
      </c>
      <c r="G368" s="68" t="s">
        <v>14</v>
      </c>
      <c r="H368" s="68" t="s">
        <v>1303</v>
      </c>
      <c r="I368" s="68" t="s">
        <v>16</v>
      </c>
      <c r="J368" s="68">
        <v>25</v>
      </c>
      <c r="K368" s="68">
        <v>2.56689837499999E-5</v>
      </c>
      <c r="L368" s="68">
        <v>2.4830736249999949E-5</v>
      </c>
      <c r="M368" s="68">
        <v>2.489174E-5</v>
      </c>
      <c r="N368" s="68">
        <v>6.0964287500000001E-6</v>
      </c>
      <c r="O368" s="68">
        <v>1.4702474224999849E-5</v>
      </c>
      <c r="P368" s="68">
        <v>9.4558965625000006E-6</v>
      </c>
      <c r="Q368" s="68">
        <v>9.8353666999999515E-6</v>
      </c>
      <c r="R368" s="68">
        <v>1.132539375E-5</v>
      </c>
      <c r="S368" s="68">
        <v>8.7793362500000491E-6</v>
      </c>
      <c r="T368" s="68">
        <v>2.1629869596348549E-5</v>
      </c>
      <c r="U368" s="68">
        <v>2.1661638030914399E-5</v>
      </c>
      <c r="V368" s="68">
        <v>1.07342395428479E-5</v>
      </c>
      <c r="W368" s="68">
        <v>1.2786810162495E-5</v>
      </c>
      <c r="X368" s="68">
        <v>1.215915396152735E-5</v>
      </c>
      <c r="Y368" s="68">
        <v>1.04217170215921E-5</v>
      </c>
      <c r="Z368" s="68">
        <v>9.6133953821193509E-6</v>
      </c>
      <c r="AA368" s="68">
        <v>9.94237820633935E-6</v>
      </c>
      <c r="AB368" s="68">
        <v>1.07809942711037E-5</v>
      </c>
      <c r="AC368" s="68">
        <v>1.076896034615965E-5</v>
      </c>
      <c r="AD368" s="68">
        <v>1.020850151368595E-5</v>
      </c>
      <c r="AE368" s="68">
        <v>9.5703449388842997E-6</v>
      </c>
      <c r="AF368" s="68">
        <v>9.5208409242481503E-6</v>
      </c>
      <c r="AG368" s="68">
        <v>1.0120358873501699E-5</v>
      </c>
      <c r="AH368" s="68" t="s">
        <v>439</v>
      </c>
    </row>
    <row r="369" spans="1:34" s="68" customFormat="1" ht="14.5" x14ac:dyDescent="0.35">
      <c r="A369" s="68" t="s">
        <v>832</v>
      </c>
      <c r="B369" s="68" t="s">
        <v>41</v>
      </c>
      <c r="C369" s="68" t="s">
        <v>47</v>
      </c>
      <c r="D369" s="68" t="s">
        <v>42</v>
      </c>
      <c r="E369" s="68" t="s">
        <v>46</v>
      </c>
      <c r="G369" s="68" t="s">
        <v>14</v>
      </c>
      <c r="H369" s="68" t="s">
        <v>1304</v>
      </c>
      <c r="I369" s="68" t="s">
        <v>16</v>
      </c>
      <c r="J369" s="68">
        <v>25</v>
      </c>
      <c r="K369" s="68">
        <v>6.6739357749999735E-5</v>
      </c>
      <c r="L369" s="68">
        <v>6.4559914249999874E-5</v>
      </c>
      <c r="M369" s="68">
        <v>6.4718524000000006E-5</v>
      </c>
      <c r="N369" s="68">
        <v>1.5850714749999999E-5</v>
      </c>
      <c r="O369" s="68">
        <v>3.822643298499961E-5</v>
      </c>
      <c r="P369" s="68">
        <v>2.4585331062500001E-5</v>
      </c>
      <c r="Q369" s="68">
        <v>2.5571953419999871E-5</v>
      </c>
      <c r="R369" s="68">
        <v>2.9446023749999999E-5</v>
      </c>
      <c r="S369" s="68">
        <v>2.2826274250000129E-5</v>
      </c>
      <c r="T369" s="68">
        <v>5.6237660950506237E-5</v>
      </c>
      <c r="U369" s="68">
        <v>5.6320258880377438E-5</v>
      </c>
      <c r="V369" s="68">
        <v>2.7909022811404539E-5</v>
      </c>
      <c r="W369" s="68">
        <v>3.3245706422486999E-5</v>
      </c>
      <c r="X369" s="68">
        <v>3.1613800299971113E-5</v>
      </c>
      <c r="Y369" s="68">
        <v>2.7096464256139459E-5</v>
      </c>
      <c r="Z369" s="68">
        <v>2.4994827993510311E-5</v>
      </c>
      <c r="AA369" s="68">
        <v>2.5850183336482309E-5</v>
      </c>
      <c r="AB369" s="68">
        <v>2.8030585104869619E-5</v>
      </c>
      <c r="AC369" s="68">
        <v>2.7999296900015089E-5</v>
      </c>
      <c r="AD369" s="68">
        <v>2.6542103935583468E-5</v>
      </c>
      <c r="AE369" s="68">
        <v>2.4882896841099181E-5</v>
      </c>
      <c r="AF369" s="68">
        <v>2.4754186403045191E-5</v>
      </c>
      <c r="AG369" s="68">
        <v>2.6312933071104422E-5</v>
      </c>
      <c r="AH369" s="68" t="s">
        <v>439</v>
      </c>
    </row>
    <row r="370" spans="1:34" s="68" customFormat="1" ht="14.5" x14ac:dyDescent="0.35">
      <c r="A370" s="68" t="s">
        <v>832</v>
      </c>
      <c r="B370" s="68" t="s">
        <v>41</v>
      </c>
      <c r="C370" s="68" t="s">
        <v>47</v>
      </c>
      <c r="D370" s="68" t="s">
        <v>42</v>
      </c>
      <c r="E370" s="68" t="s">
        <v>46</v>
      </c>
      <c r="G370" s="68" t="s">
        <v>14</v>
      </c>
      <c r="H370" s="68" t="s">
        <v>1305</v>
      </c>
      <c r="I370" s="68" t="s">
        <v>16</v>
      </c>
      <c r="J370" s="68">
        <v>25</v>
      </c>
      <c r="K370" s="68">
        <v>3.3883058549999872E-4</v>
      </c>
      <c r="L370" s="68">
        <v>3.2776571849999929E-4</v>
      </c>
      <c r="M370" s="68">
        <v>3.2857096800000001E-4</v>
      </c>
      <c r="N370" s="68">
        <v>8.0472859500000006E-5</v>
      </c>
      <c r="O370" s="68">
        <v>1.9407265976999799E-4</v>
      </c>
      <c r="P370" s="68">
        <v>1.2481783462499999E-4</v>
      </c>
      <c r="Q370" s="68">
        <v>1.2982684043999929E-4</v>
      </c>
      <c r="R370" s="68">
        <v>1.494951975E-4</v>
      </c>
      <c r="S370" s="68">
        <v>1.158872385000007E-4</v>
      </c>
      <c r="T370" s="68">
        <v>2.8551427867180092E-4</v>
      </c>
      <c r="U370" s="68">
        <v>2.8593362200807009E-4</v>
      </c>
      <c r="V370" s="68">
        <v>1.416919619655923E-4</v>
      </c>
      <c r="W370" s="68">
        <v>1.68785894144934E-4</v>
      </c>
      <c r="X370" s="68">
        <v>1.60500832292161E-4</v>
      </c>
      <c r="Y370" s="68">
        <v>1.375666646850157E-4</v>
      </c>
      <c r="Z370" s="68">
        <v>1.268968190439754E-4</v>
      </c>
      <c r="AA370" s="68">
        <v>1.3123939232367941E-4</v>
      </c>
      <c r="AB370" s="68">
        <v>1.4230912437856891E-4</v>
      </c>
      <c r="AC370" s="68">
        <v>1.421502765693074E-4</v>
      </c>
      <c r="AD370" s="68">
        <v>1.3475221998065449E-4</v>
      </c>
      <c r="AE370" s="68">
        <v>1.2632855319327281E-4</v>
      </c>
      <c r="AF370" s="68">
        <v>1.2567510020007559E-4</v>
      </c>
      <c r="AG370" s="68">
        <v>1.3358873713022239E-4</v>
      </c>
      <c r="AH370" s="68" t="s">
        <v>439</v>
      </c>
    </row>
    <row r="371" spans="1:34" s="68" customFormat="1" ht="14.5" x14ac:dyDescent="0.35">
      <c r="A371" s="68" t="s">
        <v>832</v>
      </c>
      <c r="B371" s="68" t="s">
        <v>131</v>
      </c>
      <c r="C371" s="68" t="s">
        <v>47</v>
      </c>
      <c r="D371" s="68" t="s">
        <v>140</v>
      </c>
      <c r="E371" s="68" t="s">
        <v>142</v>
      </c>
      <c r="G371" s="68" t="s">
        <v>14</v>
      </c>
      <c r="H371" s="68" t="s">
        <v>20</v>
      </c>
      <c r="I371" s="68" t="s">
        <v>18</v>
      </c>
      <c r="J371" s="68">
        <v>298</v>
      </c>
      <c r="K371" s="68">
        <v>3.2195391407020298E-4</v>
      </c>
      <c r="L371" s="68">
        <v>4.6291090982726699E-4</v>
      </c>
      <c r="M371" s="68">
        <v>4.7594558102863099E-4</v>
      </c>
      <c r="N371" s="68">
        <v>3.0563683640314198E-4</v>
      </c>
      <c r="O371" s="68">
        <v>3.1789431144071099E-4</v>
      </c>
      <c r="P371" s="68">
        <v>2.9504644584900602E-4</v>
      </c>
      <c r="Q371" s="68">
        <v>3.0248876349134199E-4</v>
      </c>
      <c r="R371" s="68">
        <v>3.1077027131905699E-4</v>
      </c>
      <c r="S371" s="68">
        <v>3.0190867826000001E-4</v>
      </c>
      <c r="T371" s="68">
        <v>2.8792956307500001E-4</v>
      </c>
      <c r="U371" s="68">
        <v>2.9016366597580003E-4</v>
      </c>
      <c r="V371" s="68">
        <v>2.9371876884499998E-4</v>
      </c>
      <c r="W371" s="68">
        <v>2.39662606134083E-4</v>
      </c>
      <c r="X371" s="68">
        <v>2.4159995551403899E-4</v>
      </c>
      <c r="Y371" s="68">
        <v>2.0309388731135899E-4</v>
      </c>
      <c r="Z371" s="68">
        <v>2.0359078658889999E-4</v>
      </c>
      <c r="AA371" s="68">
        <v>2.1538869498035899E-4</v>
      </c>
      <c r="AB371" s="68">
        <v>2.2773275221317E-4</v>
      </c>
      <c r="AC371" s="68">
        <v>2.2746138654264201E-4</v>
      </c>
      <c r="AD371" s="68">
        <v>2.5432297461750402E-4</v>
      </c>
      <c r="AE371" s="68">
        <v>2.0273464672166601E-4</v>
      </c>
      <c r="AF371" s="68">
        <v>2.3912752869809201E-4</v>
      </c>
      <c r="AG371" s="68">
        <v>2.6007896499469099E-4</v>
      </c>
      <c r="AH371" s="68" t="s">
        <v>535</v>
      </c>
    </row>
    <row r="372" spans="1:34" s="68" customFormat="1" ht="14.5" x14ac:dyDescent="0.35">
      <c r="A372" s="68" t="s">
        <v>832</v>
      </c>
      <c r="B372" s="68" t="s">
        <v>41</v>
      </c>
      <c r="C372" s="68" t="s">
        <v>47</v>
      </c>
      <c r="D372" s="68" t="s">
        <v>42</v>
      </c>
      <c r="E372" s="68" t="s">
        <v>46</v>
      </c>
      <c r="G372" s="68" t="s">
        <v>14</v>
      </c>
      <c r="H372" s="68" t="s">
        <v>1299</v>
      </c>
      <c r="I372" s="68" t="s">
        <v>17</v>
      </c>
      <c r="J372" s="68">
        <v>1</v>
      </c>
      <c r="K372" s="68">
        <v>3.2663268442199703E-2</v>
      </c>
      <c r="L372" s="68">
        <v>3.1596615263399998E-2</v>
      </c>
      <c r="M372" s="68">
        <v>3.1674241315199997E-2</v>
      </c>
      <c r="N372" s="68">
        <v>7.7575836558000004E-3</v>
      </c>
      <c r="O372" s="68">
        <v>1.870860440182779E-2</v>
      </c>
      <c r="P372" s="68">
        <v>1.2032439257850001E-2</v>
      </c>
      <c r="Q372" s="68">
        <v>1.2515307418415941E-2</v>
      </c>
      <c r="R372" s="68">
        <v>1.441133703900003E-2</v>
      </c>
      <c r="S372" s="68">
        <v>1.1171529791400091E-2</v>
      </c>
      <c r="T372" s="68">
        <v>2.7512606353335418E-2</v>
      </c>
      <c r="U372" s="68">
        <v>2.7599684238221789E-2</v>
      </c>
      <c r="V372" s="68">
        <v>1.365941350261524E-2</v>
      </c>
      <c r="W372" s="68">
        <v>1.6276782160907069E-2</v>
      </c>
      <c r="X372" s="68">
        <v>1.5475750425163561E-2</v>
      </c>
      <c r="Y372" s="68">
        <v>1.3258755192074371E-2</v>
      </c>
      <c r="Z372" s="68">
        <v>1.223392865711607E-2</v>
      </c>
      <c r="AA372" s="68">
        <v>1.265147768138832E-2</v>
      </c>
      <c r="AB372" s="68">
        <v>1.371859959009402E-2</v>
      </c>
      <c r="AC372" s="68">
        <v>1.370330298919953E-2</v>
      </c>
      <c r="AD372" s="68">
        <v>1.2990114006135089E-2</v>
      </c>
      <c r="AE372" s="68">
        <v>1.2178072527831509E-2</v>
      </c>
      <c r="AF372" s="68">
        <v>1.211507965928733E-2</v>
      </c>
      <c r="AG372" s="68">
        <v>1.287795425935347E-2</v>
      </c>
      <c r="AH372" s="68" t="s">
        <v>439</v>
      </c>
    </row>
    <row r="373" spans="1:34" s="68" customFormat="1" ht="14.5" x14ac:dyDescent="0.35">
      <c r="A373" s="68" t="s">
        <v>832</v>
      </c>
      <c r="B373" s="68" t="s">
        <v>41</v>
      </c>
      <c r="C373" s="68" t="s">
        <v>47</v>
      </c>
      <c r="D373" s="68" t="s">
        <v>42</v>
      </c>
      <c r="E373" s="68" t="s">
        <v>46</v>
      </c>
      <c r="G373" s="68" t="s">
        <v>14</v>
      </c>
      <c r="H373" s="68" t="s">
        <v>1300</v>
      </c>
      <c r="I373" s="68" t="s">
        <v>17</v>
      </c>
      <c r="J373" s="68">
        <v>1</v>
      </c>
      <c r="K373" s="68">
        <v>3.2663268442199703E-2</v>
      </c>
      <c r="L373" s="68">
        <v>3.1596615263399998E-2</v>
      </c>
      <c r="M373" s="68">
        <v>3.1674241315199997E-2</v>
      </c>
      <c r="N373" s="68">
        <v>7.7575836558000004E-3</v>
      </c>
      <c r="O373" s="68">
        <v>1.870860440182779E-2</v>
      </c>
      <c r="P373" s="68">
        <v>1.2032439257850001E-2</v>
      </c>
      <c r="Q373" s="68">
        <v>1.2515307418415941E-2</v>
      </c>
      <c r="R373" s="68">
        <v>1.441133703900003E-2</v>
      </c>
      <c r="S373" s="68">
        <v>1.1171529791400091E-2</v>
      </c>
      <c r="T373" s="68">
        <v>2.7512606353335418E-2</v>
      </c>
      <c r="U373" s="68">
        <v>2.7599684238221789E-2</v>
      </c>
      <c r="V373" s="68">
        <v>1.365941350261524E-2</v>
      </c>
      <c r="W373" s="68">
        <v>1.6276782160907069E-2</v>
      </c>
      <c r="X373" s="68">
        <v>1.5475750425163561E-2</v>
      </c>
      <c r="Y373" s="68">
        <v>1.3258755192074371E-2</v>
      </c>
      <c r="Z373" s="68">
        <v>1.223392865711607E-2</v>
      </c>
      <c r="AA373" s="68">
        <v>1.265147768138832E-2</v>
      </c>
      <c r="AB373" s="68">
        <v>1.371859959009402E-2</v>
      </c>
      <c r="AC373" s="68">
        <v>1.370330298919953E-2</v>
      </c>
      <c r="AD373" s="68">
        <v>1.2990114006135089E-2</v>
      </c>
      <c r="AE373" s="68">
        <v>1.2178072527831509E-2</v>
      </c>
      <c r="AF373" s="68">
        <v>1.211507965928733E-2</v>
      </c>
      <c r="AG373" s="68">
        <v>1.287795425935347E-2</v>
      </c>
      <c r="AH373" s="68" t="s">
        <v>439</v>
      </c>
    </row>
    <row r="374" spans="1:34" s="68" customFormat="1" ht="14.5" x14ac:dyDescent="0.35">
      <c r="A374" s="68" t="s">
        <v>832</v>
      </c>
      <c r="B374" s="68" t="s">
        <v>41</v>
      </c>
      <c r="C374" s="68" t="s">
        <v>47</v>
      </c>
      <c r="D374" s="68" t="s">
        <v>42</v>
      </c>
      <c r="E374" s="68" t="s">
        <v>46</v>
      </c>
      <c r="G374" s="68" t="s">
        <v>14</v>
      </c>
      <c r="H374" s="68" t="s">
        <v>1301</v>
      </c>
      <c r="I374" s="68" t="s">
        <v>17</v>
      </c>
      <c r="J374" s="68">
        <v>1</v>
      </c>
      <c r="K374" s="68">
        <v>4.3551024589599613E-2</v>
      </c>
      <c r="L374" s="68">
        <v>4.2128820351199997E-2</v>
      </c>
      <c r="M374" s="68">
        <v>4.2232321753599998E-2</v>
      </c>
      <c r="N374" s="68">
        <v>1.0343444874400001E-2</v>
      </c>
      <c r="O374" s="68">
        <v>2.494480586910372E-2</v>
      </c>
      <c r="P374" s="68">
        <v>1.60432523438E-2</v>
      </c>
      <c r="Q374" s="68">
        <v>1.6687076557887918E-2</v>
      </c>
      <c r="R374" s="68">
        <v>1.9215116052000041E-2</v>
      </c>
      <c r="S374" s="68">
        <v>1.489537305520012E-2</v>
      </c>
      <c r="T374" s="68">
        <v>3.6683475137780558E-2</v>
      </c>
      <c r="U374" s="68">
        <v>3.6799578984295721E-2</v>
      </c>
      <c r="V374" s="68">
        <v>1.8212551336820319E-2</v>
      </c>
      <c r="W374" s="68">
        <v>2.1702376214542761E-2</v>
      </c>
      <c r="X374" s="68">
        <v>2.0634333900218078E-2</v>
      </c>
      <c r="Y374" s="68">
        <v>1.767834025609916E-2</v>
      </c>
      <c r="Z374" s="68">
        <v>1.6311904876154758E-2</v>
      </c>
      <c r="AA374" s="68">
        <v>1.686863690851776E-2</v>
      </c>
      <c r="AB374" s="68">
        <v>1.829146612012536E-2</v>
      </c>
      <c r="AC374" s="68">
        <v>1.827107065226604E-2</v>
      </c>
      <c r="AD374" s="68">
        <v>1.7320152008180122E-2</v>
      </c>
      <c r="AE374" s="68">
        <v>1.6237430037108681E-2</v>
      </c>
      <c r="AF374" s="68">
        <v>1.6153439545716439E-2</v>
      </c>
      <c r="AG374" s="68">
        <v>1.717060567913796E-2</v>
      </c>
      <c r="AH374" s="68" t="s">
        <v>439</v>
      </c>
    </row>
    <row r="375" spans="1:34" s="68" customFormat="1" ht="14.5" x14ac:dyDescent="0.35">
      <c r="A375" s="68" t="s">
        <v>832</v>
      </c>
      <c r="B375" s="68" t="s">
        <v>41</v>
      </c>
      <c r="C375" s="68" t="s">
        <v>47</v>
      </c>
      <c r="D375" s="68" t="s">
        <v>42</v>
      </c>
      <c r="E375" s="68" t="s">
        <v>46</v>
      </c>
      <c r="G375" s="68" t="s">
        <v>14</v>
      </c>
      <c r="H375" s="68" t="s">
        <v>1302</v>
      </c>
      <c r="I375" s="68" t="s">
        <v>17</v>
      </c>
      <c r="J375" s="68">
        <v>1</v>
      </c>
      <c r="K375" s="68">
        <v>5.4438780736999509E-2</v>
      </c>
      <c r="L375" s="68">
        <v>5.2661025439000003E-2</v>
      </c>
      <c r="M375" s="68">
        <v>5.2790402191999999E-2</v>
      </c>
      <c r="N375" s="68">
        <v>1.2929306093E-2</v>
      </c>
      <c r="O375" s="68">
        <v>3.118100733637965E-2</v>
      </c>
      <c r="P375" s="68">
        <v>2.0054065429749999E-2</v>
      </c>
      <c r="Q375" s="68">
        <v>2.08588456973599E-2</v>
      </c>
      <c r="R375" s="68">
        <v>2.4018895065000049E-2</v>
      </c>
      <c r="S375" s="68">
        <v>1.861921631900015E-2</v>
      </c>
      <c r="T375" s="68">
        <v>4.5854343922225697E-2</v>
      </c>
      <c r="U375" s="68">
        <v>4.5999473730369653E-2</v>
      </c>
      <c r="V375" s="68">
        <v>2.2765689171025401E-2</v>
      </c>
      <c r="W375" s="68">
        <v>2.7127970268178449E-2</v>
      </c>
      <c r="X375" s="68">
        <v>2.57929173752726E-2</v>
      </c>
      <c r="Y375" s="68">
        <v>2.2097925320123949E-2</v>
      </c>
      <c r="Z375" s="68">
        <v>2.0389881095193449E-2</v>
      </c>
      <c r="AA375" s="68">
        <v>2.1085796135647199E-2</v>
      </c>
      <c r="AB375" s="68">
        <v>2.28643326501567E-2</v>
      </c>
      <c r="AC375" s="68">
        <v>2.2838838315332548E-2</v>
      </c>
      <c r="AD375" s="68">
        <v>2.165019001022515E-2</v>
      </c>
      <c r="AE375" s="68">
        <v>2.029678754638585E-2</v>
      </c>
      <c r="AF375" s="68">
        <v>2.0191799432145548E-2</v>
      </c>
      <c r="AG375" s="68">
        <v>2.146325709892245E-2</v>
      </c>
      <c r="AH375" s="68" t="s">
        <v>439</v>
      </c>
    </row>
    <row r="376" spans="1:34" s="68" customFormat="1" ht="14.5" x14ac:dyDescent="0.35">
      <c r="A376" s="68" t="s">
        <v>832</v>
      </c>
      <c r="B376" s="68" t="s">
        <v>41</v>
      </c>
      <c r="C376" s="68" t="s">
        <v>47</v>
      </c>
      <c r="D376" s="68" t="s">
        <v>42</v>
      </c>
      <c r="E376" s="68" t="s">
        <v>46</v>
      </c>
      <c r="G376" s="68" t="s">
        <v>14</v>
      </c>
      <c r="H376" s="68" t="s">
        <v>1303</v>
      </c>
      <c r="I376" s="68" t="s">
        <v>17</v>
      </c>
      <c r="J376" s="68">
        <v>1</v>
      </c>
      <c r="K376" s="68">
        <v>5.4438780736999509E-2</v>
      </c>
      <c r="L376" s="68">
        <v>5.2661025439000003E-2</v>
      </c>
      <c r="M376" s="68">
        <v>5.2790402191999999E-2</v>
      </c>
      <c r="N376" s="68">
        <v>1.2929306093E-2</v>
      </c>
      <c r="O376" s="68">
        <v>3.118100733637965E-2</v>
      </c>
      <c r="P376" s="68">
        <v>2.0054065429749999E-2</v>
      </c>
      <c r="Q376" s="68">
        <v>2.08588456973599E-2</v>
      </c>
      <c r="R376" s="68">
        <v>2.4018895065000049E-2</v>
      </c>
      <c r="S376" s="68">
        <v>1.861921631900015E-2</v>
      </c>
      <c r="T376" s="68">
        <v>4.5854343922225697E-2</v>
      </c>
      <c r="U376" s="68">
        <v>4.5999473730369653E-2</v>
      </c>
      <c r="V376" s="68">
        <v>2.2765689171025401E-2</v>
      </c>
      <c r="W376" s="68">
        <v>2.7127970268178449E-2</v>
      </c>
      <c r="X376" s="68">
        <v>2.57929173752726E-2</v>
      </c>
      <c r="Y376" s="68">
        <v>2.2097925320123949E-2</v>
      </c>
      <c r="Z376" s="68">
        <v>2.0389881095193449E-2</v>
      </c>
      <c r="AA376" s="68">
        <v>2.1085796135647199E-2</v>
      </c>
      <c r="AB376" s="68">
        <v>2.28643326501567E-2</v>
      </c>
      <c r="AC376" s="68">
        <v>2.2838838315332548E-2</v>
      </c>
      <c r="AD376" s="68">
        <v>2.165019001022515E-2</v>
      </c>
      <c r="AE376" s="68">
        <v>2.029678754638585E-2</v>
      </c>
      <c r="AF376" s="68">
        <v>2.0191799432145548E-2</v>
      </c>
      <c r="AG376" s="68">
        <v>2.146325709892245E-2</v>
      </c>
      <c r="AH376" s="68" t="s">
        <v>439</v>
      </c>
    </row>
    <row r="377" spans="1:34" s="68" customFormat="1" ht="14.5" x14ac:dyDescent="0.35">
      <c r="A377" s="68" t="s">
        <v>832</v>
      </c>
      <c r="B377" s="68" t="s">
        <v>41</v>
      </c>
      <c r="C377" s="68" t="s">
        <v>47</v>
      </c>
      <c r="D377" s="68" t="s">
        <v>42</v>
      </c>
      <c r="E377" s="68" t="s">
        <v>46</v>
      </c>
      <c r="G377" s="68" t="s">
        <v>14</v>
      </c>
      <c r="H377" s="68" t="s">
        <v>1304</v>
      </c>
      <c r="I377" s="68" t="s">
        <v>17</v>
      </c>
      <c r="J377" s="68">
        <v>1</v>
      </c>
      <c r="K377" s="68">
        <v>0.14154082991619871</v>
      </c>
      <c r="L377" s="68">
        <v>0.1369186661414</v>
      </c>
      <c r="M377" s="68">
        <v>0.1372550456992</v>
      </c>
      <c r="N377" s="68">
        <v>3.3616195841800013E-2</v>
      </c>
      <c r="O377" s="68">
        <v>8.1070619074587097E-2</v>
      </c>
      <c r="P377" s="68">
        <v>5.2140570117350002E-2</v>
      </c>
      <c r="Q377" s="68">
        <v>5.4232998813135737E-2</v>
      </c>
      <c r="R377" s="68">
        <v>6.2449127169000133E-2</v>
      </c>
      <c r="S377" s="68">
        <v>4.8409962429400391E-2</v>
      </c>
      <c r="T377" s="68">
        <v>0.11922129419778681</v>
      </c>
      <c r="U377" s="68">
        <v>0.11959863169896109</v>
      </c>
      <c r="V377" s="68">
        <v>5.9190791844666038E-2</v>
      </c>
      <c r="W377" s="68">
        <v>7.0532722697263961E-2</v>
      </c>
      <c r="X377" s="68">
        <v>6.706158517570876E-2</v>
      </c>
      <c r="Y377" s="68">
        <v>5.7454605832322272E-2</v>
      </c>
      <c r="Z377" s="68">
        <v>5.3013690847502973E-2</v>
      </c>
      <c r="AA377" s="68">
        <v>5.4823069952682719E-2</v>
      </c>
      <c r="AB377" s="68">
        <v>5.9447264890407421E-2</v>
      </c>
      <c r="AC377" s="68">
        <v>5.9380979619864632E-2</v>
      </c>
      <c r="AD377" s="68">
        <v>5.6290494026585397E-2</v>
      </c>
      <c r="AE377" s="68">
        <v>5.2771647620603213E-2</v>
      </c>
      <c r="AF377" s="68">
        <v>5.2498678523578431E-2</v>
      </c>
      <c r="AG377" s="68">
        <v>5.5804468457198372E-2</v>
      </c>
      <c r="AH377" s="68" t="s">
        <v>439</v>
      </c>
    </row>
    <row r="378" spans="1:34" s="68" customFormat="1" ht="14.5" x14ac:dyDescent="0.35">
      <c r="A378" s="68" t="s">
        <v>832</v>
      </c>
      <c r="B378" s="68" t="s">
        <v>41</v>
      </c>
      <c r="C378" s="68" t="s">
        <v>47</v>
      </c>
      <c r="D378" s="68" t="s">
        <v>42</v>
      </c>
      <c r="E378" s="68" t="s">
        <v>46</v>
      </c>
      <c r="G378" s="68" t="s">
        <v>14</v>
      </c>
      <c r="H378" s="68" t="s">
        <v>1305</v>
      </c>
      <c r="I378" s="68" t="s">
        <v>17</v>
      </c>
      <c r="J378" s="68">
        <v>1</v>
      </c>
      <c r="K378" s="68">
        <v>0.71859190572839349</v>
      </c>
      <c r="L378" s="68">
        <v>0.69512553579479996</v>
      </c>
      <c r="M378" s="68">
        <v>0.69683330893439999</v>
      </c>
      <c r="N378" s="68">
        <v>0.1706668404276</v>
      </c>
      <c r="O378" s="68">
        <v>0.41158929684021139</v>
      </c>
      <c r="P378" s="68">
        <v>0.26471366367270011</v>
      </c>
      <c r="Q378" s="68">
        <v>0.27533676320515071</v>
      </c>
      <c r="R378" s="68">
        <v>0.3170494148580007</v>
      </c>
      <c r="S378" s="68">
        <v>0.24577365541080201</v>
      </c>
      <c r="T378" s="68">
        <v>0.60527733977337927</v>
      </c>
      <c r="U378" s="68">
        <v>0.60719305324087935</v>
      </c>
      <c r="V378" s="68">
        <v>0.30050709705753531</v>
      </c>
      <c r="W378" s="68">
        <v>0.35808920753995549</v>
      </c>
      <c r="X378" s="68">
        <v>0.34046650935359829</v>
      </c>
      <c r="Y378" s="68">
        <v>0.29169261422563619</v>
      </c>
      <c r="Z378" s="68">
        <v>0.26914643045655362</v>
      </c>
      <c r="AA378" s="68">
        <v>0.27833250899054313</v>
      </c>
      <c r="AB378" s="68">
        <v>0.30180919098206838</v>
      </c>
      <c r="AC378" s="68">
        <v>0.30147266576238968</v>
      </c>
      <c r="AD378" s="68">
        <v>0.28578250813497202</v>
      </c>
      <c r="AE378" s="68">
        <v>0.26791759561229322</v>
      </c>
      <c r="AF378" s="68">
        <v>0.26653175250432132</v>
      </c>
      <c r="AG378" s="68">
        <v>0.28331499370577629</v>
      </c>
      <c r="AH378" s="68" t="s">
        <v>439</v>
      </c>
    </row>
    <row r="379" spans="1:34" s="68" customFormat="1" ht="14.5" x14ac:dyDescent="0.35">
      <c r="A379" s="68" t="s">
        <v>832</v>
      </c>
      <c r="B379" s="68" t="s">
        <v>131</v>
      </c>
      <c r="C379" s="68" t="s">
        <v>47</v>
      </c>
      <c r="D379" s="68" t="s">
        <v>143</v>
      </c>
      <c r="E379" s="68" t="s">
        <v>144</v>
      </c>
      <c r="G379" s="68" t="s">
        <v>14</v>
      </c>
      <c r="H379" s="68" t="s">
        <v>20</v>
      </c>
      <c r="I379" s="68" t="s">
        <v>16</v>
      </c>
      <c r="J379" s="68">
        <v>25</v>
      </c>
      <c r="K379" s="68">
        <v>1.4885961672648099E-4</v>
      </c>
      <c r="L379" s="68">
        <v>1.4579207044618299E-4</v>
      </c>
      <c r="M379" s="68">
        <v>1.5990301310015901E-4</v>
      </c>
      <c r="N379" s="68">
        <v>1.7055597067637499E-4</v>
      </c>
      <c r="O379" s="68">
        <v>1.7626428203730801E-4</v>
      </c>
      <c r="P379" s="68">
        <v>1.7676870380107799E-4</v>
      </c>
      <c r="Q379" s="68">
        <v>1.75695143407189E-4</v>
      </c>
      <c r="R379" s="68">
        <v>1.78385281206299E-4</v>
      </c>
      <c r="S379" s="68">
        <v>1.6818470027257001E-4</v>
      </c>
      <c r="T379" s="68">
        <v>1.61883148518831E-4</v>
      </c>
      <c r="U379" s="68">
        <v>1.62318503585927E-4</v>
      </c>
      <c r="V379" s="68">
        <v>1.6368966084445E-4</v>
      </c>
      <c r="W379" s="68">
        <v>1.4580123161195299E-4</v>
      </c>
      <c r="X379" s="68">
        <v>1.46739632660357E-4</v>
      </c>
      <c r="Y379" s="68">
        <v>1.5598547798399999E-4</v>
      </c>
      <c r="Z379" s="68">
        <v>1.5815037696875899E-4</v>
      </c>
      <c r="AA379" s="68">
        <v>1.5776070472854099E-4</v>
      </c>
      <c r="AB379" s="68">
        <v>1.5067049741903201E-4</v>
      </c>
      <c r="AC379" s="68">
        <v>1.5790540447768701E-4</v>
      </c>
      <c r="AD379" s="68">
        <v>1.6525136063135501E-4</v>
      </c>
      <c r="AE379" s="68">
        <v>1.45600957936126E-4</v>
      </c>
      <c r="AF379" s="68">
        <v>1.6974897929605899E-4</v>
      </c>
      <c r="AG379" s="68">
        <v>2.1537510791737099E-4</v>
      </c>
      <c r="AH379" s="68" t="s">
        <v>536</v>
      </c>
    </row>
    <row r="380" spans="1:34" s="68" customFormat="1" ht="14.5" x14ac:dyDescent="0.35">
      <c r="A380" s="68" t="s">
        <v>832</v>
      </c>
      <c r="B380" s="68" t="s">
        <v>41</v>
      </c>
      <c r="C380" s="68" t="s">
        <v>47</v>
      </c>
      <c r="D380" s="68" t="s">
        <v>42</v>
      </c>
      <c r="E380" s="68" t="s">
        <v>46</v>
      </c>
      <c r="G380" s="68" t="s">
        <v>14</v>
      </c>
      <c r="H380" s="68" t="s">
        <v>1299</v>
      </c>
      <c r="I380" s="68" t="s">
        <v>18</v>
      </c>
      <c r="J380" s="68">
        <v>298</v>
      </c>
      <c r="K380" s="68">
        <v>1.8358457177999911E-5</v>
      </c>
      <c r="L380" s="68">
        <v>1.775894256599997E-5</v>
      </c>
      <c r="M380" s="68">
        <v>1.7802572448E-5</v>
      </c>
      <c r="N380" s="68">
        <v>4.3601658419999997E-6</v>
      </c>
      <c r="O380" s="68">
        <v>1.051520956571988E-5</v>
      </c>
      <c r="P380" s="68">
        <v>6.7628572215E-6</v>
      </c>
      <c r="Q380" s="68">
        <v>7.0342542638399699E-6</v>
      </c>
      <c r="R380" s="68">
        <v>8.0999216100000309E-6</v>
      </c>
      <c r="S380" s="68">
        <v>6.2789812860000597E-6</v>
      </c>
      <c r="T380" s="68">
        <v>1.5469682735308471E-5</v>
      </c>
      <c r="U380" s="68">
        <v>1.549240351971E-5</v>
      </c>
      <c r="V380" s="68">
        <v>7.6807395803964004E-6</v>
      </c>
      <c r="W380" s="68">
        <v>9.145855312079669E-6</v>
      </c>
      <c r="X380" s="68">
        <v>8.6962269132843587E-6</v>
      </c>
      <c r="Y380" s="68">
        <v>7.4536365145878902E-6</v>
      </c>
      <c r="Z380" s="68">
        <v>6.87550037729175E-6</v>
      </c>
      <c r="AA380" s="68">
        <v>7.1107888931738993E-6</v>
      </c>
      <c r="AB380" s="68">
        <v>7.7105671026933598E-6</v>
      </c>
      <c r="AC380" s="68">
        <v>7.7019597321171897E-6</v>
      </c>
      <c r="AD380" s="68">
        <v>7.3011202825881898E-6</v>
      </c>
      <c r="AE380" s="68">
        <v>6.8447107002900598E-6</v>
      </c>
      <c r="AF380" s="68">
        <v>6.8093054290222798E-6</v>
      </c>
      <c r="AG380" s="68">
        <v>7.2380806663284304E-6</v>
      </c>
      <c r="AH380" s="68" t="s">
        <v>439</v>
      </c>
    </row>
    <row r="381" spans="1:34" s="68" customFormat="1" ht="14.5" x14ac:dyDescent="0.35">
      <c r="A381" s="68" t="s">
        <v>832</v>
      </c>
      <c r="B381" s="68" t="s">
        <v>41</v>
      </c>
      <c r="C381" s="68" t="s">
        <v>47</v>
      </c>
      <c r="D381" s="68" t="s">
        <v>42</v>
      </c>
      <c r="E381" s="68" t="s">
        <v>46</v>
      </c>
      <c r="G381" s="68" t="s">
        <v>14</v>
      </c>
      <c r="H381" s="68" t="s">
        <v>1300</v>
      </c>
      <c r="I381" s="68" t="s">
        <v>18</v>
      </c>
      <c r="J381" s="68">
        <v>298</v>
      </c>
      <c r="K381" s="68">
        <v>1.8358457177999911E-5</v>
      </c>
      <c r="L381" s="68">
        <v>1.775894256599997E-5</v>
      </c>
      <c r="M381" s="68">
        <v>1.7802572448E-5</v>
      </c>
      <c r="N381" s="68">
        <v>4.3601658419999997E-6</v>
      </c>
      <c r="O381" s="68">
        <v>1.051520956571988E-5</v>
      </c>
      <c r="P381" s="68">
        <v>6.7628572215E-6</v>
      </c>
      <c r="Q381" s="68">
        <v>7.0342542638399699E-6</v>
      </c>
      <c r="R381" s="68">
        <v>8.0999216100000309E-6</v>
      </c>
      <c r="S381" s="68">
        <v>6.2789812860000597E-6</v>
      </c>
      <c r="T381" s="68">
        <v>1.5469682735308471E-5</v>
      </c>
      <c r="U381" s="68">
        <v>1.549240351971E-5</v>
      </c>
      <c r="V381" s="68">
        <v>7.6807395803964004E-6</v>
      </c>
      <c r="W381" s="68">
        <v>9.145855312079669E-6</v>
      </c>
      <c r="X381" s="68">
        <v>8.6962269132843587E-6</v>
      </c>
      <c r="Y381" s="68">
        <v>7.4536365145878902E-6</v>
      </c>
      <c r="Z381" s="68">
        <v>6.87550037729175E-6</v>
      </c>
      <c r="AA381" s="68">
        <v>7.1107888931738993E-6</v>
      </c>
      <c r="AB381" s="68">
        <v>7.7105671026933598E-6</v>
      </c>
      <c r="AC381" s="68">
        <v>7.7019597321171897E-6</v>
      </c>
      <c r="AD381" s="68">
        <v>7.3011202825881898E-6</v>
      </c>
      <c r="AE381" s="68">
        <v>6.8447107002900598E-6</v>
      </c>
      <c r="AF381" s="68">
        <v>6.8093054290222798E-6</v>
      </c>
      <c r="AG381" s="68">
        <v>7.2380806663284304E-6</v>
      </c>
      <c r="AH381" s="68" t="s">
        <v>439</v>
      </c>
    </row>
    <row r="382" spans="1:34" s="68" customFormat="1" ht="14.5" x14ac:dyDescent="0.35">
      <c r="A382" s="68" t="s">
        <v>832</v>
      </c>
      <c r="B382" s="68" t="s">
        <v>41</v>
      </c>
      <c r="C382" s="68" t="s">
        <v>47</v>
      </c>
      <c r="D382" s="68" t="s">
        <v>42</v>
      </c>
      <c r="E382" s="68" t="s">
        <v>46</v>
      </c>
      <c r="G382" s="68" t="s">
        <v>14</v>
      </c>
      <c r="H382" s="68" t="s">
        <v>1301</v>
      </c>
      <c r="I382" s="68" t="s">
        <v>18</v>
      </c>
      <c r="J382" s="68">
        <v>298</v>
      </c>
      <c r="K382" s="68">
        <v>2.447794290399988E-5</v>
      </c>
      <c r="L382" s="68">
        <v>2.367859008799996E-5</v>
      </c>
      <c r="M382" s="68">
        <v>2.3736763263999998E-5</v>
      </c>
      <c r="N382" s="68">
        <v>5.8135544560000014E-6</v>
      </c>
      <c r="O382" s="68">
        <v>1.402027942095984E-5</v>
      </c>
      <c r="P382" s="68">
        <v>9.0171429620000011E-6</v>
      </c>
      <c r="Q382" s="68">
        <v>9.3790056851199599E-6</v>
      </c>
      <c r="R382" s="68">
        <v>1.079989548000004E-5</v>
      </c>
      <c r="S382" s="68">
        <v>8.3719750480000802E-6</v>
      </c>
      <c r="T382" s="68">
        <v>2.0626243647077959E-5</v>
      </c>
      <c r="U382" s="68">
        <v>2.0656538026279999E-5</v>
      </c>
      <c r="V382" s="68">
        <v>1.02409861071952E-5</v>
      </c>
      <c r="W382" s="68">
        <v>1.219447374943956E-5</v>
      </c>
      <c r="X382" s="68">
        <v>1.159496921771248E-5</v>
      </c>
      <c r="Y382" s="68">
        <v>9.9381820194505208E-6</v>
      </c>
      <c r="Z382" s="68">
        <v>9.1673338363890005E-6</v>
      </c>
      <c r="AA382" s="68">
        <v>9.4810518575651996E-6</v>
      </c>
      <c r="AB382" s="68">
        <v>1.028075613692448E-5</v>
      </c>
      <c r="AC382" s="68">
        <v>1.026927964282292E-5</v>
      </c>
      <c r="AD382" s="68">
        <v>9.7348270434509209E-6</v>
      </c>
      <c r="AE382" s="68">
        <v>9.1262809337200809E-6</v>
      </c>
      <c r="AF382" s="68">
        <v>9.0790739053630414E-6</v>
      </c>
      <c r="AG382" s="68">
        <v>9.65077422177124E-6</v>
      </c>
      <c r="AH382" s="68" t="s">
        <v>439</v>
      </c>
    </row>
    <row r="383" spans="1:34" s="68" customFormat="1" ht="14.5" x14ac:dyDescent="0.35">
      <c r="A383" s="68" t="s">
        <v>832</v>
      </c>
      <c r="B383" s="68" t="s">
        <v>41</v>
      </c>
      <c r="C383" s="68" t="s">
        <v>47</v>
      </c>
      <c r="D383" s="68" t="s">
        <v>42</v>
      </c>
      <c r="E383" s="68" t="s">
        <v>46</v>
      </c>
      <c r="G383" s="68" t="s">
        <v>14</v>
      </c>
      <c r="H383" s="68" t="s">
        <v>1302</v>
      </c>
      <c r="I383" s="68" t="s">
        <v>18</v>
      </c>
      <c r="J383" s="68">
        <v>298</v>
      </c>
      <c r="K383" s="68">
        <v>3.0597428629999853E-5</v>
      </c>
      <c r="L383" s="68">
        <v>2.9598237609999951E-5</v>
      </c>
      <c r="M383" s="68">
        <v>2.967095408E-5</v>
      </c>
      <c r="N383" s="68">
        <v>7.2669430699999996E-6</v>
      </c>
      <c r="O383" s="68">
        <v>1.7525349276199799E-5</v>
      </c>
      <c r="P383" s="68">
        <v>1.1271428702500001E-5</v>
      </c>
      <c r="Q383" s="68">
        <v>1.1723757106399951E-5</v>
      </c>
      <c r="R383" s="68">
        <v>1.3499869350000049E-5</v>
      </c>
      <c r="S383" s="68">
        <v>1.0464968810000101E-5</v>
      </c>
      <c r="T383" s="68">
        <v>2.578280455884745E-5</v>
      </c>
      <c r="U383" s="68">
        <v>2.5820672532850001E-5</v>
      </c>
      <c r="V383" s="68">
        <v>1.2801232633994E-5</v>
      </c>
      <c r="W383" s="68">
        <v>1.524309218679945E-5</v>
      </c>
      <c r="X383" s="68">
        <v>1.4493711522140601E-5</v>
      </c>
      <c r="Y383" s="68">
        <v>1.242272752431315E-5</v>
      </c>
      <c r="Z383" s="68">
        <v>1.1459167295486249E-5</v>
      </c>
      <c r="AA383" s="68">
        <v>1.1851314821956501E-5</v>
      </c>
      <c r="AB383" s="68">
        <v>1.28509451711556E-5</v>
      </c>
      <c r="AC383" s="68">
        <v>1.2836599553528651E-5</v>
      </c>
      <c r="AD383" s="68">
        <v>1.2168533804313649E-5</v>
      </c>
      <c r="AE383" s="68">
        <v>1.1407851167150099E-5</v>
      </c>
      <c r="AF383" s="68">
        <v>1.1348842381703801E-5</v>
      </c>
      <c r="AG383" s="68">
        <v>1.206346777721405E-5</v>
      </c>
      <c r="AH383" s="68" t="s">
        <v>439</v>
      </c>
    </row>
    <row r="384" spans="1:34" s="68" customFormat="1" ht="14.5" x14ac:dyDescent="0.35">
      <c r="A384" s="68" t="s">
        <v>832</v>
      </c>
      <c r="B384" s="68" t="s">
        <v>41</v>
      </c>
      <c r="C384" s="68" t="s">
        <v>47</v>
      </c>
      <c r="D384" s="68" t="s">
        <v>42</v>
      </c>
      <c r="E384" s="68" t="s">
        <v>46</v>
      </c>
      <c r="G384" s="68" t="s">
        <v>14</v>
      </c>
      <c r="H384" s="68" t="s">
        <v>1303</v>
      </c>
      <c r="I384" s="68" t="s">
        <v>18</v>
      </c>
      <c r="J384" s="68">
        <v>298</v>
      </c>
      <c r="K384" s="68">
        <v>3.0597428629999853E-5</v>
      </c>
      <c r="L384" s="68">
        <v>2.9598237609999951E-5</v>
      </c>
      <c r="M384" s="68">
        <v>2.967095408E-5</v>
      </c>
      <c r="N384" s="68">
        <v>7.2669430699999996E-6</v>
      </c>
      <c r="O384" s="68">
        <v>1.7525349276199799E-5</v>
      </c>
      <c r="P384" s="68">
        <v>1.1271428702500001E-5</v>
      </c>
      <c r="Q384" s="68">
        <v>1.1723757106399951E-5</v>
      </c>
      <c r="R384" s="68">
        <v>1.3499869350000049E-5</v>
      </c>
      <c r="S384" s="68">
        <v>1.0464968810000101E-5</v>
      </c>
      <c r="T384" s="68">
        <v>2.578280455884745E-5</v>
      </c>
      <c r="U384" s="68">
        <v>2.5820672532850001E-5</v>
      </c>
      <c r="V384" s="68">
        <v>1.2801232633994E-5</v>
      </c>
      <c r="W384" s="68">
        <v>1.524309218679945E-5</v>
      </c>
      <c r="X384" s="68">
        <v>1.4493711522140601E-5</v>
      </c>
      <c r="Y384" s="68">
        <v>1.242272752431315E-5</v>
      </c>
      <c r="Z384" s="68">
        <v>1.1459167295486249E-5</v>
      </c>
      <c r="AA384" s="68">
        <v>1.1851314821956501E-5</v>
      </c>
      <c r="AB384" s="68">
        <v>1.28509451711556E-5</v>
      </c>
      <c r="AC384" s="68">
        <v>1.2836599553528651E-5</v>
      </c>
      <c r="AD384" s="68">
        <v>1.2168533804313649E-5</v>
      </c>
      <c r="AE384" s="68">
        <v>1.1407851167150099E-5</v>
      </c>
      <c r="AF384" s="68">
        <v>1.1348842381703801E-5</v>
      </c>
      <c r="AG384" s="68">
        <v>1.206346777721405E-5</v>
      </c>
      <c r="AH384" s="68" t="s">
        <v>439</v>
      </c>
    </row>
    <row r="385" spans="1:34" s="68" customFormat="1" ht="14.5" x14ac:dyDescent="0.35">
      <c r="A385" s="68" t="s">
        <v>832</v>
      </c>
      <c r="B385" s="68" t="s">
        <v>41</v>
      </c>
      <c r="C385" s="68" t="s">
        <v>47</v>
      </c>
      <c r="D385" s="68" t="s">
        <v>42</v>
      </c>
      <c r="E385" s="68" t="s">
        <v>46</v>
      </c>
      <c r="G385" s="68" t="s">
        <v>14</v>
      </c>
      <c r="H385" s="68" t="s">
        <v>1304</v>
      </c>
      <c r="I385" s="68" t="s">
        <v>18</v>
      </c>
      <c r="J385" s="68">
        <v>298</v>
      </c>
      <c r="K385" s="68">
        <v>7.9553314437999607E-5</v>
      </c>
      <c r="L385" s="68">
        <v>7.6955417785999871E-5</v>
      </c>
      <c r="M385" s="68">
        <v>7.714448060799999E-5</v>
      </c>
      <c r="N385" s="68">
        <v>1.8894051981999999E-5</v>
      </c>
      <c r="O385" s="68">
        <v>4.5565908118119482E-5</v>
      </c>
      <c r="P385" s="68">
        <v>2.9305714626499999E-5</v>
      </c>
      <c r="Q385" s="68">
        <v>3.0481768476639869E-5</v>
      </c>
      <c r="R385" s="68">
        <v>3.5099660310000129E-5</v>
      </c>
      <c r="S385" s="68">
        <v>2.7208918906000259E-5</v>
      </c>
      <c r="T385" s="68">
        <v>6.7035291853003364E-5</v>
      </c>
      <c r="U385" s="68">
        <v>6.7133748585409991E-5</v>
      </c>
      <c r="V385" s="68">
        <v>3.3283204848384403E-5</v>
      </c>
      <c r="W385" s="68">
        <v>3.9632039685678567E-5</v>
      </c>
      <c r="X385" s="68">
        <v>3.7683649957565563E-5</v>
      </c>
      <c r="Y385" s="68">
        <v>3.2299091563214188E-5</v>
      </c>
      <c r="Z385" s="68">
        <v>2.9793834968264249E-5</v>
      </c>
      <c r="AA385" s="68">
        <v>3.0813418537086903E-5</v>
      </c>
      <c r="AB385" s="68">
        <v>3.3412457445004563E-5</v>
      </c>
      <c r="AC385" s="68">
        <v>3.3375158839174491E-5</v>
      </c>
      <c r="AD385" s="68">
        <v>3.1638187891215489E-5</v>
      </c>
      <c r="AE385" s="68">
        <v>2.9660413034590261E-5</v>
      </c>
      <c r="AF385" s="68">
        <v>2.950699019242988E-5</v>
      </c>
      <c r="AG385" s="68">
        <v>3.1365016220756531E-5</v>
      </c>
      <c r="AH385" s="68" t="s">
        <v>439</v>
      </c>
    </row>
    <row r="386" spans="1:34" s="68" customFormat="1" ht="14.5" x14ac:dyDescent="0.35">
      <c r="A386" s="68" t="s">
        <v>832</v>
      </c>
      <c r="B386" s="68" t="s">
        <v>41</v>
      </c>
      <c r="C386" s="68" t="s">
        <v>47</v>
      </c>
      <c r="D386" s="68" t="s">
        <v>42</v>
      </c>
      <c r="E386" s="68" t="s">
        <v>46</v>
      </c>
      <c r="G386" s="68" t="s">
        <v>14</v>
      </c>
      <c r="H386" s="68" t="s">
        <v>1305</v>
      </c>
      <c r="I386" s="68" t="s">
        <v>18</v>
      </c>
      <c r="J386" s="68">
        <v>298</v>
      </c>
      <c r="K386" s="68">
        <v>4.0388605791599812E-4</v>
      </c>
      <c r="L386" s="68">
        <v>3.9069673645199932E-4</v>
      </c>
      <c r="M386" s="68">
        <v>3.9165659385600001E-4</v>
      </c>
      <c r="N386" s="68">
        <v>9.5923648524000001E-5</v>
      </c>
      <c r="O386" s="68">
        <v>2.3133461044583741E-4</v>
      </c>
      <c r="P386" s="68">
        <v>1.4878285887300001E-4</v>
      </c>
      <c r="Q386" s="68">
        <v>1.5475359380447929E-4</v>
      </c>
      <c r="R386" s="68">
        <v>1.7819827542000071E-4</v>
      </c>
      <c r="S386" s="68">
        <v>1.381375882920013E-4</v>
      </c>
      <c r="T386" s="68">
        <v>3.4033302017678641E-4</v>
      </c>
      <c r="U386" s="68">
        <v>3.4083287743362002E-4</v>
      </c>
      <c r="V386" s="68">
        <v>1.689762707687208E-4</v>
      </c>
      <c r="W386" s="68">
        <v>2.0120881686575269E-4</v>
      </c>
      <c r="X386" s="68">
        <v>1.9131699209225589E-4</v>
      </c>
      <c r="Y386" s="68">
        <v>1.639800033209336E-4</v>
      </c>
      <c r="Z386" s="68">
        <v>1.5126100830041851E-4</v>
      </c>
      <c r="AA386" s="68">
        <v>1.564373556498258E-4</v>
      </c>
      <c r="AB386" s="68">
        <v>1.696324762592539E-4</v>
      </c>
      <c r="AC386" s="68">
        <v>1.6944311410657819E-4</v>
      </c>
      <c r="AD386" s="68">
        <v>1.606246462169402E-4</v>
      </c>
      <c r="AE386" s="68">
        <v>1.505836354063813E-4</v>
      </c>
      <c r="AF386" s="68">
        <v>1.4980471943849019E-4</v>
      </c>
      <c r="AG386" s="68">
        <v>1.592377746592255E-4</v>
      </c>
      <c r="AH386" s="68" t="s">
        <v>439</v>
      </c>
    </row>
    <row r="387" spans="1:34" s="68" customFormat="1" ht="14.5" x14ac:dyDescent="0.35">
      <c r="A387" s="68" t="s">
        <v>832</v>
      </c>
      <c r="B387" s="68" t="s">
        <v>131</v>
      </c>
      <c r="C387" s="68" t="s">
        <v>47</v>
      </c>
      <c r="D387" s="68" t="s">
        <v>143</v>
      </c>
      <c r="E387" s="68" t="s">
        <v>144</v>
      </c>
      <c r="G387" s="68" t="s">
        <v>14</v>
      </c>
      <c r="H387" s="68" t="s">
        <v>20</v>
      </c>
      <c r="I387" s="68" t="s">
        <v>17</v>
      </c>
      <c r="J387" s="68">
        <v>1</v>
      </c>
      <c r="K387" s="68">
        <v>0.31570147515351998</v>
      </c>
      <c r="L387" s="68">
        <v>0.309195823002265</v>
      </c>
      <c r="M387" s="68">
        <v>0.33912231018281702</v>
      </c>
      <c r="N387" s="68">
        <v>0.36171510261045597</v>
      </c>
      <c r="O387" s="68">
        <v>0.37382128934472297</v>
      </c>
      <c r="P387" s="68">
        <v>0.37489106702132602</v>
      </c>
      <c r="Q387" s="68">
        <v>0.372614260137967</v>
      </c>
      <c r="R387" s="68">
        <v>0.37831950438231898</v>
      </c>
      <c r="S387" s="68">
        <v>0.35668611233806602</v>
      </c>
      <c r="T387" s="68">
        <v>0.34332178137873698</v>
      </c>
      <c r="U387" s="68">
        <v>0.34424508240503399</v>
      </c>
      <c r="V387" s="68">
        <v>0.34715303271891002</v>
      </c>
      <c r="W387" s="68">
        <v>0.309215252002631</v>
      </c>
      <c r="X387" s="68">
        <v>0.311205412946085</v>
      </c>
      <c r="Y387" s="68">
        <v>0.33081400170846698</v>
      </c>
      <c r="Z387" s="68">
        <v>0.33540531947534402</v>
      </c>
      <c r="AA387" s="68">
        <v>0.33457890258828998</v>
      </c>
      <c r="AB387" s="68">
        <v>0.31954199092628299</v>
      </c>
      <c r="AC387" s="68">
        <v>0.33488578181627798</v>
      </c>
      <c r="AD387" s="68">
        <v>0.35046508562697698</v>
      </c>
      <c r="AE387" s="68">
        <v>0.30879051159093701</v>
      </c>
      <c r="AF387" s="68">
        <v>0.36000363529108298</v>
      </c>
      <c r="AG387" s="68">
        <v>0.45676752887116001</v>
      </c>
      <c r="AH387" s="68" t="s">
        <v>536</v>
      </c>
    </row>
    <row r="388" spans="1:34" s="68" customFormat="1" ht="14.5" x14ac:dyDescent="0.35">
      <c r="A388" s="68" t="s">
        <v>832</v>
      </c>
      <c r="B388" s="68" t="s">
        <v>41</v>
      </c>
      <c r="C388" s="68" t="s">
        <v>47</v>
      </c>
      <c r="D388" s="68" t="s">
        <v>42</v>
      </c>
      <c r="E388" s="68" t="s">
        <v>46</v>
      </c>
      <c r="G388" s="68" t="s">
        <v>14</v>
      </c>
      <c r="H388" s="68" t="s">
        <v>1306</v>
      </c>
      <c r="I388" s="68" t="s">
        <v>16</v>
      </c>
      <c r="J388" s="68">
        <v>25</v>
      </c>
      <c r="K388" s="68">
        <v>3.8924999999999997E-10</v>
      </c>
      <c r="L388" s="68">
        <v>6.9750000000000005E-11</v>
      </c>
      <c r="M388" s="68">
        <v>1.125E-10</v>
      </c>
      <c r="T388" s="68">
        <v>4.0212158402222099E-12</v>
      </c>
      <c r="Z388" s="68">
        <v>5.2244192669237087E-11</v>
      </c>
      <c r="AA388" s="68">
        <v>8.9999999999999996E-12</v>
      </c>
      <c r="AB388" s="68">
        <v>2.2499999999999999E-12</v>
      </c>
      <c r="AC388" s="68">
        <v>2.2499999999999999E-12</v>
      </c>
      <c r="AD388" s="68">
        <v>2.8744599960916442E-11</v>
      </c>
      <c r="AH388" s="68" t="s">
        <v>443</v>
      </c>
    </row>
    <row r="389" spans="1:34" s="68" customFormat="1" ht="14.5" x14ac:dyDescent="0.35">
      <c r="A389" s="68" t="s">
        <v>832</v>
      </c>
      <c r="B389" s="68" t="s">
        <v>41</v>
      </c>
      <c r="C389" s="68" t="s">
        <v>47</v>
      </c>
      <c r="D389" s="68" t="s">
        <v>42</v>
      </c>
      <c r="E389" s="68" t="s">
        <v>46</v>
      </c>
      <c r="G389" s="68" t="s">
        <v>14</v>
      </c>
      <c r="H389" s="68" t="s">
        <v>1307</v>
      </c>
      <c r="I389" s="68" t="s">
        <v>16</v>
      </c>
      <c r="J389" s="68">
        <v>25</v>
      </c>
      <c r="K389" s="68">
        <v>3.8924999999999997E-10</v>
      </c>
      <c r="L389" s="68">
        <v>6.9750000000000005E-11</v>
      </c>
      <c r="M389" s="68">
        <v>1.125E-10</v>
      </c>
      <c r="T389" s="68">
        <v>4.0212158402222099E-12</v>
      </c>
      <c r="Z389" s="68">
        <v>5.2244192669237087E-11</v>
      </c>
      <c r="AA389" s="68">
        <v>8.9999999999999996E-12</v>
      </c>
      <c r="AB389" s="68">
        <v>2.2499999999999999E-12</v>
      </c>
      <c r="AC389" s="68">
        <v>2.2499999999999999E-12</v>
      </c>
      <c r="AD389" s="68">
        <v>2.8744599960916442E-11</v>
      </c>
      <c r="AH389" s="68" t="s">
        <v>443</v>
      </c>
    </row>
    <row r="390" spans="1:34" s="68" customFormat="1" ht="14.5" x14ac:dyDescent="0.35">
      <c r="A390" s="68" t="s">
        <v>832</v>
      </c>
      <c r="B390" s="68" t="s">
        <v>41</v>
      </c>
      <c r="C390" s="68" t="s">
        <v>47</v>
      </c>
      <c r="D390" s="68" t="s">
        <v>42</v>
      </c>
      <c r="E390" s="68" t="s">
        <v>46</v>
      </c>
      <c r="G390" s="68" t="s">
        <v>14</v>
      </c>
      <c r="H390" s="68" t="s">
        <v>1308</v>
      </c>
      <c r="I390" s="68" t="s">
        <v>16</v>
      </c>
      <c r="J390" s="68">
        <v>25</v>
      </c>
      <c r="K390" s="68">
        <v>5.1900000000000007E-10</v>
      </c>
      <c r="L390" s="68">
        <v>9.3000000000000002E-11</v>
      </c>
      <c r="M390" s="68">
        <v>1.5E-10</v>
      </c>
      <c r="T390" s="68">
        <v>5.3616211202962796E-12</v>
      </c>
      <c r="Z390" s="68">
        <v>6.9658923558982796E-11</v>
      </c>
      <c r="AA390" s="68">
        <v>1.2000000000000001E-11</v>
      </c>
      <c r="AB390" s="68">
        <v>3.0000000000000001E-12</v>
      </c>
      <c r="AC390" s="68">
        <v>3.0000000000000001E-12</v>
      </c>
      <c r="AD390" s="68">
        <v>3.8326133281221933E-11</v>
      </c>
      <c r="AH390" s="68" t="s">
        <v>443</v>
      </c>
    </row>
    <row r="391" spans="1:34" s="68" customFormat="1" ht="14.5" x14ac:dyDescent="0.35">
      <c r="A391" s="68" t="s">
        <v>832</v>
      </c>
      <c r="B391" s="68" t="s">
        <v>41</v>
      </c>
      <c r="C391" s="68" t="s">
        <v>47</v>
      </c>
      <c r="D391" s="68" t="s">
        <v>42</v>
      </c>
      <c r="E391" s="68" t="s">
        <v>46</v>
      </c>
      <c r="G391" s="68" t="s">
        <v>14</v>
      </c>
      <c r="H391" s="68" t="s">
        <v>1309</v>
      </c>
      <c r="I391" s="68" t="s">
        <v>16</v>
      </c>
      <c r="J391" s="68">
        <v>25</v>
      </c>
      <c r="K391" s="68">
        <v>6.4875000000000006E-10</v>
      </c>
      <c r="L391" s="68">
        <v>1.1625E-10</v>
      </c>
      <c r="M391" s="68">
        <v>1.875E-10</v>
      </c>
      <c r="T391" s="68">
        <v>6.7020264003703501E-12</v>
      </c>
      <c r="Z391" s="68">
        <v>8.7073654448728505E-11</v>
      </c>
      <c r="AA391" s="68">
        <v>1.5E-11</v>
      </c>
      <c r="AB391" s="68">
        <v>3.75E-12</v>
      </c>
      <c r="AC391" s="68">
        <v>3.75E-12</v>
      </c>
      <c r="AD391" s="68">
        <v>4.7907666601527398E-11</v>
      </c>
      <c r="AH391" s="68" t="s">
        <v>443</v>
      </c>
    </row>
    <row r="392" spans="1:34" s="68" customFormat="1" ht="14.5" x14ac:dyDescent="0.35">
      <c r="A392" s="68" t="s">
        <v>832</v>
      </c>
      <c r="B392" s="68" t="s">
        <v>41</v>
      </c>
      <c r="C392" s="68" t="s">
        <v>47</v>
      </c>
      <c r="D392" s="68" t="s">
        <v>42</v>
      </c>
      <c r="E392" s="68" t="s">
        <v>46</v>
      </c>
      <c r="G392" s="68" t="s">
        <v>14</v>
      </c>
      <c r="H392" s="68" t="s">
        <v>1310</v>
      </c>
      <c r="I392" s="68" t="s">
        <v>16</v>
      </c>
      <c r="J392" s="68">
        <v>25</v>
      </c>
      <c r="K392" s="68">
        <v>6.4875000000000006E-10</v>
      </c>
      <c r="L392" s="68">
        <v>1.1625E-10</v>
      </c>
      <c r="M392" s="68">
        <v>1.875E-10</v>
      </c>
      <c r="T392" s="68">
        <v>6.7020264003703501E-12</v>
      </c>
      <c r="Z392" s="68">
        <v>8.7073654448728505E-11</v>
      </c>
      <c r="AA392" s="68">
        <v>1.5E-11</v>
      </c>
      <c r="AB392" s="68">
        <v>3.75E-12</v>
      </c>
      <c r="AC392" s="68">
        <v>3.75E-12</v>
      </c>
      <c r="AD392" s="68">
        <v>4.7907666601527398E-11</v>
      </c>
      <c r="AH392" s="68" t="s">
        <v>443</v>
      </c>
    </row>
    <row r="393" spans="1:34" s="68" customFormat="1" ht="14.5" x14ac:dyDescent="0.35">
      <c r="A393" s="68" t="s">
        <v>832</v>
      </c>
      <c r="B393" s="68" t="s">
        <v>41</v>
      </c>
      <c r="C393" s="68" t="s">
        <v>47</v>
      </c>
      <c r="D393" s="68" t="s">
        <v>42</v>
      </c>
      <c r="E393" s="68" t="s">
        <v>46</v>
      </c>
      <c r="G393" s="68" t="s">
        <v>14</v>
      </c>
      <c r="H393" s="68" t="s">
        <v>1311</v>
      </c>
      <c r="I393" s="68" t="s">
        <v>16</v>
      </c>
      <c r="J393" s="68">
        <v>25</v>
      </c>
      <c r="K393" s="68">
        <v>1.68675E-9</v>
      </c>
      <c r="L393" s="68">
        <v>3.0225000000000002E-10</v>
      </c>
      <c r="M393" s="68">
        <v>4.8750000000000002E-10</v>
      </c>
      <c r="T393" s="68">
        <v>1.7425268640962909E-11</v>
      </c>
      <c r="Z393" s="68">
        <v>2.2639150156669411E-10</v>
      </c>
      <c r="AA393" s="68">
        <v>3.9000000000000001E-11</v>
      </c>
      <c r="AB393" s="68">
        <v>9.7500000000000003E-12</v>
      </c>
      <c r="AC393" s="68">
        <v>9.7500000000000003E-12</v>
      </c>
      <c r="AD393" s="68">
        <v>1.245599331639713E-10</v>
      </c>
      <c r="AH393" s="68" t="s">
        <v>443</v>
      </c>
    </row>
    <row r="394" spans="1:34" s="68" customFormat="1" ht="14.5" x14ac:dyDescent="0.35">
      <c r="A394" s="68" t="s">
        <v>832</v>
      </c>
      <c r="B394" s="68" t="s">
        <v>41</v>
      </c>
      <c r="C394" s="68" t="s">
        <v>47</v>
      </c>
      <c r="D394" s="68" t="s">
        <v>42</v>
      </c>
      <c r="E394" s="68" t="s">
        <v>46</v>
      </c>
      <c r="G394" s="68" t="s">
        <v>14</v>
      </c>
      <c r="H394" s="68" t="s">
        <v>1312</v>
      </c>
      <c r="I394" s="68" t="s">
        <v>16</v>
      </c>
      <c r="J394" s="68">
        <v>25</v>
      </c>
      <c r="K394" s="68">
        <v>8.5635000000000009E-9</v>
      </c>
      <c r="L394" s="68">
        <v>1.5345E-9</v>
      </c>
      <c r="M394" s="68">
        <v>2.4749999999999998E-9</v>
      </c>
      <c r="T394" s="68">
        <v>8.8466748484888625E-11</v>
      </c>
      <c r="Z394" s="68">
        <v>1.1493722387232161E-9</v>
      </c>
      <c r="AA394" s="68">
        <v>1.9799999999999999E-10</v>
      </c>
      <c r="AB394" s="68">
        <v>4.9499999999999997E-11</v>
      </c>
      <c r="AC394" s="68">
        <v>4.9499999999999997E-11</v>
      </c>
      <c r="AD394" s="68">
        <v>6.3238119914016179E-10</v>
      </c>
      <c r="AH394" s="68" t="s">
        <v>443</v>
      </c>
    </row>
    <row r="395" spans="1:34" s="68" customFormat="1" ht="14.5" x14ac:dyDescent="0.35">
      <c r="A395" s="68" t="s">
        <v>832</v>
      </c>
      <c r="B395" s="68" t="s">
        <v>131</v>
      </c>
      <c r="C395" s="68" t="s">
        <v>47</v>
      </c>
      <c r="D395" s="68" t="s">
        <v>143</v>
      </c>
      <c r="E395" s="68" t="s">
        <v>144</v>
      </c>
      <c r="G395" s="68" t="s">
        <v>14</v>
      </c>
      <c r="H395" s="68" t="s">
        <v>20</v>
      </c>
      <c r="I395" s="68" t="s">
        <v>18</v>
      </c>
      <c r="J395" s="68">
        <v>298</v>
      </c>
      <c r="K395" s="68">
        <v>1.7744066313796501E-4</v>
      </c>
      <c r="L395" s="68">
        <v>1.7378414797185001E-4</v>
      </c>
      <c r="M395" s="68">
        <v>1.90604391615389E-4</v>
      </c>
      <c r="N395" s="68">
        <v>2.0330271704623899E-4</v>
      </c>
      <c r="O395" s="68">
        <v>2.1010702418847101E-4</v>
      </c>
      <c r="P395" s="68">
        <v>2.1070829493088499E-4</v>
      </c>
      <c r="Q395" s="68">
        <v>2.09428610941369E-4</v>
      </c>
      <c r="R395" s="68">
        <v>2.12635255197908E-4</v>
      </c>
      <c r="S395" s="68">
        <v>2.0047616272490299E-4</v>
      </c>
      <c r="T395" s="68">
        <v>1.92964713034447E-4</v>
      </c>
      <c r="U395" s="68">
        <v>1.9348365627442501E-4</v>
      </c>
      <c r="V395" s="68">
        <v>1.9511807572658501E-4</v>
      </c>
      <c r="W395" s="68">
        <v>1.73795068081448E-4</v>
      </c>
      <c r="X395" s="68">
        <v>1.7491364213114501E-4</v>
      </c>
      <c r="Y395" s="68">
        <v>1.8593468975692799E-4</v>
      </c>
      <c r="Z395" s="68">
        <v>1.8851524934676101E-4</v>
      </c>
      <c r="AA395" s="68">
        <v>1.88050760036421E-4</v>
      </c>
      <c r="AB395" s="68">
        <v>1.7959923292348601E-4</v>
      </c>
      <c r="AC395" s="68">
        <v>1.8822324213740299E-4</v>
      </c>
      <c r="AD395" s="68">
        <v>1.9697962187257501E-4</v>
      </c>
      <c r="AE395" s="68">
        <v>1.7355634185986301E-4</v>
      </c>
      <c r="AF395" s="68">
        <v>2.0234078332090301E-4</v>
      </c>
      <c r="AG395" s="68">
        <v>2.5672712863750603E-4</v>
      </c>
      <c r="AH395" s="68" t="s">
        <v>536</v>
      </c>
    </row>
    <row r="396" spans="1:34" s="68" customFormat="1" ht="14.5" x14ac:dyDescent="0.35">
      <c r="A396" s="68" t="s">
        <v>832</v>
      </c>
      <c r="B396" s="68" t="s">
        <v>41</v>
      </c>
      <c r="C396" s="68" t="s">
        <v>47</v>
      </c>
      <c r="D396" s="68" t="s">
        <v>42</v>
      </c>
      <c r="E396" s="68" t="s">
        <v>46</v>
      </c>
      <c r="G396" s="68" t="s">
        <v>14</v>
      </c>
      <c r="H396" s="68" t="s">
        <v>1306</v>
      </c>
      <c r="I396" s="68" t="s">
        <v>17</v>
      </c>
      <c r="J396" s="68">
        <v>1</v>
      </c>
      <c r="K396" s="68">
        <v>3.1897740000000001E-7</v>
      </c>
      <c r="L396" s="68">
        <v>5.7157799999999997E-8</v>
      </c>
      <c r="M396" s="68">
        <v>9.2189999999999994E-8</v>
      </c>
      <c r="T396" s="68">
        <v>3.3788929630669798E-9</v>
      </c>
      <c r="Z396" s="68">
        <v>4.2812374419350699E-8</v>
      </c>
      <c r="AA396" s="68">
        <v>7.3751999999999991E-9</v>
      </c>
      <c r="AB396" s="68">
        <v>1.8438E-9</v>
      </c>
      <c r="AC396" s="68">
        <v>1.8438E-9</v>
      </c>
      <c r="AD396" s="68">
        <v>2.355524151463899E-8</v>
      </c>
      <c r="AH396" s="68" t="s">
        <v>443</v>
      </c>
    </row>
    <row r="397" spans="1:34" s="68" customFormat="1" ht="14.5" x14ac:dyDescent="0.35">
      <c r="A397" s="68" t="s">
        <v>832</v>
      </c>
      <c r="B397" s="68" t="s">
        <v>41</v>
      </c>
      <c r="C397" s="68" t="s">
        <v>47</v>
      </c>
      <c r="D397" s="68" t="s">
        <v>42</v>
      </c>
      <c r="E397" s="68" t="s">
        <v>46</v>
      </c>
      <c r="G397" s="68" t="s">
        <v>14</v>
      </c>
      <c r="H397" s="68" t="s">
        <v>1307</v>
      </c>
      <c r="I397" s="68" t="s">
        <v>17</v>
      </c>
      <c r="J397" s="68">
        <v>1</v>
      </c>
      <c r="K397" s="68">
        <v>3.1897740000000001E-7</v>
      </c>
      <c r="L397" s="68">
        <v>5.7157799999999997E-8</v>
      </c>
      <c r="M397" s="68">
        <v>9.2189999999999994E-8</v>
      </c>
      <c r="T397" s="68">
        <v>3.3788929630669798E-9</v>
      </c>
      <c r="Z397" s="68">
        <v>4.2812374419350699E-8</v>
      </c>
      <c r="AA397" s="68">
        <v>7.3751999999999991E-9</v>
      </c>
      <c r="AB397" s="68">
        <v>1.8438E-9</v>
      </c>
      <c r="AC397" s="68">
        <v>1.8438E-9</v>
      </c>
      <c r="AD397" s="68">
        <v>2.355524151463899E-8</v>
      </c>
      <c r="AH397" s="68" t="s">
        <v>443</v>
      </c>
    </row>
    <row r="398" spans="1:34" s="68" customFormat="1" ht="14.5" x14ac:dyDescent="0.35">
      <c r="A398" s="68" t="s">
        <v>832</v>
      </c>
      <c r="B398" s="68" t="s">
        <v>41</v>
      </c>
      <c r="C398" s="68" t="s">
        <v>47</v>
      </c>
      <c r="D398" s="68" t="s">
        <v>42</v>
      </c>
      <c r="E398" s="68" t="s">
        <v>46</v>
      </c>
      <c r="G398" s="68" t="s">
        <v>14</v>
      </c>
      <c r="H398" s="68" t="s">
        <v>1308</v>
      </c>
      <c r="I398" s="68" t="s">
        <v>17</v>
      </c>
      <c r="J398" s="68">
        <v>1</v>
      </c>
      <c r="K398" s="68">
        <v>4.2530319999999999E-7</v>
      </c>
      <c r="L398" s="68">
        <v>7.6210400000000001E-8</v>
      </c>
      <c r="M398" s="68">
        <v>1.2291999999999999E-7</v>
      </c>
      <c r="T398" s="68">
        <v>4.5051906174226397E-9</v>
      </c>
      <c r="Z398" s="68">
        <v>5.7083165892467601E-8</v>
      </c>
      <c r="AA398" s="68">
        <v>9.8335999999999988E-9</v>
      </c>
      <c r="AB398" s="68">
        <v>2.4584000000000001E-9</v>
      </c>
      <c r="AC398" s="68">
        <v>2.4584000000000001E-9</v>
      </c>
      <c r="AD398" s="68">
        <v>3.1406988686185322E-8</v>
      </c>
      <c r="AH398" s="68" t="s">
        <v>443</v>
      </c>
    </row>
    <row r="399" spans="1:34" s="68" customFormat="1" ht="14.5" x14ac:dyDescent="0.35">
      <c r="A399" s="68" t="s">
        <v>832</v>
      </c>
      <c r="B399" s="68" t="s">
        <v>41</v>
      </c>
      <c r="C399" s="68" t="s">
        <v>47</v>
      </c>
      <c r="D399" s="68" t="s">
        <v>42</v>
      </c>
      <c r="E399" s="68" t="s">
        <v>46</v>
      </c>
      <c r="G399" s="68" t="s">
        <v>14</v>
      </c>
      <c r="H399" s="68" t="s">
        <v>1309</v>
      </c>
      <c r="I399" s="68" t="s">
        <v>17</v>
      </c>
      <c r="J399" s="68">
        <v>1</v>
      </c>
      <c r="K399" s="68">
        <v>5.3162900000000008E-7</v>
      </c>
      <c r="L399" s="68">
        <v>9.5262999999999997E-8</v>
      </c>
      <c r="M399" s="68">
        <v>1.5365E-7</v>
      </c>
      <c r="T399" s="68">
        <v>5.6314882717783001E-9</v>
      </c>
      <c r="Z399" s="68">
        <v>7.135395736558451E-8</v>
      </c>
      <c r="AA399" s="68">
        <v>1.2292E-8</v>
      </c>
      <c r="AB399" s="68">
        <v>3.073E-9</v>
      </c>
      <c r="AC399" s="68">
        <v>3.073E-9</v>
      </c>
      <c r="AD399" s="68">
        <v>3.9258735857731648E-8</v>
      </c>
      <c r="AH399" s="68" t="s">
        <v>443</v>
      </c>
    </row>
    <row r="400" spans="1:34" s="68" customFormat="1" ht="14.5" x14ac:dyDescent="0.35">
      <c r="A400" s="68" t="s">
        <v>832</v>
      </c>
      <c r="B400" s="68" t="s">
        <v>41</v>
      </c>
      <c r="C400" s="68" t="s">
        <v>47</v>
      </c>
      <c r="D400" s="68" t="s">
        <v>42</v>
      </c>
      <c r="E400" s="68" t="s">
        <v>46</v>
      </c>
      <c r="G400" s="68" t="s">
        <v>14</v>
      </c>
      <c r="H400" s="68" t="s">
        <v>1310</v>
      </c>
      <c r="I400" s="68" t="s">
        <v>17</v>
      </c>
      <c r="J400" s="68">
        <v>1</v>
      </c>
      <c r="K400" s="68">
        <v>5.3162900000000008E-7</v>
      </c>
      <c r="L400" s="68">
        <v>9.5262999999999997E-8</v>
      </c>
      <c r="M400" s="68">
        <v>1.5365E-7</v>
      </c>
      <c r="T400" s="68">
        <v>5.6314882717783001E-9</v>
      </c>
      <c r="Z400" s="68">
        <v>7.135395736558451E-8</v>
      </c>
      <c r="AA400" s="68">
        <v>1.2292E-8</v>
      </c>
      <c r="AB400" s="68">
        <v>3.073E-9</v>
      </c>
      <c r="AC400" s="68">
        <v>3.073E-9</v>
      </c>
      <c r="AD400" s="68">
        <v>3.9258735857731648E-8</v>
      </c>
      <c r="AH400" s="68" t="s">
        <v>443</v>
      </c>
    </row>
    <row r="401" spans="1:34" s="68" customFormat="1" ht="14.5" x14ac:dyDescent="0.35">
      <c r="A401" s="68" t="s">
        <v>832</v>
      </c>
      <c r="B401" s="68" t="s">
        <v>41</v>
      </c>
      <c r="C401" s="68" t="s">
        <v>47</v>
      </c>
      <c r="D401" s="68" t="s">
        <v>42</v>
      </c>
      <c r="E401" s="68" t="s">
        <v>46</v>
      </c>
      <c r="G401" s="68" t="s">
        <v>14</v>
      </c>
      <c r="H401" s="68" t="s">
        <v>1311</v>
      </c>
      <c r="I401" s="68" t="s">
        <v>17</v>
      </c>
      <c r="J401" s="68">
        <v>1</v>
      </c>
      <c r="K401" s="68">
        <v>1.3822354E-6</v>
      </c>
      <c r="L401" s="68">
        <v>2.4768380000000003E-7</v>
      </c>
      <c r="M401" s="68">
        <v>3.9948999999999999E-7</v>
      </c>
      <c r="T401" s="68">
        <v>1.464186950662358E-8</v>
      </c>
      <c r="Z401" s="68">
        <v>1.8552028915051971E-7</v>
      </c>
      <c r="AA401" s="68">
        <v>3.1959199999999999E-8</v>
      </c>
      <c r="AB401" s="68">
        <v>7.9897999999999999E-9</v>
      </c>
      <c r="AC401" s="68">
        <v>7.9897999999999999E-9</v>
      </c>
      <c r="AD401" s="68">
        <v>1.020727132301023E-7</v>
      </c>
      <c r="AH401" s="68" t="s">
        <v>443</v>
      </c>
    </row>
    <row r="402" spans="1:34" s="68" customFormat="1" ht="14.5" x14ac:dyDescent="0.35">
      <c r="A402" s="68" t="s">
        <v>832</v>
      </c>
      <c r="B402" s="68" t="s">
        <v>41</v>
      </c>
      <c r="C402" s="68" t="s">
        <v>47</v>
      </c>
      <c r="D402" s="68" t="s">
        <v>42</v>
      </c>
      <c r="E402" s="68" t="s">
        <v>46</v>
      </c>
      <c r="G402" s="68" t="s">
        <v>14</v>
      </c>
      <c r="H402" s="68" t="s">
        <v>1312</v>
      </c>
      <c r="I402" s="68" t="s">
        <v>17</v>
      </c>
      <c r="J402" s="68">
        <v>1</v>
      </c>
      <c r="K402" s="68">
        <v>7.017502800000001E-6</v>
      </c>
      <c r="L402" s="68">
        <v>1.2574715999999999E-6</v>
      </c>
      <c r="M402" s="68">
        <v>2.0281800000000002E-6</v>
      </c>
      <c r="T402" s="68">
        <v>7.4335645187473558E-8</v>
      </c>
      <c r="Z402" s="68">
        <v>9.4187223722571545E-7</v>
      </c>
      <c r="AA402" s="68">
        <v>1.6225439999999999E-7</v>
      </c>
      <c r="AB402" s="68">
        <v>4.0563599999999997E-8</v>
      </c>
      <c r="AC402" s="68">
        <v>4.0563599999999997E-8</v>
      </c>
      <c r="AD402" s="68">
        <v>5.1821531332205774E-7</v>
      </c>
      <c r="AH402" s="68" t="s">
        <v>443</v>
      </c>
    </row>
    <row r="403" spans="1:34" s="68" customFormat="1" ht="14.5" x14ac:dyDescent="0.35">
      <c r="A403" s="68" t="s">
        <v>832</v>
      </c>
      <c r="B403" s="68" t="s">
        <v>131</v>
      </c>
      <c r="C403" s="68" t="s">
        <v>47</v>
      </c>
      <c r="D403" s="68" t="s">
        <v>143</v>
      </c>
      <c r="E403" s="68" t="s">
        <v>145</v>
      </c>
      <c r="G403" s="68" t="s">
        <v>14</v>
      </c>
      <c r="H403" s="68" t="s">
        <v>20</v>
      </c>
      <c r="I403" s="68" t="s">
        <v>16</v>
      </c>
      <c r="J403" s="68">
        <v>25</v>
      </c>
      <c r="K403" s="68">
        <v>8.1530714016974E-4</v>
      </c>
      <c r="L403" s="68">
        <v>7.9850612697270095E-4</v>
      </c>
      <c r="M403" s="68">
        <v>8.7579204610449199E-4</v>
      </c>
      <c r="N403" s="68">
        <v>9.3413851082617102E-4</v>
      </c>
      <c r="O403" s="68">
        <v>9.6540304793318497E-4</v>
      </c>
      <c r="P403" s="68">
        <v>9.6816577616467203E-4</v>
      </c>
      <c r="Q403" s="68">
        <v>9.62285864112034E-4</v>
      </c>
      <c r="R403" s="68">
        <v>9.7701980340253306E-4</v>
      </c>
      <c r="S403" s="68">
        <v>9.2115101472743004E-4</v>
      </c>
      <c r="T403" s="68">
        <v>8.8663728795616902E-4</v>
      </c>
      <c r="U403" s="68">
        <v>8.89021736489073E-4</v>
      </c>
      <c r="V403" s="68">
        <v>8.9653159260555003E-4</v>
      </c>
      <c r="W403" s="68">
        <v>7.9855630286344403E-4</v>
      </c>
      <c r="X403" s="68">
        <v>8.0369594443938401E-4</v>
      </c>
      <c r="Y403" s="68">
        <v>8.5433562681289403E-4</v>
      </c>
      <c r="Z403" s="68">
        <v>8.6619282246363605E-4</v>
      </c>
      <c r="AA403" s="68">
        <v>8.6405857970013795E-4</v>
      </c>
      <c r="AB403" s="68">
        <v>8.7296833484120501E-4</v>
      </c>
      <c r="AC403" s="68">
        <v>8.5176593177923405E-4</v>
      </c>
      <c r="AD403" s="68">
        <v>8.70669437592644E-4</v>
      </c>
      <c r="AE403" s="68">
        <v>7.0168312405799601E-4</v>
      </c>
      <c r="AF403" s="68">
        <v>7.5420990069120905E-4</v>
      </c>
      <c r="AG403" s="68">
        <v>7.5328340665153297E-4</v>
      </c>
      <c r="AH403" s="68" t="s">
        <v>537</v>
      </c>
    </row>
    <row r="404" spans="1:34" s="68" customFormat="1" ht="14.5" x14ac:dyDescent="0.35">
      <c r="A404" s="68" t="s">
        <v>832</v>
      </c>
      <c r="B404" s="68" t="s">
        <v>41</v>
      </c>
      <c r="C404" s="68" t="s">
        <v>47</v>
      </c>
      <c r="D404" s="68" t="s">
        <v>42</v>
      </c>
      <c r="E404" s="68" t="s">
        <v>46</v>
      </c>
      <c r="G404" s="68" t="s">
        <v>14</v>
      </c>
      <c r="H404" s="68" t="s">
        <v>1306</v>
      </c>
      <c r="I404" s="68" t="s">
        <v>18</v>
      </c>
      <c r="J404" s="68">
        <v>298</v>
      </c>
      <c r="K404" s="68">
        <v>9.2797199999999986E-10</v>
      </c>
      <c r="L404" s="68">
        <v>1.6628399999999969E-10</v>
      </c>
      <c r="M404" s="68">
        <v>2.6820000000000032E-10</v>
      </c>
      <c r="T404" s="68">
        <v>9.58657856308971E-12</v>
      </c>
      <c r="Z404" s="68">
        <v>1.245501553234608E-10</v>
      </c>
      <c r="AA404" s="68">
        <v>2.1456000000000001E-11</v>
      </c>
      <c r="AB404" s="68">
        <v>5.3639999999999994E-12</v>
      </c>
      <c r="AC404" s="68">
        <v>5.3639999999999994E-12</v>
      </c>
      <c r="AD404" s="68">
        <v>6.8527126306824893E-11</v>
      </c>
      <c r="AH404" s="68" t="s">
        <v>443</v>
      </c>
    </row>
    <row r="405" spans="1:34" s="68" customFormat="1" ht="14.5" x14ac:dyDescent="0.35">
      <c r="A405" s="68" t="s">
        <v>832</v>
      </c>
      <c r="B405" s="68" t="s">
        <v>41</v>
      </c>
      <c r="C405" s="68" t="s">
        <v>47</v>
      </c>
      <c r="D405" s="68" t="s">
        <v>42</v>
      </c>
      <c r="E405" s="68" t="s">
        <v>46</v>
      </c>
      <c r="G405" s="68" t="s">
        <v>14</v>
      </c>
      <c r="H405" s="68" t="s">
        <v>1307</v>
      </c>
      <c r="I405" s="68" t="s">
        <v>18</v>
      </c>
      <c r="J405" s="68">
        <v>298</v>
      </c>
      <c r="K405" s="68">
        <v>9.2797199999999986E-10</v>
      </c>
      <c r="L405" s="68">
        <v>1.6628399999999969E-10</v>
      </c>
      <c r="M405" s="68">
        <v>2.6820000000000032E-10</v>
      </c>
      <c r="T405" s="68">
        <v>9.58657856308971E-12</v>
      </c>
      <c r="Z405" s="68">
        <v>1.245501553234608E-10</v>
      </c>
      <c r="AA405" s="68">
        <v>2.1456000000000001E-11</v>
      </c>
      <c r="AB405" s="68">
        <v>5.3639999999999994E-12</v>
      </c>
      <c r="AC405" s="68">
        <v>5.3639999999999994E-12</v>
      </c>
      <c r="AD405" s="68">
        <v>6.8527126306824893E-11</v>
      </c>
      <c r="AH405" s="68" t="s">
        <v>443</v>
      </c>
    </row>
    <row r="406" spans="1:34" s="68" customFormat="1" ht="14.5" x14ac:dyDescent="0.35">
      <c r="A406" s="68" t="s">
        <v>832</v>
      </c>
      <c r="B406" s="68" t="s">
        <v>41</v>
      </c>
      <c r="C406" s="68" t="s">
        <v>47</v>
      </c>
      <c r="D406" s="68" t="s">
        <v>42</v>
      </c>
      <c r="E406" s="68" t="s">
        <v>46</v>
      </c>
      <c r="G406" s="68" t="s">
        <v>14</v>
      </c>
      <c r="H406" s="68" t="s">
        <v>1308</v>
      </c>
      <c r="I406" s="68" t="s">
        <v>18</v>
      </c>
      <c r="J406" s="68">
        <v>298</v>
      </c>
      <c r="K406" s="68">
        <v>1.237296E-9</v>
      </c>
      <c r="L406" s="68">
        <v>2.2171199999999961E-10</v>
      </c>
      <c r="M406" s="68">
        <v>3.576000000000004E-10</v>
      </c>
      <c r="T406" s="68">
        <v>1.2782104750786281E-11</v>
      </c>
      <c r="Z406" s="68">
        <v>1.660668737646144E-10</v>
      </c>
      <c r="AA406" s="68">
        <v>2.8608000000000001E-11</v>
      </c>
      <c r="AB406" s="68">
        <v>7.1520000000000002E-12</v>
      </c>
      <c r="AC406" s="68">
        <v>7.1520000000000002E-12</v>
      </c>
      <c r="AD406" s="68">
        <v>9.1369501742433199E-11</v>
      </c>
      <c r="AH406" s="68" t="s">
        <v>443</v>
      </c>
    </row>
    <row r="407" spans="1:34" s="68" customFormat="1" ht="14.5" x14ac:dyDescent="0.35">
      <c r="A407" s="68" t="s">
        <v>832</v>
      </c>
      <c r="B407" s="68" t="s">
        <v>41</v>
      </c>
      <c r="C407" s="68" t="s">
        <v>47</v>
      </c>
      <c r="D407" s="68" t="s">
        <v>42</v>
      </c>
      <c r="E407" s="68" t="s">
        <v>46</v>
      </c>
      <c r="G407" s="68" t="s">
        <v>14</v>
      </c>
      <c r="H407" s="68" t="s">
        <v>1309</v>
      </c>
      <c r="I407" s="68" t="s">
        <v>18</v>
      </c>
      <c r="J407" s="68">
        <v>298</v>
      </c>
      <c r="K407" s="68">
        <v>1.54662E-9</v>
      </c>
      <c r="L407" s="68">
        <v>2.7713999999999952E-10</v>
      </c>
      <c r="M407" s="68">
        <v>4.4700000000000052E-10</v>
      </c>
      <c r="T407" s="68">
        <v>1.5977630938482851E-11</v>
      </c>
      <c r="Z407" s="68">
        <v>2.07583592205768E-10</v>
      </c>
      <c r="AA407" s="68">
        <v>3.5760000000000001E-11</v>
      </c>
      <c r="AB407" s="68">
        <v>8.9400000000000003E-12</v>
      </c>
      <c r="AC407" s="68">
        <v>8.9400000000000003E-12</v>
      </c>
      <c r="AD407" s="68">
        <v>1.1421187717804151E-10</v>
      </c>
      <c r="AH407" s="68" t="s">
        <v>443</v>
      </c>
    </row>
    <row r="408" spans="1:34" s="68" customFormat="1" ht="14.5" x14ac:dyDescent="0.35">
      <c r="A408" s="68" t="s">
        <v>832</v>
      </c>
      <c r="B408" s="68" t="s">
        <v>41</v>
      </c>
      <c r="C408" s="68" t="s">
        <v>47</v>
      </c>
      <c r="D408" s="68" t="s">
        <v>42</v>
      </c>
      <c r="E408" s="68" t="s">
        <v>46</v>
      </c>
      <c r="G408" s="68" t="s">
        <v>14</v>
      </c>
      <c r="H408" s="68" t="s">
        <v>1310</v>
      </c>
      <c r="I408" s="68" t="s">
        <v>18</v>
      </c>
      <c r="J408" s="68">
        <v>298</v>
      </c>
      <c r="K408" s="68">
        <v>1.54662E-9</v>
      </c>
      <c r="L408" s="68">
        <v>2.7713999999999952E-10</v>
      </c>
      <c r="M408" s="68">
        <v>4.4700000000000052E-10</v>
      </c>
      <c r="T408" s="68">
        <v>1.5977630938482851E-11</v>
      </c>
      <c r="Z408" s="68">
        <v>2.07583592205768E-10</v>
      </c>
      <c r="AA408" s="68">
        <v>3.5760000000000001E-11</v>
      </c>
      <c r="AB408" s="68">
        <v>8.9400000000000003E-12</v>
      </c>
      <c r="AC408" s="68">
        <v>8.9400000000000003E-12</v>
      </c>
      <c r="AD408" s="68">
        <v>1.1421187717804151E-10</v>
      </c>
      <c r="AH408" s="68" t="s">
        <v>443</v>
      </c>
    </row>
    <row r="409" spans="1:34" s="68" customFormat="1" ht="14.5" x14ac:dyDescent="0.35">
      <c r="A409" s="68" t="s">
        <v>832</v>
      </c>
      <c r="B409" s="68" t="s">
        <v>41</v>
      </c>
      <c r="C409" s="68" t="s">
        <v>47</v>
      </c>
      <c r="D409" s="68" t="s">
        <v>42</v>
      </c>
      <c r="E409" s="68" t="s">
        <v>46</v>
      </c>
      <c r="G409" s="68" t="s">
        <v>14</v>
      </c>
      <c r="H409" s="68" t="s">
        <v>1311</v>
      </c>
      <c r="I409" s="68" t="s">
        <v>18</v>
      </c>
      <c r="J409" s="68">
        <v>298</v>
      </c>
      <c r="K409" s="68">
        <v>4.0212119999999998E-9</v>
      </c>
      <c r="L409" s="68">
        <v>7.2056399999999873E-10</v>
      </c>
      <c r="M409" s="68">
        <v>1.162200000000001E-9</v>
      </c>
      <c r="T409" s="68">
        <v>4.1541840440055422E-11</v>
      </c>
      <c r="Z409" s="68">
        <v>5.3971733973499688E-10</v>
      </c>
      <c r="AA409" s="68">
        <v>9.2976000000000003E-11</v>
      </c>
      <c r="AB409" s="68">
        <v>2.3244000000000001E-11</v>
      </c>
      <c r="AC409" s="68">
        <v>2.3244000000000001E-11</v>
      </c>
      <c r="AD409" s="68">
        <v>2.969508806629079E-10</v>
      </c>
      <c r="AH409" s="68" t="s">
        <v>443</v>
      </c>
    </row>
    <row r="410" spans="1:34" s="68" customFormat="1" ht="14.5" x14ac:dyDescent="0.35">
      <c r="A410" s="68" t="s">
        <v>832</v>
      </c>
      <c r="B410" s="68" t="s">
        <v>41</v>
      </c>
      <c r="C410" s="68" t="s">
        <v>47</v>
      </c>
      <c r="D410" s="68" t="s">
        <v>42</v>
      </c>
      <c r="E410" s="68" t="s">
        <v>46</v>
      </c>
      <c r="G410" s="68" t="s">
        <v>14</v>
      </c>
      <c r="H410" s="68" t="s">
        <v>1312</v>
      </c>
      <c r="I410" s="68" t="s">
        <v>18</v>
      </c>
      <c r="J410" s="68">
        <v>298</v>
      </c>
      <c r="K410" s="68">
        <v>2.0415384000000001E-8</v>
      </c>
      <c r="L410" s="68">
        <v>3.6582479999999938E-9</v>
      </c>
      <c r="M410" s="68">
        <v>5.9004000000000066E-9</v>
      </c>
      <c r="T410" s="68">
        <v>2.1090472838797359E-10</v>
      </c>
      <c r="Z410" s="68">
        <v>2.7401034171161382E-9</v>
      </c>
      <c r="AA410" s="68">
        <v>4.7203199999999999E-10</v>
      </c>
      <c r="AB410" s="68">
        <v>1.18008E-10</v>
      </c>
      <c r="AC410" s="68">
        <v>1.18008E-10</v>
      </c>
      <c r="AD410" s="68">
        <v>1.5075967787501481E-9</v>
      </c>
      <c r="AH410" s="68" t="s">
        <v>443</v>
      </c>
    </row>
    <row r="411" spans="1:34" s="68" customFormat="1" ht="14.5" x14ac:dyDescent="0.35">
      <c r="A411" s="68" t="s">
        <v>832</v>
      </c>
      <c r="B411" s="68" t="s">
        <v>131</v>
      </c>
      <c r="C411" s="68" t="s">
        <v>47</v>
      </c>
      <c r="D411" s="68" t="s">
        <v>143</v>
      </c>
      <c r="E411" s="68" t="s">
        <v>145</v>
      </c>
      <c r="G411" s="68" t="s">
        <v>14</v>
      </c>
      <c r="H411" s="68" t="s">
        <v>20</v>
      </c>
      <c r="I411" s="68" t="s">
        <v>17</v>
      </c>
      <c r="J411" s="68">
        <v>1</v>
      </c>
      <c r="K411" s="68">
        <v>1.72910338287198</v>
      </c>
      <c r="L411" s="68">
        <v>1.6934717940837001</v>
      </c>
      <c r="M411" s="68">
        <v>1.8573797713784099</v>
      </c>
      <c r="N411" s="68">
        <v>1.98112095376014</v>
      </c>
      <c r="O411" s="68">
        <v>2.0474267840567002</v>
      </c>
      <c r="P411" s="68">
        <v>2.0532859780900399</v>
      </c>
      <c r="Q411" s="68">
        <v>2.0408158606088</v>
      </c>
      <c r="R411" s="68">
        <v>2.0720635990560901</v>
      </c>
      <c r="S411" s="68">
        <v>1.9535770720339301</v>
      </c>
      <c r="T411" s="68">
        <v>1.88038036029744</v>
      </c>
      <c r="U411" s="68">
        <v>1.8854372987460299</v>
      </c>
      <c r="V411" s="68">
        <v>1.90136420159785</v>
      </c>
      <c r="W411" s="68">
        <v>1.6935782071127901</v>
      </c>
      <c r="X411" s="68">
        <v>1.70447835896705</v>
      </c>
      <c r="Y411" s="68">
        <v>1.8118749973447901</v>
      </c>
      <c r="Z411" s="68">
        <v>1.83702173788088</v>
      </c>
      <c r="AA411" s="68">
        <v>1.8324954358280501</v>
      </c>
      <c r="AB411" s="68">
        <v>1.8513912445312299</v>
      </c>
      <c r="AC411" s="68">
        <v>1.8064251881174</v>
      </c>
      <c r="AD411" s="68">
        <v>1.84651574324648</v>
      </c>
      <c r="AE411" s="68">
        <v>1.4881295695022001</v>
      </c>
      <c r="AF411" s="68">
        <v>1.59952835738591</v>
      </c>
      <c r="AG411" s="68">
        <v>1.59756344882657</v>
      </c>
      <c r="AH411" s="68" t="s">
        <v>537</v>
      </c>
    </row>
    <row r="412" spans="1:34" s="68" customFormat="1" ht="14.5" x14ac:dyDescent="0.35">
      <c r="A412" s="68" t="s">
        <v>832</v>
      </c>
      <c r="B412" s="68" t="s">
        <v>41</v>
      </c>
      <c r="C412" s="68" t="s">
        <v>47</v>
      </c>
      <c r="D412" s="68" t="s">
        <v>42</v>
      </c>
      <c r="E412" s="68" t="s">
        <v>46</v>
      </c>
      <c r="G412" s="68" t="s">
        <v>14</v>
      </c>
      <c r="H412" s="68" t="s">
        <v>1313</v>
      </c>
      <c r="I412" s="68" t="s">
        <v>16</v>
      </c>
      <c r="J412" s="68">
        <v>25</v>
      </c>
      <c r="U412" s="68">
        <v>1.734317365871865E-12</v>
      </c>
      <c r="V412" s="68">
        <v>1.274823267959148E-12</v>
      </c>
      <c r="W412" s="68">
        <v>8.9170993540333804E-12</v>
      </c>
      <c r="X412" s="68">
        <v>1.825586380390188E-10</v>
      </c>
      <c r="Y412" s="68">
        <v>9.4309546716348303E-11</v>
      </c>
      <c r="Z412" s="68">
        <v>6.807258173241119E-11</v>
      </c>
      <c r="AA412" s="68">
        <v>1.2768637076665349E-10</v>
      </c>
      <c r="AB412" s="68">
        <v>1.2721506004338091E-10</v>
      </c>
      <c r="AC412" s="68">
        <v>7.4472987499266586E-11</v>
      </c>
      <c r="AD412" s="68">
        <v>3.2796098556213599E-10</v>
      </c>
      <c r="AE412" s="68">
        <v>1.5780800339781661E-10</v>
      </c>
      <c r="AF412" s="68">
        <v>1.081620939181779E-10</v>
      </c>
      <c r="AG412" s="68">
        <v>4.5191562690807298E-11</v>
      </c>
      <c r="AH412" s="68" t="s">
        <v>1115</v>
      </c>
    </row>
    <row r="413" spans="1:34" s="68" customFormat="1" ht="14.5" x14ac:dyDescent="0.35">
      <c r="A413" s="68" t="s">
        <v>832</v>
      </c>
      <c r="B413" s="68" t="s">
        <v>41</v>
      </c>
      <c r="C413" s="68" t="s">
        <v>47</v>
      </c>
      <c r="D413" s="68" t="s">
        <v>42</v>
      </c>
      <c r="E413" s="68" t="s">
        <v>46</v>
      </c>
      <c r="G413" s="68" t="s">
        <v>14</v>
      </c>
      <c r="H413" s="68" t="s">
        <v>1314</v>
      </c>
      <c r="I413" s="68" t="s">
        <v>16</v>
      </c>
      <c r="J413" s="68">
        <v>25</v>
      </c>
      <c r="U413" s="68">
        <v>1.734317365871865E-12</v>
      </c>
      <c r="V413" s="68">
        <v>1.274823267959148E-12</v>
      </c>
      <c r="W413" s="68">
        <v>8.9170993540333804E-12</v>
      </c>
      <c r="X413" s="68">
        <v>1.825586380390188E-10</v>
      </c>
      <c r="Y413" s="68">
        <v>9.4309546716348303E-11</v>
      </c>
      <c r="Z413" s="68">
        <v>6.807258173241119E-11</v>
      </c>
      <c r="AA413" s="68">
        <v>1.2768637076665349E-10</v>
      </c>
      <c r="AB413" s="68">
        <v>1.2721506004338091E-10</v>
      </c>
      <c r="AC413" s="68">
        <v>7.4472987499266586E-11</v>
      </c>
      <c r="AD413" s="68">
        <v>3.2796098556213599E-10</v>
      </c>
      <c r="AE413" s="68">
        <v>1.5780800339781661E-10</v>
      </c>
      <c r="AF413" s="68">
        <v>1.081620939181779E-10</v>
      </c>
      <c r="AG413" s="68">
        <v>4.5191562690807298E-11</v>
      </c>
      <c r="AH413" s="68" t="s">
        <v>1115</v>
      </c>
    </row>
    <row r="414" spans="1:34" s="68" customFormat="1" ht="14.5" x14ac:dyDescent="0.35">
      <c r="A414" s="68" t="s">
        <v>832</v>
      </c>
      <c r="B414" s="68" t="s">
        <v>41</v>
      </c>
      <c r="C414" s="68" t="s">
        <v>47</v>
      </c>
      <c r="D414" s="68" t="s">
        <v>42</v>
      </c>
      <c r="E414" s="68" t="s">
        <v>46</v>
      </c>
      <c r="G414" s="68" t="s">
        <v>14</v>
      </c>
      <c r="H414" s="68" t="s">
        <v>1315</v>
      </c>
      <c r="I414" s="68" t="s">
        <v>16</v>
      </c>
      <c r="J414" s="68">
        <v>25</v>
      </c>
      <c r="U414" s="68">
        <v>2.3124231544958201E-12</v>
      </c>
      <c r="V414" s="68">
        <v>1.699764357278864E-12</v>
      </c>
      <c r="W414" s="68">
        <v>1.1889465805377839E-11</v>
      </c>
      <c r="X414" s="68">
        <v>2.4341151738535838E-10</v>
      </c>
      <c r="Y414" s="68">
        <v>1.2574606228846439E-10</v>
      </c>
      <c r="Z414" s="68">
        <v>9.0763442309881595E-11</v>
      </c>
      <c r="AA414" s="68">
        <v>1.70248494355538E-10</v>
      </c>
      <c r="AB414" s="68">
        <v>1.696200800578412E-10</v>
      </c>
      <c r="AC414" s="68">
        <v>9.9297316665688795E-11</v>
      </c>
      <c r="AD414" s="68">
        <v>4.3728131408284802E-10</v>
      </c>
      <c r="AE414" s="68">
        <v>2.1041067119708879E-10</v>
      </c>
      <c r="AF414" s="68">
        <v>1.4421612522423721E-10</v>
      </c>
      <c r="AG414" s="68">
        <v>6.0255416921076402E-11</v>
      </c>
      <c r="AH414" s="68" t="s">
        <v>1115</v>
      </c>
    </row>
    <row r="415" spans="1:34" s="68" customFormat="1" ht="14.5" x14ac:dyDescent="0.35">
      <c r="A415" s="68" t="s">
        <v>832</v>
      </c>
      <c r="B415" s="68" t="s">
        <v>41</v>
      </c>
      <c r="C415" s="68" t="s">
        <v>47</v>
      </c>
      <c r="D415" s="68" t="s">
        <v>42</v>
      </c>
      <c r="E415" s="68" t="s">
        <v>46</v>
      </c>
      <c r="G415" s="68" t="s">
        <v>14</v>
      </c>
      <c r="H415" s="68" t="s">
        <v>1316</v>
      </c>
      <c r="I415" s="68" t="s">
        <v>16</v>
      </c>
      <c r="J415" s="68">
        <v>25</v>
      </c>
      <c r="U415" s="68">
        <v>2.890528943119775E-12</v>
      </c>
      <c r="V415" s="68">
        <v>2.1247054465985799E-12</v>
      </c>
      <c r="W415" s="68">
        <v>1.48618322567223E-11</v>
      </c>
      <c r="X415" s="68">
        <v>3.0426439673169799E-10</v>
      </c>
      <c r="Y415" s="68">
        <v>1.5718257786058051E-10</v>
      </c>
      <c r="Z415" s="68">
        <v>1.13454302887352E-10</v>
      </c>
      <c r="AA415" s="68">
        <v>2.128106179444225E-10</v>
      </c>
      <c r="AB415" s="68">
        <v>2.1202510007230151E-10</v>
      </c>
      <c r="AC415" s="68">
        <v>1.2412164583211099E-10</v>
      </c>
      <c r="AD415" s="68">
        <v>5.4660164260355999E-10</v>
      </c>
      <c r="AE415" s="68">
        <v>2.6301333899636103E-10</v>
      </c>
      <c r="AF415" s="68">
        <v>1.802701565302965E-10</v>
      </c>
      <c r="AG415" s="68">
        <v>7.5319271151345505E-11</v>
      </c>
      <c r="AH415" s="68" t="s">
        <v>1115</v>
      </c>
    </row>
    <row r="416" spans="1:34" s="68" customFormat="1" ht="14.5" x14ac:dyDescent="0.35">
      <c r="A416" s="68" t="s">
        <v>832</v>
      </c>
      <c r="B416" s="68" t="s">
        <v>41</v>
      </c>
      <c r="C416" s="68" t="s">
        <v>47</v>
      </c>
      <c r="D416" s="68" t="s">
        <v>42</v>
      </c>
      <c r="E416" s="68" t="s">
        <v>46</v>
      </c>
      <c r="G416" s="68" t="s">
        <v>14</v>
      </c>
      <c r="H416" s="68" t="s">
        <v>1317</v>
      </c>
      <c r="I416" s="68" t="s">
        <v>16</v>
      </c>
      <c r="J416" s="68">
        <v>25</v>
      </c>
      <c r="U416" s="68">
        <v>2.890528943119775E-12</v>
      </c>
      <c r="V416" s="68">
        <v>2.1247054465985799E-12</v>
      </c>
      <c r="W416" s="68">
        <v>1.48618322567223E-11</v>
      </c>
      <c r="X416" s="68">
        <v>3.0426439673169799E-10</v>
      </c>
      <c r="Y416" s="68">
        <v>1.5718257786058051E-10</v>
      </c>
      <c r="Z416" s="68">
        <v>1.13454302887352E-10</v>
      </c>
      <c r="AA416" s="68">
        <v>2.128106179444225E-10</v>
      </c>
      <c r="AB416" s="68">
        <v>2.1202510007230151E-10</v>
      </c>
      <c r="AC416" s="68">
        <v>1.2412164583211099E-10</v>
      </c>
      <c r="AD416" s="68">
        <v>5.4660164260355999E-10</v>
      </c>
      <c r="AE416" s="68">
        <v>2.6301333899636103E-10</v>
      </c>
      <c r="AF416" s="68">
        <v>1.802701565302965E-10</v>
      </c>
      <c r="AG416" s="68">
        <v>7.5319271151345505E-11</v>
      </c>
      <c r="AH416" s="68" t="s">
        <v>1115</v>
      </c>
    </row>
    <row r="417" spans="1:34" s="68" customFormat="1" ht="14.5" x14ac:dyDescent="0.35">
      <c r="A417" s="68" t="s">
        <v>832</v>
      </c>
      <c r="B417" s="68" t="s">
        <v>41</v>
      </c>
      <c r="C417" s="68" t="s">
        <v>47</v>
      </c>
      <c r="D417" s="68" t="s">
        <v>42</v>
      </c>
      <c r="E417" s="68" t="s">
        <v>46</v>
      </c>
      <c r="G417" s="68" t="s">
        <v>14</v>
      </c>
      <c r="H417" s="68" t="s">
        <v>1318</v>
      </c>
      <c r="I417" s="68" t="s">
        <v>16</v>
      </c>
      <c r="J417" s="68">
        <v>25</v>
      </c>
      <c r="U417" s="68">
        <v>7.5153752521114152E-12</v>
      </c>
      <c r="V417" s="68">
        <v>5.5242341611563083E-12</v>
      </c>
      <c r="W417" s="68">
        <v>3.8640763867477979E-11</v>
      </c>
      <c r="X417" s="68">
        <v>7.910874315024148E-10</v>
      </c>
      <c r="Y417" s="68">
        <v>4.086747024375093E-10</v>
      </c>
      <c r="Z417" s="68">
        <v>2.9498118750711522E-10</v>
      </c>
      <c r="AA417" s="68">
        <v>5.5330760665549861E-10</v>
      </c>
      <c r="AB417" s="68">
        <v>5.5126526018798391E-10</v>
      </c>
      <c r="AC417" s="68">
        <v>3.2271627916348861E-10</v>
      </c>
      <c r="AD417" s="68">
        <v>1.4211642707692559E-9</v>
      </c>
      <c r="AE417" s="68">
        <v>6.8383468139053866E-10</v>
      </c>
      <c r="AF417" s="68">
        <v>4.6870240697877092E-10</v>
      </c>
      <c r="AG417" s="68">
        <v>1.958301049934983E-10</v>
      </c>
      <c r="AH417" s="68" t="s">
        <v>1115</v>
      </c>
    </row>
    <row r="418" spans="1:34" s="68" customFormat="1" ht="14.5" x14ac:dyDescent="0.35">
      <c r="A418" s="68" t="s">
        <v>832</v>
      </c>
      <c r="B418" s="68" t="s">
        <v>41</v>
      </c>
      <c r="C418" s="68" t="s">
        <v>47</v>
      </c>
      <c r="D418" s="68" t="s">
        <v>42</v>
      </c>
      <c r="E418" s="68" t="s">
        <v>46</v>
      </c>
      <c r="G418" s="68" t="s">
        <v>14</v>
      </c>
      <c r="H418" s="68" t="s">
        <v>1319</v>
      </c>
      <c r="I418" s="68" t="s">
        <v>16</v>
      </c>
      <c r="J418" s="68">
        <v>25</v>
      </c>
      <c r="U418" s="68">
        <v>3.815498204918103E-11</v>
      </c>
      <c r="V418" s="68">
        <v>2.8046111895101259E-11</v>
      </c>
      <c r="W418" s="68">
        <v>1.961761857887344E-10</v>
      </c>
      <c r="X418" s="68">
        <v>4.0162900368584137E-9</v>
      </c>
      <c r="Y418" s="68">
        <v>2.0748100277596629E-9</v>
      </c>
      <c r="Z418" s="68">
        <v>1.497596798113046E-9</v>
      </c>
      <c r="AA418" s="68">
        <v>2.8091001568663768E-9</v>
      </c>
      <c r="AB418" s="68">
        <v>2.7987313209543799E-9</v>
      </c>
      <c r="AC418" s="68">
        <v>1.638405724983865E-9</v>
      </c>
      <c r="AD418" s="68">
        <v>7.2151416823669926E-9</v>
      </c>
      <c r="AE418" s="68">
        <v>3.4717760747519659E-9</v>
      </c>
      <c r="AF418" s="68">
        <v>2.379566066199914E-9</v>
      </c>
      <c r="AG418" s="68">
        <v>9.9421437919776063E-10</v>
      </c>
      <c r="AH418" s="68" t="s">
        <v>1115</v>
      </c>
    </row>
    <row r="419" spans="1:34" s="68" customFormat="1" ht="14.5" x14ac:dyDescent="0.35">
      <c r="A419" s="68" t="s">
        <v>832</v>
      </c>
      <c r="B419" s="68" t="s">
        <v>131</v>
      </c>
      <c r="C419" s="68" t="s">
        <v>47</v>
      </c>
      <c r="D419" s="68" t="s">
        <v>143</v>
      </c>
      <c r="E419" s="68" t="s">
        <v>145</v>
      </c>
      <c r="G419" s="68" t="s">
        <v>14</v>
      </c>
      <c r="H419" s="68" t="s">
        <v>20</v>
      </c>
      <c r="I419" s="68" t="s">
        <v>18</v>
      </c>
      <c r="J419" s="68">
        <v>298</v>
      </c>
      <c r="K419" s="68">
        <v>9.7184611108233003E-4</v>
      </c>
      <c r="L419" s="68">
        <v>9.5181930335145996E-4</v>
      </c>
      <c r="M419" s="68">
        <v>1.0439441189565499E-3</v>
      </c>
      <c r="N419" s="68">
        <v>1.1134931049048E-3</v>
      </c>
      <c r="O419" s="68">
        <v>1.1507604331363599E-3</v>
      </c>
      <c r="P419" s="68">
        <v>1.15405360518829E-3</v>
      </c>
      <c r="Q419" s="68">
        <v>1.1470447500215399E-3</v>
      </c>
      <c r="R419" s="68">
        <v>1.16460760565582E-3</v>
      </c>
      <c r="S419" s="68">
        <v>1.0980120095551E-3</v>
      </c>
      <c r="T419" s="68">
        <v>1.0568716472437499E-3</v>
      </c>
      <c r="U419" s="68">
        <v>1.05971390989498E-3</v>
      </c>
      <c r="V419" s="68">
        <v>1.0686656583858199E-3</v>
      </c>
      <c r="W419" s="68">
        <v>9.5187911301322496E-4</v>
      </c>
      <c r="X419" s="68">
        <v>9.5800556577174602E-4</v>
      </c>
      <c r="Y419" s="68">
        <v>1.0183680671609699E-3</v>
      </c>
      <c r="Z419" s="68">
        <v>1.0325018443766501E-3</v>
      </c>
      <c r="AA419" s="68">
        <v>1.0299578270025599E-3</v>
      </c>
      <c r="AB419" s="68">
        <v>1.0405782551307201E-3</v>
      </c>
      <c r="AC419" s="68">
        <v>1.0153049906808499E-3</v>
      </c>
      <c r="AD419" s="68">
        <v>1.0378379696104299E-3</v>
      </c>
      <c r="AE419" s="68">
        <v>8.3640628387713105E-4</v>
      </c>
      <c r="AF419" s="68">
        <v>8.9901820162392103E-4</v>
      </c>
      <c r="AG419" s="68">
        <v>8.9791382072862804E-4</v>
      </c>
      <c r="AH419" s="68" t="s">
        <v>537</v>
      </c>
    </row>
    <row r="420" spans="1:34" s="68" customFormat="1" ht="14.5" x14ac:dyDescent="0.35">
      <c r="A420" s="68" t="s">
        <v>832</v>
      </c>
      <c r="B420" s="68" t="s">
        <v>41</v>
      </c>
      <c r="C420" s="68" t="s">
        <v>47</v>
      </c>
      <c r="D420" s="68" t="s">
        <v>42</v>
      </c>
      <c r="E420" s="68" t="s">
        <v>46</v>
      </c>
      <c r="G420" s="68" t="s">
        <v>14</v>
      </c>
      <c r="H420" s="68" t="s">
        <v>1313</v>
      </c>
      <c r="I420" s="68" t="s">
        <v>18</v>
      </c>
      <c r="J420" s="68">
        <v>298</v>
      </c>
      <c r="U420" s="68">
        <v>4.1346126002385299E-12</v>
      </c>
      <c r="V420" s="68">
        <v>3.0391786708145998E-12</v>
      </c>
      <c r="W420" s="68">
        <v>2.12583648600156E-11</v>
      </c>
      <c r="X420" s="68">
        <v>4.3521979308502202E-10</v>
      </c>
      <c r="Y420" s="68">
        <v>2.2483395937177439E-10</v>
      </c>
      <c r="Z420" s="68">
        <v>1.6228503485006819E-10</v>
      </c>
      <c r="AA420" s="68">
        <v>3.0440430790770302E-10</v>
      </c>
      <c r="AB420" s="68">
        <v>3.0328070314341901E-10</v>
      </c>
      <c r="AC420" s="68">
        <v>1.775436021982515E-10</v>
      </c>
      <c r="AD420" s="68">
        <v>7.8185898958013406E-10</v>
      </c>
      <c r="AE420" s="68">
        <v>3.7621428010039499E-10</v>
      </c>
      <c r="AF420" s="68">
        <v>2.5785843190093618E-10</v>
      </c>
      <c r="AG420" s="68">
        <v>1.077366854548848E-10</v>
      </c>
      <c r="AH420" s="68" t="s">
        <v>1115</v>
      </c>
    </row>
    <row r="421" spans="1:34" s="68" customFormat="1" ht="14.5" x14ac:dyDescent="0.35">
      <c r="A421" s="68" t="s">
        <v>832</v>
      </c>
      <c r="B421" s="68" t="s">
        <v>41</v>
      </c>
      <c r="C421" s="68" t="s">
        <v>47</v>
      </c>
      <c r="D421" s="68" t="s">
        <v>42</v>
      </c>
      <c r="E421" s="68" t="s">
        <v>46</v>
      </c>
      <c r="G421" s="68" t="s">
        <v>14</v>
      </c>
      <c r="H421" s="68" t="s">
        <v>1314</v>
      </c>
      <c r="I421" s="68" t="s">
        <v>18</v>
      </c>
      <c r="J421" s="68">
        <v>298</v>
      </c>
      <c r="U421" s="68">
        <v>4.1346126002385299E-12</v>
      </c>
      <c r="V421" s="68">
        <v>3.0391786708145998E-12</v>
      </c>
      <c r="W421" s="68">
        <v>2.12583648600156E-11</v>
      </c>
      <c r="X421" s="68">
        <v>4.3521979308502202E-10</v>
      </c>
      <c r="Y421" s="68">
        <v>2.2483395937177439E-10</v>
      </c>
      <c r="Z421" s="68">
        <v>1.6228503485006819E-10</v>
      </c>
      <c r="AA421" s="68">
        <v>3.0440430790770302E-10</v>
      </c>
      <c r="AB421" s="68">
        <v>3.0328070314341901E-10</v>
      </c>
      <c r="AC421" s="68">
        <v>1.775436021982515E-10</v>
      </c>
      <c r="AD421" s="68">
        <v>7.8185898958013406E-10</v>
      </c>
      <c r="AE421" s="68">
        <v>3.7621428010039499E-10</v>
      </c>
      <c r="AF421" s="68">
        <v>2.5785843190093618E-10</v>
      </c>
      <c r="AG421" s="68">
        <v>1.077366854548848E-10</v>
      </c>
      <c r="AH421" s="68" t="s">
        <v>1115</v>
      </c>
    </row>
    <row r="422" spans="1:34" s="68" customFormat="1" ht="14.5" x14ac:dyDescent="0.35">
      <c r="A422" s="68" t="s">
        <v>832</v>
      </c>
      <c r="B422" s="68" t="s">
        <v>41</v>
      </c>
      <c r="C422" s="68" t="s">
        <v>47</v>
      </c>
      <c r="D422" s="68" t="s">
        <v>42</v>
      </c>
      <c r="E422" s="68" t="s">
        <v>46</v>
      </c>
      <c r="G422" s="68" t="s">
        <v>14</v>
      </c>
      <c r="H422" s="68" t="s">
        <v>1315</v>
      </c>
      <c r="I422" s="68" t="s">
        <v>18</v>
      </c>
      <c r="J422" s="68">
        <v>298</v>
      </c>
      <c r="U422" s="68">
        <v>5.5128168003180401E-12</v>
      </c>
      <c r="V422" s="68">
        <v>4.0522382277528E-12</v>
      </c>
      <c r="W422" s="68">
        <v>2.8344486480020801E-11</v>
      </c>
      <c r="X422" s="68">
        <v>5.8029305744669606E-10</v>
      </c>
      <c r="Y422" s="68">
        <v>2.9977861249569922E-10</v>
      </c>
      <c r="Z422" s="68">
        <v>2.1638004646675759E-10</v>
      </c>
      <c r="AA422" s="68">
        <v>4.0587241054360402E-10</v>
      </c>
      <c r="AB422" s="68">
        <v>4.0437427085789199E-10</v>
      </c>
      <c r="AC422" s="68">
        <v>2.3672480293100202E-10</v>
      </c>
      <c r="AD422" s="68">
        <v>1.0424786527735121E-9</v>
      </c>
      <c r="AE422" s="68">
        <v>5.0161904013385999E-10</v>
      </c>
      <c r="AF422" s="68">
        <v>3.4381124253458161E-10</v>
      </c>
      <c r="AG422" s="68">
        <v>1.4364891393984639E-10</v>
      </c>
      <c r="AH422" s="68" t="s">
        <v>1115</v>
      </c>
    </row>
    <row r="423" spans="1:34" s="68" customFormat="1" ht="14.5" x14ac:dyDescent="0.35">
      <c r="A423" s="68" t="s">
        <v>832</v>
      </c>
      <c r="B423" s="68" t="s">
        <v>41</v>
      </c>
      <c r="C423" s="68" t="s">
        <v>47</v>
      </c>
      <c r="D423" s="68" t="s">
        <v>42</v>
      </c>
      <c r="E423" s="68" t="s">
        <v>46</v>
      </c>
      <c r="G423" s="68" t="s">
        <v>14</v>
      </c>
      <c r="H423" s="68" t="s">
        <v>1316</v>
      </c>
      <c r="I423" s="68" t="s">
        <v>18</v>
      </c>
      <c r="J423" s="68">
        <v>298</v>
      </c>
      <c r="U423" s="68">
        <v>6.8910210003975504E-12</v>
      </c>
      <c r="V423" s="68">
        <v>5.0652977846910006E-12</v>
      </c>
      <c r="W423" s="68">
        <v>3.5430608100025998E-11</v>
      </c>
      <c r="X423" s="68">
        <v>7.2536632180837005E-10</v>
      </c>
      <c r="Y423" s="68">
        <v>3.7472326561962398E-10</v>
      </c>
      <c r="Z423" s="68">
        <v>2.7047505808344702E-10</v>
      </c>
      <c r="AA423" s="68">
        <v>5.0734051317950508E-10</v>
      </c>
      <c r="AB423" s="68">
        <v>5.0546783857236496E-10</v>
      </c>
      <c r="AC423" s="68">
        <v>2.9590600366375249E-10</v>
      </c>
      <c r="AD423" s="68">
        <v>1.30309831596689E-9</v>
      </c>
      <c r="AE423" s="68">
        <v>6.2702380016732503E-10</v>
      </c>
      <c r="AF423" s="68">
        <v>4.2976405316822698E-10</v>
      </c>
      <c r="AG423" s="68">
        <v>1.7956114242480801E-10</v>
      </c>
      <c r="AH423" s="68" t="s">
        <v>1115</v>
      </c>
    </row>
    <row r="424" spans="1:34" s="68" customFormat="1" ht="14.5" x14ac:dyDescent="0.35">
      <c r="A424" s="68" t="s">
        <v>832</v>
      </c>
      <c r="B424" s="68" t="s">
        <v>41</v>
      </c>
      <c r="C424" s="68" t="s">
        <v>47</v>
      </c>
      <c r="D424" s="68" t="s">
        <v>42</v>
      </c>
      <c r="E424" s="68" t="s">
        <v>46</v>
      </c>
      <c r="G424" s="68" t="s">
        <v>14</v>
      </c>
      <c r="H424" s="68" t="s">
        <v>1317</v>
      </c>
      <c r="I424" s="68" t="s">
        <v>18</v>
      </c>
      <c r="J424" s="68">
        <v>298</v>
      </c>
      <c r="U424" s="68">
        <v>6.8910210003975504E-12</v>
      </c>
      <c r="V424" s="68">
        <v>5.0652977846910006E-12</v>
      </c>
      <c r="W424" s="68">
        <v>3.5430608100025998E-11</v>
      </c>
      <c r="X424" s="68">
        <v>7.2536632180837005E-10</v>
      </c>
      <c r="Y424" s="68">
        <v>3.7472326561962398E-10</v>
      </c>
      <c r="Z424" s="68">
        <v>2.7047505808344702E-10</v>
      </c>
      <c r="AA424" s="68">
        <v>5.0734051317950508E-10</v>
      </c>
      <c r="AB424" s="68">
        <v>5.0546783857236496E-10</v>
      </c>
      <c r="AC424" s="68">
        <v>2.9590600366375249E-10</v>
      </c>
      <c r="AD424" s="68">
        <v>1.30309831596689E-9</v>
      </c>
      <c r="AE424" s="68">
        <v>6.2702380016732503E-10</v>
      </c>
      <c r="AF424" s="68">
        <v>4.2976405316822698E-10</v>
      </c>
      <c r="AG424" s="68">
        <v>1.7956114242480801E-10</v>
      </c>
      <c r="AH424" s="68" t="s">
        <v>1115</v>
      </c>
    </row>
    <row r="425" spans="1:34" s="68" customFormat="1" ht="14.5" x14ac:dyDescent="0.35">
      <c r="A425" s="68" t="s">
        <v>832</v>
      </c>
      <c r="B425" s="68" t="s">
        <v>41</v>
      </c>
      <c r="C425" s="68" t="s">
        <v>47</v>
      </c>
      <c r="D425" s="68" t="s">
        <v>42</v>
      </c>
      <c r="E425" s="68" t="s">
        <v>46</v>
      </c>
      <c r="G425" s="68" t="s">
        <v>14</v>
      </c>
      <c r="H425" s="68" t="s">
        <v>1318</v>
      </c>
      <c r="I425" s="68" t="s">
        <v>18</v>
      </c>
      <c r="J425" s="68">
        <v>298</v>
      </c>
      <c r="U425" s="68">
        <v>1.7916654601033629E-11</v>
      </c>
      <c r="V425" s="68">
        <v>1.31697742401966E-11</v>
      </c>
      <c r="W425" s="68">
        <v>9.2119581060067605E-11</v>
      </c>
      <c r="X425" s="68">
        <v>1.8859524367017619E-9</v>
      </c>
      <c r="Y425" s="68">
        <v>9.7428049061102238E-10</v>
      </c>
      <c r="Z425" s="68">
        <v>7.0323515101696226E-10</v>
      </c>
      <c r="AA425" s="68">
        <v>1.3190853342667129E-9</v>
      </c>
      <c r="AB425" s="68">
        <v>1.314216380288149E-9</v>
      </c>
      <c r="AC425" s="68">
        <v>7.6935560952575647E-10</v>
      </c>
      <c r="AD425" s="68">
        <v>3.3880556215139141E-9</v>
      </c>
      <c r="AE425" s="68">
        <v>1.6302618804350449E-9</v>
      </c>
      <c r="AF425" s="68">
        <v>1.1173865382373901E-9</v>
      </c>
      <c r="AG425" s="68">
        <v>4.6685897030450084E-10</v>
      </c>
      <c r="AH425" s="68" t="s">
        <v>1115</v>
      </c>
    </row>
    <row r="426" spans="1:34" s="68" customFormat="1" ht="14.5" x14ac:dyDescent="0.35">
      <c r="A426" s="68" t="s">
        <v>832</v>
      </c>
      <c r="B426" s="68" t="s">
        <v>41</v>
      </c>
      <c r="C426" s="68" t="s">
        <v>47</v>
      </c>
      <c r="D426" s="68" t="s">
        <v>42</v>
      </c>
      <c r="E426" s="68" t="s">
        <v>46</v>
      </c>
      <c r="G426" s="68" t="s">
        <v>14</v>
      </c>
      <c r="H426" s="68" t="s">
        <v>1319</v>
      </c>
      <c r="I426" s="68" t="s">
        <v>18</v>
      </c>
      <c r="J426" s="68">
        <v>298</v>
      </c>
      <c r="U426" s="68">
        <v>9.0961477205247661E-11</v>
      </c>
      <c r="V426" s="68">
        <v>6.6861930757921211E-11</v>
      </c>
      <c r="W426" s="68">
        <v>4.6768402692034324E-10</v>
      </c>
      <c r="X426" s="68">
        <v>9.5748354478704841E-9</v>
      </c>
      <c r="Y426" s="68">
        <v>4.9463471061790374E-9</v>
      </c>
      <c r="Z426" s="68">
        <v>3.5702707667015009E-9</v>
      </c>
      <c r="AA426" s="68">
        <v>6.6968947739694656E-9</v>
      </c>
      <c r="AB426" s="68">
        <v>6.6721754691552181E-9</v>
      </c>
      <c r="AC426" s="68">
        <v>3.9059592483615328E-9</v>
      </c>
      <c r="AD426" s="68">
        <v>1.7200897770762951E-8</v>
      </c>
      <c r="AE426" s="68">
        <v>8.2767141622086905E-9</v>
      </c>
      <c r="AF426" s="68">
        <v>5.6728855018205969E-9</v>
      </c>
      <c r="AG426" s="68">
        <v>2.3702070800074662E-9</v>
      </c>
      <c r="AH426" s="68" t="s">
        <v>1115</v>
      </c>
    </row>
    <row r="427" spans="1:34" s="68" customFormat="1" ht="14.5" x14ac:dyDescent="0.35">
      <c r="A427" s="68" t="s">
        <v>832</v>
      </c>
      <c r="B427" s="68" t="s">
        <v>131</v>
      </c>
      <c r="C427" s="68" t="s">
        <v>47</v>
      </c>
      <c r="D427" s="68" t="s">
        <v>146</v>
      </c>
      <c r="E427" s="68" t="s">
        <v>12</v>
      </c>
      <c r="G427" s="68" t="s">
        <v>14</v>
      </c>
      <c r="H427" s="68" t="s">
        <v>20</v>
      </c>
      <c r="I427" s="68" t="s">
        <v>16</v>
      </c>
      <c r="J427" s="68">
        <v>25</v>
      </c>
      <c r="K427" s="68">
        <v>6.1045512850276798E-4</v>
      </c>
      <c r="L427" s="68">
        <v>5.9371477857531898E-4</v>
      </c>
      <c r="M427" s="68">
        <v>5.9291076236612399E-4</v>
      </c>
      <c r="N427" s="68">
        <v>6.0220899879432797E-4</v>
      </c>
      <c r="O427" s="68">
        <v>6.5192361094407495E-4</v>
      </c>
      <c r="P427" s="68">
        <v>6.1666792233689902E-4</v>
      </c>
      <c r="Q427" s="68">
        <v>6.6633660568760501E-4</v>
      </c>
      <c r="R427" s="68">
        <v>6.4949665099663502E-4</v>
      </c>
      <c r="S427" s="68">
        <v>6.3486699057500005E-4</v>
      </c>
      <c r="T427" s="68">
        <v>6.3606197504999999E-4</v>
      </c>
      <c r="U427" s="68">
        <v>6.6038060572500001E-4</v>
      </c>
      <c r="V427" s="68">
        <v>6.7710090112499996E-4</v>
      </c>
      <c r="W427" s="68">
        <v>5.9628055486546502E-4</v>
      </c>
      <c r="X427" s="68">
        <v>5.92158304931242E-4</v>
      </c>
      <c r="Y427" s="68">
        <v>6.0014473484769999E-4</v>
      </c>
      <c r="Z427" s="68">
        <v>6.04865805067651E-4</v>
      </c>
      <c r="AA427" s="68">
        <v>6.05082957051431E-4</v>
      </c>
      <c r="AB427" s="68">
        <v>6.0470329263377697E-4</v>
      </c>
      <c r="AC427" s="68">
        <v>5.9083177866665697E-4</v>
      </c>
      <c r="AD427" s="68">
        <v>6.1146948923608904E-4</v>
      </c>
      <c r="AE427" s="68">
        <v>5.9795575769436304E-4</v>
      </c>
      <c r="AF427" s="68">
        <v>6.1383167036698795E-4</v>
      </c>
      <c r="AG427" s="68">
        <v>6.1624068096440996E-4</v>
      </c>
      <c r="AH427" s="68" t="s">
        <v>538</v>
      </c>
    </row>
    <row r="428" spans="1:34" s="68" customFormat="1" ht="14.5" x14ac:dyDescent="0.35">
      <c r="A428" s="68" t="s">
        <v>832</v>
      </c>
      <c r="B428" s="68" t="s">
        <v>131</v>
      </c>
      <c r="C428" s="68" t="s">
        <v>47</v>
      </c>
      <c r="D428" s="68" t="s">
        <v>132</v>
      </c>
      <c r="E428" s="68" t="s">
        <v>133</v>
      </c>
      <c r="G428" s="68" t="s">
        <v>14</v>
      </c>
      <c r="H428" s="68" t="s">
        <v>1320</v>
      </c>
      <c r="I428" s="68" t="s">
        <v>16</v>
      </c>
      <c r="J428" s="68">
        <v>25</v>
      </c>
      <c r="K428" s="68">
        <v>2.6846639834061E-6</v>
      </c>
      <c r="L428" s="68">
        <v>2.6114559280318261E-6</v>
      </c>
      <c r="M428" s="68">
        <v>2.576133931749618E-6</v>
      </c>
      <c r="N428" s="68">
        <v>2.5053449387157239E-6</v>
      </c>
      <c r="O428" s="68">
        <v>2.6939946522862798E-6</v>
      </c>
      <c r="P428" s="68">
        <v>2.5305014413011539E-6</v>
      </c>
      <c r="Q428" s="68">
        <v>2.55938182633218E-6</v>
      </c>
      <c r="R428" s="68">
        <v>2.54917693323015E-6</v>
      </c>
      <c r="S428" s="68">
        <v>2.5859051999999999E-6</v>
      </c>
      <c r="T428" s="68">
        <v>2.4810095174999999E-6</v>
      </c>
      <c r="U428" s="68">
        <v>2.5067717925000002E-6</v>
      </c>
      <c r="V428" s="68">
        <v>2.498856327E-6</v>
      </c>
      <c r="W428" s="68">
        <v>2.0869575292151939E-6</v>
      </c>
      <c r="X428" s="68">
        <v>2.0458940673352018E-6</v>
      </c>
      <c r="Y428" s="68">
        <v>1.833565624712184E-6</v>
      </c>
      <c r="Z428" s="68">
        <v>1.853068965322122E-6</v>
      </c>
      <c r="AA428" s="68">
        <v>1.9577837527717741E-6</v>
      </c>
      <c r="AB428" s="68">
        <v>1.998317928635316E-6</v>
      </c>
      <c r="AC428" s="68">
        <v>1.9316849347150799E-6</v>
      </c>
      <c r="AD428" s="68">
        <v>2.1041691533854558E-6</v>
      </c>
      <c r="AE428" s="68">
        <v>1.9153107503540398E-6</v>
      </c>
      <c r="AF428" s="68">
        <v>1.9987003434387539E-6</v>
      </c>
      <c r="AG428" s="68">
        <v>2.205227495603148E-6</v>
      </c>
      <c r="AH428" s="68" t="s">
        <v>528</v>
      </c>
    </row>
    <row r="429" spans="1:34" s="68" customFormat="1" ht="14.5" x14ac:dyDescent="0.35">
      <c r="A429" s="68" t="s">
        <v>832</v>
      </c>
      <c r="B429" s="68" t="s">
        <v>131</v>
      </c>
      <c r="C429" s="68" t="s">
        <v>47</v>
      </c>
      <c r="D429" s="68" t="s">
        <v>132</v>
      </c>
      <c r="E429" s="68" t="s">
        <v>133</v>
      </c>
      <c r="G429" s="68" t="s">
        <v>14</v>
      </c>
      <c r="H429" s="68" t="s">
        <v>1321</v>
      </c>
      <c r="I429" s="68" t="s">
        <v>16</v>
      </c>
      <c r="J429" s="68">
        <v>25</v>
      </c>
      <c r="K429" s="68">
        <v>4.0269959751091504E-6</v>
      </c>
      <c r="L429" s="68">
        <v>3.9171838920477387E-6</v>
      </c>
      <c r="M429" s="68">
        <v>3.8642008976244271E-6</v>
      </c>
      <c r="N429" s="68">
        <v>3.7580174080735859E-6</v>
      </c>
      <c r="O429" s="68">
        <v>4.0409919784294197E-6</v>
      </c>
      <c r="P429" s="68">
        <v>3.795752161951731E-6</v>
      </c>
      <c r="Q429" s="68">
        <v>3.8390727394982702E-6</v>
      </c>
      <c r="R429" s="68">
        <v>3.8237653998452246E-6</v>
      </c>
      <c r="S429" s="68">
        <v>3.8788577999999996E-6</v>
      </c>
      <c r="T429" s="68">
        <v>3.7215142762500001E-6</v>
      </c>
      <c r="U429" s="68">
        <v>3.7601576887500001E-6</v>
      </c>
      <c r="V429" s="68">
        <v>3.7482844905000002E-6</v>
      </c>
      <c r="W429" s="68">
        <v>3.1304362938227908E-6</v>
      </c>
      <c r="X429" s="68">
        <v>3.0688411010028021E-6</v>
      </c>
      <c r="Y429" s="68">
        <v>2.7503484370682759E-6</v>
      </c>
      <c r="Z429" s="68">
        <v>2.7796034479831828E-6</v>
      </c>
      <c r="AA429" s="68">
        <v>2.936675629157661E-6</v>
      </c>
      <c r="AB429" s="68">
        <v>2.997476892952974E-6</v>
      </c>
      <c r="AC429" s="68">
        <v>2.8975274020726198E-6</v>
      </c>
      <c r="AD429" s="68">
        <v>3.1562537300781839E-6</v>
      </c>
      <c r="AE429" s="68">
        <v>2.8729661255310601E-6</v>
      </c>
      <c r="AF429" s="68">
        <v>2.9980505151581312E-6</v>
      </c>
      <c r="AG429" s="68">
        <v>3.3078412434047222E-6</v>
      </c>
      <c r="AH429" s="68" t="s">
        <v>528</v>
      </c>
    </row>
    <row r="430" spans="1:34" s="68" customFormat="1" ht="14.5" x14ac:dyDescent="0.35">
      <c r="A430" s="68" t="s">
        <v>832</v>
      </c>
      <c r="B430" s="68" t="s">
        <v>131</v>
      </c>
      <c r="C430" s="68" t="s">
        <v>47</v>
      </c>
      <c r="D430" s="68" t="s">
        <v>132</v>
      </c>
      <c r="E430" s="68" t="s">
        <v>133</v>
      </c>
      <c r="G430" s="68" t="s">
        <v>14</v>
      </c>
      <c r="H430" s="68" t="s">
        <v>1322</v>
      </c>
      <c r="I430" s="68" t="s">
        <v>16</v>
      </c>
      <c r="J430" s="68">
        <v>25</v>
      </c>
      <c r="K430" s="68">
        <v>1.655542789767095E-5</v>
      </c>
      <c r="L430" s="68">
        <v>1.610397822286293E-5</v>
      </c>
      <c r="M430" s="68">
        <v>1.5886159245789308E-5</v>
      </c>
      <c r="N430" s="68">
        <v>1.54496271220803E-5</v>
      </c>
      <c r="O430" s="68">
        <v>1.661296702243206E-5</v>
      </c>
      <c r="P430" s="68">
        <v>1.560475888802378E-5</v>
      </c>
      <c r="Q430" s="68">
        <v>1.5782854595715109E-5</v>
      </c>
      <c r="R430" s="68">
        <v>1.571992442158592E-5</v>
      </c>
      <c r="S430" s="68">
        <v>1.5946415400000001E-5</v>
      </c>
      <c r="T430" s="68">
        <v>1.5299558691249999E-5</v>
      </c>
      <c r="U430" s="68">
        <v>1.5458426053749999E-5</v>
      </c>
      <c r="V430" s="68">
        <v>1.5409614016499999E-5</v>
      </c>
      <c r="W430" s="68">
        <v>1.286957143016036E-5</v>
      </c>
      <c r="X430" s="68">
        <v>1.261634674856708E-5</v>
      </c>
      <c r="Y430" s="68">
        <v>1.1306988019058469E-5</v>
      </c>
      <c r="Z430" s="68">
        <v>1.1427258619486419E-5</v>
      </c>
      <c r="AA430" s="68">
        <v>1.2072999808759271E-5</v>
      </c>
      <c r="AB430" s="68">
        <v>1.232296055991778E-5</v>
      </c>
      <c r="AC430" s="68">
        <v>1.1912057097409659E-5</v>
      </c>
      <c r="AD430" s="68">
        <v>1.2975709779210311E-5</v>
      </c>
      <c r="AE430" s="68">
        <v>1.181108296051658E-5</v>
      </c>
      <c r="AF430" s="68">
        <v>1.232531878453898E-5</v>
      </c>
      <c r="AG430" s="68">
        <v>1.3598902889552749E-5</v>
      </c>
      <c r="AH430" s="68" t="s">
        <v>528</v>
      </c>
    </row>
    <row r="431" spans="1:34" s="68" customFormat="1" ht="14.5" x14ac:dyDescent="0.35">
      <c r="A431" s="68" t="s">
        <v>832</v>
      </c>
      <c r="B431" s="68" t="s">
        <v>131</v>
      </c>
      <c r="C431" s="68" t="s">
        <v>47</v>
      </c>
      <c r="D431" s="68" t="s">
        <v>132</v>
      </c>
      <c r="E431" s="68" t="s">
        <v>133</v>
      </c>
      <c r="G431" s="68" t="s">
        <v>14</v>
      </c>
      <c r="H431" s="68" t="s">
        <v>1323</v>
      </c>
      <c r="I431" s="68" t="s">
        <v>16</v>
      </c>
      <c r="J431" s="68">
        <v>25</v>
      </c>
      <c r="K431" s="68">
        <v>2.14773118672488E-5</v>
      </c>
      <c r="L431" s="68">
        <v>2.0891647424254609E-5</v>
      </c>
      <c r="M431" s="68">
        <v>2.060907145399694E-5</v>
      </c>
      <c r="N431" s="68">
        <v>2.0042759509725791E-5</v>
      </c>
      <c r="O431" s="68">
        <v>2.1551957218290238E-5</v>
      </c>
      <c r="P431" s="68">
        <v>2.0244011530409231E-5</v>
      </c>
      <c r="Q431" s="68">
        <v>2.047505461065744E-5</v>
      </c>
      <c r="R431" s="68">
        <v>2.03934154658412E-5</v>
      </c>
      <c r="S431" s="68">
        <v>2.0687241599999999E-5</v>
      </c>
      <c r="T431" s="68">
        <v>1.9848076139999999E-5</v>
      </c>
      <c r="U431" s="68">
        <v>2.0054174340000002E-5</v>
      </c>
      <c r="V431" s="68">
        <v>1.9990850616E-5</v>
      </c>
      <c r="W431" s="68">
        <v>1.6695660233721551E-5</v>
      </c>
      <c r="X431" s="68">
        <v>1.6367152538681611E-5</v>
      </c>
      <c r="Y431" s="68">
        <v>1.466852499769747E-5</v>
      </c>
      <c r="Z431" s="68">
        <v>1.482455172257697E-5</v>
      </c>
      <c r="AA431" s="68">
        <v>1.566227002217419E-5</v>
      </c>
      <c r="AB431" s="68">
        <v>1.5986543429082532E-5</v>
      </c>
      <c r="AC431" s="68">
        <v>1.5453479477720639E-5</v>
      </c>
      <c r="AD431" s="68">
        <v>1.683335322708365E-5</v>
      </c>
      <c r="AE431" s="68">
        <v>1.5322486002832318E-5</v>
      </c>
      <c r="AF431" s="68">
        <v>1.5989602747510031E-5</v>
      </c>
      <c r="AG431" s="68">
        <v>1.7641819964825181E-5</v>
      </c>
      <c r="AH431" s="68" t="s">
        <v>528</v>
      </c>
    </row>
    <row r="432" spans="1:34" s="68" customFormat="1" ht="14.5" x14ac:dyDescent="0.35">
      <c r="A432" s="68" t="s">
        <v>832</v>
      </c>
      <c r="B432" s="68" t="s">
        <v>131</v>
      </c>
      <c r="C432" s="68" t="s">
        <v>47</v>
      </c>
      <c r="D432" s="68" t="s">
        <v>146</v>
      </c>
      <c r="E432" s="68" t="s">
        <v>12</v>
      </c>
      <c r="G432" s="68" t="s">
        <v>14</v>
      </c>
      <c r="H432" s="68" t="s">
        <v>20</v>
      </c>
      <c r="I432" s="68" t="s">
        <v>17</v>
      </c>
      <c r="J432" s="68">
        <v>1</v>
      </c>
      <c r="K432" s="68">
        <v>1.29465323652867</v>
      </c>
      <c r="L432" s="68">
        <v>1.2591503024025399</v>
      </c>
      <c r="M432" s="68">
        <v>1.2574451448260799</v>
      </c>
      <c r="N432" s="68">
        <v>1.2771648446430099</v>
      </c>
      <c r="O432" s="68">
        <v>1.3825995940902001</v>
      </c>
      <c r="P432" s="68">
        <v>1.3078293296921</v>
      </c>
      <c r="Q432" s="68">
        <v>1.4131666733422701</v>
      </c>
      <c r="R432" s="68">
        <v>1.3774524974336599</v>
      </c>
      <c r="S432" s="68">
        <v>1.34642591361146</v>
      </c>
      <c r="T432" s="68">
        <v>1.34896023668604</v>
      </c>
      <c r="U432" s="68">
        <v>1.40053518862158</v>
      </c>
      <c r="V432" s="68">
        <v>1.4359955911058999</v>
      </c>
      <c r="W432" s="68">
        <v>1.2645918007586801</v>
      </c>
      <c r="X432" s="68">
        <v>1.2558493330981799</v>
      </c>
      <c r="Y432" s="68">
        <v>1.2727869536650001</v>
      </c>
      <c r="Z432" s="68">
        <v>1.28279939938747</v>
      </c>
      <c r="AA432" s="68">
        <v>1.2832599353146801</v>
      </c>
      <c r="AB432" s="68">
        <v>1.28245474301771</v>
      </c>
      <c r="AC432" s="68">
        <v>1.25303603619625</v>
      </c>
      <c r="AD432" s="68">
        <v>1.2968044927719</v>
      </c>
      <c r="AE432" s="68">
        <v>1.26814457091821</v>
      </c>
      <c r="AF432" s="68">
        <v>1.3018142065143099</v>
      </c>
      <c r="AG432" s="68">
        <v>1.3069232361893199</v>
      </c>
      <c r="AH432" s="68" t="s">
        <v>538</v>
      </c>
    </row>
    <row r="433" spans="1:34" s="68" customFormat="1" ht="14.5" x14ac:dyDescent="0.35">
      <c r="A433" s="68" t="s">
        <v>832</v>
      </c>
      <c r="B433" s="68" t="s">
        <v>131</v>
      </c>
      <c r="C433" s="68" t="s">
        <v>47</v>
      </c>
      <c r="D433" s="68" t="s">
        <v>132</v>
      </c>
      <c r="E433" s="68" t="s">
        <v>133</v>
      </c>
      <c r="G433" s="68" t="s">
        <v>14</v>
      </c>
      <c r="H433" s="68" t="s">
        <v>1320</v>
      </c>
      <c r="I433" s="68" t="s">
        <v>17</v>
      </c>
      <c r="J433" s="68">
        <v>1</v>
      </c>
      <c r="K433" s="68">
        <v>5.6936353760076658E-3</v>
      </c>
      <c r="L433" s="68">
        <v>5.5383757321698958E-3</v>
      </c>
      <c r="M433" s="68">
        <v>5.4634648424545917E-3</v>
      </c>
      <c r="N433" s="68">
        <v>5.3133355460283117E-3</v>
      </c>
      <c r="O433" s="68">
        <v>5.7134238585687478E-3</v>
      </c>
      <c r="P433" s="68">
        <v>5.36668745671149E-3</v>
      </c>
      <c r="Q433" s="68">
        <v>5.4279369772852852E-3</v>
      </c>
      <c r="R433" s="68">
        <v>5.4062944399945016E-3</v>
      </c>
      <c r="S433" s="68">
        <v>5.4841877481599998E-3</v>
      </c>
      <c r="T433" s="68">
        <v>5.2617249847139993E-3</v>
      </c>
      <c r="U433" s="68">
        <v>5.316361617534E-3</v>
      </c>
      <c r="V433" s="68">
        <v>5.2995744983016001E-3</v>
      </c>
      <c r="W433" s="68">
        <v>4.4260195279595821E-3</v>
      </c>
      <c r="X433" s="68">
        <v>4.3389321380044978E-3</v>
      </c>
      <c r="Y433" s="68">
        <v>3.8886259768896002E-3</v>
      </c>
      <c r="Z433" s="68">
        <v>3.929988661655154E-3</v>
      </c>
      <c r="AA433" s="68">
        <v>4.1520677828783817E-3</v>
      </c>
      <c r="AB433" s="68">
        <v>4.2380326630497714E-3</v>
      </c>
      <c r="AC433" s="68">
        <v>4.0967174095437346E-3</v>
      </c>
      <c r="AD433" s="68">
        <v>4.4625219404998799E-3</v>
      </c>
      <c r="AE433" s="68">
        <v>4.0619910393508499E-3</v>
      </c>
      <c r="AF433" s="68">
        <v>4.2388436883649084E-3</v>
      </c>
      <c r="AG433" s="68">
        <v>4.6768464726751561E-3</v>
      </c>
      <c r="AH433" s="68" t="s">
        <v>528</v>
      </c>
    </row>
    <row r="434" spans="1:34" s="68" customFormat="1" ht="14.5" x14ac:dyDescent="0.35">
      <c r="A434" s="68" t="s">
        <v>832</v>
      </c>
      <c r="B434" s="68" t="s">
        <v>131</v>
      </c>
      <c r="C434" s="68" t="s">
        <v>47</v>
      </c>
      <c r="D434" s="68" t="s">
        <v>132</v>
      </c>
      <c r="E434" s="68" t="s">
        <v>133</v>
      </c>
      <c r="G434" s="68" t="s">
        <v>14</v>
      </c>
      <c r="H434" s="68" t="s">
        <v>1321</v>
      </c>
      <c r="I434" s="68" t="s">
        <v>17</v>
      </c>
      <c r="J434" s="68">
        <v>1</v>
      </c>
      <c r="K434" s="68">
        <v>8.5404530640114992E-3</v>
      </c>
      <c r="L434" s="68">
        <v>8.3075635982548437E-3</v>
      </c>
      <c r="M434" s="68">
        <v>8.1951972636818884E-3</v>
      </c>
      <c r="N434" s="68">
        <v>7.9700033190424676E-3</v>
      </c>
      <c r="O434" s="68">
        <v>8.5701357878531208E-3</v>
      </c>
      <c r="P434" s="68">
        <v>8.050031185067235E-3</v>
      </c>
      <c r="Q434" s="68">
        <v>8.1419054659279278E-3</v>
      </c>
      <c r="R434" s="68">
        <v>8.1094416599917524E-3</v>
      </c>
      <c r="S434" s="68">
        <v>8.2262816222399993E-3</v>
      </c>
      <c r="T434" s="68">
        <v>7.8925874770710003E-3</v>
      </c>
      <c r="U434" s="68">
        <v>7.9745424263010008E-3</v>
      </c>
      <c r="V434" s="68">
        <v>7.9493617474524006E-3</v>
      </c>
      <c r="W434" s="68">
        <v>6.6390292919393731E-3</v>
      </c>
      <c r="X434" s="68">
        <v>6.5083982070067463E-3</v>
      </c>
      <c r="Y434" s="68">
        <v>5.8329389653343994E-3</v>
      </c>
      <c r="Z434" s="68">
        <v>5.8949829924827314E-3</v>
      </c>
      <c r="AA434" s="68">
        <v>6.228101674317572E-3</v>
      </c>
      <c r="AB434" s="68">
        <v>6.3570489945746584E-3</v>
      </c>
      <c r="AC434" s="68">
        <v>6.1450761143156032E-3</v>
      </c>
      <c r="AD434" s="68">
        <v>6.6937829107498199E-3</v>
      </c>
      <c r="AE434" s="68">
        <v>6.0929865590262739E-3</v>
      </c>
      <c r="AF434" s="68">
        <v>6.3582655325473622E-3</v>
      </c>
      <c r="AG434" s="68">
        <v>7.0152697090127341E-3</v>
      </c>
      <c r="AH434" s="68" t="s">
        <v>528</v>
      </c>
    </row>
    <row r="435" spans="1:34" s="68" customFormat="1" ht="14.5" x14ac:dyDescent="0.35">
      <c r="A435" s="68" t="s">
        <v>832</v>
      </c>
      <c r="B435" s="68" t="s">
        <v>131</v>
      </c>
      <c r="C435" s="68" t="s">
        <v>47</v>
      </c>
      <c r="D435" s="68" t="s">
        <v>132</v>
      </c>
      <c r="E435" s="68" t="s">
        <v>133</v>
      </c>
      <c r="G435" s="68" t="s">
        <v>14</v>
      </c>
      <c r="H435" s="68" t="s">
        <v>1322</v>
      </c>
      <c r="I435" s="68" t="s">
        <v>17</v>
      </c>
      <c r="J435" s="68">
        <v>1</v>
      </c>
      <c r="K435" s="68">
        <v>3.5110751485380613E-2</v>
      </c>
      <c r="L435" s="68">
        <v>3.4153317015047688E-2</v>
      </c>
      <c r="M435" s="68">
        <v>3.3691366528469983E-2</v>
      </c>
      <c r="N435" s="68">
        <v>3.2765569200507917E-2</v>
      </c>
      <c r="O435" s="68">
        <v>3.5232780461173938E-2</v>
      </c>
      <c r="P435" s="68">
        <v>3.3094572649720863E-2</v>
      </c>
      <c r="Q435" s="68">
        <v>3.3472278026592597E-2</v>
      </c>
      <c r="R435" s="68">
        <v>3.3338815713299427E-2</v>
      </c>
      <c r="S435" s="68">
        <v>3.3819157780319999E-2</v>
      </c>
      <c r="T435" s="68">
        <v>3.2447304072403003E-2</v>
      </c>
      <c r="U435" s="68">
        <v>3.2784229974793001E-2</v>
      </c>
      <c r="V435" s="68">
        <v>3.2680709406193199E-2</v>
      </c>
      <c r="W435" s="68">
        <v>2.7293787089084091E-2</v>
      </c>
      <c r="X435" s="68">
        <v>2.6756748184361068E-2</v>
      </c>
      <c r="Y435" s="68">
        <v>2.3979860190819199E-2</v>
      </c>
      <c r="Z435" s="68">
        <v>2.423493008020678E-2</v>
      </c>
      <c r="AA435" s="68">
        <v>2.5604417994416689E-2</v>
      </c>
      <c r="AB435" s="68">
        <v>2.6134534755473591E-2</v>
      </c>
      <c r="AC435" s="68">
        <v>2.5263090692186369E-2</v>
      </c>
      <c r="AD435" s="68">
        <v>2.751888529974926E-2</v>
      </c>
      <c r="AE435" s="68">
        <v>2.504894474266357E-2</v>
      </c>
      <c r="AF435" s="68">
        <v>2.6139536078250269E-2</v>
      </c>
      <c r="AG435" s="68">
        <v>2.884055324816346E-2</v>
      </c>
      <c r="AH435" s="68" t="s">
        <v>528</v>
      </c>
    </row>
    <row r="436" spans="1:34" s="68" customFormat="1" ht="14.5" x14ac:dyDescent="0.35">
      <c r="A436" s="68" t="s">
        <v>832</v>
      </c>
      <c r="B436" s="68" t="s">
        <v>131</v>
      </c>
      <c r="C436" s="68" t="s">
        <v>47</v>
      </c>
      <c r="D436" s="68" t="s">
        <v>132</v>
      </c>
      <c r="E436" s="68" t="s">
        <v>133</v>
      </c>
      <c r="G436" s="68" t="s">
        <v>14</v>
      </c>
      <c r="H436" s="68" t="s">
        <v>1323</v>
      </c>
      <c r="I436" s="68" t="s">
        <v>17</v>
      </c>
      <c r="J436" s="68">
        <v>1</v>
      </c>
      <c r="K436" s="68">
        <v>4.5549083008061327E-2</v>
      </c>
      <c r="L436" s="68">
        <v>4.4307005857359173E-2</v>
      </c>
      <c r="M436" s="68">
        <v>4.3707718739636733E-2</v>
      </c>
      <c r="N436" s="68">
        <v>4.2506684368226487E-2</v>
      </c>
      <c r="O436" s="68">
        <v>4.5707390868549982E-2</v>
      </c>
      <c r="P436" s="68">
        <v>4.293349965369192E-2</v>
      </c>
      <c r="Q436" s="68">
        <v>4.3423495818282282E-2</v>
      </c>
      <c r="R436" s="68">
        <v>4.3250355519956013E-2</v>
      </c>
      <c r="S436" s="68">
        <v>4.3873501985279999E-2</v>
      </c>
      <c r="T436" s="68">
        <v>4.2093799877711988E-2</v>
      </c>
      <c r="U436" s="68">
        <v>4.2530892940272E-2</v>
      </c>
      <c r="V436" s="68">
        <v>4.2396595986412801E-2</v>
      </c>
      <c r="W436" s="68">
        <v>3.5408156223676657E-2</v>
      </c>
      <c r="X436" s="68">
        <v>3.4711457104035982E-2</v>
      </c>
      <c r="Y436" s="68">
        <v>3.1109007815116801E-2</v>
      </c>
      <c r="Z436" s="68">
        <v>3.1439909293241232E-2</v>
      </c>
      <c r="AA436" s="68">
        <v>3.3216542263027053E-2</v>
      </c>
      <c r="AB436" s="68">
        <v>3.3904261304398171E-2</v>
      </c>
      <c r="AC436" s="68">
        <v>3.2773739276349877E-2</v>
      </c>
      <c r="AD436" s="68">
        <v>3.5700175523999039E-2</v>
      </c>
      <c r="AE436" s="68">
        <v>3.2495928314806799E-2</v>
      </c>
      <c r="AF436" s="68">
        <v>3.391074950691926E-2</v>
      </c>
      <c r="AG436" s="68">
        <v>3.7414771781401249E-2</v>
      </c>
      <c r="AH436" s="68" t="s">
        <v>528</v>
      </c>
    </row>
    <row r="437" spans="1:34" s="68" customFormat="1" ht="14.5" x14ac:dyDescent="0.35">
      <c r="A437" s="68" t="s">
        <v>832</v>
      </c>
      <c r="B437" s="68" t="s">
        <v>131</v>
      </c>
      <c r="C437" s="68" t="s">
        <v>47</v>
      </c>
      <c r="D437" s="68" t="s">
        <v>146</v>
      </c>
      <c r="E437" s="68" t="s">
        <v>12</v>
      </c>
      <c r="G437" s="68" t="s">
        <v>14</v>
      </c>
      <c r="H437" s="68" t="s">
        <v>20</v>
      </c>
      <c r="I437" s="68" t="s">
        <v>18</v>
      </c>
      <c r="J437" s="68">
        <v>298</v>
      </c>
      <c r="K437" s="68">
        <v>7.2766251317529904E-4</v>
      </c>
      <c r="L437" s="68">
        <v>7.0770801606177998E-4</v>
      </c>
      <c r="M437" s="68">
        <v>7.0674962874041998E-4</v>
      </c>
      <c r="N437" s="68">
        <v>7.1783312656283895E-4</v>
      </c>
      <c r="O437" s="68">
        <v>7.7709294424533801E-4</v>
      </c>
      <c r="P437" s="68">
        <v>7.3506816342558401E-4</v>
      </c>
      <c r="Q437" s="68">
        <v>7.9427323397962503E-4</v>
      </c>
      <c r="R437" s="68">
        <v>7.7420000798798902E-4</v>
      </c>
      <c r="S437" s="68">
        <v>7.5676145276540004E-4</v>
      </c>
      <c r="T437" s="68">
        <v>7.5818587425960002E-4</v>
      </c>
      <c r="U437" s="68">
        <v>7.8717368202419998E-4</v>
      </c>
      <c r="V437" s="68">
        <v>8.0710427414100005E-4</v>
      </c>
      <c r="W437" s="68">
        <v>7.1076642139963398E-4</v>
      </c>
      <c r="X437" s="68">
        <v>7.0585269947804003E-4</v>
      </c>
      <c r="Y437" s="68">
        <v>7.1537252393845895E-4</v>
      </c>
      <c r="Z437" s="68">
        <v>7.2100003964064002E-4</v>
      </c>
      <c r="AA437" s="68">
        <v>7.2125888480530597E-4</v>
      </c>
      <c r="AB437" s="68">
        <v>7.2080632481946196E-4</v>
      </c>
      <c r="AC437" s="68">
        <v>7.0427148017065597E-4</v>
      </c>
      <c r="AD437" s="68">
        <v>7.2887163116941802E-4</v>
      </c>
      <c r="AE437" s="68">
        <v>7.12763263171681E-4</v>
      </c>
      <c r="AF437" s="68">
        <v>7.3168735107744995E-4</v>
      </c>
      <c r="AG437" s="68">
        <v>7.3455889170957701E-4</v>
      </c>
      <c r="AH437" s="68" t="s">
        <v>538</v>
      </c>
    </row>
    <row r="438" spans="1:34" s="68" customFormat="1" ht="14.5" x14ac:dyDescent="0.35">
      <c r="A438" s="68" t="s">
        <v>832</v>
      </c>
      <c r="B438" s="68" t="s">
        <v>131</v>
      </c>
      <c r="C438" s="68" t="s">
        <v>47</v>
      </c>
      <c r="D438" s="68" t="s">
        <v>132</v>
      </c>
      <c r="E438" s="68" t="s">
        <v>133</v>
      </c>
      <c r="G438" s="68" t="s">
        <v>14</v>
      </c>
      <c r="H438" s="68" t="s">
        <v>1320</v>
      </c>
      <c r="I438" s="68" t="s">
        <v>18</v>
      </c>
      <c r="J438" s="68">
        <v>298</v>
      </c>
      <c r="K438" s="68">
        <v>3.2001194682200761E-6</v>
      </c>
      <c r="L438" s="68">
        <v>3.1128554662139342E-6</v>
      </c>
      <c r="M438" s="68">
        <v>3.0707516466455459E-6</v>
      </c>
      <c r="N438" s="68">
        <v>2.986371166949142E-6</v>
      </c>
      <c r="O438" s="68">
        <v>3.2112416255252459E-6</v>
      </c>
      <c r="P438" s="68">
        <v>3.0163577180309762E-6</v>
      </c>
      <c r="Q438" s="68">
        <v>3.0507831369879601E-6</v>
      </c>
      <c r="R438" s="68">
        <v>3.03861890441034E-6</v>
      </c>
      <c r="S438" s="68">
        <v>3.0823989984000002E-6</v>
      </c>
      <c r="T438" s="68">
        <v>2.95736334486E-6</v>
      </c>
      <c r="U438" s="68">
        <v>2.9880719766599998E-6</v>
      </c>
      <c r="V438" s="68">
        <v>2.9786367417840001E-6</v>
      </c>
      <c r="W438" s="68">
        <v>2.4876533748245099E-6</v>
      </c>
      <c r="X438" s="68">
        <v>2.4387057282635582E-6</v>
      </c>
      <c r="Y438" s="68">
        <v>2.1856102246569241E-6</v>
      </c>
      <c r="Z438" s="68">
        <v>2.20885820666397E-6</v>
      </c>
      <c r="AA438" s="68">
        <v>2.333678233303956E-6</v>
      </c>
      <c r="AB438" s="68">
        <v>2.381994970933296E-6</v>
      </c>
      <c r="AC438" s="68">
        <v>2.3025684421803721E-6</v>
      </c>
      <c r="AD438" s="68">
        <v>2.508169630835466E-6</v>
      </c>
      <c r="AE438" s="68">
        <v>2.2830504144220199E-6</v>
      </c>
      <c r="AF438" s="68">
        <v>2.3824508093789941E-6</v>
      </c>
      <c r="AG438" s="68">
        <v>2.6286311747589541E-6</v>
      </c>
      <c r="AH438" s="68" t="s">
        <v>528</v>
      </c>
    </row>
    <row r="439" spans="1:34" s="68" customFormat="1" ht="14.5" x14ac:dyDescent="0.35">
      <c r="A439" s="68" t="s">
        <v>832</v>
      </c>
      <c r="B439" s="68" t="s">
        <v>131</v>
      </c>
      <c r="C439" s="68" t="s">
        <v>47</v>
      </c>
      <c r="D439" s="68" t="s">
        <v>132</v>
      </c>
      <c r="E439" s="68" t="s">
        <v>133</v>
      </c>
      <c r="G439" s="68" t="s">
        <v>14</v>
      </c>
      <c r="H439" s="68" t="s">
        <v>1321</v>
      </c>
      <c r="I439" s="68" t="s">
        <v>18</v>
      </c>
      <c r="J439" s="68">
        <v>298</v>
      </c>
      <c r="K439" s="68">
        <v>4.8001792023301141E-6</v>
      </c>
      <c r="L439" s="68">
        <v>4.669283199320901E-6</v>
      </c>
      <c r="M439" s="68">
        <v>4.606127469968319E-6</v>
      </c>
      <c r="N439" s="68">
        <v>4.4795567504237116E-6</v>
      </c>
      <c r="O439" s="68">
        <v>4.8168624382878691E-6</v>
      </c>
      <c r="P439" s="68">
        <v>4.5245365770464636E-6</v>
      </c>
      <c r="Q439" s="68">
        <v>4.5761747054819401E-6</v>
      </c>
      <c r="R439" s="68">
        <v>4.55792835661551E-6</v>
      </c>
      <c r="S439" s="68">
        <v>4.6235984975999992E-6</v>
      </c>
      <c r="T439" s="68">
        <v>4.43604501729E-6</v>
      </c>
      <c r="U439" s="68">
        <v>4.4821079649899997E-6</v>
      </c>
      <c r="V439" s="68">
        <v>4.4679551126760001E-6</v>
      </c>
      <c r="W439" s="68">
        <v>3.7314800622367648E-6</v>
      </c>
      <c r="X439" s="68">
        <v>3.6580585923953369E-6</v>
      </c>
      <c r="Y439" s="68">
        <v>3.278415336985386E-6</v>
      </c>
      <c r="Z439" s="68">
        <v>3.313287309995955E-6</v>
      </c>
      <c r="AA439" s="68">
        <v>3.5005173499559342E-6</v>
      </c>
      <c r="AB439" s="68">
        <v>3.5729924563999441E-6</v>
      </c>
      <c r="AC439" s="68">
        <v>3.453852663270558E-6</v>
      </c>
      <c r="AD439" s="68">
        <v>3.762254446253199E-6</v>
      </c>
      <c r="AE439" s="68">
        <v>3.4245756216330298E-6</v>
      </c>
      <c r="AF439" s="68">
        <v>3.5736762140684912E-6</v>
      </c>
      <c r="AG439" s="68">
        <v>3.9429467621384306E-6</v>
      </c>
      <c r="AH439" s="68" t="s">
        <v>528</v>
      </c>
    </row>
    <row r="440" spans="1:34" s="68" customFormat="1" ht="14.5" x14ac:dyDescent="0.35">
      <c r="A440" s="68" t="s">
        <v>832</v>
      </c>
      <c r="B440" s="68" t="s">
        <v>131</v>
      </c>
      <c r="C440" s="68" t="s">
        <v>47</v>
      </c>
      <c r="D440" s="68" t="s">
        <v>132</v>
      </c>
      <c r="E440" s="68" t="s">
        <v>133</v>
      </c>
      <c r="G440" s="68" t="s">
        <v>14</v>
      </c>
      <c r="H440" s="68" t="s">
        <v>1322</v>
      </c>
      <c r="I440" s="68" t="s">
        <v>18</v>
      </c>
      <c r="J440" s="68">
        <v>298</v>
      </c>
      <c r="K440" s="68">
        <v>1.9734070054023801E-5</v>
      </c>
      <c r="L440" s="68">
        <v>1.919594204165259E-5</v>
      </c>
      <c r="M440" s="68">
        <v>1.893630182098087E-5</v>
      </c>
      <c r="N440" s="68">
        <v>1.8415955529519711E-5</v>
      </c>
      <c r="O440" s="68">
        <v>1.980265669073902E-5</v>
      </c>
      <c r="P440" s="68">
        <v>1.8600872594524349E-5</v>
      </c>
      <c r="Q440" s="68">
        <v>1.881316267809242E-5</v>
      </c>
      <c r="R440" s="68">
        <v>1.873814991053043E-5</v>
      </c>
      <c r="S440" s="68">
        <v>1.9008127156800001E-5</v>
      </c>
      <c r="T440" s="68">
        <v>1.823707395997E-5</v>
      </c>
      <c r="U440" s="68">
        <v>1.8426443856070001E-5</v>
      </c>
      <c r="V440" s="68">
        <v>1.8368259907668E-5</v>
      </c>
      <c r="W440" s="68">
        <v>1.534052914475115E-5</v>
      </c>
      <c r="X440" s="68">
        <v>1.503868532429194E-5</v>
      </c>
      <c r="Y440" s="68">
        <v>1.3477929718717699E-5</v>
      </c>
      <c r="Z440" s="68">
        <v>1.362129227442782E-5</v>
      </c>
      <c r="AA440" s="68">
        <v>1.4391015772041061E-5</v>
      </c>
      <c r="AB440" s="68">
        <v>1.4688968987421991E-5</v>
      </c>
      <c r="AC440" s="68">
        <v>1.419917206011229E-5</v>
      </c>
      <c r="AD440" s="68">
        <v>1.5467046056818711E-5</v>
      </c>
      <c r="AE440" s="68">
        <v>1.407881088893579E-5</v>
      </c>
      <c r="AF440" s="68">
        <v>1.469177999117046E-5</v>
      </c>
      <c r="AG440" s="68">
        <v>1.6209892244346881E-5</v>
      </c>
      <c r="AH440" s="68" t="s">
        <v>528</v>
      </c>
    </row>
    <row r="441" spans="1:34" s="68" customFormat="1" ht="14.5" x14ac:dyDescent="0.35">
      <c r="A441" s="68" t="s">
        <v>832</v>
      </c>
      <c r="B441" s="68" t="s">
        <v>131</v>
      </c>
      <c r="C441" s="68" t="s">
        <v>47</v>
      </c>
      <c r="D441" s="68" t="s">
        <v>132</v>
      </c>
      <c r="E441" s="68" t="s">
        <v>133</v>
      </c>
      <c r="G441" s="68" t="s">
        <v>14</v>
      </c>
      <c r="H441" s="68" t="s">
        <v>1323</v>
      </c>
      <c r="I441" s="68" t="s">
        <v>18</v>
      </c>
      <c r="J441" s="68">
        <v>298</v>
      </c>
      <c r="K441" s="68">
        <v>2.5600955745760609E-5</v>
      </c>
      <c r="L441" s="68">
        <v>2.490284372971147E-5</v>
      </c>
      <c r="M441" s="68">
        <v>2.456601317316437E-5</v>
      </c>
      <c r="N441" s="68">
        <v>2.389096933559313E-5</v>
      </c>
      <c r="O441" s="68">
        <v>2.5689933004201971E-5</v>
      </c>
      <c r="P441" s="68">
        <v>2.4130861744247809E-5</v>
      </c>
      <c r="Q441" s="68">
        <v>2.4406265095903681E-5</v>
      </c>
      <c r="R441" s="68">
        <v>2.430895123528272E-5</v>
      </c>
      <c r="S441" s="68">
        <v>2.4659191987200001E-5</v>
      </c>
      <c r="T441" s="68">
        <v>2.365890675888E-5</v>
      </c>
      <c r="U441" s="68">
        <v>2.3904575813279999E-5</v>
      </c>
      <c r="V441" s="68">
        <v>2.3829093934272001E-5</v>
      </c>
      <c r="W441" s="68">
        <v>1.9901226998596079E-5</v>
      </c>
      <c r="X441" s="68">
        <v>1.9509645826108469E-5</v>
      </c>
      <c r="Y441" s="68">
        <v>1.748488179725539E-5</v>
      </c>
      <c r="Z441" s="68">
        <v>1.767086565331176E-5</v>
      </c>
      <c r="AA441" s="68">
        <v>1.8669425866431651E-5</v>
      </c>
      <c r="AB441" s="68">
        <v>1.9055959767466368E-5</v>
      </c>
      <c r="AC441" s="68">
        <v>1.842054753744297E-5</v>
      </c>
      <c r="AD441" s="68">
        <v>2.0065357046683731E-5</v>
      </c>
      <c r="AE441" s="68">
        <v>1.8264403315376159E-5</v>
      </c>
      <c r="AF441" s="68">
        <v>1.905960647503195E-5</v>
      </c>
      <c r="AG441" s="68">
        <v>2.102904939807163E-5</v>
      </c>
      <c r="AH441" s="68" t="s">
        <v>528</v>
      </c>
    </row>
    <row r="442" spans="1:34" s="68" customFormat="1" ht="14.5" x14ac:dyDescent="0.35">
      <c r="A442" s="68" t="s">
        <v>832</v>
      </c>
      <c r="B442" s="68" t="s">
        <v>277</v>
      </c>
      <c r="C442" s="68" t="s">
        <v>47</v>
      </c>
      <c r="D442" s="68" t="s">
        <v>863</v>
      </c>
      <c r="E442" s="68" t="s">
        <v>281</v>
      </c>
      <c r="F442" s="68" t="s">
        <v>279</v>
      </c>
      <c r="G442" s="68" t="s">
        <v>864</v>
      </c>
      <c r="H442" s="68" t="s">
        <v>284</v>
      </c>
      <c r="I442" s="68" t="s">
        <v>18</v>
      </c>
      <c r="J442" s="68">
        <v>298</v>
      </c>
      <c r="K442" s="68">
        <v>0.37763931778452298</v>
      </c>
      <c r="L442" s="68">
        <v>0.38332494904178799</v>
      </c>
      <c r="M442" s="68">
        <v>0.38805141109498698</v>
      </c>
      <c r="N442" s="68">
        <v>0.39305654190685602</v>
      </c>
      <c r="O442" s="68">
        <v>0.39709759432409097</v>
      </c>
      <c r="P442" s="68">
        <v>0.399683438261413</v>
      </c>
      <c r="Q442" s="68">
        <v>0.40258496980844799</v>
      </c>
      <c r="R442" s="68">
        <v>0.40598038591872798</v>
      </c>
      <c r="S442" s="68">
        <v>0.40935343300230498</v>
      </c>
      <c r="T442" s="68">
        <v>0.41180782836414398</v>
      </c>
      <c r="U442" s="68">
        <v>0.41502583610127702</v>
      </c>
      <c r="V442" s="68">
        <v>0.41896351784745001</v>
      </c>
      <c r="W442" s="68">
        <v>0.42303460295992001</v>
      </c>
      <c r="X442" s="68">
        <v>0.42637957213907701</v>
      </c>
      <c r="Y442" s="68">
        <v>0.42989450815816599</v>
      </c>
      <c r="Z442" s="68">
        <v>0.43324296486184299</v>
      </c>
      <c r="AA442" s="68">
        <v>0.43598875733617698</v>
      </c>
      <c r="AB442" s="68">
        <v>0.43858875129336899</v>
      </c>
      <c r="AC442" s="68">
        <v>0.44060928305537</v>
      </c>
      <c r="AD442" s="68">
        <v>0.44161828831842997</v>
      </c>
      <c r="AE442" s="68">
        <v>0.44185401831978599</v>
      </c>
      <c r="AF442" s="68">
        <v>0.44185401831978599</v>
      </c>
      <c r="AG442" s="68">
        <v>0.44185401831978599</v>
      </c>
      <c r="AH442" s="68" t="s">
        <v>877</v>
      </c>
    </row>
    <row r="443" spans="1:34" s="68" customFormat="1" ht="14.5" x14ac:dyDescent="0.35">
      <c r="A443" s="68" t="s">
        <v>832</v>
      </c>
      <c r="B443" s="68" t="s">
        <v>290</v>
      </c>
      <c r="C443" s="68" t="s">
        <v>47</v>
      </c>
      <c r="D443" s="68" t="s">
        <v>863</v>
      </c>
      <c r="E443" s="68" t="s">
        <v>281</v>
      </c>
      <c r="F443" s="68" t="s">
        <v>291</v>
      </c>
      <c r="G443" s="68" t="s">
        <v>864</v>
      </c>
      <c r="H443" s="68" t="s">
        <v>284</v>
      </c>
      <c r="I443" s="68" t="s">
        <v>18</v>
      </c>
      <c r="J443" s="68">
        <v>298</v>
      </c>
      <c r="K443" s="68">
        <v>0.12273277827997001</v>
      </c>
      <c r="L443" s="68">
        <v>0.124580608438581</v>
      </c>
      <c r="M443" s="68">
        <v>0.12611670860587099</v>
      </c>
      <c r="N443" s="68">
        <v>0.127743376119728</v>
      </c>
      <c r="O443" s="68">
        <v>0.12905671815533001</v>
      </c>
      <c r="P443" s="68">
        <v>0.12989711743495899</v>
      </c>
      <c r="Q443" s="68">
        <v>0.13084011518774599</v>
      </c>
      <c r="R443" s="68">
        <v>0.13194362542358601</v>
      </c>
      <c r="S443" s="68">
        <v>0.133039865725749</v>
      </c>
      <c r="T443" s="68">
        <v>0.13383754421834701</v>
      </c>
      <c r="U443" s="68">
        <v>0.134883396732915</v>
      </c>
      <c r="V443" s="68">
        <v>0.13616314330042101</v>
      </c>
      <c r="W443" s="68">
        <v>0.13748624596197401</v>
      </c>
      <c r="X443" s="68">
        <v>0.13857336094520001</v>
      </c>
      <c r="Y443" s="68">
        <v>0.13971571515140399</v>
      </c>
      <c r="Z443" s="68">
        <v>0.140803963580099</v>
      </c>
      <c r="AA443" s="68">
        <v>0.141696346134257</v>
      </c>
      <c r="AB443" s="68">
        <v>0.142541344170345</v>
      </c>
      <c r="AC443" s="68">
        <v>0.143198016992995</v>
      </c>
      <c r="AD443" s="68">
        <v>0.14352594370349001</v>
      </c>
      <c r="AE443" s="68">
        <v>0.14360255595393101</v>
      </c>
      <c r="AF443" s="68">
        <v>0.14360255595393101</v>
      </c>
      <c r="AG443" s="68">
        <v>0.14360255595393101</v>
      </c>
      <c r="AH443" s="68" t="s">
        <v>879</v>
      </c>
    </row>
    <row r="444" spans="1:34" s="68" customFormat="1" ht="14.5" x14ac:dyDescent="0.35">
      <c r="A444" s="68" t="s">
        <v>832</v>
      </c>
      <c r="B444" s="68" t="s">
        <v>131</v>
      </c>
      <c r="C444" s="68" t="s">
        <v>47</v>
      </c>
      <c r="D444" s="68" t="s">
        <v>148</v>
      </c>
      <c r="E444" s="68" t="s">
        <v>12</v>
      </c>
      <c r="G444" s="68" t="s">
        <v>14</v>
      </c>
      <c r="H444" s="68" t="s">
        <v>20</v>
      </c>
      <c r="I444" s="68" t="s">
        <v>16</v>
      </c>
      <c r="J444" s="68">
        <v>25</v>
      </c>
      <c r="K444" s="68">
        <v>7.9087890760929099E-5</v>
      </c>
      <c r="L444" s="68">
        <v>1.15638630086462E-4</v>
      </c>
      <c r="M444" s="68">
        <v>8.6088669289277706E-5</v>
      </c>
      <c r="N444" s="68">
        <v>8.8501728100400201E-5</v>
      </c>
      <c r="O444" s="68">
        <v>1.0087332270524499E-4</v>
      </c>
      <c r="P444" s="68">
        <v>8.9266257558444199E-5</v>
      </c>
      <c r="Q444" s="68">
        <v>1.02859216670178E-4</v>
      </c>
      <c r="R444" s="68">
        <v>9.1722813099000605E-5</v>
      </c>
      <c r="S444" s="68">
        <v>8.1555254999999998E-5</v>
      </c>
      <c r="T444" s="68">
        <v>8.2329645000000002E-5</v>
      </c>
      <c r="U444" s="68">
        <v>7.9245642499999999E-5</v>
      </c>
      <c r="V444" s="68">
        <v>8.3492882500000004E-5</v>
      </c>
      <c r="W444" s="68">
        <v>6.5791367425390603E-5</v>
      </c>
      <c r="X444" s="68">
        <v>5.8256485852234203E-5</v>
      </c>
      <c r="Y444" s="68">
        <v>5.6018565084230498E-5</v>
      </c>
      <c r="Z444" s="68">
        <v>5.7630254270355099E-5</v>
      </c>
      <c r="AA444" s="68">
        <v>5.9734639679840098E-5</v>
      </c>
      <c r="AB444" s="68">
        <v>5.51651675592054E-5</v>
      </c>
      <c r="AC444" s="68">
        <v>6.4538039515165701E-5</v>
      </c>
      <c r="AD444" s="68">
        <v>6.9014632253936204E-5</v>
      </c>
      <c r="AE444" s="68">
        <v>6.9682002514098496E-5</v>
      </c>
      <c r="AF444" s="68">
        <v>6.6085755170555593E-5</v>
      </c>
      <c r="AG444" s="68">
        <v>6.8077648409603603E-5</v>
      </c>
      <c r="AH444" s="68" t="s">
        <v>540</v>
      </c>
    </row>
    <row r="445" spans="1:34" s="68" customFormat="1" ht="14.5" x14ac:dyDescent="0.35">
      <c r="A445" s="68" t="s">
        <v>832</v>
      </c>
      <c r="B445" s="68" t="s">
        <v>131</v>
      </c>
      <c r="C445" s="68" t="s">
        <v>47</v>
      </c>
      <c r="D445" s="68" t="s">
        <v>148</v>
      </c>
      <c r="E445" s="68" t="s">
        <v>12</v>
      </c>
      <c r="G445" s="68" t="s">
        <v>14</v>
      </c>
      <c r="H445" s="68" t="s">
        <v>20</v>
      </c>
      <c r="I445" s="68" t="s">
        <v>17</v>
      </c>
      <c r="J445" s="68">
        <v>1</v>
      </c>
      <c r="K445" s="68">
        <v>0.167729598725778</v>
      </c>
      <c r="L445" s="68">
        <v>0.245246406687368</v>
      </c>
      <c r="M445" s="68">
        <v>0.18257684982870001</v>
      </c>
      <c r="N445" s="68">
        <v>0.18769446495532899</v>
      </c>
      <c r="O445" s="68">
        <v>0.21393214279328501</v>
      </c>
      <c r="P445" s="68">
        <v>0.18931587902994801</v>
      </c>
      <c r="Q445" s="68">
        <v>0.218143826714112</v>
      </c>
      <c r="R445" s="68">
        <v>0.19452574202036099</v>
      </c>
      <c r="S445" s="68">
        <v>0.172962384804</v>
      </c>
      <c r="T445" s="68">
        <v>0.17460471111600001</v>
      </c>
      <c r="U445" s="68">
        <v>0.16806415861400001</v>
      </c>
      <c r="V445" s="68">
        <v>0.17707170520599999</v>
      </c>
      <c r="W445" s="68">
        <v>0.13953033203576801</v>
      </c>
      <c r="X445" s="68">
        <v>0.123550355195418</v>
      </c>
      <c r="Y445" s="68">
        <v>0.118804172830636</v>
      </c>
      <c r="Z445" s="68">
        <v>0.122222243256569</v>
      </c>
      <c r="AA445" s="68">
        <v>0.12668522383300501</v>
      </c>
      <c r="AB445" s="68">
        <v>0.11699428735956301</v>
      </c>
      <c r="AC445" s="68">
        <v>0.13687227420376299</v>
      </c>
      <c r="AD445" s="68">
        <v>0.14636623208414801</v>
      </c>
      <c r="AE445" s="68">
        <v>0.14778159093189999</v>
      </c>
      <c r="AF445" s="68">
        <v>0.14015466956571401</v>
      </c>
      <c r="AG445" s="68">
        <v>0.144379076747087</v>
      </c>
      <c r="AH445" s="68" t="s">
        <v>540</v>
      </c>
    </row>
    <row r="446" spans="1:34" s="68" customFormat="1" ht="14.5" x14ac:dyDescent="0.35">
      <c r="A446" s="68" t="s">
        <v>832</v>
      </c>
      <c r="B446" s="68" t="s">
        <v>131</v>
      </c>
      <c r="C446" s="68" t="s">
        <v>47</v>
      </c>
      <c r="D446" s="68" t="s">
        <v>148</v>
      </c>
      <c r="E446" s="68" t="s">
        <v>12</v>
      </c>
      <c r="G446" s="68" t="s">
        <v>14</v>
      </c>
      <c r="H446" s="68" t="s">
        <v>20</v>
      </c>
      <c r="I446" s="68" t="s">
        <v>18</v>
      </c>
      <c r="J446" s="68">
        <v>298</v>
      </c>
      <c r="K446" s="68">
        <v>9.4272765787027494E-5</v>
      </c>
      <c r="L446" s="68">
        <v>1.37841247063063E-4</v>
      </c>
      <c r="M446" s="68">
        <v>1.02617693792819E-4</v>
      </c>
      <c r="N446" s="68">
        <v>1.05494059895677E-4</v>
      </c>
      <c r="O446" s="68">
        <v>1.20241000664653E-4</v>
      </c>
      <c r="P446" s="68">
        <v>1.06405379009665E-4</v>
      </c>
      <c r="Q446" s="68">
        <v>1.22608186270852E-4</v>
      </c>
      <c r="R446" s="68">
        <v>1.0933359321400899E-4</v>
      </c>
      <c r="S446" s="68">
        <v>9.7213863959999997E-5</v>
      </c>
      <c r="T446" s="68">
        <v>9.8136936839999996E-5</v>
      </c>
      <c r="U446" s="68">
        <v>9.4460805860000001E-5</v>
      </c>
      <c r="V446" s="68">
        <v>9.9523515939999995E-5</v>
      </c>
      <c r="W446" s="68">
        <v>7.8423309971065503E-5</v>
      </c>
      <c r="X446" s="68">
        <v>6.9441731135863198E-5</v>
      </c>
      <c r="Y446" s="68">
        <v>6.6774129580402704E-5</v>
      </c>
      <c r="Z446" s="68">
        <v>6.8695263090263298E-5</v>
      </c>
      <c r="AA446" s="68">
        <v>7.1203690498369395E-5</v>
      </c>
      <c r="AB446" s="68">
        <v>6.5756879730572906E-5</v>
      </c>
      <c r="AC446" s="68">
        <v>7.6929343102077506E-5</v>
      </c>
      <c r="AD446" s="68">
        <v>8.2265441646691995E-5</v>
      </c>
      <c r="AE446" s="68">
        <v>8.3060946996805498E-5</v>
      </c>
      <c r="AF446" s="68">
        <v>7.8774220163302304E-5</v>
      </c>
      <c r="AG446" s="68">
        <v>8.1148556904247506E-5</v>
      </c>
      <c r="AH446" s="68" t="s">
        <v>540</v>
      </c>
    </row>
    <row r="447" spans="1:34" s="68" customFormat="1" ht="14.5" x14ac:dyDescent="0.35">
      <c r="A447" s="68" t="s">
        <v>832</v>
      </c>
      <c r="B447" s="68" t="s">
        <v>131</v>
      </c>
      <c r="C447" s="68" t="s">
        <v>47</v>
      </c>
      <c r="D447" s="68" t="s">
        <v>12</v>
      </c>
      <c r="E447" s="68" t="s">
        <v>12</v>
      </c>
      <c r="G447" s="68" t="s">
        <v>14</v>
      </c>
      <c r="H447" s="68" t="s">
        <v>908</v>
      </c>
      <c r="I447" s="68" t="s">
        <v>16</v>
      </c>
      <c r="J447" s="68">
        <v>25</v>
      </c>
      <c r="K447" s="68">
        <v>5.4662629619287098E-8</v>
      </c>
      <c r="L447" s="68">
        <v>6.3433013352999198E-8</v>
      </c>
      <c r="M447" s="68">
        <v>9.7265321458142496E-8</v>
      </c>
      <c r="N447" s="68">
        <v>2.2432166664209E-8</v>
      </c>
      <c r="O447" s="68">
        <v>2.6380893756705898E-8</v>
      </c>
      <c r="P447" s="68">
        <v>6.1865431540164696E-8</v>
      </c>
      <c r="Q447" s="68">
        <v>3.5385175102656201E-7</v>
      </c>
      <c r="R447" s="68">
        <v>3.5914027633713602E-7</v>
      </c>
      <c r="S447" s="68">
        <v>3.7810696708300801E-7</v>
      </c>
      <c r="T447" s="68">
        <v>2.9006705609922199E-7</v>
      </c>
      <c r="U447" s="68">
        <v>3.00931145857346E-7</v>
      </c>
      <c r="V447" s="68">
        <v>6.7546769000799804E-7</v>
      </c>
      <c r="W447" s="68">
        <v>9.1973137556338697E-7</v>
      </c>
      <c r="X447" s="68">
        <v>2.3886434393229902E-6</v>
      </c>
      <c r="Y447" s="68">
        <v>2.1294161503492298E-6</v>
      </c>
      <c r="Z447" s="68">
        <v>4.6529096499315098E-6</v>
      </c>
      <c r="AA447" s="68">
        <v>5.7014412301894101E-6</v>
      </c>
      <c r="AB447" s="68">
        <v>4.8081573983190602E-6</v>
      </c>
      <c r="AC447" s="68">
        <v>6.2794089230045501E-6</v>
      </c>
      <c r="AD447" s="68">
        <v>6.34852207490205E-6</v>
      </c>
      <c r="AE447" s="68">
        <v>7.2323968962549596E-6</v>
      </c>
      <c r="AF447" s="68">
        <v>8.1008218473476399E-6</v>
      </c>
      <c r="AG447" s="68">
        <v>8.0026209280042097E-6</v>
      </c>
      <c r="AH447" s="68" t="s">
        <v>1135</v>
      </c>
    </row>
    <row r="448" spans="1:34" s="68" customFormat="1" ht="14.5" x14ac:dyDescent="0.35">
      <c r="A448" s="68" t="s">
        <v>832</v>
      </c>
      <c r="B448" s="68" t="s">
        <v>131</v>
      </c>
      <c r="C448" s="68" t="s">
        <v>47</v>
      </c>
      <c r="D448" s="68" t="s">
        <v>12</v>
      </c>
      <c r="E448" s="68" t="s">
        <v>12</v>
      </c>
      <c r="G448" s="68" t="s">
        <v>14</v>
      </c>
      <c r="H448" s="68" t="s">
        <v>908</v>
      </c>
      <c r="I448" s="68" t="s">
        <v>18</v>
      </c>
      <c r="J448" s="68">
        <v>298</v>
      </c>
      <c r="K448" s="68">
        <v>3.2578927253095102E-7</v>
      </c>
      <c r="L448" s="68">
        <v>3.7806075958387499E-7</v>
      </c>
      <c r="M448" s="68">
        <v>5.7970131589052898E-7</v>
      </c>
      <c r="N448" s="68">
        <v>1.3369571331868601E-7</v>
      </c>
      <c r="O448" s="68">
        <v>1.5723012678996701E-7</v>
      </c>
      <c r="P448" s="68">
        <v>3.6871797197938098E-7</v>
      </c>
      <c r="Q448" s="68">
        <v>2.1089564361183102E-6</v>
      </c>
      <c r="R448" s="68">
        <v>2.1404760469693299E-6</v>
      </c>
      <c r="S448" s="68">
        <v>2.2535175238147299E-6</v>
      </c>
      <c r="T448" s="68">
        <v>1.7287996543513599E-6</v>
      </c>
      <c r="U448" s="68">
        <v>1.7935496293097801E-6</v>
      </c>
      <c r="V448" s="68">
        <v>4.0257874324476703E-6</v>
      </c>
      <c r="W448" s="68">
        <v>5.4815989983577902E-6</v>
      </c>
      <c r="X448" s="68">
        <v>1.4236314898365E-5</v>
      </c>
      <c r="Y448" s="68">
        <v>1.26913202560814E-5</v>
      </c>
      <c r="Z448" s="68">
        <v>2.7731341513591799E-5</v>
      </c>
      <c r="AA448" s="68">
        <v>3.3980589731928903E-5</v>
      </c>
      <c r="AB448" s="68">
        <v>2.8656618093981601E-5</v>
      </c>
      <c r="AC448" s="68">
        <v>3.7425277181107102E-5</v>
      </c>
      <c r="AD448" s="68">
        <v>3.7837191566416203E-5</v>
      </c>
      <c r="AE448" s="68">
        <v>4.3105085501679597E-5</v>
      </c>
      <c r="AF448" s="68">
        <v>4.8280898210191898E-5</v>
      </c>
      <c r="AG448" s="68">
        <v>4.7695620730905102E-5</v>
      </c>
      <c r="AH448" s="68" t="s">
        <v>1135</v>
      </c>
    </row>
    <row r="449" spans="1:34" s="68" customFormat="1" ht="14.5" x14ac:dyDescent="0.35">
      <c r="A449" s="68" t="s">
        <v>832</v>
      </c>
      <c r="B449" s="68" t="s">
        <v>131</v>
      </c>
      <c r="C449" s="68" t="s">
        <v>47</v>
      </c>
      <c r="D449" s="68" t="s">
        <v>12</v>
      </c>
      <c r="E449" s="68" t="s">
        <v>12</v>
      </c>
      <c r="G449" s="68" t="s">
        <v>14</v>
      </c>
      <c r="H449" s="68" t="s">
        <v>15</v>
      </c>
      <c r="I449" s="68" t="s">
        <v>16</v>
      </c>
      <c r="J449" s="68">
        <v>25</v>
      </c>
      <c r="K449" s="68">
        <v>1.3750000000000001E-4</v>
      </c>
      <c r="L449" s="68">
        <v>2.7500000000000001E-7</v>
      </c>
      <c r="M449" s="68">
        <v>2.7500000000000001E-7</v>
      </c>
      <c r="N449" s="68">
        <v>1.375E-6</v>
      </c>
      <c r="O449" s="68">
        <v>4.6199999999999998E-5</v>
      </c>
      <c r="P449" s="68">
        <v>1.1275E-4</v>
      </c>
      <c r="Q449" s="68">
        <v>8.2500000000000006E-6</v>
      </c>
      <c r="AH449" s="68" t="s">
        <v>548</v>
      </c>
    </row>
    <row r="450" spans="1:34" s="68" customFormat="1" ht="14.5" x14ac:dyDescent="0.35">
      <c r="A450" s="68" t="s">
        <v>832</v>
      </c>
      <c r="B450" s="68" t="s">
        <v>131</v>
      </c>
      <c r="C450" s="68" t="s">
        <v>47</v>
      </c>
      <c r="D450" s="68" t="s">
        <v>12</v>
      </c>
      <c r="E450" s="68" t="s">
        <v>12</v>
      </c>
      <c r="G450" s="68" t="s">
        <v>14</v>
      </c>
      <c r="H450" s="68" t="s">
        <v>15</v>
      </c>
      <c r="I450" s="68" t="s">
        <v>17</v>
      </c>
      <c r="J450" s="68">
        <v>1</v>
      </c>
      <c r="K450" s="68">
        <v>4.6699999999999998E-2</v>
      </c>
      <c r="L450" s="68">
        <v>9.3399999999999993E-5</v>
      </c>
      <c r="M450" s="68">
        <v>9.3399999999999993E-5</v>
      </c>
      <c r="N450" s="68">
        <v>4.6700000000000002E-4</v>
      </c>
      <c r="O450" s="68">
        <v>1.5691199999999999E-2</v>
      </c>
      <c r="P450" s="68">
        <v>3.8294000000000002E-2</v>
      </c>
      <c r="Q450" s="68">
        <v>2.8019999999999998E-3</v>
      </c>
      <c r="AH450" s="68" t="s">
        <v>548</v>
      </c>
    </row>
    <row r="451" spans="1:34" s="68" customFormat="1" ht="14.5" x14ac:dyDescent="0.35">
      <c r="A451" s="68" t="s">
        <v>832</v>
      </c>
      <c r="B451" s="68" t="s">
        <v>131</v>
      </c>
      <c r="C451" s="68" t="s">
        <v>47</v>
      </c>
      <c r="D451" s="68" t="s">
        <v>12</v>
      </c>
      <c r="E451" s="68" t="s">
        <v>12</v>
      </c>
      <c r="G451" s="68" t="s">
        <v>14</v>
      </c>
      <c r="H451" s="68" t="s">
        <v>15</v>
      </c>
      <c r="I451" s="68" t="s">
        <v>18</v>
      </c>
      <c r="J451" s="68">
        <v>298</v>
      </c>
      <c r="K451" s="68">
        <v>2.3839999999999999E-4</v>
      </c>
      <c r="L451" s="68">
        <v>4.7679999999999998E-7</v>
      </c>
      <c r="M451" s="68">
        <v>4.7679999999999998E-7</v>
      </c>
      <c r="N451" s="68">
        <v>2.384E-6</v>
      </c>
      <c r="O451" s="68">
        <v>8.0102400000000001E-5</v>
      </c>
      <c r="P451" s="68">
        <v>1.9548800000000001E-4</v>
      </c>
      <c r="Q451" s="68">
        <v>1.4304000000000001E-5</v>
      </c>
      <c r="AH451" s="68" t="s">
        <v>548</v>
      </c>
    </row>
    <row r="452" spans="1:34" s="68" customFormat="1" ht="14.5" x14ac:dyDescent="0.35">
      <c r="A452" s="68" t="s">
        <v>832</v>
      </c>
      <c r="B452" s="68" t="s">
        <v>131</v>
      </c>
      <c r="C452" s="68" t="s">
        <v>47</v>
      </c>
      <c r="D452" s="68" t="s">
        <v>12</v>
      </c>
      <c r="E452" s="68" t="s">
        <v>12</v>
      </c>
      <c r="G452" s="68" t="s">
        <v>14</v>
      </c>
      <c r="H452" s="68" t="s">
        <v>21</v>
      </c>
      <c r="I452" s="68" t="s">
        <v>16</v>
      </c>
      <c r="J452" s="68">
        <v>25</v>
      </c>
      <c r="K452" s="68">
        <v>9.9665575465618804E-5</v>
      </c>
      <c r="L452" s="68">
        <v>9.3984186034265995E-5</v>
      </c>
      <c r="M452" s="68">
        <v>9.2642020392827602E-5</v>
      </c>
      <c r="N452" s="68">
        <v>9.5494234500002401E-5</v>
      </c>
      <c r="O452" s="68">
        <v>7.59783810110052E-5</v>
      </c>
      <c r="P452" s="68">
        <v>1.02791705997031E-4</v>
      </c>
      <c r="Q452" s="68">
        <v>7.8302100629925803E-5</v>
      </c>
      <c r="R452" s="68">
        <v>8.7402764485567598E-5</v>
      </c>
      <c r="S452" s="68">
        <v>1.2888736922339299E-4</v>
      </c>
      <c r="T452" s="68">
        <v>1.4696350437247199E-4</v>
      </c>
      <c r="U452" s="68">
        <v>2.02728521923154E-4</v>
      </c>
      <c r="V452" s="68">
        <v>2.00661892495646E-4</v>
      </c>
      <c r="W452" s="68">
        <v>1.6768984926302099E-4</v>
      </c>
      <c r="X452" s="68">
        <v>1.4317435811567799E-4</v>
      </c>
      <c r="Y452" s="68">
        <v>1.13217068405627E-4</v>
      </c>
      <c r="Z452" s="68">
        <v>1.31017059278703E-4</v>
      </c>
      <c r="AA452" s="68">
        <v>1.23441555785485E-4</v>
      </c>
      <c r="AB452" s="68">
        <v>9.8619762497567404E-5</v>
      </c>
      <c r="AC452" s="68">
        <v>1.21441663967251E-4</v>
      </c>
      <c r="AD452" s="68">
        <v>9.8232829897335102E-5</v>
      </c>
      <c r="AE452" s="68">
        <v>8.3209849447517503E-5</v>
      </c>
      <c r="AF452" s="68">
        <v>8.1821595667690196E-5</v>
      </c>
      <c r="AG452" s="68">
        <v>6.9187867412947798E-5</v>
      </c>
      <c r="AH452" s="68" t="s">
        <v>550</v>
      </c>
    </row>
    <row r="453" spans="1:34" s="68" customFormat="1" ht="14.5" x14ac:dyDescent="0.35">
      <c r="A453" s="68" t="s">
        <v>832</v>
      </c>
      <c r="B453" s="68" t="s">
        <v>131</v>
      </c>
      <c r="C453" s="68" t="s">
        <v>47</v>
      </c>
      <c r="D453" s="68" t="s">
        <v>12</v>
      </c>
      <c r="E453" s="68" t="s">
        <v>12</v>
      </c>
      <c r="G453" s="68" t="s">
        <v>14</v>
      </c>
      <c r="H453" s="68" t="s">
        <v>21</v>
      </c>
      <c r="I453" s="68" t="s">
        <v>17</v>
      </c>
      <c r="J453" s="68">
        <v>1</v>
      </c>
      <c r="K453" s="68">
        <v>0.85632662440059604</v>
      </c>
      <c r="L453" s="68">
        <v>0.80751212640641401</v>
      </c>
      <c r="M453" s="68">
        <v>0.79598023921517402</v>
      </c>
      <c r="N453" s="68">
        <v>0.82048646282402105</v>
      </c>
      <c r="O453" s="68">
        <v>0.65280624964655698</v>
      </c>
      <c r="P453" s="68">
        <v>0.88318633792649204</v>
      </c>
      <c r="Q453" s="68">
        <v>0.67277164861232297</v>
      </c>
      <c r="R453" s="68">
        <v>0.75096455245999705</v>
      </c>
      <c r="S453" s="68">
        <v>1.10740027636739</v>
      </c>
      <c r="T453" s="68">
        <v>1.2627104295682801</v>
      </c>
      <c r="U453" s="68">
        <v>1.74184346036374</v>
      </c>
      <c r="V453" s="68">
        <v>1.72408698032259</v>
      </c>
      <c r="W453" s="68">
        <v>1.44079118486788</v>
      </c>
      <c r="X453" s="68">
        <v>1.2301490506625501</v>
      </c>
      <c r="Y453" s="68">
        <v>0.97274618207391605</v>
      </c>
      <c r="Z453" s="68">
        <v>1.1256985733226199</v>
      </c>
      <c r="AA453" s="68">
        <v>1.0606098473088901</v>
      </c>
      <c r="AB453" s="68">
        <v>0.84734099937909901</v>
      </c>
      <c r="AC453" s="68">
        <v>1.0434267768066201</v>
      </c>
      <c r="AD453" s="68">
        <v>0.84401647447790296</v>
      </c>
      <c r="AE453" s="68">
        <v>0.71493902645306995</v>
      </c>
      <c r="AF453" s="68">
        <v>0.70301114997679404</v>
      </c>
      <c r="AG453" s="68">
        <v>0.59446215681204695</v>
      </c>
      <c r="AH453" s="68" t="s">
        <v>550</v>
      </c>
    </row>
    <row r="454" spans="1:34" s="68" customFormat="1" ht="14.5" x14ac:dyDescent="0.35">
      <c r="A454" s="68" t="s">
        <v>832</v>
      </c>
      <c r="B454" s="68" t="s">
        <v>131</v>
      </c>
      <c r="C454" s="68" t="s">
        <v>47</v>
      </c>
      <c r="D454" s="68" t="s">
        <v>12</v>
      </c>
      <c r="E454" s="68" t="s">
        <v>12</v>
      </c>
      <c r="G454" s="68" t="s">
        <v>14</v>
      </c>
      <c r="H454" s="68" t="s">
        <v>21</v>
      </c>
      <c r="I454" s="68" t="s">
        <v>18</v>
      </c>
      <c r="J454" s="68">
        <v>298</v>
      </c>
      <c r="K454" s="68">
        <v>5.9400682977508795E-4</v>
      </c>
      <c r="L454" s="68">
        <v>5.6014574876422603E-4</v>
      </c>
      <c r="M454" s="68">
        <v>5.5214644154125202E-4</v>
      </c>
      <c r="N454" s="68">
        <v>5.6914563762001501E-4</v>
      </c>
      <c r="O454" s="68">
        <v>4.52831150825591E-4</v>
      </c>
      <c r="P454" s="68">
        <v>6.1263856774230595E-4</v>
      </c>
      <c r="Q454" s="68">
        <v>4.6668051975435801E-4</v>
      </c>
      <c r="R454" s="68">
        <v>5.2092047633398302E-4</v>
      </c>
      <c r="S454" s="68">
        <v>7.6816872057142301E-4</v>
      </c>
      <c r="T454" s="68">
        <v>8.7590248605993396E-4</v>
      </c>
      <c r="U454" s="68">
        <v>1.2082619906620001E-3</v>
      </c>
      <c r="V454" s="68">
        <v>1.1959448792740501E-3</v>
      </c>
      <c r="W454" s="68">
        <v>9.9943150160760491E-4</v>
      </c>
      <c r="X454" s="68">
        <v>8.5331917436944104E-4</v>
      </c>
      <c r="Y454" s="68">
        <v>6.7477372769753899E-4</v>
      </c>
      <c r="Z454" s="68">
        <v>7.8086167330107103E-4</v>
      </c>
      <c r="AA454" s="68">
        <v>7.3571167248149096E-4</v>
      </c>
      <c r="AB454" s="68">
        <v>5.8777378448550204E-4</v>
      </c>
      <c r="AC454" s="68">
        <v>7.2379231724481604E-4</v>
      </c>
      <c r="AD454" s="68">
        <v>5.8546766618811704E-4</v>
      </c>
      <c r="AE454" s="68">
        <v>4.9593070270720395E-4</v>
      </c>
      <c r="AF454" s="68">
        <v>4.87656710179433E-4</v>
      </c>
      <c r="AG454" s="68">
        <v>4.1235968978116898E-4</v>
      </c>
      <c r="AH454" s="68" t="s">
        <v>550</v>
      </c>
    </row>
    <row r="455" spans="1:34" s="68" customFormat="1" ht="14.5" x14ac:dyDescent="0.35">
      <c r="A455" s="68" t="s">
        <v>832</v>
      </c>
      <c r="B455" s="68" t="s">
        <v>131</v>
      </c>
      <c r="C455" s="68" t="s">
        <v>47</v>
      </c>
      <c r="D455" s="68" t="s">
        <v>12</v>
      </c>
      <c r="E455" s="68" t="s">
        <v>12</v>
      </c>
      <c r="G455" s="68" t="s">
        <v>14</v>
      </c>
      <c r="H455" s="68" t="s">
        <v>322</v>
      </c>
      <c r="I455" s="68" t="s">
        <v>16</v>
      </c>
      <c r="J455" s="68">
        <v>25</v>
      </c>
      <c r="K455" s="68">
        <v>8.6153649387767802E-7</v>
      </c>
      <c r="L455" s="68">
        <v>1.1985672517606201E-6</v>
      </c>
      <c r="M455" s="68">
        <v>1.4470524970438899E-6</v>
      </c>
      <c r="N455" s="68">
        <v>8.74607342729594E-6</v>
      </c>
      <c r="O455" s="68">
        <v>1.3555567662715601E-5</v>
      </c>
      <c r="P455" s="68">
        <v>1.43851375E-5</v>
      </c>
      <c r="Q455" s="68">
        <v>1.47986934654002E-5</v>
      </c>
      <c r="R455" s="68">
        <v>1.4502639343990299E-5</v>
      </c>
      <c r="S455" s="68">
        <v>1.5858454721004201E-5</v>
      </c>
      <c r="T455" s="68">
        <v>1.5716850756683201E-5</v>
      </c>
      <c r="U455" s="68">
        <v>2.3768244107822999E-5</v>
      </c>
      <c r="V455" s="68">
        <v>2.1634649746922599E-5</v>
      </c>
      <c r="W455" s="68">
        <v>2.70639796505887E-5</v>
      </c>
      <c r="X455" s="68">
        <v>2.6456579689401599E-5</v>
      </c>
      <c r="Y455" s="68">
        <v>2.8226883252360601E-5</v>
      </c>
      <c r="Z455" s="68">
        <v>2.9323802709083497E-4</v>
      </c>
      <c r="AA455" s="68">
        <v>1.65849743497451E-4</v>
      </c>
      <c r="AB455" s="68">
        <v>1.9424120420186801E-4</v>
      </c>
      <c r="AC455" s="68">
        <v>8.4621643694597599E-5</v>
      </c>
      <c r="AD455" s="68">
        <v>1.5906990910804299E-4</v>
      </c>
      <c r="AE455" s="68">
        <v>2.3623426285023801E-4</v>
      </c>
      <c r="AF455" s="68">
        <v>1.2779078037052099E-4</v>
      </c>
      <c r="AG455" s="68">
        <v>2.5070794444653202E-4</v>
      </c>
      <c r="AH455" s="68" t="s">
        <v>555</v>
      </c>
    </row>
    <row r="456" spans="1:34" s="68" customFormat="1" ht="14.5" x14ac:dyDescent="0.35">
      <c r="A456" s="68" t="s">
        <v>832</v>
      </c>
      <c r="B456" s="68" t="s">
        <v>131</v>
      </c>
      <c r="C456" s="68" t="s">
        <v>47</v>
      </c>
      <c r="D456" s="68" t="s">
        <v>12</v>
      </c>
      <c r="E456" s="68" t="s">
        <v>12</v>
      </c>
      <c r="G456" s="68" t="s">
        <v>14</v>
      </c>
      <c r="H456" s="68" t="s">
        <v>322</v>
      </c>
      <c r="I456" s="68" t="s">
        <v>18</v>
      </c>
      <c r="J456" s="68">
        <v>298</v>
      </c>
      <c r="K456" s="68">
        <v>7.4939704105295097E-6</v>
      </c>
      <c r="L456" s="68">
        <v>1.0425591467747E-5</v>
      </c>
      <c r="M456" s="68">
        <v>1.2587010152665001E-5</v>
      </c>
      <c r="N456" s="68">
        <v>7.6076655995700694E-5</v>
      </c>
      <c r="O456" s="68">
        <v>1.17911456664011E-4</v>
      </c>
      <c r="P456" s="68">
        <v>1.2512736900000001E-4</v>
      </c>
      <c r="Q456" s="68">
        <v>1.2872463526768699E-4</v>
      </c>
      <c r="R456" s="68">
        <v>1.2614944449918501E-4</v>
      </c>
      <c r="S456" s="68">
        <v>1.3794283965967499E-4</v>
      </c>
      <c r="T456" s="68">
        <v>1.3671111479813299E-4</v>
      </c>
      <c r="U456" s="68">
        <v>2.06745180639507E-4</v>
      </c>
      <c r="V456" s="68">
        <v>1.88186369582421E-4</v>
      </c>
      <c r="W456" s="68">
        <v>2.35412735425553E-4</v>
      </c>
      <c r="X456" s="68">
        <v>2.30129340736135E-4</v>
      </c>
      <c r="Y456" s="68">
        <v>2.45528110971344E-4</v>
      </c>
      <c r="Z456" s="68">
        <v>2.5506953145652501E-3</v>
      </c>
      <c r="AA456" s="68">
        <v>1.44262382289783E-3</v>
      </c>
      <c r="AB456" s="68">
        <v>1.6895834908197101E-3</v>
      </c>
      <c r="AC456" s="68">
        <v>7.3607107585592704E-4</v>
      </c>
      <c r="AD456" s="68">
        <v>1.38365025803601E-3</v>
      </c>
      <c r="AE456" s="68">
        <v>2.0548550042086698E-3</v>
      </c>
      <c r="AF456" s="68">
        <v>1.11157256093104E-3</v>
      </c>
      <c r="AG456" s="68">
        <v>2.1807525632614E-3</v>
      </c>
      <c r="AH456" s="68" t="s">
        <v>555</v>
      </c>
    </row>
    <row r="457" spans="1:34" s="68" customFormat="1" ht="14.5" x14ac:dyDescent="0.35">
      <c r="A457" s="68" t="s">
        <v>832</v>
      </c>
      <c r="B457" s="68" t="s">
        <v>131</v>
      </c>
      <c r="C457" s="68" t="s">
        <v>47</v>
      </c>
      <c r="D457" s="68" t="s">
        <v>12</v>
      </c>
      <c r="E457" s="68" t="s">
        <v>12</v>
      </c>
      <c r="G457" s="68" t="s">
        <v>14</v>
      </c>
      <c r="H457" s="68" t="s">
        <v>92</v>
      </c>
      <c r="I457" s="68" t="s">
        <v>16</v>
      </c>
      <c r="J457" s="68">
        <v>25</v>
      </c>
      <c r="K457" s="68">
        <v>1.1949859031219E-4</v>
      </c>
      <c r="L457" s="68">
        <v>1.23399744857478E-4</v>
      </c>
      <c r="M457" s="68">
        <v>1.2707495231819999E-4</v>
      </c>
      <c r="N457" s="68">
        <v>1.2787953559914499E-4</v>
      </c>
      <c r="O457" s="68">
        <v>1.2910123755683299E-4</v>
      </c>
      <c r="P457" s="68">
        <v>1.2864091666666701E-4</v>
      </c>
      <c r="Q457" s="68">
        <v>1.32095944330157E-4</v>
      </c>
      <c r="R457" s="68">
        <v>1.29220259299259E-4</v>
      </c>
      <c r="S457" s="68">
        <v>1.27499290884399E-4</v>
      </c>
      <c r="T457" s="68">
        <v>1.2421869071067301E-4</v>
      </c>
      <c r="U457" s="68">
        <v>1.1830706238702001E-4</v>
      </c>
      <c r="V457" s="68">
        <v>9.8345301643691099E-5</v>
      </c>
      <c r="W457" s="68">
        <v>1.3351175099336201E-4</v>
      </c>
      <c r="X457" s="68">
        <v>1.24407711143987E-4</v>
      </c>
      <c r="Y457" s="68">
        <v>1.2294418859138E-4</v>
      </c>
      <c r="Z457" s="68">
        <v>1.37423272594714E-3</v>
      </c>
      <c r="AA457" s="68">
        <v>7.8723685596502105E-4</v>
      </c>
      <c r="AB457" s="68">
        <v>9.2864188121021495E-4</v>
      </c>
      <c r="AC457" s="68">
        <v>3.98144623909499E-4</v>
      </c>
      <c r="AD457" s="68">
        <v>7.66165714909968E-4</v>
      </c>
      <c r="AE457" s="68">
        <v>1.13398512647707E-3</v>
      </c>
      <c r="AF457" s="68">
        <v>6.15561756788409E-4</v>
      </c>
      <c r="AG457" s="68">
        <v>1.1755563835505599E-3</v>
      </c>
      <c r="AH457" s="68" t="s">
        <v>551</v>
      </c>
    </row>
    <row r="458" spans="1:34" s="68" customFormat="1" ht="14.5" x14ac:dyDescent="0.35">
      <c r="A458" s="68" t="s">
        <v>832</v>
      </c>
      <c r="B458" s="68" t="s">
        <v>131</v>
      </c>
      <c r="C458" s="68" t="s">
        <v>47</v>
      </c>
      <c r="D458" s="68" t="s">
        <v>12</v>
      </c>
      <c r="E458" s="68" t="s">
        <v>12</v>
      </c>
      <c r="G458" s="68" t="s">
        <v>14</v>
      </c>
      <c r="H458" s="68" t="s">
        <v>92</v>
      </c>
      <c r="I458" s="68" t="s">
        <v>17</v>
      </c>
      <c r="J458" s="68">
        <v>1</v>
      </c>
      <c r="K458" s="68">
        <v>8.9575545805065798E-2</v>
      </c>
      <c r="L458" s="68">
        <v>9.1877897032359698E-2</v>
      </c>
      <c r="M458" s="68">
        <v>9.4721034083224895E-2</v>
      </c>
      <c r="N458" s="68">
        <v>9.6542655400574606E-2</v>
      </c>
      <c r="O458" s="68">
        <v>9.6570307717262396E-2</v>
      </c>
      <c r="P458" s="68">
        <v>9.5685686635000003E-2</v>
      </c>
      <c r="Q458" s="68">
        <v>9.9018459390164001E-2</v>
      </c>
      <c r="R458" s="68">
        <v>9.7364880976805498E-2</v>
      </c>
      <c r="S458" s="68">
        <v>9.4983784226605403E-2</v>
      </c>
      <c r="T458" s="68">
        <v>9.2970236875496201E-2</v>
      </c>
      <c r="U458" s="68">
        <v>8.8322137425029604E-2</v>
      </c>
      <c r="V458" s="68">
        <v>7.3378379915407299E-2</v>
      </c>
      <c r="W458" s="68">
        <v>9.8279730042302907E-2</v>
      </c>
      <c r="X458" s="68">
        <v>9.1575877562480298E-2</v>
      </c>
      <c r="Y458" s="68">
        <v>9.0497814950930996E-2</v>
      </c>
      <c r="Z458" s="68">
        <v>1.01150674584473</v>
      </c>
      <c r="AA458" s="68">
        <v>0.57941975192765605</v>
      </c>
      <c r="AB458" s="68">
        <v>0.68350067500897105</v>
      </c>
      <c r="AC458" s="68">
        <v>0.29304689885923002</v>
      </c>
      <c r="AD458" s="68">
        <v>0.56392522587003002</v>
      </c>
      <c r="AE458" s="68">
        <v>0.83456056491229702</v>
      </c>
      <c r="AF458" s="68">
        <v>0.45305760349340002</v>
      </c>
      <c r="AG458" s="68">
        <v>0.86521817794508005</v>
      </c>
      <c r="AH458" s="68" t="s">
        <v>551</v>
      </c>
    </row>
    <row r="459" spans="1:34" s="68" customFormat="1" ht="14.5" x14ac:dyDescent="0.35">
      <c r="A459" s="68" t="s">
        <v>832</v>
      </c>
      <c r="B459" s="68" t="s">
        <v>131</v>
      </c>
      <c r="C459" s="68" t="s">
        <v>47</v>
      </c>
      <c r="D459" s="68" t="s">
        <v>12</v>
      </c>
      <c r="E459" s="68" t="s">
        <v>12</v>
      </c>
      <c r="G459" s="68" t="s">
        <v>14</v>
      </c>
      <c r="H459" s="68" t="s">
        <v>92</v>
      </c>
      <c r="I459" s="68" t="s">
        <v>18</v>
      </c>
      <c r="J459" s="68">
        <v>298</v>
      </c>
      <c r="K459" s="68">
        <v>1.4244231965213001E-3</v>
      </c>
      <c r="L459" s="68">
        <v>1.4709249587011399E-3</v>
      </c>
      <c r="M459" s="68">
        <v>1.51473343163295E-3</v>
      </c>
      <c r="N459" s="68">
        <v>1.52432406434181E-3</v>
      </c>
      <c r="O459" s="68">
        <v>1.53888675167745E-3</v>
      </c>
      <c r="P459" s="68">
        <v>1.5333997266666699E-3</v>
      </c>
      <c r="Q459" s="68">
        <v>1.57458365641547E-3</v>
      </c>
      <c r="R459" s="68">
        <v>1.5403054908471601E-3</v>
      </c>
      <c r="S459" s="68">
        <v>1.5197915473420399E-3</v>
      </c>
      <c r="T459" s="68">
        <v>1.4806867932712199E-3</v>
      </c>
      <c r="U459" s="68">
        <v>1.4102201836532699E-3</v>
      </c>
      <c r="V459" s="68">
        <v>1.1722759955928E-3</v>
      </c>
      <c r="W459" s="68">
        <v>1.5914600718408699E-3</v>
      </c>
      <c r="X459" s="68">
        <v>1.4829399168363199E-3</v>
      </c>
      <c r="Y459" s="68">
        <v>1.46549472800926E-3</v>
      </c>
      <c r="Z459" s="68">
        <v>1.63808540932899E-2</v>
      </c>
      <c r="AA459" s="68">
        <v>9.3838633231030505E-3</v>
      </c>
      <c r="AB459" s="68">
        <v>1.1069411224025799E-2</v>
      </c>
      <c r="AC459" s="68">
        <v>4.7458839170012304E-3</v>
      </c>
      <c r="AD459" s="68">
        <v>9.1326953217268202E-3</v>
      </c>
      <c r="AE459" s="68">
        <v>1.35171027076067E-2</v>
      </c>
      <c r="AF459" s="68">
        <v>7.3374961409178397E-3</v>
      </c>
      <c r="AG459" s="68">
        <v>1.4012632091922699E-2</v>
      </c>
      <c r="AH459" s="68" t="s">
        <v>551</v>
      </c>
    </row>
    <row r="460" spans="1:34" s="68" customFormat="1" ht="14.5" x14ac:dyDescent="0.35">
      <c r="A460" s="68" t="s">
        <v>832</v>
      </c>
      <c r="B460" s="68" t="s">
        <v>131</v>
      </c>
      <c r="C460" s="68" t="s">
        <v>47</v>
      </c>
      <c r="D460" s="68" t="s">
        <v>12</v>
      </c>
      <c r="E460" s="68" t="s">
        <v>12</v>
      </c>
      <c r="G460" s="68" t="s">
        <v>14</v>
      </c>
      <c r="H460" s="68" t="s">
        <v>23</v>
      </c>
      <c r="I460" s="68" t="s">
        <v>16</v>
      </c>
      <c r="J460" s="68">
        <v>25</v>
      </c>
      <c r="K460" s="68">
        <v>2.2214250000000002E-5</v>
      </c>
      <c r="L460" s="68">
        <v>2.6800875000000001E-5</v>
      </c>
      <c r="M460" s="68">
        <v>1.1613375E-5</v>
      </c>
      <c r="N460" s="68">
        <v>2.0118374999999999E-5</v>
      </c>
      <c r="O460" s="68">
        <v>3.0537000000000003E-5</v>
      </c>
      <c r="P460" s="68">
        <v>2.4947999999999999E-5</v>
      </c>
      <c r="Q460" s="68">
        <v>2.3054625E-5</v>
      </c>
      <c r="R460" s="68">
        <v>1.3132124999999999E-5</v>
      </c>
      <c r="S460" s="68">
        <v>5.9332500000000003E-6</v>
      </c>
      <c r="T460" s="68">
        <v>8.6771250000000004E-6</v>
      </c>
      <c r="U460" s="68">
        <v>1.4195249999999999E-5</v>
      </c>
      <c r="V460" s="68">
        <v>1.0762875E-5</v>
      </c>
      <c r="W460" s="68">
        <v>3.6348750000000001E-6</v>
      </c>
      <c r="X460" s="68">
        <v>3.2602499999999998E-6</v>
      </c>
      <c r="Y460" s="68">
        <v>3.8475E-6</v>
      </c>
      <c r="Z460" s="68">
        <v>3.5133750000000001E-6</v>
      </c>
      <c r="AA460" s="68">
        <v>5.8218750000000001E-6</v>
      </c>
      <c r="AB460" s="68">
        <v>4.3031250000000004E-6</v>
      </c>
      <c r="AC460" s="68">
        <v>3.391875E-6</v>
      </c>
      <c r="AD460" s="68">
        <v>3.412125E-6</v>
      </c>
      <c r="AE460" s="68">
        <v>3.5741249999999999E-6</v>
      </c>
      <c r="AF460" s="68">
        <v>3.5741249999999999E-6</v>
      </c>
      <c r="AG460" s="68">
        <v>3.5741249999999999E-6</v>
      </c>
      <c r="AH460" s="68" t="s">
        <v>552</v>
      </c>
    </row>
    <row r="461" spans="1:34" s="68" customFormat="1" ht="14.5" x14ac:dyDescent="0.35">
      <c r="A461" s="68" t="s">
        <v>832</v>
      </c>
      <c r="B461" s="68" t="s">
        <v>131</v>
      </c>
      <c r="C461" s="68" t="s">
        <v>47</v>
      </c>
      <c r="D461" s="68" t="s">
        <v>12</v>
      </c>
      <c r="E461" s="68" t="s">
        <v>12</v>
      </c>
      <c r="G461" s="68" t="s">
        <v>14</v>
      </c>
      <c r="H461" s="68" t="s">
        <v>23</v>
      </c>
      <c r="I461" s="68" t="s">
        <v>17</v>
      </c>
      <c r="J461" s="68">
        <v>1</v>
      </c>
      <c r="K461" s="68">
        <v>2.2273488000000001E-2</v>
      </c>
      <c r="L461" s="68">
        <v>2.6872343999999999E-2</v>
      </c>
      <c r="M461" s="68">
        <v>1.1644343999999999E-2</v>
      </c>
      <c r="N461" s="68">
        <v>2.0172024E-2</v>
      </c>
      <c r="O461" s="68">
        <v>3.0618432000000001E-2</v>
      </c>
      <c r="P461" s="68">
        <v>2.5014528000000001E-2</v>
      </c>
      <c r="Q461" s="68">
        <v>2.3116103999999998E-2</v>
      </c>
      <c r="R461" s="68">
        <v>1.3167144E-2</v>
      </c>
      <c r="S461" s="68">
        <v>5.9490719999999997E-3</v>
      </c>
      <c r="T461" s="68">
        <v>8.7002639999999992E-3</v>
      </c>
      <c r="U461" s="68">
        <v>1.4233104E-2</v>
      </c>
      <c r="V461" s="68">
        <v>1.0791576000000001E-2</v>
      </c>
      <c r="W461" s="68">
        <v>3.6445679999999999E-3</v>
      </c>
      <c r="X461" s="68">
        <v>3.2689440000000002E-3</v>
      </c>
      <c r="Y461" s="68">
        <v>3.85776E-3</v>
      </c>
      <c r="Z461" s="68">
        <v>3.522744E-3</v>
      </c>
      <c r="AA461" s="68">
        <v>5.8374000000000004E-3</v>
      </c>
      <c r="AB461" s="68">
        <v>4.3146E-3</v>
      </c>
      <c r="AC461" s="68">
        <v>3.40092E-3</v>
      </c>
      <c r="AD461" s="68">
        <v>3.4212240000000001E-3</v>
      </c>
      <c r="AE461" s="68">
        <v>3.5836560000000002E-3</v>
      </c>
      <c r="AF461" s="68">
        <v>3.5836560000000002E-3</v>
      </c>
      <c r="AG461" s="68">
        <v>3.5836560000000002E-3</v>
      </c>
      <c r="AH461" s="68" t="s">
        <v>552</v>
      </c>
    </row>
    <row r="462" spans="1:34" s="68" customFormat="1" ht="14.5" x14ac:dyDescent="0.35">
      <c r="A462" s="68" t="s">
        <v>832</v>
      </c>
      <c r="B462" s="68" t="s">
        <v>131</v>
      </c>
      <c r="C462" s="68" t="s">
        <v>47</v>
      </c>
      <c r="D462" s="68" t="s">
        <v>12</v>
      </c>
      <c r="E462" s="68" t="s">
        <v>12</v>
      </c>
      <c r="G462" s="68" t="s">
        <v>14</v>
      </c>
      <c r="H462" s="68" t="s">
        <v>23</v>
      </c>
      <c r="I462" s="68" t="s">
        <v>18</v>
      </c>
      <c r="J462" s="68">
        <v>298</v>
      </c>
      <c r="K462" s="68">
        <v>5.2958772000000002E-5</v>
      </c>
      <c r="L462" s="68">
        <v>6.3893286000000002E-5</v>
      </c>
      <c r="M462" s="68">
        <v>2.7686286000000001E-5</v>
      </c>
      <c r="N462" s="68">
        <v>4.7962206000000003E-5</v>
      </c>
      <c r="O462" s="68">
        <v>7.2800208000000003E-5</v>
      </c>
      <c r="P462" s="68">
        <v>5.9476031999999999E-5</v>
      </c>
      <c r="Q462" s="68">
        <v>5.4962225999999998E-5</v>
      </c>
      <c r="R462" s="68">
        <v>3.1306985999999999E-5</v>
      </c>
      <c r="S462" s="68">
        <v>1.4144868E-5</v>
      </c>
      <c r="T462" s="68">
        <v>2.0686265999999999E-5</v>
      </c>
      <c r="U462" s="68">
        <v>3.3841475999999999E-5</v>
      </c>
      <c r="V462" s="68">
        <v>2.5658693999999999E-5</v>
      </c>
      <c r="W462" s="68">
        <v>8.6655420000000002E-6</v>
      </c>
      <c r="X462" s="68">
        <v>7.7724360000000005E-6</v>
      </c>
      <c r="Y462" s="68">
        <v>9.1724399999999999E-6</v>
      </c>
      <c r="Z462" s="68">
        <v>8.3758860000000006E-6</v>
      </c>
      <c r="AA462" s="68">
        <v>1.387935E-5</v>
      </c>
      <c r="AB462" s="68">
        <v>1.025865E-5</v>
      </c>
      <c r="AC462" s="68">
        <v>8.0862299999999993E-6</v>
      </c>
      <c r="AD462" s="68">
        <v>8.1345059999999995E-6</v>
      </c>
      <c r="AE462" s="68">
        <v>8.5207139999999995E-6</v>
      </c>
      <c r="AF462" s="68">
        <v>8.5207139999999995E-6</v>
      </c>
      <c r="AG462" s="68">
        <v>8.5207139999999995E-6</v>
      </c>
      <c r="AH462" s="68" t="s">
        <v>552</v>
      </c>
    </row>
    <row r="463" spans="1:34" s="68" customFormat="1" ht="14.5" x14ac:dyDescent="0.35">
      <c r="A463" s="68" t="s">
        <v>832</v>
      </c>
      <c r="B463" s="68" t="s">
        <v>131</v>
      </c>
      <c r="C463" s="68" t="s">
        <v>47</v>
      </c>
      <c r="D463" s="68" t="s">
        <v>12</v>
      </c>
      <c r="E463" s="68" t="s">
        <v>12</v>
      </c>
      <c r="G463" s="68" t="s">
        <v>14</v>
      </c>
      <c r="H463" s="68" t="s">
        <v>50</v>
      </c>
      <c r="I463" s="68" t="s">
        <v>16</v>
      </c>
      <c r="J463" s="68">
        <v>25</v>
      </c>
      <c r="K463" s="68">
        <v>4.6410000000000001E-4</v>
      </c>
      <c r="L463" s="68">
        <v>3.18525E-4</v>
      </c>
      <c r="M463" s="68">
        <v>3.7072500000000003E-4</v>
      </c>
      <c r="N463" s="68">
        <v>6.2767499999999996E-4</v>
      </c>
      <c r="O463" s="68">
        <v>8.8612499999999998E-4</v>
      </c>
      <c r="P463" s="68">
        <v>6.9592500000000002E-4</v>
      </c>
      <c r="Q463" s="68">
        <v>5.1637500000000002E-4</v>
      </c>
      <c r="R463" s="68">
        <v>5.8012500000000002E-4</v>
      </c>
      <c r="S463" s="68">
        <v>7.4910000000000005E-4</v>
      </c>
      <c r="T463" s="68">
        <v>5.9820000000000001E-4</v>
      </c>
      <c r="U463" s="68">
        <v>6.4709999999999995E-4</v>
      </c>
      <c r="V463" s="68">
        <v>6.3210000000000002E-4</v>
      </c>
      <c r="W463" s="68">
        <v>6.4177500000000003E-4</v>
      </c>
      <c r="X463" s="68">
        <v>6.1005E-4</v>
      </c>
      <c r="Y463" s="68">
        <v>7.2907500000000004E-4</v>
      </c>
      <c r="Z463" s="68">
        <v>6.0015000000000003E-4</v>
      </c>
      <c r="AA463" s="68">
        <v>8.2275000000000002E-4</v>
      </c>
      <c r="AB463" s="68">
        <v>8.2492500000000001E-4</v>
      </c>
      <c r="AC463" s="68">
        <v>9.3959999999999996E-4</v>
      </c>
      <c r="AD463" s="68">
        <v>9.9622500000000011E-4</v>
      </c>
      <c r="AE463" s="68">
        <v>9.3840000000000004E-4</v>
      </c>
      <c r="AF463" s="68">
        <v>1.0605E-3</v>
      </c>
      <c r="AG463" s="68">
        <v>1.056825E-3</v>
      </c>
      <c r="AH463" s="68" t="s">
        <v>553</v>
      </c>
    </row>
    <row r="464" spans="1:34" s="68" customFormat="1" ht="14.5" x14ac:dyDescent="0.35">
      <c r="A464" s="68" t="s">
        <v>832</v>
      </c>
      <c r="B464" s="68" t="s">
        <v>131</v>
      </c>
      <c r="C464" s="68" t="s">
        <v>47</v>
      </c>
      <c r="D464" s="68" t="s">
        <v>12</v>
      </c>
      <c r="E464" s="68" t="s">
        <v>12</v>
      </c>
      <c r="G464" s="68" t="s">
        <v>14</v>
      </c>
      <c r="H464" s="68" t="s">
        <v>50</v>
      </c>
      <c r="I464" s="68" t="s">
        <v>17</v>
      </c>
      <c r="J464" s="68">
        <v>1</v>
      </c>
      <c r="K464" s="68">
        <v>0.38972024</v>
      </c>
      <c r="L464" s="68">
        <v>0.26747606000000002</v>
      </c>
      <c r="M464" s="68">
        <v>0.31131014000000001</v>
      </c>
      <c r="N464" s="68">
        <v>0.52707961999999997</v>
      </c>
      <c r="O464" s="68">
        <v>0.74410869999999996</v>
      </c>
      <c r="P464" s="68">
        <v>0.58439141999999999</v>
      </c>
      <c r="Q464" s="68">
        <v>0.43361729999999998</v>
      </c>
      <c r="R464" s="68">
        <v>0.48715029999999998</v>
      </c>
      <c r="S464" s="68">
        <v>0.62904424000000003</v>
      </c>
      <c r="T464" s="68">
        <v>0.50232847999999997</v>
      </c>
      <c r="U464" s="68">
        <v>0.54339143999999995</v>
      </c>
      <c r="V464" s="68">
        <v>0.53079544000000001</v>
      </c>
      <c r="W464" s="68">
        <v>0.53891986000000003</v>
      </c>
      <c r="X464" s="68">
        <v>0.51227931999999998</v>
      </c>
      <c r="Y464" s="68">
        <v>0.61222858000000002</v>
      </c>
      <c r="Z464" s="68">
        <v>0.50396596000000005</v>
      </c>
      <c r="AA464" s="68">
        <v>0.69089060000000002</v>
      </c>
      <c r="AB464" s="68">
        <v>0.69271702000000002</v>
      </c>
      <c r="AC464" s="68">
        <v>0.78901343999999995</v>
      </c>
      <c r="AD464" s="68">
        <v>0.83656333999999999</v>
      </c>
      <c r="AE464" s="68">
        <v>0.78800576</v>
      </c>
      <c r="AF464" s="68">
        <v>0.89053720000000003</v>
      </c>
      <c r="AG464" s="68">
        <v>0.88745118000000001</v>
      </c>
      <c r="AH464" s="68" t="s">
        <v>553</v>
      </c>
    </row>
    <row r="465" spans="1:34" s="68" customFormat="1" ht="14.5" x14ac:dyDescent="0.35">
      <c r="A465" s="68" t="s">
        <v>832</v>
      </c>
      <c r="B465" s="68" t="s">
        <v>131</v>
      </c>
      <c r="C465" s="68" t="s">
        <v>47</v>
      </c>
      <c r="D465" s="68" t="s">
        <v>12</v>
      </c>
      <c r="E465" s="68" t="s">
        <v>12</v>
      </c>
      <c r="G465" s="68" t="s">
        <v>14</v>
      </c>
      <c r="H465" s="68" t="s">
        <v>50</v>
      </c>
      <c r="I465" s="68" t="s">
        <v>18</v>
      </c>
      <c r="J465" s="68">
        <v>298</v>
      </c>
      <c r="K465" s="68">
        <v>1.1064143999999999E-3</v>
      </c>
      <c r="L465" s="68">
        <v>7.5936359999999997E-4</v>
      </c>
      <c r="M465" s="68">
        <v>8.8380839999999995E-4</v>
      </c>
      <c r="N465" s="68">
        <v>1.4963772E-3</v>
      </c>
      <c r="O465" s="68">
        <v>2.1125219999999999E-3</v>
      </c>
      <c r="P465" s="68">
        <v>1.6590852000000001E-3</v>
      </c>
      <c r="Q465" s="68">
        <v>1.2310380000000001E-3</v>
      </c>
      <c r="R465" s="68">
        <v>1.383018E-3</v>
      </c>
      <c r="S465" s="68">
        <v>1.7858544000000001E-3</v>
      </c>
      <c r="T465" s="68">
        <v>1.4261088E-3</v>
      </c>
      <c r="U465" s="68">
        <v>1.5426864000000001E-3</v>
      </c>
      <c r="V465" s="68">
        <v>1.5069263999999999E-3</v>
      </c>
      <c r="W465" s="68">
        <v>1.5299916000000001E-3</v>
      </c>
      <c r="X465" s="68">
        <v>1.4543592E-3</v>
      </c>
      <c r="Y465" s="68">
        <v>1.7381148000000001E-3</v>
      </c>
      <c r="Z465" s="68">
        <v>1.4307575999999999E-3</v>
      </c>
      <c r="AA465" s="68">
        <v>1.961436E-3</v>
      </c>
      <c r="AB465" s="68">
        <v>1.9666212000000001E-3</v>
      </c>
      <c r="AC465" s="68">
        <v>2.2400063999999998E-3</v>
      </c>
      <c r="AD465" s="68">
        <v>2.3750004000000001E-3</v>
      </c>
      <c r="AE465" s="68">
        <v>2.2371456000000001E-3</v>
      </c>
      <c r="AF465" s="68">
        <v>2.528232E-3</v>
      </c>
      <c r="AG465" s="68">
        <v>2.5194708000000001E-3</v>
      </c>
      <c r="AH465" s="68" t="s">
        <v>553</v>
      </c>
    </row>
    <row r="466" spans="1:34" s="68" customFormat="1" ht="14.5" x14ac:dyDescent="0.35">
      <c r="A466" s="68" t="s">
        <v>832</v>
      </c>
      <c r="B466" s="68" t="s">
        <v>131</v>
      </c>
      <c r="C466" s="68" t="s">
        <v>47</v>
      </c>
      <c r="D466" s="68" t="s">
        <v>12</v>
      </c>
      <c r="E466" s="68" t="s">
        <v>12</v>
      </c>
      <c r="G466" s="68" t="s">
        <v>14</v>
      </c>
      <c r="H466" s="68" t="s">
        <v>910</v>
      </c>
      <c r="I466" s="68" t="s">
        <v>16</v>
      </c>
      <c r="J466" s="68">
        <v>25</v>
      </c>
      <c r="U466" s="68">
        <v>1.09832645274083E-7</v>
      </c>
      <c r="V466" s="68">
        <v>9.7163623869491395E-8</v>
      </c>
      <c r="W466" s="68">
        <v>4.0585546969484202E-7</v>
      </c>
      <c r="X466" s="68">
        <v>4.6631112362030202E-6</v>
      </c>
      <c r="Y466" s="68">
        <v>3.5973134104397799E-6</v>
      </c>
      <c r="Z466" s="68">
        <v>6.0771293013342402E-6</v>
      </c>
      <c r="AA466" s="68">
        <v>8.9238156910092092E-6</v>
      </c>
      <c r="AB466" s="68">
        <v>9.5010781354974306E-6</v>
      </c>
      <c r="AC466" s="68">
        <v>1.3059872357657301E-5</v>
      </c>
      <c r="AD466" s="68">
        <v>1.8541163668042099E-5</v>
      </c>
      <c r="AE466" s="68">
        <v>1.5987631497189499E-5</v>
      </c>
      <c r="AF466" s="68">
        <v>2.62794657099085E-5</v>
      </c>
      <c r="AG466" s="68">
        <v>3.92433209311068E-5</v>
      </c>
      <c r="AH466" s="68" t="s">
        <v>1136</v>
      </c>
    </row>
    <row r="467" spans="1:34" s="68" customFormat="1" ht="14.5" x14ac:dyDescent="0.35">
      <c r="A467" s="68" t="s">
        <v>832</v>
      </c>
      <c r="B467" s="68" t="s">
        <v>131</v>
      </c>
      <c r="C467" s="68" t="s">
        <v>47</v>
      </c>
      <c r="D467" s="68" t="s">
        <v>12</v>
      </c>
      <c r="E467" s="68" t="s">
        <v>12</v>
      </c>
      <c r="G467" s="68" t="s">
        <v>14</v>
      </c>
      <c r="H467" s="68" t="s">
        <v>910</v>
      </c>
      <c r="I467" s="68" t="s">
        <v>18</v>
      </c>
      <c r="J467" s="68">
        <v>298</v>
      </c>
      <c r="U467" s="68">
        <v>6.5460256583353499E-7</v>
      </c>
      <c r="V467" s="68">
        <v>5.7909519826216902E-7</v>
      </c>
      <c r="W467" s="68">
        <v>2.4188985993812601E-6</v>
      </c>
      <c r="X467" s="68">
        <v>2.7792142967769999E-5</v>
      </c>
      <c r="Y467" s="68">
        <v>2.1439987926221101E-5</v>
      </c>
      <c r="Z467" s="68">
        <v>3.62196906359521E-5</v>
      </c>
      <c r="AA467" s="68">
        <v>5.3185941518414901E-5</v>
      </c>
      <c r="AB467" s="68">
        <v>5.6626425687564601E-5</v>
      </c>
      <c r="AC467" s="68">
        <v>7.7836839251637293E-5</v>
      </c>
      <c r="AD467" s="68">
        <v>1.10505335461531E-4</v>
      </c>
      <c r="AE467" s="68">
        <v>9.5286283723249304E-5</v>
      </c>
      <c r="AF467" s="68">
        <v>1.56625615631055E-4</v>
      </c>
      <c r="AG467" s="68">
        <v>2.3389019274939601E-4</v>
      </c>
      <c r="AH467" s="68" t="s">
        <v>1136</v>
      </c>
    </row>
    <row r="468" spans="1:34" s="68" customFormat="1" ht="14.5" x14ac:dyDescent="0.35">
      <c r="A468" s="68" t="s">
        <v>832</v>
      </c>
      <c r="B468" s="68" t="s">
        <v>131</v>
      </c>
      <c r="C468" s="68" t="s">
        <v>47</v>
      </c>
      <c r="D468" s="68" t="s">
        <v>12</v>
      </c>
      <c r="E468" s="68" t="s">
        <v>12</v>
      </c>
      <c r="G468" s="68" t="s">
        <v>14</v>
      </c>
      <c r="H468" s="68" t="s">
        <v>27</v>
      </c>
      <c r="I468" s="68" t="s">
        <v>16</v>
      </c>
      <c r="J468" s="68">
        <v>25</v>
      </c>
      <c r="K468" s="68">
        <v>2.5875000000000001E-7</v>
      </c>
      <c r="L468" s="68">
        <v>1.4478749999999999E-5</v>
      </c>
      <c r="Y468" s="68">
        <v>2.8125000000000001E-7</v>
      </c>
      <c r="Z468" s="68">
        <v>3.0375E-7</v>
      </c>
      <c r="AA468" s="68">
        <v>4.7249999999999998E-7</v>
      </c>
      <c r="AH468" s="68" t="s">
        <v>554</v>
      </c>
    </row>
    <row r="469" spans="1:34" s="68" customFormat="1" ht="14.5" x14ac:dyDescent="0.35">
      <c r="A469" s="68" t="s">
        <v>832</v>
      </c>
      <c r="B469" s="68" t="s">
        <v>131</v>
      </c>
      <c r="C469" s="68" t="s">
        <v>47</v>
      </c>
      <c r="D469" s="68" t="s">
        <v>12</v>
      </c>
      <c r="E469" s="68" t="s">
        <v>12</v>
      </c>
      <c r="G469" s="68" t="s">
        <v>14</v>
      </c>
      <c r="H469" s="68" t="s">
        <v>27</v>
      </c>
      <c r="I469" s="68" t="s">
        <v>17</v>
      </c>
      <c r="J469" s="68">
        <v>1</v>
      </c>
      <c r="K469" s="68">
        <v>2.5909499999999999E-4</v>
      </c>
      <c r="L469" s="68">
        <v>1.4498054999999999E-2</v>
      </c>
      <c r="Y469" s="68">
        <v>2.8162499999999997E-4</v>
      </c>
      <c r="Z469" s="68">
        <v>3.0415500000000002E-4</v>
      </c>
      <c r="AA469" s="68">
        <v>4.7312999999999999E-4</v>
      </c>
      <c r="AH469" s="68" t="s">
        <v>554</v>
      </c>
    </row>
    <row r="470" spans="1:34" s="68" customFormat="1" ht="14.5" x14ac:dyDescent="0.35">
      <c r="A470" s="68" t="s">
        <v>832</v>
      </c>
      <c r="B470" s="68" t="s">
        <v>131</v>
      </c>
      <c r="C470" s="68" t="s">
        <v>47</v>
      </c>
      <c r="D470" s="68" t="s">
        <v>12</v>
      </c>
      <c r="E470" s="68" t="s">
        <v>12</v>
      </c>
      <c r="G470" s="68" t="s">
        <v>14</v>
      </c>
      <c r="H470" s="68" t="s">
        <v>27</v>
      </c>
      <c r="I470" s="68" t="s">
        <v>18</v>
      </c>
      <c r="J470" s="68">
        <v>298</v>
      </c>
      <c r="K470" s="68">
        <v>6.1686000000000003E-7</v>
      </c>
      <c r="L470" s="68">
        <v>3.4517339999999998E-5</v>
      </c>
      <c r="Y470" s="68">
        <v>6.7049999999999998E-7</v>
      </c>
      <c r="Z470" s="68">
        <v>7.2414000000000002E-7</v>
      </c>
      <c r="AA470" s="68">
        <v>1.12644E-6</v>
      </c>
      <c r="AH470" s="68" t="s">
        <v>554</v>
      </c>
    </row>
    <row r="471" spans="1:34" s="68" customFormat="1" ht="14.5" x14ac:dyDescent="0.35">
      <c r="A471" s="68" t="s">
        <v>832</v>
      </c>
      <c r="B471" s="68" t="s">
        <v>131</v>
      </c>
      <c r="C471" s="68" t="s">
        <v>47</v>
      </c>
      <c r="D471" s="68" t="s">
        <v>12</v>
      </c>
      <c r="E471" s="68" t="s">
        <v>12</v>
      </c>
      <c r="G471" s="68" t="s">
        <v>14</v>
      </c>
      <c r="H471" s="68" t="s">
        <v>102</v>
      </c>
      <c r="I471" s="68" t="s">
        <v>16</v>
      </c>
      <c r="J471" s="68">
        <v>25</v>
      </c>
      <c r="K471" s="68">
        <v>4.9487999999999997E-3</v>
      </c>
      <c r="L471" s="68">
        <v>5.0039999999999998E-3</v>
      </c>
      <c r="M471" s="68">
        <v>5.1247999999999997E-3</v>
      </c>
      <c r="N471" s="68">
        <v>5.3359999999999996E-3</v>
      </c>
      <c r="O471" s="68">
        <v>5.2167999999999997E-3</v>
      </c>
      <c r="P471" s="68">
        <v>3.3224000000000001E-3</v>
      </c>
      <c r="Q471" s="68">
        <v>3.0823999999999999E-3</v>
      </c>
      <c r="R471" s="68">
        <v>3.2736000000000002E-3</v>
      </c>
      <c r="S471" s="68">
        <v>3.4543999999999998E-3</v>
      </c>
      <c r="T471" s="68">
        <v>4.2128000000000001E-3</v>
      </c>
      <c r="U471" s="68">
        <v>4.1592E-3</v>
      </c>
      <c r="V471" s="68">
        <v>4.0039999999999997E-3</v>
      </c>
      <c r="W471" s="68">
        <v>3.5071999999999998E-3</v>
      </c>
      <c r="X471" s="68">
        <v>4.0648000000000004E-3</v>
      </c>
      <c r="Y471" s="68">
        <v>4.2351999999999997E-3</v>
      </c>
      <c r="Z471" s="68">
        <v>2.5864E-3</v>
      </c>
      <c r="AA471" s="68">
        <v>2.9272E-3</v>
      </c>
      <c r="AB471" s="68">
        <v>2.9496000000000001E-3</v>
      </c>
      <c r="AC471" s="68">
        <v>2.6727999999999999E-3</v>
      </c>
      <c r="AD471" s="68">
        <v>3.1359999999999999E-3</v>
      </c>
      <c r="AE471" s="68">
        <v>3.0232000000000002E-3</v>
      </c>
      <c r="AF471" s="68">
        <v>3.2791999999999999E-3</v>
      </c>
      <c r="AG471" s="68">
        <v>3.0712000000000001E-3</v>
      </c>
      <c r="AH471" s="68" t="s">
        <v>372</v>
      </c>
    </row>
    <row r="472" spans="1:34" s="68" customFormat="1" ht="14.5" x14ac:dyDescent="0.35">
      <c r="A472" s="68" t="s">
        <v>832</v>
      </c>
      <c r="B472" s="68" t="s">
        <v>131</v>
      </c>
      <c r="C472" s="68" t="s">
        <v>47</v>
      </c>
      <c r="D472" s="68" t="s">
        <v>12</v>
      </c>
      <c r="E472" s="68" t="s">
        <v>12</v>
      </c>
      <c r="G472" s="68" t="s">
        <v>14</v>
      </c>
      <c r="H472" s="68" t="s">
        <v>102</v>
      </c>
      <c r="I472" s="68" t="s">
        <v>18</v>
      </c>
      <c r="J472" s="68">
        <v>298</v>
      </c>
      <c r="K472" s="68">
        <v>7.7423976E-3</v>
      </c>
      <c r="L472" s="68">
        <v>7.8287579999999999E-3</v>
      </c>
      <c r="M472" s="68">
        <v>8.0177496000000004E-3</v>
      </c>
      <c r="N472" s="68">
        <v>8.3481719999999992E-3</v>
      </c>
      <c r="O472" s="68">
        <v>8.1616836000000005E-3</v>
      </c>
      <c r="P472" s="68">
        <v>5.1978948000000001E-3</v>
      </c>
      <c r="Q472" s="68">
        <v>4.8224148E-3</v>
      </c>
      <c r="R472" s="68">
        <v>5.1215471999999998E-3</v>
      </c>
      <c r="S472" s="68">
        <v>5.4044087999999997E-3</v>
      </c>
      <c r="T472" s="68">
        <v>6.5909256000000003E-3</v>
      </c>
      <c r="U472" s="68">
        <v>6.5070683999999997E-3</v>
      </c>
      <c r="V472" s="68">
        <v>6.264258E-3</v>
      </c>
      <c r="W472" s="68">
        <v>5.4870144000000003E-3</v>
      </c>
      <c r="X472" s="68">
        <v>6.3593796000000003E-3</v>
      </c>
      <c r="Y472" s="68">
        <v>6.6259704000000003E-3</v>
      </c>
      <c r="Z472" s="68">
        <v>4.0464228000000003E-3</v>
      </c>
      <c r="AA472" s="68">
        <v>4.5796044000000003E-3</v>
      </c>
      <c r="AB472" s="68">
        <v>4.6146492000000002E-3</v>
      </c>
      <c r="AC472" s="68">
        <v>4.1815956E-3</v>
      </c>
      <c r="AD472" s="68">
        <v>4.9062719999999997E-3</v>
      </c>
      <c r="AE472" s="68">
        <v>4.7297963999999998E-3</v>
      </c>
      <c r="AF472" s="68">
        <v>5.1303084000000002E-3</v>
      </c>
      <c r="AG472" s="68">
        <v>4.8048924E-3</v>
      </c>
      <c r="AH472" s="68" t="s">
        <v>372</v>
      </c>
    </row>
    <row r="473" spans="1:34" s="68" customFormat="1" ht="14.5" x14ac:dyDescent="0.35">
      <c r="A473" s="68" t="s">
        <v>832</v>
      </c>
      <c r="B473" s="68" t="s">
        <v>131</v>
      </c>
      <c r="C473" s="68" t="s">
        <v>47</v>
      </c>
      <c r="D473" s="68" t="s">
        <v>147</v>
      </c>
      <c r="E473" s="68" t="s">
        <v>12</v>
      </c>
      <c r="G473" s="68" t="s">
        <v>14</v>
      </c>
      <c r="H473" s="68" t="s">
        <v>1324</v>
      </c>
      <c r="I473" s="68" t="s">
        <v>16</v>
      </c>
      <c r="J473" s="68">
        <v>25</v>
      </c>
      <c r="K473" s="68">
        <v>1.3110758430025241E-5</v>
      </c>
      <c r="L473" s="68">
        <v>1.290532589181792E-5</v>
      </c>
      <c r="M473" s="68">
        <v>1.313514705302592E-5</v>
      </c>
      <c r="N473" s="68">
        <v>1.331184572995524E-5</v>
      </c>
      <c r="O473" s="68">
        <v>1.365362439778152E-5</v>
      </c>
      <c r="P473" s="68">
        <v>1.3603553589124601E-5</v>
      </c>
      <c r="Q473" s="68">
        <v>1.4018156235344041E-5</v>
      </c>
      <c r="R473" s="68">
        <v>1.420426066615912E-5</v>
      </c>
      <c r="S473" s="68">
        <v>1.3753587066E-5</v>
      </c>
      <c r="T473" s="68">
        <v>1.3279837198E-5</v>
      </c>
      <c r="U473" s="68">
        <v>1.3696147310000001E-5</v>
      </c>
      <c r="V473" s="68">
        <v>1.3869677812000001E-5</v>
      </c>
      <c r="W473" s="68">
        <v>1.212743250025148E-5</v>
      </c>
      <c r="X473" s="68">
        <v>1.2161096761045559E-5</v>
      </c>
      <c r="Y473" s="68">
        <v>1.248815705922716E-5</v>
      </c>
      <c r="Z473" s="68">
        <v>1.265939240669344E-5</v>
      </c>
      <c r="AA473" s="68">
        <v>1.262530982552836E-5</v>
      </c>
      <c r="AB473" s="68">
        <v>1.2314675458706201E-5</v>
      </c>
      <c r="AC473" s="68">
        <v>1.1899783828695041E-5</v>
      </c>
      <c r="AD473" s="68">
        <v>1.2351433677621561E-5</v>
      </c>
      <c r="AE473" s="68">
        <v>9.2618477667959999E-6</v>
      </c>
      <c r="AF473" s="68">
        <v>1.028540951933996E-5</v>
      </c>
      <c r="AG473" s="68">
        <v>1.137679963225592E-5</v>
      </c>
      <c r="AH473" s="68" t="s">
        <v>539</v>
      </c>
    </row>
    <row r="474" spans="1:34" s="68" customFormat="1" ht="14.5" x14ac:dyDescent="0.35">
      <c r="A474" s="68" t="s">
        <v>832</v>
      </c>
      <c r="B474" s="68" t="s">
        <v>131</v>
      </c>
      <c r="C474" s="68" t="s">
        <v>47</v>
      </c>
      <c r="D474" s="68" t="s">
        <v>147</v>
      </c>
      <c r="E474" s="68" t="s">
        <v>12</v>
      </c>
      <c r="G474" s="68" t="s">
        <v>14</v>
      </c>
      <c r="H474" s="68" t="s">
        <v>1325</v>
      </c>
      <c r="I474" s="68" t="s">
        <v>16</v>
      </c>
      <c r="J474" s="68">
        <v>25</v>
      </c>
      <c r="K474" s="68">
        <v>3.1465820232060568E-4</v>
      </c>
      <c r="L474" s="68">
        <v>3.0972782140362999E-4</v>
      </c>
      <c r="M474" s="68">
        <v>3.1524352927262198E-4</v>
      </c>
      <c r="N474" s="68">
        <v>3.1948429751892582E-4</v>
      </c>
      <c r="O474" s="68">
        <v>3.2768698554675639E-4</v>
      </c>
      <c r="P474" s="68">
        <v>3.2648528613899038E-4</v>
      </c>
      <c r="Q474" s="68">
        <v>3.3643574964825688E-4</v>
      </c>
      <c r="R474" s="68">
        <v>3.4090225598781891E-4</v>
      </c>
      <c r="S474" s="68">
        <v>3.3008608958399999E-4</v>
      </c>
      <c r="T474" s="68">
        <v>3.1871609275200001E-4</v>
      </c>
      <c r="U474" s="68">
        <v>3.2870753543999998E-4</v>
      </c>
      <c r="V474" s="68">
        <v>3.3287226748800002E-4</v>
      </c>
      <c r="W474" s="68">
        <v>2.910583800060355E-4</v>
      </c>
      <c r="X474" s="68">
        <v>2.9186632226509341E-4</v>
      </c>
      <c r="Y474" s="68">
        <v>2.9971576942145178E-4</v>
      </c>
      <c r="Z474" s="68">
        <v>3.0382541776064262E-4</v>
      </c>
      <c r="AA474" s="68">
        <v>3.0300743581268059E-4</v>
      </c>
      <c r="AB474" s="68">
        <v>2.9555221100894879E-4</v>
      </c>
      <c r="AC474" s="68">
        <v>2.8559481188868098E-4</v>
      </c>
      <c r="AD474" s="68">
        <v>2.9643440826291738E-4</v>
      </c>
      <c r="AE474" s="68">
        <v>2.2228434640310401E-4</v>
      </c>
      <c r="AF474" s="68">
        <v>2.4684982846415898E-4</v>
      </c>
      <c r="AG474" s="68">
        <v>2.73043191174142E-4</v>
      </c>
      <c r="AH474" s="68" t="s">
        <v>539</v>
      </c>
    </row>
    <row r="475" spans="1:34" s="68" customFormat="1" ht="14.5" x14ac:dyDescent="0.35">
      <c r="A475" s="68" t="s">
        <v>832</v>
      </c>
      <c r="B475" s="68" t="s">
        <v>568</v>
      </c>
      <c r="C475" s="68" t="s">
        <v>47</v>
      </c>
      <c r="D475" s="68" t="s">
        <v>12</v>
      </c>
      <c r="E475" s="68" t="s">
        <v>12</v>
      </c>
      <c r="G475" s="68" t="s">
        <v>793</v>
      </c>
      <c r="H475" s="68" t="s">
        <v>15</v>
      </c>
      <c r="I475" s="68" t="s">
        <v>16</v>
      </c>
      <c r="J475" s="68">
        <v>25</v>
      </c>
      <c r="K475" s="68">
        <v>2.3236401604701001E-4</v>
      </c>
      <c r="L475" s="68">
        <v>4.6472803209401998E-7</v>
      </c>
      <c r="M475" s="68">
        <v>4.6472803209401998E-7</v>
      </c>
      <c r="N475" s="68">
        <v>2.3236401604701E-6</v>
      </c>
      <c r="O475" s="68">
        <v>7.8074309391795398E-5</v>
      </c>
      <c r="P475" s="68">
        <v>1.9053849315854801E-4</v>
      </c>
      <c r="Q475" s="68">
        <v>1.39418409628206E-5</v>
      </c>
      <c r="AH475" s="68" t="s">
        <v>797</v>
      </c>
    </row>
    <row r="476" spans="1:34" s="68" customFormat="1" ht="14.5" x14ac:dyDescent="0.35">
      <c r="A476" s="68" t="s">
        <v>832</v>
      </c>
      <c r="B476" s="68" t="s">
        <v>131</v>
      </c>
      <c r="C476" s="68" t="s">
        <v>47</v>
      </c>
      <c r="D476" s="68" t="s">
        <v>147</v>
      </c>
      <c r="E476" s="68" t="s">
        <v>12</v>
      </c>
      <c r="G476" s="68" t="s">
        <v>14</v>
      </c>
      <c r="H476" s="68" t="s">
        <v>1324</v>
      </c>
      <c r="I476" s="68" t="s">
        <v>17</v>
      </c>
      <c r="J476" s="68">
        <v>1</v>
      </c>
      <c r="K476" s="68">
        <v>2.7805296478397561E-2</v>
      </c>
      <c r="L476" s="68">
        <v>2.7369615151367481E-2</v>
      </c>
      <c r="M476" s="68">
        <v>2.785701987005736E-2</v>
      </c>
      <c r="N476" s="68">
        <v>2.8231762424089119E-2</v>
      </c>
      <c r="O476" s="68">
        <v>2.8956606622815038E-2</v>
      </c>
      <c r="P476" s="68">
        <v>2.8850416451815481E-2</v>
      </c>
      <c r="Q476" s="68">
        <v>2.97297057439176E-2</v>
      </c>
      <c r="R476" s="68">
        <v>3.0124396020790239E-2</v>
      </c>
      <c r="S476" s="68">
        <v>2.9168607449572798E-2</v>
      </c>
      <c r="T476" s="68">
        <v>2.81638787295184E-2</v>
      </c>
      <c r="U476" s="68">
        <v>2.9046789215048E-2</v>
      </c>
      <c r="V476" s="68">
        <v>2.9414812703689602E-2</v>
      </c>
      <c r="W476" s="68">
        <v>2.5719858846533321E-2</v>
      </c>
      <c r="X476" s="68">
        <v>2.5791254010825441E-2</v>
      </c>
      <c r="Y476" s="68">
        <v>2.648488349120896E-2</v>
      </c>
      <c r="Z476" s="68">
        <v>2.684803941611548E-2</v>
      </c>
      <c r="AA476" s="68">
        <v>2.6775757077980519E-2</v>
      </c>
      <c r="AB476" s="68">
        <v>2.6116963712824081E-2</v>
      </c>
      <c r="AC476" s="68">
        <v>2.523706154389644E-2</v>
      </c>
      <c r="AD476" s="68">
        <v>2.6194920543499801E-2</v>
      </c>
      <c r="AE476" s="68">
        <v>1.9642526743820918E-2</v>
      </c>
      <c r="AF476" s="68">
        <v>2.1813296508616201E-2</v>
      </c>
      <c r="AG476" s="68">
        <v>2.412791666008832E-2</v>
      </c>
      <c r="AH476" s="68" t="s">
        <v>539</v>
      </c>
    </row>
    <row r="477" spans="1:34" s="68" customFormat="1" ht="14.5" x14ac:dyDescent="0.35">
      <c r="A477" s="68" t="s">
        <v>832</v>
      </c>
      <c r="B477" s="68" t="s">
        <v>131</v>
      </c>
      <c r="C477" s="68" t="s">
        <v>47</v>
      </c>
      <c r="D477" s="68" t="s">
        <v>147</v>
      </c>
      <c r="E477" s="68" t="s">
        <v>12</v>
      </c>
      <c r="G477" s="68" t="s">
        <v>14</v>
      </c>
      <c r="H477" s="68" t="s">
        <v>1325</v>
      </c>
      <c r="I477" s="68" t="s">
        <v>17</v>
      </c>
      <c r="J477" s="68">
        <v>1</v>
      </c>
      <c r="K477" s="68">
        <v>0.66732711548154144</v>
      </c>
      <c r="L477" s="68">
        <v>0.65687076363281949</v>
      </c>
      <c r="M477" s="68">
        <v>0.66856847688137655</v>
      </c>
      <c r="N477" s="68">
        <v>0.67756229817813884</v>
      </c>
      <c r="O477" s="68">
        <v>0.69495855894756098</v>
      </c>
      <c r="P477" s="68">
        <v>0.69240999484357146</v>
      </c>
      <c r="Q477" s="68">
        <v>0.71351293785402237</v>
      </c>
      <c r="R477" s="68">
        <v>0.7229855044989657</v>
      </c>
      <c r="S477" s="68">
        <v>0.70004657878974719</v>
      </c>
      <c r="T477" s="68">
        <v>0.67593308950844155</v>
      </c>
      <c r="U477" s="68">
        <v>0.69712294116115203</v>
      </c>
      <c r="V477" s="68">
        <v>0.70595550488855041</v>
      </c>
      <c r="W477" s="68">
        <v>0.61727661231679964</v>
      </c>
      <c r="X477" s="68">
        <v>0.6189900962598105</v>
      </c>
      <c r="Y477" s="68">
        <v>0.635637203789015</v>
      </c>
      <c r="Z477" s="68">
        <v>0.64435294598677151</v>
      </c>
      <c r="AA477" s="68">
        <v>0.64261816987153253</v>
      </c>
      <c r="AB477" s="68">
        <v>0.62680712910777792</v>
      </c>
      <c r="AC477" s="68">
        <v>0.6056894770535145</v>
      </c>
      <c r="AD477" s="68">
        <v>0.62867809304399513</v>
      </c>
      <c r="AE477" s="68">
        <v>0.47142064185170213</v>
      </c>
      <c r="AF477" s="68">
        <v>0.52351911620678881</v>
      </c>
      <c r="AG477" s="68">
        <v>0.57906999984211971</v>
      </c>
      <c r="AH477" s="68" t="s">
        <v>539</v>
      </c>
    </row>
    <row r="478" spans="1:34" s="68" customFormat="1" ht="14.5" x14ac:dyDescent="0.35">
      <c r="A478" s="68" t="s">
        <v>832</v>
      </c>
      <c r="B478" s="68" t="s">
        <v>197</v>
      </c>
      <c r="C478" s="68" t="s">
        <v>47</v>
      </c>
      <c r="D478" s="68" t="s">
        <v>12</v>
      </c>
      <c r="E478" s="68" t="s">
        <v>12</v>
      </c>
      <c r="G478" s="68" t="s">
        <v>198</v>
      </c>
      <c r="H478" s="68" t="s">
        <v>801</v>
      </c>
      <c r="I478" s="68" t="s">
        <v>201</v>
      </c>
      <c r="J478" s="68">
        <v>1430</v>
      </c>
      <c r="K478" s="68">
        <v>0.35939152871929297</v>
      </c>
      <c r="L478" s="68">
        <v>0.32158536182703701</v>
      </c>
      <c r="M478" s="68">
        <v>0.28322831813551202</v>
      </c>
      <c r="N478" s="68">
        <v>0.25845547710536398</v>
      </c>
      <c r="O478" s="68">
        <v>0.23342226178702499</v>
      </c>
      <c r="P478" s="68">
        <v>0.18167847908118201</v>
      </c>
      <c r="Q478" s="68">
        <v>0.18257355073075601</v>
      </c>
      <c r="R478" s="68">
        <v>0.156758311723358</v>
      </c>
      <c r="S478" s="68">
        <v>0.15374541341651099</v>
      </c>
      <c r="T478" s="68">
        <v>0.14436769745938599</v>
      </c>
      <c r="U478" s="68">
        <v>0.13387337651515799</v>
      </c>
      <c r="V478" s="68">
        <v>0.118795932833216</v>
      </c>
      <c r="W478" s="68">
        <v>9.9210565853014604E-2</v>
      </c>
      <c r="X478" s="68">
        <v>9.2811319472584794E-2</v>
      </c>
      <c r="Y478" s="68">
        <v>9.3503736367809204E-2</v>
      </c>
      <c r="Z478" s="68">
        <v>8.4516322988937104E-2</v>
      </c>
      <c r="AA478" s="68">
        <v>4.2572545996088298E-2</v>
      </c>
      <c r="AB478" s="68">
        <v>4.28901381965862E-2</v>
      </c>
      <c r="AC478" s="68">
        <v>4.32100995909106E-2</v>
      </c>
      <c r="AD478" s="68">
        <v>4.35324513957226E-2</v>
      </c>
      <c r="AE478" s="68">
        <v>4.38572006832426E-2</v>
      </c>
      <c r="AF478" s="68">
        <v>4.4184368670131799E-2</v>
      </c>
      <c r="AG478" s="68">
        <v>4.4513990717492E-2</v>
      </c>
      <c r="AH478" s="68" t="s">
        <v>812</v>
      </c>
    </row>
    <row r="479" spans="1:34" s="68" customFormat="1" ht="14.5" x14ac:dyDescent="0.35">
      <c r="A479" s="68" t="s">
        <v>832</v>
      </c>
      <c r="B479" s="68" t="s">
        <v>131</v>
      </c>
      <c r="C479" s="68" t="s">
        <v>47</v>
      </c>
      <c r="D479" s="68" t="s">
        <v>147</v>
      </c>
      <c r="E479" s="68" t="s">
        <v>12</v>
      </c>
      <c r="G479" s="68" t="s">
        <v>14</v>
      </c>
      <c r="H479" s="68" t="s">
        <v>1324</v>
      </c>
      <c r="I479" s="68" t="s">
        <v>18</v>
      </c>
      <c r="J479" s="68">
        <v>298</v>
      </c>
      <c r="K479" s="68">
        <v>1.5628024048590081E-5</v>
      </c>
      <c r="L479" s="68">
        <v>1.5383148463046959E-5</v>
      </c>
      <c r="M479" s="68">
        <v>1.5657095287206879E-5</v>
      </c>
      <c r="N479" s="68">
        <v>1.5867720110106679E-5</v>
      </c>
      <c r="O479" s="68">
        <v>1.6275120282155559E-5</v>
      </c>
      <c r="P479" s="68">
        <v>1.6215435878236519E-5</v>
      </c>
      <c r="Q479" s="68">
        <v>1.6709642232530082E-5</v>
      </c>
      <c r="R479" s="68">
        <v>1.6931478714061641E-5</v>
      </c>
      <c r="S479" s="68">
        <v>1.6394275782672001E-5</v>
      </c>
      <c r="T479" s="68">
        <v>1.5829565940015998E-5</v>
      </c>
      <c r="U479" s="68">
        <v>1.6325807593519999E-5</v>
      </c>
      <c r="V479" s="68">
        <v>1.6532655951904E-5</v>
      </c>
      <c r="W479" s="68">
        <v>1.4455899540299759E-5</v>
      </c>
      <c r="X479" s="68">
        <v>1.4496027339166321E-5</v>
      </c>
      <c r="Y479" s="68">
        <v>1.4885883214598759E-5</v>
      </c>
      <c r="Z479" s="68">
        <v>1.50899957487786E-5</v>
      </c>
      <c r="AA479" s="68">
        <v>1.5049369312029799E-5</v>
      </c>
      <c r="AB479" s="68">
        <v>1.4679093146777759E-5</v>
      </c>
      <c r="AC479" s="68">
        <v>1.4184542323804479E-5</v>
      </c>
      <c r="AD479" s="68">
        <v>1.472290894372488E-5</v>
      </c>
      <c r="AE479" s="68">
        <v>1.10401225380208E-5</v>
      </c>
      <c r="AF479" s="68">
        <v>1.2260208147053239E-5</v>
      </c>
      <c r="AG479" s="68">
        <v>1.3561145161649039E-5</v>
      </c>
      <c r="AH479" s="68" t="s">
        <v>539</v>
      </c>
    </row>
    <row r="480" spans="1:34" s="68" customFormat="1" ht="14.5" x14ac:dyDescent="0.35">
      <c r="A480" s="68" t="s">
        <v>832</v>
      </c>
      <c r="B480" s="68" t="s">
        <v>131</v>
      </c>
      <c r="C480" s="68" t="s">
        <v>47</v>
      </c>
      <c r="D480" s="68" t="s">
        <v>147</v>
      </c>
      <c r="E480" s="68" t="s">
        <v>12</v>
      </c>
      <c r="G480" s="68" t="s">
        <v>14</v>
      </c>
      <c r="H480" s="68" t="s">
        <v>1325</v>
      </c>
      <c r="I480" s="68" t="s">
        <v>18</v>
      </c>
      <c r="J480" s="68">
        <v>298</v>
      </c>
      <c r="K480" s="68">
        <v>3.7507257716616193E-4</v>
      </c>
      <c r="L480" s="68">
        <v>3.6919556311312699E-4</v>
      </c>
      <c r="M480" s="68">
        <v>3.757702868929651E-4</v>
      </c>
      <c r="N480" s="68">
        <v>3.8082528264256029E-4</v>
      </c>
      <c r="O480" s="68">
        <v>3.9060288677173339E-4</v>
      </c>
      <c r="P480" s="68">
        <v>3.8917046107767652E-4</v>
      </c>
      <c r="Q480" s="68">
        <v>4.0103141358072191E-4</v>
      </c>
      <c r="R480" s="68">
        <v>4.0635548913747928E-4</v>
      </c>
      <c r="S480" s="68">
        <v>3.9346261878412802E-4</v>
      </c>
      <c r="T480" s="68">
        <v>3.7990958256038399E-4</v>
      </c>
      <c r="U480" s="68">
        <v>3.9181938224447989E-4</v>
      </c>
      <c r="V480" s="68">
        <v>3.9678374284569598E-4</v>
      </c>
      <c r="W480" s="68">
        <v>3.4694158896719432E-4</v>
      </c>
      <c r="X480" s="68">
        <v>3.4790465613999169E-4</v>
      </c>
      <c r="Y480" s="68">
        <v>3.5726119715037019E-4</v>
      </c>
      <c r="Z480" s="68">
        <v>3.6215989797068639E-4</v>
      </c>
      <c r="AA480" s="68">
        <v>3.6118486348871523E-4</v>
      </c>
      <c r="AB480" s="68">
        <v>3.5229823552266622E-4</v>
      </c>
      <c r="AC480" s="68">
        <v>3.4042901577130749E-4</v>
      </c>
      <c r="AD480" s="68">
        <v>3.5334981464939708E-4</v>
      </c>
      <c r="AE480" s="68">
        <v>2.6496294091249922E-4</v>
      </c>
      <c r="AF480" s="68">
        <v>2.9424499552927781E-4</v>
      </c>
      <c r="AG480" s="68">
        <v>3.2546748387957689E-4</v>
      </c>
      <c r="AH480" s="68" t="s">
        <v>539</v>
      </c>
    </row>
    <row r="481" spans="1:34" s="68" customFormat="1" ht="14.5" x14ac:dyDescent="0.35">
      <c r="A481" s="68" t="s">
        <v>832</v>
      </c>
      <c r="B481" s="68" t="s">
        <v>197</v>
      </c>
      <c r="C481" s="68" t="s">
        <v>47</v>
      </c>
      <c r="D481" s="68" t="s">
        <v>12</v>
      </c>
      <c r="E481" s="68" t="s">
        <v>12</v>
      </c>
      <c r="G481" s="68" t="s">
        <v>198</v>
      </c>
      <c r="H481" s="68" t="s">
        <v>801</v>
      </c>
      <c r="I481" s="68" t="s">
        <v>857</v>
      </c>
      <c r="J481" s="68">
        <v>124</v>
      </c>
      <c r="K481" s="68">
        <v>1.0262604935342199E-2</v>
      </c>
      <c r="L481" s="68">
        <v>1.2401939498902901E-2</v>
      </c>
      <c r="M481" s="68">
        <v>1.45709258966634E-2</v>
      </c>
      <c r="N481" s="68">
        <v>1.59915865566196E-2</v>
      </c>
      <c r="O481" s="68">
        <v>1.7425679081822E-2</v>
      </c>
      <c r="P481" s="68">
        <v>2.0228470672177201E-2</v>
      </c>
      <c r="Q481" s="68">
        <v>2.0334086746234901E-2</v>
      </c>
      <c r="R481" s="68">
        <v>2.1808425165902898E-2</v>
      </c>
      <c r="S481" s="68">
        <v>2.51006284844634E-2</v>
      </c>
      <c r="T481" s="68">
        <v>2.6836181432476802E-2</v>
      </c>
      <c r="U481" s="68">
        <v>2.8628948850903699E-2</v>
      </c>
      <c r="V481" s="68">
        <v>2.9756388003501801E-2</v>
      </c>
      <c r="W481" s="68">
        <v>3.1118383742822199E-2</v>
      </c>
      <c r="X481" s="68">
        <v>3.1716336089824097E-2</v>
      </c>
      <c r="Y481" s="68">
        <v>3.1952955147585602E-2</v>
      </c>
      <c r="Z481" s="68">
        <v>3.1938362882950301E-2</v>
      </c>
      <c r="AA481" s="68">
        <v>3.2176621276624698E-2</v>
      </c>
      <c r="AB481" s="68">
        <v>3.2416659632723201E-2</v>
      </c>
      <c r="AC481" s="68">
        <v>3.2658488641710899E-2</v>
      </c>
      <c r="AD481" s="68">
        <v>3.2902124339285202E-2</v>
      </c>
      <c r="AE481" s="68">
        <v>3.3147572070678803E-2</v>
      </c>
      <c r="AF481" s="68">
        <v>3.3394847871589001E-2</v>
      </c>
      <c r="AG481" s="68">
        <v>3.3643978468178397E-2</v>
      </c>
      <c r="AH481" s="68" t="s">
        <v>812</v>
      </c>
    </row>
    <row r="482" spans="1:34" s="68" customFormat="1" ht="14.5" x14ac:dyDescent="0.35">
      <c r="A482" s="68" t="s">
        <v>832</v>
      </c>
      <c r="B482" s="68" t="s">
        <v>197</v>
      </c>
      <c r="C482" s="68" t="s">
        <v>47</v>
      </c>
      <c r="D482" s="68" t="s">
        <v>12</v>
      </c>
      <c r="E482" s="68" t="s">
        <v>12</v>
      </c>
      <c r="G482" s="68" t="s">
        <v>198</v>
      </c>
      <c r="H482" s="68" t="s">
        <v>801</v>
      </c>
      <c r="I482" s="68" t="s">
        <v>861</v>
      </c>
      <c r="J482" s="68">
        <v>1640</v>
      </c>
      <c r="K482" s="68">
        <v>1.52323620993895E-3</v>
      </c>
      <c r="L482" s="68">
        <v>1.5339740281359001E-3</v>
      </c>
      <c r="M482" s="68">
        <v>1.54478754092236E-3</v>
      </c>
      <c r="N482" s="68">
        <v>1.4748870129654001E-3</v>
      </c>
      <c r="O482" s="68">
        <v>1.40421550195005E-3</v>
      </c>
      <c r="P482" s="68">
        <v>1.33277131079626E-3</v>
      </c>
      <c r="Q482" s="68">
        <v>1.26055289220963E-3</v>
      </c>
      <c r="R482" s="68">
        <v>1.18756343748485E-3</v>
      </c>
      <c r="S482" s="68">
        <v>1.31243879868264E-3</v>
      </c>
      <c r="T482" s="68">
        <v>1.3623854617493599E-3</v>
      </c>
      <c r="U482" s="68">
        <v>1.4123321248160901E-3</v>
      </c>
      <c r="V482" s="68">
        <v>1.4264550544053601E-3</v>
      </c>
      <c r="W482" s="68">
        <v>1.44072014166715E-3</v>
      </c>
      <c r="X482" s="68">
        <v>1.4514675518280901E-3</v>
      </c>
      <c r="Y482" s="68">
        <v>1.4622961949447601E-3</v>
      </c>
      <c r="Z482" s="68">
        <v>4.23548350348544E-4</v>
      </c>
      <c r="AA482" s="68">
        <v>4.26707997258667E-4</v>
      </c>
      <c r="AB482" s="68">
        <v>4.2989124901513599E-4</v>
      </c>
      <c r="AC482" s="68">
        <v>4.3309824738880202E-4</v>
      </c>
      <c r="AD482" s="68">
        <v>4.3632920503593599E-4</v>
      </c>
      <c r="AE482" s="68">
        <v>4.3958419284196502E-4</v>
      </c>
      <c r="AF482" s="68">
        <v>4.4286342346316101E-4</v>
      </c>
      <c r="AG482" s="68">
        <v>4.4616725132664599E-4</v>
      </c>
      <c r="AH482" s="68" t="s">
        <v>812</v>
      </c>
    </row>
    <row r="483" spans="1:34" s="68" customFormat="1" ht="14.5" x14ac:dyDescent="0.35">
      <c r="A483" s="68" t="s">
        <v>832</v>
      </c>
      <c r="B483" s="68" t="s">
        <v>197</v>
      </c>
      <c r="C483" s="68" t="s">
        <v>47</v>
      </c>
      <c r="D483" s="68" t="s">
        <v>12</v>
      </c>
      <c r="E483" s="68" t="s">
        <v>12</v>
      </c>
      <c r="G483" s="68" t="s">
        <v>198</v>
      </c>
      <c r="H483" s="68" t="s">
        <v>809</v>
      </c>
      <c r="I483" s="68" t="s">
        <v>199</v>
      </c>
      <c r="J483" s="68">
        <v>7390</v>
      </c>
      <c r="K483" s="68">
        <v>1.22537728856643E-3</v>
      </c>
      <c r="L483" s="68">
        <v>1.08839974212379E-3</v>
      </c>
      <c r="M483" s="68">
        <v>9.2627995976434299E-4</v>
      </c>
      <c r="N483" s="68">
        <v>7.8739737749552899E-4</v>
      </c>
      <c r="O483" s="68">
        <v>6.7333952517249502E-4</v>
      </c>
      <c r="P483" s="68">
        <v>6.6759036088803205E-4</v>
      </c>
      <c r="Q483" s="68">
        <v>5.6186114070021795E-4</v>
      </c>
      <c r="R483" s="68">
        <v>5.2428307547566202E-4</v>
      </c>
      <c r="S483" s="68">
        <v>5.6467444740799296E-4</v>
      </c>
      <c r="T483" s="68">
        <v>4.8392093340050699E-4</v>
      </c>
      <c r="U483" s="68">
        <v>4.8605766277306898E-4</v>
      </c>
      <c r="V483" s="68">
        <v>4.6429402291112701E-4</v>
      </c>
      <c r="W483" s="68">
        <v>4.1659357771338498E-4</v>
      </c>
      <c r="X483" s="68">
        <v>3.8389797128486901E-4</v>
      </c>
      <c r="Y483" s="68">
        <v>3.52552301560867E-4</v>
      </c>
      <c r="Z483" s="68">
        <v>3.1140363498142901E-4</v>
      </c>
      <c r="AA483" s="68">
        <v>2.8331776473698099E-4</v>
      </c>
      <c r="AB483" s="68">
        <v>2.4666379205989098E-4</v>
      </c>
      <c r="AC483" s="68">
        <v>2.1255978921261301E-4</v>
      </c>
      <c r="AD483" s="68">
        <v>1.6374163718440999E-4</v>
      </c>
      <c r="AE483" s="68">
        <v>1.4392030792057499E-4</v>
      </c>
      <c r="AF483" s="68">
        <v>1.30732279078453E-4</v>
      </c>
      <c r="AG483" s="68">
        <v>1.18305299176999E-4</v>
      </c>
      <c r="AH483" s="68" t="s">
        <v>814</v>
      </c>
    </row>
    <row r="484" spans="1:34" s="68" customFormat="1" ht="14.5" x14ac:dyDescent="0.35">
      <c r="A484" s="68" t="s">
        <v>832</v>
      </c>
      <c r="B484" s="68" t="s">
        <v>197</v>
      </c>
      <c r="C484" s="68" t="s">
        <v>47</v>
      </c>
      <c r="D484" s="68" t="s">
        <v>12</v>
      </c>
      <c r="E484" s="68" t="s">
        <v>12</v>
      </c>
      <c r="G484" s="68" t="s">
        <v>198</v>
      </c>
      <c r="H484" s="68" t="s">
        <v>809</v>
      </c>
      <c r="I484" s="68" t="s">
        <v>200</v>
      </c>
      <c r="J484" s="68">
        <v>3500</v>
      </c>
      <c r="K484" s="68">
        <v>1.427101480728E-3</v>
      </c>
      <c r="L484" s="68">
        <v>1.60167079778026E-3</v>
      </c>
      <c r="M484" s="68">
        <v>1.84432313658858E-3</v>
      </c>
      <c r="N484" s="68">
        <v>2.0554052447762398E-3</v>
      </c>
      <c r="O484" s="68">
        <v>2.2658850911188798E-3</v>
      </c>
      <c r="P484" s="68">
        <v>2.4726855773496799E-3</v>
      </c>
      <c r="Q484" s="68">
        <v>2.6767005707957802E-3</v>
      </c>
      <c r="R484" s="68">
        <v>2.8668203598098399E-3</v>
      </c>
      <c r="S484" s="68">
        <v>3.0502291585474202E-3</v>
      </c>
      <c r="T484" s="68">
        <v>3.25729368998611E-3</v>
      </c>
      <c r="U484" s="68">
        <v>3.4395069824505599E-3</v>
      </c>
      <c r="V484" s="68">
        <v>3.3695779303449802E-3</v>
      </c>
      <c r="W484" s="68">
        <v>3.2986784263714401E-3</v>
      </c>
      <c r="X484" s="68">
        <v>3.23168727409696E-3</v>
      </c>
      <c r="Y484" s="68">
        <v>3.1613620906766099E-3</v>
      </c>
      <c r="Z484" s="68">
        <v>3.0971809433201301E-3</v>
      </c>
      <c r="AA484" s="68">
        <v>3.02657152075824E-3</v>
      </c>
      <c r="AB484" s="68">
        <v>2.9579628216979698E-3</v>
      </c>
      <c r="AC484" s="68">
        <v>2.8888222220457599E-3</v>
      </c>
      <c r="AD484" s="68">
        <v>2.82037710654862E-3</v>
      </c>
      <c r="AE484" s="68">
        <v>2.7530087468343001E-3</v>
      </c>
      <c r="AF484" s="68">
        <v>2.6842626274205298E-3</v>
      </c>
      <c r="AG484" s="68">
        <v>2.6159438827660299E-3</v>
      </c>
      <c r="AH484" s="68" t="s">
        <v>814</v>
      </c>
    </row>
    <row r="485" spans="1:34" s="68" customFormat="1" ht="14.5" x14ac:dyDescent="0.35">
      <c r="A485" s="68" t="s">
        <v>832</v>
      </c>
      <c r="B485" s="68" t="s">
        <v>197</v>
      </c>
      <c r="C485" s="68" t="s">
        <v>47</v>
      </c>
      <c r="D485" s="68" t="s">
        <v>12</v>
      </c>
      <c r="E485" s="68" t="s">
        <v>12</v>
      </c>
      <c r="G485" s="68" t="s">
        <v>198</v>
      </c>
      <c r="H485" s="68" t="s">
        <v>809</v>
      </c>
      <c r="I485" s="68" t="s">
        <v>858</v>
      </c>
      <c r="J485" s="68">
        <v>3220</v>
      </c>
      <c r="K485" s="68">
        <v>1.1781388704100599E-2</v>
      </c>
      <c r="L485" s="68">
        <v>1.32957086224931E-2</v>
      </c>
      <c r="M485" s="68">
        <v>1.52874691368336E-2</v>
      </c>
      <c r="N485" s="68">
        <v>1.70347130033312E-2</v>
      </c>
      <c r="O485" s="68">
        <v>1.8784690935395799E-2</v>
      </c>
      <c r="P485" s="68">
        <v>2.0444002210210602E-2</v>
      </c>
      <c r="Q485" s="68">
        <v>2.2191882650459599E-2</v>
      </c>
      <c r="R485" s="68">
        <v>2.3709582555802598E-2</v>
      </c>
      <c r="S485" s="68">
        <v>2.5269197010146401E-2</v>
      </c>
      <c r="T485" s="68">
        <v>2.6976781327061099E-2</v>
      </c>
      <c r="U485" s="68">
        <v>2.8410598502363101E-2</v>
      </c>
      <c r="V485" s="68">
        <v>2.7846554197492001E-2</v>
      </c>
      <c r="W485" s="68">
        <v>2.72790224079003E-2</v>
      </c>
      <c r="X485" s="68">
        <v>2.67098073434438E-2</v>
      </c>
      <c r="Y485" s="68">
        <v>2.61453550144281E-2</v>
      </c>
      <c r="Z485" s="68">
        <v>2.5576815199551298E-2</v>
      </c>
      <c r="AA485" s="68">
        <v>2.50097184253921E-2</v>
      </c>
      <c r="AB485" s="68">
        <v>2.44403430490438E-2</v>
      </c>
      <c r="AC485" s="68">
        <v>2.38751527244675E-2</v>
      </c>
      <c r="AD485" s="68">
        <v>2.33076617139212E-2</v>
      </c>
      <c r="AE485" s="68">
        <v>2.2739170623576999E-2</v>
      </c>
      <c r="AF485" s="68">
        <v>2.2172082145441401E-2</v>
      </c>
      <c r="AG485" s="68">
        <v>2.1605245118611401E-2</v>
      </c>
      <c r="AH485" s="68" t="s">
        <v>814</v>
      </c>
    </row>
    <row r="486" spans="1:34" s="68" customFormat="1" ht="14.5" x14ac:dyDescent="0.35">
      <c r="A486" s="68" t="s">
        <v>832</v>
      </c>
      <c r="B486" s="68" t="s">
        <v>197</v>
      </c>
      <c r="C486" s="68" t="s">
        <v>47</v>
      </c>
      <c r="D486" s="68" t="s">
        <v>12</v>
      </c>
      <c r="E486" s="68" t="s">
        <v>12</v>
      </c>
      <c r="G486" s="68" t="s">
        <v>198</v>
      </c>
      <c r="H486" s="68" t="s">
        <v>809</v>
      </c>
      <c r="I486" s="68" t="s">
        <v>204</v>
      </c>
      <c r="J486" s="68">
        <v>9810</v>
      </c>
      <c r="K486" s="68">
        <v>6.6666026314007995E-4</v>
      </c>
      <c r="L486" s="68">
        <v>7.7400938552829102E-4</v>
      </c>
      <c r="M486" s="68">
        <v>9.0338579600224896E-4</v>
      </c>
      <c r="N486" s="68">
        <v>1.02093799753189E-3</v>
      </c>
      <c r="O486" s="68">
        <v>1.12905817111752E-3</v>
      </c>
      <c r="P486" s="68">
        <v>1.22705429296976E-3</v>
      </c>
      <c r="Q486" s="68">
        <v>1.33814902971587E-3</v>
      </c>
      <c r="R486" s="68">
        <v>1.45520962381079E-3</v>
      </c>
      <c r="S486" s="68">
        <v>1.5599536895680201E-3</v>
      </c>
      <c r="T486" s="68">
        <v>1.6741080685310299E-3</v>
      </c>
      <c r="U486" s="68">
        <v>1.8028394444852601E-3</v>
      </c>
      <c r="V486" s="68">
        <v>1.7946259337382701E-3</v>
      </c>
      <c r="W486" s="68">
        <v>1.79729969437714E-3</v>
      </c>
      <c r="X486" s="68">
        <v>1.7918646021877799E-3</v>
      </c>
      <c r="Y486" s="68">
        <v>1.79400937756379E-3</v>
      </c>
      <c r="Z486" s="68">
        <v>1.80115067861244E-3</v>
      </c>
      <c r="AA486" s="68">
        <v>1.7969017095023901E-3</v>
      </c>
      <c r="AB486" s="68">
        <v>1.7943639329620501E-3</v>
      </c>
      <c r="AC486" s="68">
        <v>1.7911448120118E-3</v>
      </c>
      <c r="AD486" s="68">
        <v>1.7960968402699999E-3</v>
      </c>
      <c r="AE486" s="68">
        <v>1.79374559689099E-3</v>
      </c>
      <c r="AF486" s="68">
        <v>1.7966817142854E-3</v>
      </c>
      <c r="AG486" s="68">
        <v>1.7962214330304301E-3</v>
      </c>
      <c r="AH486" s="68" t="s">
        <v>814</v>
      </c>
    </row>
    <row r="487" spans="1:34" s="68" customFormat="1" ht="14.5" x14ac:dyDescent="0.35">
      <c r="A487" s="68" t="s">
        <v>832</v>
      </c>
      <c r="B487" s="68" t="s">
        <v>197</v>
      </c>
      <c r="C487" s="68" t="s">
        <v>47</v>
      </c>
      <c r="D487" s="68" t="s">
        <v>12</v>
      </c>
      <c r="E487" s="68" t="s">
        <v>12</v>
      </c>
      <c r="G487" s="68" t="s">
        <v>198</v>
      </c>
      <c r="H487" s="68" t="s">
        <v>805</v>
      </c>
      <c r="I487" s="68" t="s">
        <v>201</v>
      </c>
      <c r="J487" s="68">
        <v>1430</v>
      </c>
      <c r="T487" s="68">
        <v>1.06563869888604E-3</v>
      </c>
      <c r="U487" s="68">
        <v>3.66965186100221E-3</v>
      </c>
      <c r="V487" s="68">
        <v>7.1194606264323298E-3</v>
      </c>
      <c r="W487" s="68">
        <v>1.1014353002850299E-2</v>
      </c>
      <c r="X487" s="68">
        <v>1.5311845152130601E-2</v>
      </c>
      <c r="Y487" s="68">
        <v>2.0009473641255101E-2</v>
      </c>
      <c r="Z487" s="68">
        <v>2.31079244094229E-2</v>
      </c>
      <c r="AA487" s="68">
        <v>2.6420596956754E-2</v>
      </c>
      <c r="AB487" s="68">
        <v>2.98624043096558E-2</v>
      </c>
      <c r="AC487" s="68">
        <v>3.03339409644795E-2</v>
      </c>
      <c r="AD487" s="68">
        <v>3.0107661805883298E-2</v>
      </c>
      <c r="AE487" s="68">
        <v>3.1380039729218899E-2</v>
      </c>
      <c r="AF487" s="68">
        <v>2.99039072268194E-2</v>
      </c>
      <c r="AG487" s="68">
        <v>2.9894716693782498E-2</v>
      </c>
      <c r="AH487" s="68" t="s">
        <v>813</v>
      </c>
    </row>
    <row r="488" spans="1:34" s="68" customFormat="1" ht="14.5" x14ac:dyDescent="0.35">
      <c r="A488" s="68" t="s">
        <v>832</v>
      </c>
      <c r="B488" s="68" t="s">
        <v>197</v>
      </c>
      <c r="C488" s="68" t="s">
        <v>47</v>
      </c>
      <c r="D488" s="68" t="s">
        <v>12</v>
      </c>
      <c r="E488" s="68" t="s">
        <v>12</v>
      </c>
      <c r="G488" s="68" t="s">
        <v>198</v>
      </c>
      <c r="H488" s="68" t="s">
        <v>805</v>
      </c>
      <c r="I488" s="68" t="s">
        <v>859</v>
      </c>
      <c r="J488" s="68">
        <v>1030</v>
      </c>
      <c r="L488" s="68">
        <v>5.3640589808612695E-4</v>
      </c>
      <c r="M488" s="68">
        <v>5.5890939795480204E-4</v>
      </c>
      <c r="N488" s="68">
        <v>1.4428370982212701E-3</v>
      </c>
      <c r="O488" s="68">
        <v>2.40374413741969E-3</v>
      </c>
      <c r="P488" s="68">
        <v>3.4061700972473599E-3</v>
      </c>
      <c r="Q488" s="68">
        <v>3.8568628537621499E-3</v>
      </c>
      <c r="R488" s="68">
        <v>3.59130059484329E-3</v>
      </c>
      <c r="S488" s="68">
        <v>4.8518803643984197E-3</v>
      </c>
      <c r="T488" s="68">
        <v>5.5822395923846198E-3</v>
      </c>
      <c r="U488" s="68">
        <v>6.9203148636217196E-3</v>
      </c>
      <c r="V488" s="68">
        <v>8.2440624137440702E-3</v>
      </c>
      <c r="W488" s="68">
        <v>9.5499416877202897E-3</v>
      </c>
      <c r="X488" s="68">
        <v>1.1229335389382001E-2</v>
      </c>
      <c r="Y488" s="68">
        <v>1.4513204217668E-2</v>
      </c>
      <c r="Z488" s="68">
        <v>2.8723373882045902E-2</v>
      </c>
      <c r="AA488" s="68">
        <v>4.9489057452447603E-2</v>
      </c>
      <c r="AB488" s="68">
        <v>6.6483242143938096E-2</v>
      </c>
      <c r="AC488" s="68">
        <v>8.52079191543023E-2</v>
      </c>
      <c r="AD488" s="68">
        <v>8.8416497441462003E-2</v>
      </c>
      <c r="AE488" s="68">
        <v>9.8098420038187306E-2</v>
      </c>
      <c r="AF488" s="68">
        <v>9.8237236795852806E-2</v>
      </c>
      <c r="AG488" s="68">
        <v>0.1000044807248</v>
      </c>
      <c r="AH488" s="68" t="s">
        <v>813</v>
      </c>
    </row>
    <row r="489" spans="1:34" s="68" customFormat="1" ht="14.5" x14ac:dyDescent="0.35">
      <c r="A489" s="68" t="s">
        <v>832</v>
      </c>
      <c r="B489" s="68" t="s">
        <v>197</v>
      </c>
      <c r="C489" s="68" t="s">
        <v>47</v>
      </c>
      <c r="D489" s="68" t="s">
        <v>12</v>
      </c>
      <c r="E489" s="68" t="s">
        <v>12</v>
      </c>
      <c r="G489" s="68" t="s">
        <v>198</v>
      </c>
      <c r="H489" s="68" t="s">
        <v>799</v>
      </c>
      <c r="I489" s="68" t="s">
        <v>200</v>
      </c>
      <c r="J489" s="68">
        <v>3500</v>
      </c>
      <c r="K489" s="68">
        <v>0.16966098067891999</v>
      </c>
      <c r="L489" s="68">
        <v>0.238141937378017</v>
      </c>
      <c r="M489" s="68">
        <v>0.33596079152789499</v>
      </c>
      <c r="N489" s="68">
        <v>0.45718260775055403</v>
      </c>
      <c r="O489" s="68">
        <v>0.60103088635495505</v>
      </c>
      <c r="P489" s="68">
        <v>0.771332742406862</v>
      </c>
      <c r="Q489" s="68">
        <v>0.969444350721413</v>
      </c>
      <c r="R489" s="68">
        <v>1.1979130719478199</v>
      </c>
      <c r="S489" s="68">
        <v>1.45810283408244</v>
      </c>
      <c r="T489" s="68">
        <v>1.70026861598143</v>
      </c>
      <c r="U489" s="68">
        <v>2.0428347385100198</v>
      </c>
      <c r="V489" s="68">
        <v>2.35528003091938</v>
      </c>
      <c r="W489" s="68">
        <v>2.6796671234604998</v>
      </c>
      <c r="X489" s="68">
        <v>3.00409794350522</v>
      </c>
      <c r="Y489" s="68">
        <v>3.2990259323102502</v>
      </c>
      <c r="Z489" s="68">
        <v>3.5592768858595898</v>
      </c>
      <c r="AA489" s="68">
        <v>3.7833714371324998</v>
      </c>
      <c r="AB489" s="68">
        <v>3.9663878314576202</v>
      </c>
      <c r="AC489" s="68">
        <v>4.1069830909673302</v>
      </c>
      <c r="AD489" s="68">
        <v>4.1972062615748698</v>
      </c>
      <c r="AE489" s="68">
        <v>4.3373189308870996</v>
      </c>
      <c r="AF489" s="68">
        <v>4.3956456337194698</v>
      </c>
      <c r="AG489" s="68">
        <v>4.4712859596729801</v>
      </c>
      <c r="AH489" s="68" t="s">
        <v>811</v>
      </c>
    </row>
    <row r="490" spans="1:34" s="68" customFormat="1" ht="14.5" x14ac:dyDescent="0.35">
      <c r="A490" s="68" t="s">
        <v>832</v>
      </c>
      <c r="B490" s="68" t="s">
        <v>197</v>
      </c>
      <c r="C490" s="68" t="s">
        <v>47</v>
      </c>
      <c r="D490" s="68" t="s">
        <v>12</v>
      </c>
      <c r="E490" s="68" t="s">
        <v>12</v>
      </c>
      <c r="G490" s="68" t="s">
        <v>198</v>
      </c>
      <c r="H490" s="68" t="s">
        <v>799</v>
      </c>
      <c r="I490" s="68" t="s">
        <v>201</v>
      </c>
      <c r="J490" s="68">
        <v>1430</v>
      </c>
      <c r="K490" s="68">
        <v>0.22925468181487499</v>
      </c>
      <c r="L490" s="68">
        <v>0.27405042184213002</v>
      </c>
      <c r="M490" s="68">
        <v>0.32276521319021501</v>
      </c>
      <c r="N490" s="68">
        <v>0.38025033018898702</v>
      </c>
      <c r="O490" s="68">
        <v>0.44826026049998002</v>
      </c>
      <c r="P490" s="68">
        <v>0.52318375316928101</v>
      </c>
      <c r="Q490" s="68">
        <v>0.60935043170793002</v>
      </c>
      <c r="R490" s="68">
        <v>0.70441256264311003</v>
      </c>
      <c r="S490" s="68">
        <v>0.80613472139633602</v>
      </c>
      <c r="T490" s="68">
        <v>0.897769658103448</v>
      </c>
      <c r="U490" s="68">
        <v>1.0097509859031499</v>
      </c>
      <c r="V490" s="68">
        <v>1.11900386591984</v>
      </c>
      <c r="W490" s="68">
        <v>1.23144909514567</v>
      </c>
      <c r="X490" s="68">
        <v>1.3399514140339699</v>
      </c>
      <c r="Y490" s="68">
        <v>1.44554076115325</v>
      </c>
      <c r="Z490" s="68">
        <v>1.54871971314018</v>
      </c>
      <c r="AA490" s="68">
        <v>1.63317718584905</v>
      </c>
      <c r="AB490" s="68">
        <v>1.74899638777572</v>
      </c>
      <c r="AC490" s="68">
        <v>1.8809461841896</v>
      </c>
      <c r="AD490" s="68">
        <v>1.9978109624293401</v>
      </c>
      <c r="AE490" s="68">
        <v>2.0562405319468899</v>
      </c>
      <c r="AF490" s="68">
        <v>2.2086818389895702</v>
      </c>
      <c r="AG490" s="68">
        <v>2.2965279471949098</v>
      </c>
      <c r="AH490" s="68" t="s">
        <v>811</v>
      </c>
    </row>
    <row r="491" spans="1:34" s="68" customFormat="1" ht="14.5" x14ac:dyDescent="0.35">
      <c r="A491" s="68" t="s">
        <v>832</v>
      </c>
      <c r="B491" s="68" t="s">
        <v>197</v>
      </c>
      <c r="C491" s="68" t="s">
        <v>47</v>
      </c>
      <c r="D491" s="68" t="s">
        <v>12</v>
      </c>
      <c r="E491" s="68" t="s">
        <v>12</v>
      </c>
      <c r="G491" s="68" t="s">
        <v>198</v>
      </c>
      <c r="H491" s="68" t="s">
        <v>799</v>
      </c>
      <c r="I491" s="68" t="s">
        <v>202</v>
      </c>
      <c r="J491" s="68">
        <v>4470</v>
      </c>
      <c r="K491" s="68">
        <v>0.222378048225717</v>
      </c>
      <c r="L491" s="68">
        <v>0.28373171506535899</v>
      </c>
      <c r="M491" s="68">
        <v>0.36389140060554298</v>
      </c>
      <c r="N491" s="68">
        <v>0.45411892204224802</v>
      </c>
      <c r="O491" s="68">
        <v>0.55037811214542298</v>
      </c>
      <c r="P491" s="68">
        <v>0.66137943939149002</v>
      </c>
      <c r="Q491" s="68">
        <v>0.78707974543464898</v>
      </c>
      <c r="R491" s="68">
        <v>0.93077121305059496</v>
      </c>
      <c r="S491" s="68">
        <v>1.0880999098700099</v>
      </c>
      <c r="T491" s="68">
        <v>1.25667524652219</v>
      </c>
      <c r="U491" s="68">
        <v>1.52406098934734</v>
      </c>
      <c r="V491" s="68">
        <v>1.73619545550706</v>
      </c>
      <c r="W491" s="68">
        <v>1.97570755431777</v>
      </c>
      <c r="X491" s="68">
        <v>2.2067604997410402</v>
      </c>
      <c r="Y491" s="68">
        <v>2.4067180542697599</v>
      </c>
      <c r="Z491" s="68">
        <v>2.5634729808782701</v>
      </c>
      <c r="AA491" s="68">
        <v>2.6777469954524999</v>
      </c>
      <c r="AB491" s="68">
        <v>2.6194382260363298</v>
      </c>
      <c r="AC491" s="68">
        <v>2.4517068736498899</v>
      </c>
      <c r="AD491" s="68">
        <v>2.2588547136188502</v>
      </c>
      <c r="AE491" s="68">
        <v>2.2558279490535602</v>
      </c>
      <c r="AF491" s="68">
        <v>1.9427192412619201</v>
      </c>
      <c r="AG491" s="68">
        <v>1.7974857708504399</v>
      </c>
      <c r="AH491" s="68" t="s">
        <v>811</v>
      </c>
    </row>
    <row r="492" spans="1:34" s="68" customFormat="1" ht="14.5" x14ac:dyDescent="0.35">
      <c r="A492" s="68" t="s">
        <v>832</v>
      </c>
      <c r="B492" s="68" t="s">
        <v>197</v>
      </c>
      <c r="C492" s="68" t="s">
        <v>47</v>
      </c>
      <c r="D492" s="68" t="s">
        <v>12</v>
      </c>
      <c r="E492" s="68" t="s">
        <v>12</v>
      </c>
      <c r="G492" s="68" t="s">
        <v>198</v>
      </c>
      <c r="H492" s="68" t="s">
        <v>799</v>
      </c>
      <c r="I492" s="68" t="s">
        <v>857</v>
      </c>
      <c r="J492" s="68">
        <v>124</v>
      </c>
      <c r="K492" s="68">
        <v>1.36086531170988E-4</v>
      </c>
      <c r="L492" s="68">
        <v>1.32469146749537E-4</v>
      </c>
      <c r="M492" s="68">
        <v>1.23709502581023E-4</v>
      </c>
      <c r="N492" s="68">
        <v>1.19710662861017E-4</v>
      </c>
      <c r="O492" s="68">
        <v>1.10402245992801E-4</v>
      </c>
      <c r="P492" s="68">
        <v>1.0044549249319499E-4</v>
      </c>
      <c r="Q492" s="68">
        <v>9.6105971167986906E-5</v>
      </c>
      <c r="R492" s="68">
        <v>8.5538704521105998E-5</v>
      </c>
      <c r="S492" s="68">
        <v>8.07806363353676E-5</v>
      </c>
      <c r="T492" s="68">
        <v>7.58207378045083E-5</v>
      </c>
      <c r="U492" s="68">
        <v>7.0349169396261599E-5</v>
      </c>
      <c r="V492" s="68">
        <v>6.4956896306601197E-5</v>
      </c>
      <c r="W492" s="68">
        <v>5.9387802088318099E-5</v>
      </c>
      <c r="X492" s="68">
        <v>5.3612136921516599E-5</v>
      </c>
      <c r="Y492" s="68">
        <v>4.7632941098161999E-5</v>
      </c>
      <c r="Z492" s="68">
        <v>4.14525229880794E-5</v>
      </c>
      <c r="AA492" s="68">
        <v>3.509668003161E-5</v>
      </c>
      <c r="AB492" s="68">
        <v>2.8541236277460799E-5</v>
      </c>
      <c r="AC492" s="68">
        <v>2.85379820390241E-5</v>
      </c>
      <c r="AD492" s="68">
        <v>2.20737583041688E-5</v>
      </c>
      <c r="AE492" s="68">
        <v>2.19569885720273E-5</v>
      </c>
      <c r="AF492" s="68">
        <v>1.5218721927709499E-5</v>
      </c>
      <c r="AG492" s="68">
        <v>1.4992805714020501E-5</v>
      </c>
      <c r="AH492" s="68" t="s">
        <v>811</v>
      </c>
    </row>
    <row r="493" spans="1:34" s="68" customFormat="1" ht="14.5" x14ac:dyDescent="0.35">
      <c r="A493" s="68" t="s">
        <v>832</v>
      </c>
      <c r="B493" s="68" t="s">
        <v>197</v>
      </c>
      <c r="C493" s="68" t="s">
        <v>47</v>
      </c>
      <c r="D493" s="68" t="s">
        <v>12</v>
      </c>
      <c r="E493" s="68" t="s">
        <v>12</v>
      </c>
      <c r="G493" s="68" t="s">
        <v>198</v>
      </c>
      <c r="H493" s="68" t="s">
        <v>799</v>
      </c>
      <c r="I493" s="68" t="s">
        <v>204</v>
      </c>
      <c r="J493" s="68">
        <v>9810</v>
      </c>
      <c r="K493" s="68">
        <v>4.9206587557502499E-2</v>
      </c>
      <c r="L493" s="68">
        <v>5.3349608946731401E-2</v>
      </c>
      <c r="M493" s="68">
        <v>6.2535230455904506E-2</v>
      </c>
      <c r="N493" s="68">
        <v>6.3731842065271799E-2</v>
      </c>
      <c r="O493" s="68">
        <v>6.8182480176670598E-2</v>
      </c>
      <c r="P493" s="68">
        <v>7.1072088740014402E-2</v>
      </c>
      <c r="Q493" s="68">
        <v>7.2321831997622696E-2</v>
      </c>
      <c r="R493" s="68">
        <v>7.1850040640959706E-2</v>
      </c>
      <c r="S493" s="68">
        <v>7.4803679915744797E-2</v>
      </c>
      <c r="T493" s="68">
        <v>7.2404817005708E-2</v>
      </c>
      <c r="U493" s="68">
        <v>7.5313126319429505E-2</v>
      </c>
      <c r="V493" s="68">
        <v>7.2737606760677503E-2</v>
      </c>
      <c r="W493" s="68">
        <v>7.1850516896786301E-2</v>
      </c>
      <c r="X493" s="68">
        <v>6.88653316695053E-2</v>
      </c>
      <c r="Y493" s="68">
        <v>6.5860445211981103E-2</v>
      </c>
      <c r="Z493" s="68">
        <v>6.4698703066993601E-2</v>
      </c>
      <c r="AA493" s="68">
        <v>6.3618184811423104E-2</v>
      </c>
      <c r="AB493" s="68">
        <v>6.2354314915155203E-2</v>
      </c>
      <c r="AC493" s="68">
        <v>5.88489897990436E-2</v>
      </c>
      <c r="AD493" s="68">
        <v>5.5336575666345297E-2</v>
      </c>
      <c r="AE493" s="68">
        <v>5.36899571215122E-2</v>
      </c>
      <c r="AF493" s="68">
        <v>4.98387400757445E-2</v>
      </c>
      <c r="AG493" s="68">
        <v>4.5991175466748802E-2</v>
      </c>
      <c r="AH493" s="68" t="s">
        <v>811</v>
      </c>
    </row>
    <row r="494" spans="1:34" s="68" customFormat="1" ht="14.5" x14ac:dyDescent="0.35">
      <c r="A494" s="68" t="s">
        <v>832</v>
      </c>
      <c r="B494" s="68" t="s">
        <v>197</v>
      </c>
      <c r="C494" s="68" t="s">
        <v>47</v>
      </c>
      <c r="D494" s="68" t="s">
        <v>12</v>
      </c>
      <c r="E494" s="68" t="s">
        <v>12</v>
      </c>
      <c r="G494" s="68" t="s">
        <v>198</v>
      </c>
      <c r="H494" s="68" t="s">
        <v>799</v>
      </c>
      <c r="I494" s="68" t="s">
        <v>205</v>
      </c>
      <c r="J494" s="68">
        <v>675</v>
      </c>
      <c r="K494" s="68">
        <v>2.43713323954495E-3</v>
      </c>
      <c r="L494" s="68">
        <v>7.2795481509568402E-3</v>
      </c>
      <c r="M494" s="68">
        <v>1.50690387686939E-2</v>
      </c>
      <c r="N494" s="68">
        <v>2.5841181507358899E-2</v>
      </c>
      <c r="O494" s="68">
        <v>4.0302358499346998E-2</v>
      </c>
      <c r="P494" s="68">
        <v>5.7518070981496999E-2</v>
      </c>
      <c r="Q494" s="68">
        <v>7.8088446953169299E-2</v>
      </c>
      <c r="R494" s="68">
        <v>0.101806401625659</v>
      </c>
      <c r="S494" s="68">
        <v>0.129517766225202</v>
      </c>
      <c r="T494" s="68">
        <v>0.15232736398918401</v>
      </c>
      <c r="U494" s="68">
        <v>0.179955693382985</v>
      </c>
      <c r="V494" s="68">
        <v>0.209184145126668</v>
      </c>
      <c r="W494" s="68">
        <v>0.237145727524048</v>
      </c>
      <c r="X494" s="68">
        <v>0.26607192167445898</v>
      </c>
      <c r="Y494" s="68">
        <v>0.29371245129194501</v>
      </c>
      <c r="Z494" s="68">
        <v>0.320697089995782</v>
      </c>
      <c r="AA494" s="68">
        <v>0.34681474902807402</v>
      </c>
      <c r="AB494" s="68">
        <v>0.380022062435244</v>
      </c>
      <c r="AC494" s="68">
        <v>0.41838369584767499</v>
      </c>
      <c r="AD494" s="68">
        <v>0.45239478035493502</v>
      </c>
      <c r="AE494" s="68">
        <v>0.475295112030652</v>
      </c>
      <c r="AF494" s="68">
        <v>0.51633582456254001</v>
      </c>
      <c r="AG494" s="68">
        <v>0.54363807243624396</v>
      </c>
      <c r="AH494" s="68" t="s">
        <v>811</v>
      </c>
    </row>
    <row r="495" spans="1:34" s="68" customFormat="1" ht="14.5" x14ac:dyDescent="0.35">
      <c r="A495" s="68" t="s">
        <v>832</v>
      </c>
      <c r="B495" s="68" t="s">
        <v>131</v>
      </c>
      <c r="C495" s="68" t="s">
        <v>47</v>
      </c>
      <c r="D495" s="68" t="s">
        <v>149</v>
      </c>
      <c r="E495" s="68" t="s">
        <v>12</v>
      </c>
      <c r="G495" s="68" t="s">
        <v>14</v>
      </c>
      <c r="H495" s="68" t="s">
        <v>20</v>
      </c>
      <c r="I495" s="68" t="s">
        <v>16</v>
      </c>
      <c r="J495" s="68">
        <v>25</v>
      </c>
      <c r="K495" s="68">
        <v>8.9128553575530298E-4</v>
      </c>
      <c r="L495" s="68">
        <v>8.9699330894339204E-4</v>
      </c>
      <c r="M495" s="68">
        <v>9.7283901798607105E-4</v>
      </c>
      <c r="N495" s="68">
        <v>9.2841405402303595E-4</v>
      </c>
      <c r="O495" s="68">
        <v>9.8517101288438905E-4</v>
      </c>
      <c r="P495" s="68">
        <v>9.1970111793942102E-4</v>
      </c>
      <c r="Q495" s="68">
        <v>9.2906652352258204E-4</v>
      </c>
      <c r="R495" s="68">
        <v>8.8129577869159605E-4</v>
      </c>
      <c r="S495" s="68">
        <v>8.3119625250000005E-4</v>
      </c>
      <c r="T495" s="68">
        <v>8.2098028904999999E-4</v>
      </c>
      <c r="U495" s="68">
        <v>8.4537805722499995E-4</v>
      </c>
      <c r="V495" s="68">
        <v>8.6357531302500002E-4</v>
      </c>
      <c r="W495" s="68">
        <v>7.3141658405295805E-4</v>
      </c>
      <c r="X495" s="68">
        <v>7.18237672995132E-4</v>
      </c>
      <c r="Y495" s="68">
        <v>6.8165646038465802E-4</v>
      </c>
      <c r="Z495" s="68">
        <v>6.9731288000465005E-4</v>
      </c>
      <c r="AA495" s="68">
        <v>7.3569913171932797E-4</v>
      </c>
      <c r="AB495" s="68">
        <v>7.4167446858474197E-4</v>
      </c>
      <c r="AC495" s="68">
        <v>7.3622037707064705E-4</v>
      </c>
      <c r="AD495" s="68">
        <v>7.8522023062448901E-4</v>
      </c>
      <c r="AE495" s="68">
        <v>7.6385802587405796E-4</v>
      </c>
      <c r="AF495" s="68">
        <v>8.18145318101256E-4</v>
      </c>
      <c r="AG495" s="68">
        <v>8.4356615333424896E-4</v>
      </c>
      <c r="AH495" s="68" t="s">
        <v>541</v>
      </c>
    </row>
    <row r="496" spans="1:34" s="68" customFormat="1" ht="14.5" x14ac:dyDescent="0.35">
      <c r="A496" s="68" t="s">
        <v>832</v>
      </c>
      <c r="B496" s="68" t="s">
        <v>131</v>
      </c>
      <c r="C496" s="68" t="s">
        <v>47</v>
      </c>
      <c r="D496" s="68" t="s">
        <v>149</v>
      </c>
      <c r="E496" s="68" t="s">
        <v>12</v>
      </c>
      <c r="G496" s="68" t="s">
        <v>14</v>
      </c>
      <c r="H496" s="68" t="s">
        <v>20</v>
      </c>
      <c r="I496" s="68" t="s">
        <v>17</v>
      </c>
      <c r="J496" s="68">
        <v>1</v>
      </c>
      <c r="K496" s="68">
        <v>1.8902383642298499</v>
      </c>
      <c r="L496" s="68">
        <v>1.9023434096071501</v>
      </c>
      <c r="M496" s="68">
        <v>2.0631969893448598</v>
      </c>
      <c r="N496" s="68">
        <v>1.9689805257720501</v>
      </c>
      <c r="O496" s="68">
        <v>2.0893506841252099</v>
      </c>
      <c r="P496" s="68">
        <v>1.9505021309259201</v>
      </c>
      <c r="Q496" s="68">
        <v>1.9703642830866901</v>
      </c>
      <c r="R496" s="68">
        <v>1.8690520874491401</v>
      </c>
      <c r="S496" s="68">
        <v>1.7628010123019999</v>
      </c>
      <c r="T496" s="68">
        <v>1.7411349970172401</v>
      </c>
      <c r="U496" s="68">
        <v>1.7928777837627801</v>
      </c>
      <c r="V496" s="68">
        <v>1.8314705238634199</v>
      </c>
      <c r="W496" s="68">
        <v>1.5511882914595101</v>
      </c>
      <c r="X496" s="68">
        <v>1.5232384568880799</v>
      </c>
      <c r="Y496" s="68">
        <v>1.44565702118378</v>
      </c>
      <c r="Z496" s="68">
        <v>1.47886115591386</v>
      </c>
      <c r="AA496" s="68">
        <v>1.5602707185503499</v>
      </c>
      <c r="AB496" s="68">
        <v>1.57294321297452</v>
      </c>
      <c r="AC496" s="68">
        <v>1.5613761756914299</v>
      </c>
      <c r="AD496" s="68">
        <v>1.66529506510842</v>
      </c>
      <c r="AE496" s="68">
        <v>1.6199901012736999</v>
      </c>
      <c r="AF496" s="68">
        <v>1.7351225906291401</v>
      </c>
      <c r="AG496" s="68">
        <v>1.7890350979912799</v>
      </c>
      <c r="AH496" s="68" t="s">
        <v>541</v>
      </c>
    </row>
    <row r="497" spans="1:34" s="68" customFormat="1" ht="14.5" x14ac:dyDescent="0.35">
      <c r="A497" s="68" t="s">
        <v>832</v>
      </c>
      <c r="B497" s="68" t="s">
        <v>131</v>
      </c>
      <c r="C497" s="68" t="s">
        <v>47</v>
      </c>
      <c r="D497" s="68" t="s">
        <v>149</v>
      </c>
      <c r="E497" s="68" t="s">
        <v>12</v>
      </c>
      <c r="G497" s="68" t="s">
        <v>14</v>
      </c>
      <c r="H497" s="68" t="s">
        <v>20</v>
      </c>
      <c r="I497" s="68" t="s">
        <v>18</v>
      </c>
      <c r="J497" s="68">
        <v>298</v>
      </c>
      <c r="K497" s="68">
        <v>1.0624123586203201E-3</v>
      </c>
      <c r="L497" s="68">
        <v>1.06921602426052E-3</v>
      </c>
      <c r="M497" s="68">
        <v>1.1596241094394E-3</v>
      </c>
      <c r="N497" s="68">
        <v>1.1066695523954599E-3</v>
      </c>
      <c r="O497" s="68">
        <v>1.17432384735819E-3</v>
      </c>
      <c r="P497" s="68">
        <v>1.0962837325837901E-3</v>
      </c>
      <c r="Q497" s="68">
        <v>1.1074472960389201E-3</v>
      </c>
      <c r="R497" s="68">
        <v>1.05050456820038E-3</v>
      </c>
      <c r="S497" s="68">
        <v>9.9078593298E-4</v>
      </c>
      <c r="T497" s="68">
        <v>9.7860850454760005E-4</v>
      </c>
      <c r="U497" s="68">
        <v>1.0076906442122E-3</v>
      </c>
      <c r="V497" s="68">
        <v>1.0293817731257999E-3</v>
      </c>
      <c r="W497" s="68">
        <v>8.7184856819112701E-4</v>
      </c>
      <c r="X497" s="68">
        <v>8.5613930621019805E-4</v>
      </c>
      <c r="Y497" s="68">
        <v>8.1253450077851301E-4</v>
      </c>
      <c r="Z497" s="68">
        <v>8.3119695296554304E-4</v>
      </c>
      <c r="AA497" s="68">
        <v>8.7695336500943899E-4</v>
      </c>
      <c r="AB497" s="68">
        <v>8.8407596655301201E-4</v>
      </c>
      <c r="AC497" s="68">
        <v>8.7757468946821201E-4</v>
      </c>
      <c r="AD497" s="68">
        <v>9.3598251490439096E-4</v>
      </c>
      <c r="AE497" s="68">
        <v>9.1051876684187702E-4</v>
      </c>
      <c r="AF497" s="68">
        <v>9.7522921917669696E-4</v>
      </c>
      <c r="AG497" s="68">
        <v>1.00553085477443E-3</v>
      </c>
      <c r="AH497" s="68" t="s">
        <v>541</v>
      </c>
    </row>
    <row r="498" spans="1:34" s="68" customFormat="1" ht="14.5" x14ac:dyDescent="0.35">
      <c r="A498" s="68" t="s">
        <v>832</v>
      </c>
      <c r="B498" s="68" t="s">
        <v>131</v>
      </c>
      <c r="C498" s="68" t="s">
        <v>47</v>
      </c>
      <c r="D498" s="68" t="s">
        <v>150</v>
      </c>
      <c r="E498" s="68" t="s">
        <v>152</v>
      </c>
      <c r="G498" s="68" t="s">
        <v>14</v>
      </c>
      <c r="H498" s="68" t="s">
        <v>20</v>
      </c>
      <c r="I498" s="68" t="s">
        <v>16</v>
      </c>
      <c r="J498" s="68">
        <v>25</v>
      </c>
      <c r="K498" s="68">
        <v>2.6756758721028302E-4</v>
      </c>
      <c r="L498" s="68">
        <v>2.8029072496441097E-4</v>
      </c>
      <c r="M498" s="68">
        <v>3.3162146771509901E-4</v>
      </c>
      <c r="N498" s="68">
        <v>3.4302005293684098E-4</v>
      </c>
      <c r="O498" s="68">
        <v>3.6358115514969298E-4</v>
      </c>
      <c r="P498" s="68">
        <v>3.4696756520549103E-4</v>
      </c>
      <c r="Q498" s="68">
        <v>3.6567805501138198E-4</v>
      </c>
      <c r="R498" s="68">
        <v>3.9516918416258699E-4</v>
      </c>
      <c r="S498" s="68">
        <v>3.6230634499999999E-4</v>
      </c>
      <c r="T498" s="68">
        <v>3.5727153167500002E-4</v>
      </c>
      <c r="U498" s="68">
        <v>3.6557892879999999E-4</v>
      </c>
      <c r="V498" s="68">
        <v>3.75452518175E-4</v>
      </c>
      <c r="W498" s="68">
        <v>3.8540430066793098E-4</v>
      </c>
      <c r="X498" s="68">
        <v>3.3765080819216201E-4</v>
      </c>
      <c r="Y498" s="68">
        <v>3.3057248742817498E-4</v>
      </c>
      <c r="Z498" s="68">
        <v>3.5311105012880099E-4</v>
      </c>
      <c r="AA498" s="68">
        <v>3.6158956955373002E-4</v>
      </c>
      <c r="AB498" s="68">
        <v>3.6494498556937098E-4</v>
      </c>
      <c r="AC498" s="68">
        <v>3.6151341631363802E-4</v>
      </c>
      <c r="AD498" s="68">
        <v>3.8963581608512498E-4</v>
      </c>
      <c r="AE498" s="68">
        <v>3.7478520264513303E-4</v>
      </c>
      <c r="AF498" s="68">
        <v>4.0394228956289299E-4</v>
      </c>
      <c r="AG498" s="68">
        <v>4.22695741843298E-4</v>
      </c>
      <c r="AH498" s="68" t="s">
        <v>543</v>
      </c>
    </row>
    <row r="499" spans="1:34" s="68" customFormat="1" ht="14.5" x14ac:dyDescent="0.35">
      <c r="A499" s="68" t="s">
        <v>832</v>
      </c>
      <c r="B499" s="68" t="s">
        <v>131</v>
      </c>
      <c r="C499" s="68" t="s">
        <v>47</v>
      </c>
      <c r="D499" s="68" t="s">
        <v>150</v>
      </c>
      <c r="E499" s="68" t="s">
        <v>152</v>
      </c>
      <c r="G499" s="68" t="s">
        <v>14</v>
      </c>
      <c r="H499" s="68" t="s">
        <v>20</v>
      </c>
      <c r="I499" s="68" t="s">
        <v>17</v>
      </c>
      <c r="J499" s="68">
        <v>1</v>
      </c>
      <c r="K499" s="68">
        <v>0.56745733895556705</v>
      </c>
      <c r="L499" s="68">
        <v>0.59444056950452295</v>
      </c>
      <c r="M499" s="68">
        <v>0.70330280873018303</v>
      </c>
      <c r="N499" s="68">
        <v>0.727476928268453</v>
      </c>
      <c r="O499" s="68">
        <v>0.77108291384146999</v>
      </c>
      <c r="P499" s="68">
        <v>0.73584881228780596</v>
      </c>
      <c r="Q499" s="68">
        <v>0.77553001906813901</v>
      </c>
      <c r="R499" s="68">
        <v>0.83807480577201499</v>
      </c>
      <c r="S499" s="68">
        <v>0.76837929647600001</v>
      </c>
      <c r="T499" s="68">
        <v>0.75770146437634001</v>
      </c>
      <c r="U499" s="68">
        <v>0.77531979219904001</v>
      </c>
      <c r="V499" s="68">
        <v>0.79625970054553996</v>
      </c>
      <c r="W499" s="68">
        <v>0.81736544085654905</v>
      </c>
      <c r="X499" s="68">
        <v>0.716089834013937</v>
      </c>
      <c r="Y499" s="68">
        <v>0.70107813133767305</v>
      </c>
      <c r="Z499" s="68">
        <v>0.74887791511316104</v>
      </c>
      <c r="AA499" s="68">
        <v>0.76685915910955005</v>
      </c>
      <c r="AB499" s="68">
        <v>0.77397532539552305</v>
      </c>
      <c r="AC499" s="68">
        <v>0.76669765331796402</v>
      </c>
      <c r="AD499" s="68">
        <v>0.82633963875333405</v>
      </c>
      <c r="AE499" s="68">
        <v>0.79484445776979695</v>
      </c>
      <c r="AF499" s="68">
        <v>0.85668080770498301</v>
      </c>
      <c r="AG499" s="68">
        <v>0.89645312930126697</v>
      </c>
      <c r="AH499" s="68" t="s">
        <v>543</v>
      </c>
    </row>
    <row r="500" spans="1:34" s="68" customFormat="1" ht="14.5" x14ac:dyDescent="0.35">
      <c r="A500" s="68" t="s">
        <v>832</v>
      </c>
      <c r="B500" s="68" t="s">
        <v>131</v>
      </c>
      <c r="C500" s="68" t="s">
        <v>47</v>
      </c>
      <c r="D500" s="68" t="s">
        <v>150</v>
      </c>
      <c r="E500" s="68" t="s">
        <v>152</v>
      </c>
      <c r="G500" s="68" t="s">
        <v>14</v>
      </c>
      <c r="H500" s="68" t="s">
        <v>20</v>
      </c>
      <c r="I500" s="68" t="s">
        <v>18</v>
      </c>
      <c r="J500" s="68">
        <v>298</v>
      </c>
      <c r="K500" s="68">
        <v>3.1894056395465699E-4</v>
      </c>
      <c r="L500" s="68">
        <v>3.3410654415757802E-4</v>
      </c>
      <c r="M500" s="68">
        <v>3.9529278951639898E-4</v>
      </c>
      <c r="N500" s="68">
        <v>4.0887990310071499E-4</v>
      </c>
      <c r="O500" s="68">
        <v>4.3338873693843399E-4</v>
      </c>
      <c r="P500" s="68">
        <v>4.13585337724946E-4</v>
      </c>
      <c r="Q500" s="68">
        <v>4.3588824157356801E-4</v>
      </c>
      <c r="R500" s="68">
        <v>4.71041667521804E-4</v>
      </c>
      <c r="S500" s="68">
        <v>4.3186916324E-4</v>
      </c>
      <c r="T500" s="68">
        <v>4.2586766575659999E-4</v>
      </c>
      <c r="U500" s="68">
        <v>4.3577008312959998E-4</v>
      </c>
      <c r="V500" s="68">
        <v>4.4753940166460002E-4</v>
      </c>
      <c r="W500" s="68">
        <v>4.5940192639617398E-4</v>
      </c>
      <c r="X500" s="68">
        <v>4.02479763365057E-4</v>
      </c>
      <c r="Y500" s="68">
        <v>3.94042405014384E-4</v>
      </c>
      <c r="Z500" s="68">
        <v>4.2090837175353101E-4</v>
      </c>
      <c r="AA500" s="68">
        <v>4.3101476690804598E-4</v>
      </c>
      <c r="AB500" s="68">
        <v>4.3501442279869097E-4</v>
      </c>
      <c r="AC500" s="68">
        <v>4.3092399224585698E-4</v>
      </c>
      <c r="AD500" s="68">
        <v>4.6444589277346899E-4</v>
      </c>
      <c r="AE500" s="68">
        <v>4.4674396155299802E-4</v>
      </c>
      <c r="AF500" s="68">
        <v>4.8149920915896801E-4</v>
      </c>
      <c r="AG500" s="68">
        <v>5.0385332427721203E-4</v>
      </c>
      <c r="AH500" s="68" t="s">
        <v>543</v>
      </c>
    </row>
    <row r="501" spans="1:34" s="68" customFormat="1" ht="14.5" x14ac:dyDescent="0.35">
      <c r="A501" s="68" t="s">
        <v>832</v>
      </c>
      <c r="B501" s="68" t="s">
        <v>131</v>
      </c>
      <c r="C501" s="68" t="s">
        <v>47</v>
      </c>
      <c r="D501" s="68" t="s">
        <v>150</v>
      </c>
      <c r="E501" s="68" t="s">
        <v>153</v>
      </c>
      <c r="G501" s="68" t="s">
        <v>14</v>
      </c>
      <c r="H501" s="68" t="s">
        <v>20</v>
      </c>
      <c r="I501" s="68" t="s">
        <v>16</v>
      </c>
      <c r="J501" s="68">
        <v>25</v>
      </c>
      <c r="K501" s="68">
        <v>1.41404380383383E-4</v>
      </c>
      <c r="L501" s="68">
        <v>1.4273058204272601E-4</v>
      </c>
      <c r="M501" s="68">
        <v>1.59894578357588E-4</v>
      </c>
      <c r="N501" s="68">
        <v>1.54440245905068E-4</v>
      </c>
      <c r="O501" s="68">
        <v>1.7491219571655E-4</v>
      </c>
      <c r="P501" s="68">
        <v>1.7773948244089599E-4</v>
      </c>
      <c r="Q501" s="68">
        <v>1.27960423062151E-4</v>
      </c>
      <c r="R501" s="68">
        <v>1.17291064008554E-4</v>
      </c>
      <c r="S501" s="68">
        <v>1.049027625E-4</v>
      </c>
      <c r="T501" s="68">
        <v>9.68642645E-5</v>
      </c>
      <c r="U501" s="68">
        <v>1.00064462075E-4</v>
      </c>
      <c r="V501" s="68">
        <v>1.02252776075E-4</v>
      </c>
      <c r="W501" s="68">
        <v>8.7645215176628406E-5</v>
      </c>
      <c r="X501" s="68">
        <v>9.2502299544448304E-5</v>
      </c>
      <c r="Y501" s="68">
        <v>8.6836316158046703E-5</v>
      </c>
      <c r="Z501" s="68">
        <v>9.7406564774037699E-5</v>
      </c>
      <c r="AA501" s="68">
        <v>1.06280131194341E-4</v>
      </c>
      <c r="AB501" s="68">
        <v>1.23039467545722E-4</v>
      </c>
      <c r="AC501" s="68">
        <v>1.20994911535491E-4</v>
      </c>
      <c r="AD501" s="68">
        <v>1.1441686110079901E-4</v>
      </c>
      <c r="AE501" s="68">
        <v>1.04814999374942E-4</v>
      </c>
      <c r="AF501" s="68">
        <v>1.14251163168798E-4</v>
      </c>
      <c r="AG501" s="68">
        <v>1.1541410112912699E-4</v>
      </c>
      <c r="AH501" s="68" t="s">
        <v>544</v>
      </c>
    </row>
    <row r="502" spans="1:34" s="68" customFormat="1" ht="14.5" x14ac:dyDescent="0.35">
      <c r="A502" s="68" t="s">
        <v>832</v>
      </c>
      <c r="B502" s="68" t="s">
        <v>131</v>
      </c>
      <c r="C502" s="68" t="s">
        <v>47</v>
      </c>
      <c r="D502" s="68" t="s">
        <v>150</v>
      </c>
      <c r="E502" s="68" t="s">
        <v>153</v>
      </c>
      <c r="G502" s="68" t="s">
        <v>14</v>
      </c>
      <c r="H502" s="68" t="s">
        <v>20</v>
      </c>
      <c r="I502" s="68" t="s">
        <v>17</v>
      </c>
      <c r="J502" s="68">
        <v>1</v>
      </c>
      <c r="K502" s="68">
        <v>0.29989040991707999</v>
      </c>
      <c r="L502" s="68">
        <v>0.302703018396212</v>
      </c>
      <c r="M502" s="68">
        <v>0.33910442178077299</v>
      </c>
      <c r="N502" s="68">
        <v>0.32753687351546801</v>
      </c>
      <c r="O502" s="68">
        <v>0.37095378467565998</v>
      </c>
      <c r="P502" s="68">
        <v>0.37694989436065202</v>
      </c>
      <c r="Q502" s="68">
        <v>0.27137846523020998</v>
      </c>
      <c r="R502" s="68">
        <v>0.24875088854934099</v>
      </c>
      <c r="S502" s="68">
        <v>0.22247777870999999</v>
      </c>
      <c r="T502" s="68">
        <v>0.20542973215159999</v>
      </c>
      <c r="U502" s="68">
        <v>0.21221671116866</v>
      </c>
      <c r="V502" s="68">
        <v>0.21685768749986001</v>
      </c>
      <c r="W502" s="68">
        <v>0.18587797234659401</v>
      </c>
      <c r="X502" s="68">
        <v>0.19617887687386601</v>
      </c>
      <c r="Y502" s="68">
        <v>0.184162459307985</v>
      </c>
      <c r="Z502" s="68">
        <v>0.206579842572779</v>
      </c>
      <c r="AA502" s="68">
        <v>0.22539890223695799</v>
      </c>
      <c r="AB502" s="68">
        <v>0.26094210277096702</v>
      </c>
      <c r="AC502" s="68">
        <v>0.25660600838446801</v>
      </c>
      <c r="AD502" s="68">
        <v>0.242655279022575</v>
      </c>
      <c r="AE502" s="68">
        <v>0.22229165067437701</v>
      </c>
      <c r="AF502" s="68">
        <v>0.24230386684838701</v>
      </c>
      <c r="AG502" s="68">
        <v>0.24477022567465301</v>
      </c>
      <c r="AH502" s="68" t="s">
        <v>544</v>
      </c>
    </row>
    <row r="503" spans="1:34" s="68" customFormat="1" ht="14.5" x14ac:dyDescent="0.35">
      <c r="A503" s="68" t="s">
        <v>832</v>
      </c>
      <c r="B503" s="68" t="s">
        <v>131</v>
      </c>
      <c r="C503" s="68" t="s">
        <v>47</v>
      </c>
      <c r="D503" s="68" t="s">
        <v>150</v>
      </c>
      <c r="E503" s="68" t="s">
        <v>153</v>
      </c>
      <c r="G503" s="68" t="s">
        <v>14</v>
      </c>
      <c r="H503" s="68" t="s">
        <v>20</v>
      </c>
      <c r="I503" s="68" t="s">
        <v>18</v>
      </c>
      <c r="J503" s="68">
        <v>298</v>
      </c>
      <c r="K503" s="68">
        <v>1.68554021416993E-4</v>
      </c>
      <c r="L503" s="68">
        <v>1.70134853794929E-4</v>
      </c>
      <c r="M503" s="68">
        <v>1.9059433740224499E-4</v>
      </c>
      <c r="N503" s="68">
        <v>1.8409277311884101E-4</v>
      </c>
      <c r="O503" s="68">
        <v>2.0849533729412799E-4</v>
      </c>
      <c r="P503" s="68">
        <v>2.11865463069548E-4</v>
      </c>
      <c r="Q503" s="68">
        <v>1.52528824290084E-4</v>
      </c>
      <c r="R503" s="68">
        <v>1.39810948298196E-4</v>
      </c>
      <c r="S503" s="68">
        <v>1.2504409289999999E-4</v>
      </c>
      <c r="T503" s="68">
        <v>1.15462203284E-4</v>
      </c>
      <c r="U503" s="68">
        <v>1.192768387934E-4</v>
      </c>
      <c r="V503" s="68">
        <v>1.218853090814E-4</v>
      </c>
      <c r="W503" s="68">
        <v>1.0447309649054099E-4</v>
      </c>
      <c r="X503" s="68">
        <v>1.10262741056982E-4</v>
      </c>
      <c r="Y503" s="68">
        <v>1.03508888860392E-4</v>
      </c>
      <c r="Z503" s="68">
        <v>1.16108625210653E-4</v>
      </c>
      <c r="AA503" s="68">
        <v>1.2668591638365499E-4</v>
      </c>
      <c r="AB503" s="68">
        <v>1.4666304531450099E-4</v>
      </c>
      <c r="AC503" s="68">
        <v>1.44225934550305E-4</v>
      </c>
      <c r="AD503" s="68">
        <v>1.36384898432153E-4</v>
      </c>
      <c r="AE503" s="68">
        <v>1.2493947925493101E-4</v>
      </c>
      <c r="AF503" s="68">
        <v>1.36187386497207E-4</v>
      </c>
      <c r="AG503" s="68">
        <v>1.3757360854592E-4</v>
      </c>
      <c r="AH503" s="68" t="s">
        <v>544</v>
      </c>
    </row>
    <row r="504" spans="1:34" s="68" customFormat="1" ht="14.5" x14ac:dyDescent="0.35">
      <c r="A504" s="68" t="s">
        <v>832</v>
      </c>
      <c r="B504" s="68" t="s">
        <v>131</v>
      </c>
      <c r="C504" s="68" t="s">
        <v>47</v>
      </c>
      <c r="D504" s="68" t="s">
        <v>154</v>
      </c>
      <c r="E504" s="68" t="s">
        <v>155</v>
      </c>
      <c r="G504" s="68" t="s">
        <v>14</v>
      </c>
      <c r="H504" s="68" t="s">
        <v>20</v>
      </c>
      <c r="I504" s="68" t="s">
        <v>16</v>
      </c>
      <c r="J504" s="68">
        <v>25</v>
      </c>
      <c r="K504" s="68">
        <v>2.3413650760045299E-5</v>
      </c>
      <c r="L504" s="68">
        <v>1.6382534630270502E-5</v>
      </c>
      <c r="M504" s="68">
        <v>2.1325275026350699E-5</v>
      </c>
      <c r="N504" s="68">
        <v>2.2913217169933901E-5</v>
      </c>
      <c r="O504" s="68">
        <v>2.44745934659335E-5</v>
      </c>
      <c r="P504" s="68">
        <v>2.0749372173034399E-5</v>
      </c>
      <c r="Q504" s="68">
        <v>3.5666781781420098E-5</v>
      </c>
      <c r="R504" s="68">
        <v>3.2177403391472902E-5</v>
      </c>
      <c r="S504" s="68">
        <v>2.3976752500000001E-5</v>
      </c>
      <c r="T504" s="68">
        <v>2.3417895000000001E-5</v>
      </c>
      <c r="U504" s="68">
        <v>2.2170697500000001E-5</v>
      </c>
      <c r="V504" s="68">
        <v>2.81686525E-5</v>
      </c>
      <c r="W504" s="68">
        <v>2.9561060988201499E-5</v>
      </c>
      <c r="X504" s="68">
        <v>3.3524644066177798E-5</v>
      </c>
      <c r="Y504" s="68">
        <v>3.21853942827264E-5</v>
      </c>
      <c r="Z504" s="68">
        <v>3.1309589515246502E-5</v>
      </c>
      <c r="AA504" s="68">
        <v>3.1217380209728701E-5</v>
      </c>
      <c r="AB504" s="68">
        <v>3.1879781383620301E-5</v>
      </c>
      <c r="AC504" s="68">
        <v>3.1385942348455601E-5</v>
      </c>
      <c r="AD504" s="68">
        <v>3.3502343875813403E-5</v>
      </c>
      <c r="AE504" s="68">
        <v>2.9349909634311999E-5</v>
      </c>
      <c r="AF504" s="68">
        <v>2.95612993378851E-5</v>
      </c>
      <c r="AG504" s="68">
        <v>3.0522943969963899E-5</v>
      </c>
      <c r="AH504" s="68" t="s">
        <v>545</v>
      </c>
    </row>
    <row r="505" spans="1:34" s="68" customFormat="1" ht="14.5" x14ac:dyDescent="0.35">
      <c r="A505" s="68" t="s">
        <v>832</v>
      </c>
      <c r="B505" s="68" t="s">
        <v>131</v>
      </c>
      <c r="C505" s="68" t="s">
        <v>47</v>
      </c>
      <c r="D505" s="68" t="s">
        <v>154</v>
      </c>
      <c r="E505" s="68" t="s">
        <v>155</v>
      </c>
      <c r="G505" s="68" t="s">
        <v>14</v>
      </c>
      <c r="H505" s="68" t="s">
        <v>20</v>
      </c>
      <c r="I505" s="68" t="s">
        <v>17</v>
      </c>
      <c r="J505" s="68">
        <v>1</v>
      </c>
      <c r="K505" s="68">
        <v>4.9655670531904103E-2</v>
      </c>
      <c r="L505" s="68">
        <v>3.4744079443877703E-2</v>
      </c>
      <c r="M505" s="68">
        <v>4.5226643275884597E-2</v>
      </c>
      <c r="N505" s="68">
        <v>4.8594350973995899E-2</v>
      </c>
      <c r="O505" s="68">
        <v>5.1905717822551899E-2</v>
      </c>
      <c r="P505" s="68">
        <v>4.4005268504571302E-2</v>
      </c>
      <c r="Q505" s="68">
        <v>7.5642110802035797E-2</v>
      </c>
      <c r="R505" s="68">
        <v>6.8241837112635706E-2</v>
      </c>
      <c r="S505" s="68">
        <v>5.0849896701999998E-2</v>
      </c>
      <c r="T505" s="68">
        <v>4.9664671716000003E-2</v>
      </c>
      <c r="U505" s="68">
        <v>4.7019615257999997E-2</v>
      </c>
      <c r="V505" s="68">
        <v>5.9740078221999997E-2</v>
      </c>
      <c r="W505" s="68">
        <v>6.2693098143777701E-2</v>
      </c>
      <c r="X505" s="68">
        <v>7.1099065135549894E-2</v>
      </c>
      <c r="Y505" s="68">
        <v>6.8258784194806202E-2</v>
      </c>
      <c r="Z505" s="68">
        <v>6.6401377443934803E-2</v>
      </c>
      <c r="AA505" s="68">
        <v>6.6205819948792696E-2</v>
      </c>
      <c r="AB505" s="68">
        <v>6.7610640358381893E-2</v>
      </c>
      <c r="AC505" s="68">
        <v>6.6563306532604699E-2</v>
      </c>
      <c r="AD505" s="68">
        <v>7.10517708918251E-2</v>
      </c>
      <c r="AE505" s="68">
        <v>6.2245288352448899E-2</v>
      </c>
      <c r="AF505" s="68">
        <v>6.2693603635786702E-2</v>
      </c>
      <c r="AG505" s="68">
        <v>6.4733059571499399E-2</v>
      </c>
      <c r="AH505" s="68" t="s">
        <v>545</v>
      </c>
    </row>
    <row r="506" spans="1:34" s="68" customFormat="1" ht="14.5" x14ac:dyDescent="0.35">
      <c r="A506" s="68" t="s">
        <v>832</v>
      </c>
      <c r="B506" s="68" t="s">
        <v>131</v>
      </c>
      <c r="C506" s="68" t="s">
        <v>47</v>
      </c>
      <c r="D506" s="68" t="s">
        <v>12</v>
      </c>
      <c r="E506" s="68" t="s">
        <v>12</v>
      </c>
      <c r="G506" s="68" t="s">
        <v>14</v>
      </c>
      <c r="H506" s="68" t="s">
        <v>1326</v>
      </c>
      <c r="I506" s="68" t="s">
        <v>16</v>
      </c>
      <c r="J506" s="68">
        <v>25</v>
      </c>
      <c r="K506" s="68">
        <v>8.6647421884177998E-4</v>
      </c>
      <c r="L506" s="68">
        <v>7.3403517246872405E-4</v>
      </c>
      <c r="M506" s="68">
        <v>7.3505497904046205E-4</v>
      </c>
      <c r="N506" s="68">
        <v>8.9528807024259402E-4</v>
      </c>
      <c r="O506" s="68">
        <v>9.4433897783810202E-4</v>
      </c>
      <c r="P506" s="68">
        <v>9.22809868814785E-4</v>
      </c>
      <c r="Q506" s="68">
        <v>9.1048880093079303E-4</v>
      </c>
      <c r="R506" s="68">
        <v>8.9280257762322502E-4</v>
      </c>
      <c r="S506" s="68">
        <v>9.2443566249999999E-4</v>
      </c>
      <c r="T506" s="68">
        <v>9.1619274270000005E-4</v>
      </c>
      <c r="U506" s="68">
        <v>9.1653723115E-4</v>
      </c>
      <c r="V506" s="68">
        <v>9.1903025287499995E-4</v>
      </c>
      <c r="W506" s="68">
        <v>7.7858283094225098E-4</v>
      </c>
      <c r="X506" s="68">
        <v>7.6677803869869797E-4</v>
      </c>
      <c r="Y506" s="68">
        <v>7.2428662292404295E-4</v>
      </c>
      <c r="Z506" s="68">
        <v>7.3820771416283797E-4</v>
      </c>
      <c r="AA506" s="68">
        <v>7.6257805974073295E-4</v>
      </c>
      <c r="AB506" s="68">
        <v>7.8297319579913804E-4</v>
      </c>
      <c r="AC506" s="68">
        <v>7.6254581303759395E-4</v>
      </c>
      <c r="AD506" s="68">
        <v>8.0647990572493096E-4</v>
      </c>
      <c r="AE506" s="68">
        <v>6.8877790509555504E-4</v>
      </c>
      <c r="AF506" s="68">
        <v>7.7595943650553604E-4</v>
      </c>
      <c r="AG506" s="68">
        <v>8.3465726893756703E-4</v>
      </c>
      <c r="AH506" s="68" t="s">
        <v>549</v>
      </c>
    </row>
    <row r="507" spans="1:34" s="68" customFormat="1" ht="14.5" x14ac:dyDescent="0.35">
      <c r="A507" s="68" t="s">
        <v>832</v>
      </c>
      <c r="B507" s="68" t="s">
        <v>131</v>
      </c>
      <c r="C507" s="68" t="s">
        <v>47</v>
      </c>
      <c r="D507" s="68" t="s">
        <v>12</v>
      </c>
      <c r="E507" s="68" t="s">
        <v>12</v>
      </c>
      <c r="G507" s="68" t="s">
        <v>14</v>
      </c>
      <c r="H507" s="68" t="s">
        <v>1327</v>
      </c>
      <c r="I507" s="68" t="s">
        <v>16</v>
      </c>
      <c r="J507" s="68">
        <v>25</v>
      </c>
      <c r="K507" s="68">
        <v>1.039769062610136E-4</v>
      </c>
      <c r="L507" s="68">
        <v>8.8084220696246887E-5</v>
      </c>
      <c r="M507" s="68">
        <v>8.8206597484855444E-5</v>
      </c>
      <c r="N507" s="68">
        <v>1.074345684291113E-4</v>
      </c>
      <c r="O507" s="68">
        <v>1.133206773405722E-4</v>
      </c>
      <c r="P507" s="68">
        <v>1.1073718425777421E-4</v>
      </c>
      <c r="Q507" s="68">
        <v>1.092586561116952E-4</v>
      </c>
      <c r="R507" s="68">
        <v>1.07136309314787E-4</v>
      </c>
      <c r="S507" s="68">
        <v>1.109322795E-4</v>
      </c>
      <c r="T507" s="68">
        <v>1.09943129124E-4</v>
      </c>
      <c r="U507" s="68">
        <v>1.0998446773799999E-4</v>
      </c>
      <c r="V507" s="68">
        <v>1.1028363034499999E-4</v>
      </c>
      <c r="W507" s="68">
        <v>9.3429939713070111E-5</v>
      </c>
      <c r="X507" s="68">
        <v>9.2013364643843754E-5</v>
      </c>
      <c r="Y507" s="68">
        <v>8.6914394750885153E-5</v>
      </c>
      <c r="Z507" s="68">
        <v>8.8584925699540558E-5</v>
      </c>
      <c r="AA507" s="68">
        <v>9.1509367168887953E-5</v>
      </c>
      <c r="AB507" s="68">
        <v>9.3956783495896559E-5</v>
      </c>
      <c r="AC507" s="68">
        <v>9.1505497564511266E-5</v>
      </c>
      <c r="AD507" s="68">
        <v>9.6777588686991717E-5</v>
      </c>
      <c r="AE507" s="68">
        <v>8.2653348611466608E-5</v>
      </c>
      <c r="AF507" s="68">
        <v>9.3115132380664324E-5</v>
      </c>
      <c r="AG507" s="68">
        <v>1.0015887227250801E-4</v>
      </c>
      <c r="AH507" s="68" t="s">
        <v>549</v>
      </c>
    </row>
    <row r="508" spans="1:34" s="68" customFormat="1" ht="14.5" x14ac:dyDescent="0.35">
      <c r="A508" s="68" t="s">
        <v>832</v>
      </c>
      <c r="B508" s="68" t="s">
        <v>131</v>
      </c>
      <c r="C508" s="68" t="s">
        <v>47</v>
      </c>
      <c r="D508" s="68" t="s">
        <v>12</v>
      </c>
      <c r="E508" s="68" t="s">
        <v>12</v>
      </c>
      <c r="G508" s="68" t="s">
        <v>14</v>
      </c>
      <c r="H508" s="68" t="s">
        <v>1328</v>
      </c>
      <c r="I508" s="68" t="s">
        <v>16</v>
      </c>
      <c r="J508" s="68">
        <v>25</v>
      </c>
      <c r="K508" s="68">
        <v>1.213063906378492E-4</v>
      </c>
      <c r="L508" s="68">
        <v>1.027649241456214E-4</v>
      </c>
      <c r="M508" s="68">
        <v>1.0290769706566469E-4</v>
      </c>
      <c r="N508" s="68">
        <v>1.2534032983396319E-4</v>
      </c>
      <c r="O508" s="68">
        <v>1.322074568973343E-4</v>
      </c>
      <c r="P508" s="68">
        <v>1.2919338163406991E-4</v>
      </c>
      <c r="Q508" s="68">
        <v>1.2746843213031099E-4</v>
      </c>
      <c r="R508" s="68">
        <v>1.2499236086725151E-4</v>
      </c>
      <c r="S508" s="68">
        <v>1.2942099275000001E-4</v>
      </c>
      <c r="T508" s="68">
        <v>1.28266983978E-4</v>
      </c>
      <c r="U508" s="68">
        <v>1.2831521236100001E-4</v>
      </c>
      <c r="V508" s="68">
        <v>1.286642354025E-4</v>
      </c>
      <c r="W508" s="68">
        <v>1.090015963319151E-4</v>
      </c>
      <c r="X508" s="68">
        <v>1.073489254178177E-4</v>
      </c>
      <c r="Y508" s="68">
        <v>1.01400127209366E-4</v>
      </c>
      <c r="Z508" s="68">
        <v>1.033490799827973E-4</v>
      </c>
      <c r="AA508" s="68">
        <v>1.067609283637026E-4</v>
      </c>
      <c r="AB508" s="68">
        <v>1.096162474118793E-4</v>
      </c>
      <c r="AC508" s="68">
        <v>1.0675641382526321E-4</v>
      </c>
      <c r="AD508" s="68">
        <v>1.129071868014903E-4</v>
      </c>
      <c r="AE508" s="68">
        <v>9.6428906713377712E-5</v>
      </c>
      <c r="AF508" s="68">
        <v>1.086343211107751E-4</v>
      </c>
      <c r="AG508" s="68">
        <v>1.168520176512594E-4</v>
      </c>
      <c r="AH508" s="68" t="s">
        <v>549</v>
      </c>
    </row>
    <row r="509" spans="1:34" s="68" customFormat="1" ht="14.5" x14ac:dyDescent="0.35">
      <c r="A509" s="68" t="s">
        <v>832</v>
      </c>
      <c r="B509" s="68" t="s">
        <v>131</v>
      </c>
      <c r="C509" s="68" t="s">
        <v>47</v>
      </c>
      <c r="D509" s="68" t="s">
        <v>12</v>
      </c>
      <c r="E509" s="68" t="s">
        <v>12</v>
      </c>
      <c r="G509" s="68" t="s">
        <v>14</v>
      </c>
      <c r="H509" s="68" t="s">
        <v>1329</v>
      </c>
      <c r="I509" s="68" t="s">
        <v>16</v>
      </c>
      <c r="J509" s="68">
        <v>25</v>
      </c>
      <c r="K509" s="68">
        <v>1.906243281451916E-4</v>
      </c>
      <c r="L509" s="68">
        <v>1.614877379431193E-4</v>
      </c>
      <c r="M509" s="68">
        <v>1.6171209538890169E-4</v>
      </c>
      <c r="N509" s="68">
        <v>1.9696337545337071E-4</v>
      </c>
      <c r="O509" s="68">
        <v>2.0775457512438241E-4</v>
      </c>
      <c r="P509" s="68">
        <v>2.0301817113925271E-4</v>
      </c>
      <c r="Q509" s="68">
        <v>2.003075362047745E-4</v>
      </c>
      <c r="R509" s="68">
        <v>1.9641656707710951E-4</v>
      </c>
      <c r="S509" s="68">
        <v>2.0337584575000001E-4</v>
      </c>
      <c r="T509" s="68">
        <v>2.01562403394E-4</v>
      </c>
      <c r="U509" s="68">
        <v>2.0163819085300001E-4</v>
      </c>
      <c r="V509" s="68">
        <v>2.0218665563250001E-4</v>
      </c>
      <c r="W509" s="68">
        <v>1.712882228072952E-4</v>
      </c>
      <c r="X509" s="68">
        <v>1.6869116851371359E-4</v>
      </c>
      <c r="Y509" s="68">
        <v>1.5934305704328941E-4</v>
      </c>
      <c r="Z509" s="68">
        <v>1.6240569711582439E-4</v>
      </c>
      <c r="AA509" s="68">
        <v>1.6776717314296121E-4</v>
      </c>
      <c r="AB509" s="68">
        <v>1.7225410307581039E-4</v>
      </c>
      <c r="AC509" s="68">
        <v>1.677600788682707E-4</v>
      </c>
      <c r="AD509" s="68">
        <v>1.774255792594848E-4</v>
      </c>
      <c r="AE509" s="68">
        <v>1.515311391210221E-4</v>
      </c>
      <c r="AF509" s="68">
        <v>1.707110760312179E-4</v>
      </c>
      <c r="AG509" s="68">
        <v>1.8362459916626469E-4</v>
      </c>
      <c r="AH509" s="68" t="s">
        <v>549</v>
      </c>
    </row>
    <row r="510" spans="1:34" s="68" customFormat="1" ht="14.5" x14ac:dyDescent="0.35">
      <c r="A510" s="68" t="s">
        <v>832</v>
      </c>
      <c r="B510" s="68" t="s">
        <v>131</v>
      </c>
      <c r="C510" s="68" t="s">
        <v>47</v>
      </c>
      <c r="D510" s="68" t="s">
        <v>12</v>
      </c>
      <c r="E510" s="68" t="s">
        <v>12</v>
      </c>
      <c r="G510" s="68" t="s">
        <v>14</v>
      </c>
      <c r="H510" s="68" t="s">
        <v>1330</v>
      </c>
      <c r="I510" s="68" t="s">
        <v>16</v>
      </c>
      <c r="J510" s="68">
        <v>25</v>
      </c>
      <c r="K510" s="68">
        <v>3.8991339847880099E-4</v>
      </c>
      <c r="L510" s="68">
        <v>3.3031582761092578E-4</v>
      </c>
      <c r="M510" s="68">
        <v>3.3077474056820787E-4</v>
      </c>
      <c r="N510" s="68">
        <v>4.0287963160916729E-4</v>
      </c>
      <c r="O510" s="68">
        <v>4.2495254002714592E-4</v>
      </c>
      <c r="P510" s="68">
        <v>4.1526444096665332E-4</v>
      </c>
      <c r="Q510" s="68">
        <v>4.0971996041885692E-4</v>
      </c>
      <c r="R510" s="68">
        <v>4.0176115993045131E-4</v>
      </c>
      <c r="S510" s="68">
        <v>4.1599604812499999E-4</v>
      </c>
      <c r="T510" s="68">
        <v>4.1228673421499999E-4</v>
      </c>
      <c r="U510" s="68">
        <v>4.1244175401750001E-4</v>
      </c>
      <c r="V510" s="68">
        <v>4.1356361379375002E-4</v>
      </c>
      <c r="W510" s="68">
        <v>3.5036227392401293E-4</v>
      </c>
      <c r="X510" s="68">
        <v>3.4505011741441409E-4</v>
      </c>
      <c r="Y510" s="68">
        <v>3.2592898031581931E-4</v>
      </c>
      <c r="Z510" s="68">
        <v>3.321934713732771E-4</v>
      </c>
      <c r="AA510" s="68">
        <v>3.4316012688332981E-4</v>
      </c>
      <c r="AB510" s="68">
        <v>3.5233793810961211E-4</v>
      </c>
      <c r="AC510" s="68">
        <v>3.431456158669173E-4</v>
      </c>
      <c r="AD510" s="68">
        <v>3.6291595757621901E-4</v>
      </c>
      <c r="AE510" s="68">
        <v>3.099500572929998E-4</v>
      </c>
      <c r="AF510" s="68">
        <v>3.4918174642749122E-4</v>
      </c>
      <c r="AG510" s="68">
        <v>3.7559577102190517E-4</v>
      </c>
      <c r="AH510" s="68" t="s">
        <v>549</v>
      </c>
    </row>
    <row r="511" spans="1:34" s="68" customFormat="1" ht="14.5" x14ac:dyDescent="0.35">
      <c r="A511" s="68" t="s">
        <v>832</v>
      </c>
      <c r="B511" s="68" t="s">
        <v>131</v>
      </c>
      <c r="C511" s="68" t="s">
        <v>47</v>
      </c>
      <c r="D511" s="68" t="s">
        <v>154</v>
      </c>
      <c r="E511" s="68" t="s">
        <v>155</v>
      </c>
      <c r="G511" s="68" t="s">
        <v>14</v>
      </c>
      <c r="H511" s="68" t="s">
        <v>20</v>
      </c>
      <c r="I511" s="68" t="s">
        <v>18</v>
      </c>
      <c r="J511" s="68">
        <v>298</v>
      </c>
      <c r="K511" s="68">
        <v>2.7909071705974E-5</v>
      </c>
      <c r="L511" s="68">
        <v>1.95279812792824E-5</v>
      </c>
      <c r="M511" s="68">
        <v>2.5419727831410099E-5</v>
      </c>
      <c r="N511" s="68">
        <v>2.7312554866561201E-5</v>
      </c>
      <c r="O511" s="68">
        <v>2.9173715411392799E-5</v>
      </c>
      <c r="P511" s="68">
        <v>2.4733251630256899E-5</v>
      </c>
      <c r="Q511" s="68">
        <v>4.2514803883452799E-5</v>
      </c>
      <c r="R511" s="68">
        <v>3.8355464842635698E-5</v>
      </c>
      <c r="S511" s="68">
        <v>2.8580288979999998E-5</v>
      </c>
      <c r="T511" s="68">
        <v>2.7914130839999998E-5</v>
      </c>
      <c r="U511" s="68">
        <v>2.6427471420000001E-5</v>
      </c>
      <c r="V511" s="68">
        <v>3.3577033779999997E-5</v>
      </c>
      <c r="W511" s="68">
        <v>3.5236784697936199E-5</v>
      </c>
      <c r="X511" s="68">
        <v>3.9961375726883999E-5</v>
      </c>
      <c r="Y511" s="68">
        <v>3.8364989985009897E-5</v>
      </c>
      <c r="Z511" s="68">
        <v>3.7321030702173799E-5</v>
      </c>
      <c r="AA511" s="68">
        <v>3.72111172099967E-5</v>
      </c>
      <c r="AB511" s="68">
        <v>3.8000699409275398E-5</v>
      </c>
      <c r="AC511" s="68">
        <v>3.7412043279359101E-5</v>
      </c>
      <c r="AD511" s="68">
        <v>3.9934793899969603E-5</v>
      </c>
      <c r="AE511" s="68">
        <v>3.4985092284099902E-5</v>
      </c>
      <c r="AF511" s="68">
        <v>3.5237068810758999E-5</v>
      </c>
      <c r="AG511" s="68">
        <v>3.6383349212197002E-5</v>
      </c>
      <c r="AH511" s="68" t="s">
        <v>545</v>
      </c>
    </row>
    <row r="512" spans="1:34" s="68" customFormat="1" ht="14.5" x14ac:dyDescent="0.35">
      <c r="A512" s="68" t="s">
        <v>832</v>
      </c>
      <c r="B512" s="68" t="s">
        <v>131</v>
      </c>
      <c r="C512" s="68" t="s">
        <v>47</v>
      </c>
      <c r="D512" s="68" t="s">
        <v>12</v>
      </c>
      <c r="E512" s="68" t="s">
        <v>12</v>
      </c>
      <c r="G512" s="68" t="s">
        <v>14</v>
      </c>
      <c r="H512" s="68" t="s">
        <v>1326</v>
      </c>
      <c r="I512" s="68" t="s">
        <v>17</v>
      </c>
      <c r="J512" s="68">
        <v>1</v>
      </c>
      <c r="K512" s="68">
        <v>1.83761852331965</v>
      </c>
      <c r="L512" s="68">
        <v>1.5567417937716701</v>
      </c>
      <c r="M512" s="68">
        <v>1.5589045995490101</v>
      </c>
      <c r="N512" s="68">
        <v>1.89872693937049</v>
      </c>
      <c r="O512" s="68">
        <v>2.0027541041990502</v>
      </c>
      <c r="P512" s="68">
        <v>1.9570951697823999</v>
      </c>
      <c r="Q512" s="68">
        <v>1.93096464901403</v>
      </c>
      <c r="R512" s="68">
        <v>1.89345570662334</v>
      </c>
      <c r="S512" s="68">
        <v>1.9605431530299999</v>
      </c>
      <c r="T512" s="68">
        <v>1.94306156871816</v>
      </c>
      <c r="U512" s="68">
        <v>1.94379215982292</v>
      </c>
      <c r="V512" s="68">
        <v>1.9490793602973</v>
      </c>
      <c r="W512" s="68">
        <v>1.6512184678623301</v>
      </c>
      <c r="X512" s="68">
        <v>1.6261828644722001</v>
      </c>
      <c r="Y512" s="68">
        <v>1.53606706989731</v>
      </c>
      <c r="Z512" s="68">
        <v>1.5655909201965501</v>
      </c>
      <c r="AA512" s="68">
        <v>1.6172755490981501</v>
      </c>
      <c r="AB512" s="68">
        <v>1.66052955365081</v>
      </c>
      <c r="AC512" s="68">
        <v>1.6172071602901299</v>
      </c>
      <c r="AD512" s="68">
        <v>1.71038258406143</v>
      </c>
      <c r="AE512" s="68">
        <v>1.46076018112665</v>
      </c>
      <c r="AF512" s="68">
        <v>1.6456547729409401</v>
      </c>
      <c r="AG512" s="68">
        <v>1.7701411359627901</v>
      </c>
      <c r="AH512" s="68" t="s">
        <v>549</v>
      </c>
    </row>
    <row r="513" spans="1:34" s="68" customFormat="1" ht="14.5" x14ac:dyDescent="0.35">
      <c r="A513" s="68" t="s">
        <v>832</v>
      </c>
      <c r="B513" s="68" t="s">
        <v>131</v>
      </c>
      <c r="C513" s="68" t="s">
        <v>47</v>
      </c>
      <c r="D513" s="68" t="s">
        <v>12</v>
      </c>
      <c r="E513" s="68" t="s">
        <v>12</v>
      </c>
      <c r="G513" s="68" t="s">
        <v>14</v>
      </c>
      <c r="H513" s="68" t="s">
        <v>1327</v>
      </c>
      <c r="I513" s="68" t="s">
        <v>17</v>
      </c>
      <c r="J513" s="68">
        <v>1</v>
      </c>
      <c r="K513" s="68">
        <v>0.220514222798358</v>
      </c>
      <c r="L513" s="68">
        <v>0.18680901525260041</v>
      </c>
      <c r="M513" s="68">
        <v>0.18706855194588121</v>
      </c>
      <c r="N513" s="68">
        <v>0.22784723272445881</v>
      </c>
      <c r="O513" s="68">
        <v>0.240330492503886</v>
      </c>
      <c r="P513" s="68">
        <v>0.23485142037388801</v>
      </c>
      <c r="Q513" s="68">
        <v>0.23171575788168361</v>
      </c>
      <c r="R513" s="68">
        <v>0.22721468479480081</v>
      </c>
      <c r="S513" s="68">
        <v>0.2352651783636</v>
      </c>
      <c r="T513" s="68">
        <v>0.23316738824617919</v>
      </c>
      <c r="U513" s="68">
        <v>0.23325505917875039</v>
      </c>
      <c r="V513" s="68">
        <v>0.23388952323567599</v>
      </c>
      <c r="W513" s="68">
        <v>0.1981462161434796</v>
      </c>
      <c r="X513" s="68">
        <v>0.19514194373666399</v>
      </c>
      <c r="Y513" s="68">
        <v>0.18432804838767719</v>
      </c>
      <c r="Z513" s="68">
        <v>0.187870910423586</v>
      </c>
      <c r="AA513" s="68">
        <v>0.194073065891778</v>
      </c>
      <c r="AB513" s="68">
        <v>0.19926354643809721</v>
      </c>
      <c r="AC513" s="68">
        <v>0.19406485923481559</v>
      </c>
      <c r="AD513" s="68">
        <v>0.20524591008737161</v>
      </c>
      <c r="AE513" s="68">
        <v>0.17529122173519801</v>
      </c>
      <c r="AF513" s="68">
        <v>0.19747857275291281</v>
      </c>
      <c r="AG513" s="68">
        <v>0.21241693631553479</v>
      </c>
      <c r="AH513" s="68" t="s">
        <v>549</v>
      </c>
    </row>
    <row r="514" spans="1:34" s="68" customFormat="1" ht="14.5" x14ac:dyDescent="0.35">
      <c r="A514" s="68" t="s">
        <v>832</v>
      </c>
      <c r="B514" s="68" t="s">
        <v>131</v>
      </c>
      <c r="C514" s="68" t="s">
        <v>47</v>
      </c>
      <c r="D514" s="68" t="s">
        <v>12</v>
      </c>
      <c r="E514" s="68" t="s">
        <v>12</v>
      </c>
      <c r="G514" s="68" t="s">
        <v>14</v>
      </c>
      <c r="H514" s="68" t="s">
        <v>1328</v>
      </c>
      <c r="I514" s="68" t="s">
        <v>17</v>
      </c>
      <c r="J514" s="68">
        <v>1</v>
      </c>
      <c r="K514" s="68">
        <v>0.25726659326475099</v>
      </c>
      <c r="L514" s="68">
        <v>0.2179438511280338</v>
      </c>
      <c r="M514" s="68">
        <v>0.21824664393686141</v>
      </c>
      <c r="N514" s="68">
        <v>0.26582177151186859</v>
      </c>
      <c r="O514" s="68">
        <v>0.28038557458786711</v>
      </c>
      <c r="P514" s="68">
        <v>0.273993323769536</v>
      </c>
      <c r="Q514" s="68">
        <v>0.27033505086196419</v>
      </c>
      <c r="R514" s="68">
        <v>0.26508379892726758</v>
      </c>
      <c r="S514" s="68">
        <v>0.27447604142420001</v>
      </c>
      <c r="T514" s="68">
        <v>0.27202861962054242</v>
      </c>
      <c r="U514" s="68">
        <v>0.27213090237520882</v>
      </c>
      <c r="V514" s="68">
        <v>0.27287111044162199</v>
      </c>
      <c r="W514" s="68">
        <v>0.23117058550072619</v>
      </c>
      <c r="X514" s="68">
        <v>0.227665601026108</v>
      </c>
      <c r="Y514" s="68">
        <v>0.21504938978562341</v>
      </c>
      <c r="Z514" s="68">
        <v>0.21918272882751699</v>
      </c>
      <c r="AA514" s="68">
        <v>0.22641857687374101</v>
      </c>
      <c r="AB514" s="68">
        <v>0.2324741375111134</v>
      </c>
      <c r="AC514" s="68">
        <v>0.22640900244061821</v>
      </c>
      <c r="AD514" s="68">
        <v>0.23945356176860019</v>
      </c>
      <c r="AE514" s="68">
        <v>0.204506425357731</v>
      </c>
      <c r="AF514" s="68">
        <v>0.2303916682117316</v>
      </c>
      <c r="AG514" s="68">
        <v>0.24781975903479059</v>
      </c>
      <c r="AH514" s="68" t="s">
        <v>549</v>
      </c>
    </row>
    <row r="515" spans="1:34" s="68" customFormat="1" ht="14.5" x14ac:dyDescent="0.35">
      <c r="A515" s="68" t="s">
        <v>832</v>
      </c>
      <c r="B515" s="68" t="s">
        <v>131</v>
      </c>
      <c r="C515" s="68" t="s">
        <v>47</v>
      </c>
      <c r="D515" s="68" t="s">
        <v>12</v>
      </c>
      <c r="E515" s="68" t="s">
        <v>12</v>
      </c>
      <c r="G515" s="68" t="s">
        <v>14</v>
      </c>
      <c r="H515" s="68" t="s">
        <v>1329</v>
      </c>
      <c r="I515" s="68" t="s">
        <v>17</v>
      </c>
      <c r="J515" s="68">
        <v>1</v>
      </c>
      <c r="K515" s="68">
        <v>0.40427607513032299</v>
      </c>
      <c r="L515" s="68">
        <v>0.34248319462976751</v>
      </c>
      <c r="M515" s="68">
        <v>0.34295901190078221</v>
      </c>
      <c r="N515" s="68">
        <v>0.41771992666150781</v>
      </c>
      <c r="O515" s="68">
        <v>0.44060590292379098</v>
      </c>
      <c r="P515" s="68">
        <v>0.43056093735212803</v>
      </c>
      <c r="Q515" s="68">
        <v>0.42481222278308661</v>
      </c>
      <c r="R515" s="68">
        <v>0.41656025545713482</v>
      </c>
      <c r="S515" s="68">
        <v>0.4313194936666</v>
      </c>
      <c r="T515" s="68">
        <v>0.42747354511799518</v>
      </c>
      <c r="U515" s="68">
        <v>0.42763427516104241</v>
      </c>
      <c r="V515" s="68">
        <v>0.42879745926540602</v>
      </c>
      <c r="W515" s="68">
        <v>0.36326806292971259</v>
      </c>
      <c r="X515" s="68">
        <v>0.35776023018388398</v>
      </c>
      <c r="Y515" s="68">
        <v>0.33793475537740819</v>
      </c>
      <c r="Z515" s="68">
        <v>0.34443000244324101</v>
      </c>
      <c r="AA515" s="68">
        <v>0.35580062080159303</v>
      </c>
      <c r="AB515" s="68">
        <v>0.36531650180317821</v>
      </c>
      <c r="AC515" s="68">
        <v>0.35578557526382859</v>
      </c>
      <c r="AD515" s="68">
        <v>0.37628416849351459</v>
      </c>
      <c r="AE515" s="68">
        <v>0.32136723984786297</v>
      </c>
      <c r="AF515" s="68">
        <v>0.36204405004700679</v>
      </c>
      <c r="AG515" s="68">
        <v>0.38943104991181382</v>
      </c>
      <c r="AH515" s="68" t="s">
        <v>549</v>
      </c>
    </row>
    <row r="516" spans="1:34" s="68" customFormat="1" ht="14.5" x14ac:dyDescent="0.35">
      <c r="A516" s="68" t="s">
        <v>832</v>
      </c>
      <c r="B516" s="68" t="s">
        <v>131</v>
      </c>
      <c r="C516" s="68" t="s">
        <v>47</v>
      </c>
      <c r="D516" s="68" t="s">
        <v>12</v>
      </c>
      <c r="E516" s="68" t="s">
        <v>12</v>
      </c>
      <c r="G516" s="68" t="s">
        <v>14</v>
      </c>
      <c r="H516" s="68" t="s">
        <v>1330</v>
      </c>
      <c r="I516" s="68" t="s">
        <v>17</v>
      </c>
      <c r="J516" s="68">
        <v>1</v>
      </c>
      <c r="K516" s="68">
        <v>0.82692833549384248</v>
      </c>
      <c r="L516" s="68">
        <v>0.70053380719725156</v>
      </c>
      <c r="M516" s="68">
        <v>0.70150706979705457</v>
      </c>
      <c r="N516" s="68">
        <v>0.8544271227167205</v>
      </c>
      <c r="O516" s="68">
        <v>0.90123934688957263</v>
      </c>
      <c r="P516" s="68">
        <v>0.88069282640208002</v>
      </c>
      <c r="Q516" s="68">
        <v>0.86893409205631356</v>
      </c>
      <c r="R516" s="68">
        <v>0.85205506798050301</v>
      </c>
      <c r="S516" s="68">
        <v>0.88224441886350002</v>
      </c>
      <c r="T516" s="68">
        <v>0.87437770592317199</v>
      </c>
      <c r="U516" s="68">
        <v>0.87470647192031403</v>
      </c>
      <c r="V516" s="68">
        <v>0.87708571213378506</v>
      </c>
      <c r="W516" s="68">
        <v>0.74304831053804854</v>
      </c>
      <c r="X516" s="68">
        <v>0.73178228901249009</v>
      </c>
      <c r="Y516" s="68">
        <v>0.69123018145378956</v>
      </c>
      <c r="Z516" s="68">
        <v>0.7045159140884476</v>
      </c>
      <c r="AA516" s="68">
        <v>0.72777399709416757</v>
      </c>
      <c r="AB516" s="68">
        <v>0.74723829914286455</v>
      </c>
      <c r="AC516" s="68">
        <v>0.72774322213055842</v>
      </c>
      <c r="AD516" s="68">
        <v>0.7696721628276435</v>
      </c>
      <c r="AE516" s="68">
        <v>0.65734208150699247</v>
      </c>
      <c r="AF516" s="68">
        <v>0.74054464782342311</v>
      </c>
      <c r="AG516" s="68">
        <v>0.79656351118325552</v>
      </c>
      <c r="AH516" s="68" t="s">
        <v>549</v>
      </c>
    </row>
    <row r="517" spans="1:34" s="68" customFormat="1" ht="14.5" x14ac:dyDescent="0.35">
      <c r="A517" s="68" t="s">
        <v>832</v>
      </c>
      <c r="B517" s="68" t="s">
        <v>131</v>
      </c>
      <c r="C517" s="68" t="s">
        <v>47</v>
      </c>
      <c r="D517" s="68" t="s">
        <v>154</v>
      </c>
      <c r="E517" s="68" t="s">
        <v>104</v>
      </c>
      <c r="G517" s="68" t="s">
        <v>14</v>
      </c>
      <c r="H517" s="68" t="s">
        <v>20</v>
      </c>
      <c r="I517" s="68" t="s">
        <v>16</v>
      </c>
      <c r="J517" s="68">
        <v>25</v>
      </c>
      <c r="K517" s="68">
        <v>1.6149209313766E-5</v>
      </c>
      <c r="L517" s="68">
        <v>4.3026224748046702E-5</v>
      </c>
      <c r="M517" s="68">
        <v>3.4268680565305498E-5</v>
      </c>
      <c r="N517" s="68">
        <v>3.32732279469502E-5</v>
      </c>
      <c r="O517" s="68">
        <v>2.9890379858500801E-5</v>
      </c>
      <c r="P517" s="68">
        <v>2.63967119333125E-5</v>
      </c>
      <c r="Q517" s="68">
        <v>2.48793210405294E-5</v>
      </c>
      <c r="R517" s="68">
        <v>1.3114241001598601E-4</v>
      </c>
      <c r="S517" s="68">
        <v>2.14600445E-4</v>
      </c>
      <c r="T517" s="68">
        <v>2.16436524575E-4</v>
      </c>
      <c r="U517" s="68">
        <v>2.2648791100000001E-4</v>
      </c>
      <c r="V517" s="68">
        <v>2.3309951214999999E-4</v>
      </c>
      <c r="W517" s="68">
        <v>2.0296074414325401E-4</v>
      </c>
      <c r="X517" s="68">
        <v>1.9906062859767099E-4</v>
      </c>
      <c r="Y517" s="68">
        <v>2.13345985017244E-4</v>
      </c>
      <c r="Z517" s="68">
        <v>2.15610971632651E-4</v>
      </c>
      <c r="AA517" s="68">
        <v>2.0761686901621501E-4</v>
      </c>
      <c r="AB517" s="68">
        <v>1.9357412974742801E-4</v>
      </c>
      <c r="AC517" s="68">
        <v>1.8813315374851299E-4</v>
      </c>
      <c r="AD517" s="68">
        <v>1.9374751473801E-4</v>
      </c>
      <c r="AE517" s="68">
        <v>1.6879229752098999E-4</v>
      </c>
      <c r="AF517" s="68">
        <v>1.8262278356853001E-4</v>
      </c>
      <c r="AG517" s="68">
        <v>1.9644392695404399E-4</v>
      </c>
      <c r="AH517" s="68" t="s">
        <v>546</v>
      </c>
    </row>
    <row r="518" spans="1:34" s="68" customFormat="1" ht="14.5" x14ac:dyDescent="0.35">
      <c r="A518" s="68" t="s">
        <v>832</v>
      </c>
      <c r="B518" s="68" t="s">
        <v>131</v>
      </c>
      <c r="C518" s="68" t="s">
        <v>47</v>
      </c>
      <c r="D518" s="68" t="s">
        <v>12</v>
      </c>
      <c r="E518" s="68" t="s">
        <v>12</v>
      </c>
      <c r="G518" s="68" t="s">
        <v>14</v>
      </c>
      <c r="H518" s="68" t="s">
        <v>1326</v>
      </c>
      <c r="I518" s="68" t="s">
        <v>18</v>
      </c>
      <c r="J518" s="68">
        <v>298</v>
      </c>
      <c r="K518" s="68">
        <v>1.0328372688594E-3</v>
      </c>
      <c r="L518" s="68">
        <v>8.7496992558271905E-4</v>
      </c>
      <c r="M518" s="68">
        <v>8.76185535016231E-4</v>
      </c>
      <c r="N518" s="68">
        <v>1.06718337972917E-3</v>
      </c>
      <c r="O518" s="68">
        <v>1.1256520615830199E-3</v>
      </c>
      <c r="P518" s="68">
        <v>1.0999893636272199E-3</v>
      </c>
      <c r="Q518" s="68">
        <v>1.0853026507095E-3</v>
      </c>
      <c r="R518" s="68">
        <v>1.0642206725268799E-3</v>
      </c>
      <c r="S518" s="68">
        <v>1.1019273097E-3</v>
      </c>
      <c r="T518" s="68">
        <v>1.0921017492984001E-3</v>
      </c>
      <c r="U518" s="68">
        <v>1.0925123795307999E-3</v>
      </c>
      <c r="V518" s="68">
        <v>1.0954840614270001E-3</v>
      </c>
      <c r="W518" s="68">
        <v>9.2807073448316301E-4</v>
      </c>
      <c r="X518" s="68">
        <v>9.1399942212884802E-4</v>
      </c>
      <c r="Y518" s="68">
        <v>8.6334965452546E-4</v>
      </c>
      <c r="Z518" s="68">
        <v>8.7994359528210302E-4</v>
      </c>
      <c r="AA518" s="68">
        <v>9.08993047210953E-4</v>
      </c>
      <c r="AB518" s="68">
        <v>9.3330404939257199E-4</v>
      </c>
      <c r="AC518" s="68">
        <v>9.0895460914081202E-4</v>
      </c>
      <c r="AD518" s="68">
        <v>9.6132404762411803E-4</v>
      </c>
      <c r="AE518" s="68">
        <v>8.2102326287390097E-4</v>
      </c>
      <c r="AF518" s="68">
        <v>9.2494364831459896E-4</v>
      </c>
      <c r="AG518" s="68">
        <v>9.9491146457357993E-4</v>
      </c>
      <c r="AH518" s="68" t="s">
        <v>549</v>
      </c>
    </row>
    <row r="519" spans="1:34" s="68" customFormat="1" ht="14.5" x14ac:dyDescent="0.35">
      <c r="A519" s="68" t="s">
        <v>832</v>
      </c>
      <c r="B519" s="68" t="s">
        <v>131</v>
      </c>
      <c r="C519" s="68" t="s">
        <v>47</v>
      </c>
      <c r="D519" s="68" t="s">
        <v>12</v>
      </c>
      <c r="E519" s="68" t="s">
        <v>12</v>
      </c>
      <c r="G519" s="68" t="s">
        <v>14</v>
      </c>
      <c r="H519" s="68" t="s">
        <v>1327</v>
      </c>
      <c r="I519" s="68" t="s">
        <v>18</v>
      </c>
      <c r="J519" s="68">
        <v>298</v>
      </c>
      <c r="K519" s="68">
        <v>1.23940472263128E-4</v>
      </c>
      <c r="L519" s="68">
        <v>1.049963910699263E-4</v>
      </c>
      <c r="M519" s="68">
        <v>1.051422642019477E-4</v>
      </c>
      <c r="N519" s="68">
        <v>1.2806200556750039E-4</v>
      </c>
      <c r="O519" s="68">
        <v>1.3507824738996239E-4</v>
      </c>
      <c r="P519" s="68">
        <v>1.3199872363526641E-4</v>
      </c>
      <c r="Q519" s="68">
        <v>1.3023631808514001E-4</v>
      </c>
      <c r="R519" s="68">
        <v>1.277064807032256E-4</v>
      </c>
      <c r="S519" s="68">
        <v>1.3223127716399999E-4</v>
      </c>
      <c r="T519" s="68">
        <v>1.3105220991580801E-4</v>
      </c>
      <c r="U519" s="68">
        <v>1.3110148554369599E-4</v>
      </c>
      <c r="V519" s="68">
        <v>1.3145808737124E-4</v>
      </c>
      <c r="W519" s="68">
        <v>1.113684881379796E-4</v>
      </c>
      <c r="X519" s="68">
        <v>1.096799306554618E-4</v>
      </c>
      <c r="Y519" s="68">
        <v>1.036019585430552E-4</v>
      </c>
      <c r="Z519" s="68">
        <v>1.0559323143385241E-4</v>
      </c>
      <c r="AA519" s="68">
        <v>1.090791656653144E-4</v>
      </c>
      <c r="AB519" s="68">
        <v>1.119964859271086E-4</v>
      </c>
      <c r="AC519" s="68">
        <v>1.090745530968974E-4</v>
      </c>
      <c r="AD519" s="68">
        <v>1.153588857148942E-4</v>
      </c>
      <c r="AE519" s="68">
        <v>9.8522791544868106E-5</v>
      </c>
      <c r="AF519" s="68">
        <v>1.1099323779775189E-4</v>
      </c>
      <c r="AG519" s="68">
        <v>1.193893757488296E-4</v>
      </c>
      <c r="AH519" s="68" t="s">
        <v>549</v>
      </c>
    </row>
    <row r="520" spans="1:34" s="68" customFormat="1" ht="14.5" x14ac:dyDescent="0.35">
      <c r="A520" s="68" t="s">
        <v>832</v>
      </c>
      <c r="B520" s="68" t="s">
        <v>131</v>
      </c>
      <c r="C520" s="68" t="s">
        <v>47</v>
      </c>
      <c r="D520" s="68" t="s">
        <v>12</v>
      </c>
      <c r="E520" s="68" t="s">
        <v>12</v>
      </c>
      <c r="G520" s="68" t="s">
        <v>14</v>
      </c>
      <c r="H520" s="68" t="s">
        <v>1328</v>
      </c>
      <c r="I520" s="68" t="s">
        <v>18</v>
      </c>
      <c r="J520" s="68">
        <v>298</v>
      </c>
      <c r="K520" s="68">
        <v>1.44597217640316E-4</v>
      </c>
      <c r="L520" s="68">
        <v>1.224957895815807E-4</v>
      </c>
      <c r="M520" s="68">
        <v>1.2266597490227229E-4</v>
      </c>
      <c r="N520" s="68">
        <v>1.494056731620838E-4</v>
      </c>
      <c r="O520" s="68">
        <v>1.5759128862162281E-4</v>
      </c>
      <c r="P520" s="68">
        <v>1.5399851090781079E-4</v>
      </c>
      <c r="Q520" s="68">
        <v>1.5194237109932999E-4</v>
      </c>
      <c r="R520" s="68">
        <v>1.4899089415376321E-4</v>
      </c>
      <c r="S520" s="68">
        <v>1.5426982335800001E-4</v>
      </c>
      <c r="T520" s="68">
        <v>1.5289424490177601E-4</v>
      </c>
      <c r="U520" s="68">
        <v>1.5295173313431199E-4</v>
      </c>
      <c r="V520" s="68">
        <v>1.5336776859978E-4</v>
      </c>
      <c r="W520" s="68">
        <v>1.2992990282764279E-4</v>
      </c>
      <c r="X520" s="68">
        <v>1.279599190980387E-4</v>
      </c>
      <c r="Y520" s="68">
        <v>1.208689516335644E-4</v>
      </c>
      <c r="Z520" s="68">
        <v>1.231921033394944E-4</v>
      </c>
      <c r="AA520" s="68">
        <v>1.2725902660953341E-4</v>
      </c>
      <c r="AB520" s="68">
        <v>1.306625669149601E-4</v>
      </c>
      <c r="AC520" s="68">
        <v>1.2725364527971369E-4</v>
      </c>
      <c r="AD520" s="68">
        <v>1.345853666673765E-4</v>
      </c>
      <c r="AE520" s="68">
        <v>1.1494325680234619E-4</v>
      </c>
      <c r="AF520" s="68">
        <v>1.2949211076404389E-4</v>
      </c>
      <c r="AG520" s="68">
        <v>1.3928760504030121E-4</v>
      </c>
      <c r="AH520" s="68" t="s">
        <v>549</v>
      </c>
    </row>
    <row r="521" spans="1:34" s="68" customFormat="1" ht="14.5" x14ac:dyDescent="0.35">
      <c r="A521" s="68" t="s">
        <v>832</v>
      </c>
      <c r="B521" s="68" t="s">
        <v>131</v>
      </c>
      <c r="C521" s="68" t="s">
        <v>47</v>
      </c>
      <c r="D521" s="68" t="s">
        <v>12</v>
      </c>
      <c r="E521" s="68" t="s">
        <v>12</v>
      </c>
      <c r="G521" s="68" t="s">
        <v>14</v>
      </c>
      <c r="H521" s="68" t="s">
        <v>1329</v>
      </c>
      <c r="I521" s="68" t="s">
        <v>18</v>
      </c>
      <c r="J521" s="68">
        <v>298</v>
      </c>
      <c r="K521" s="68">
        <v>2.27224199149068E-4</v>
      </c>
      <c r="L521" s="68">
        <v>1.9249338362819821E-4</v>
      </c>
      <c r="M521" s="68">
        <v>1.9276081770357081E-4</v>
      </c>
      <c r="N521" s="68">
        <v>2.3478034354041741E-4</v>
      </c>
      <c r="O521" s="68">
        <v>2.476434535482644E-4</v>
      </c>
      <c r="P521" s="68">
        <v>2.419976599979884E-4</v>
      </c>
      <c r="Q521" s="68">
        <v>2.3876658315609E-4</v>
      </c>
      <c r="R521" s="68">
        <v>2.3412854795591361E-4</v>
      </c>
      <c r="S521" s="68">
        <v>2.4242400813399999E-4</v>
      </c>
      <c r="T521" s="68">
        <v>2.4026238484564801E-4</v>
      </c>
      <c r="U521" s="68">
        <v>2.4035272349677599E-4</v>
      </c>
      <c r="V521" s="68">
        <v>2.4100649351393999E-4</v>
      </c>
      <c r="W521" s="68">
        <v>2.041755615862959E-4</v>
      </c>
      <c r="X521" s="68">
        <v>2.0107987286834659E-4</v>
      </c>
      <c r="Y521" s="68">
        <v>1.899369239956012E-4</v>
      </c>
      <c r="Z521" s="68">
        <v>1.9358759096206271E-4</v>
      </c>
      <c r="AA521" s="68">
        <v>1.9997847038640969E-4</v>
      </c>
      <c r="AB521" s="68">
        <v>2.0532689086636579E-4</v>
      </c>
      <c r="AC521" s="68">
        <v>1.9997001401097871E-4</v>
      </c>
      <c r="AD521" s="68">
        <v>2.1149129047730601E-4</v>
      </c>
      <c r="AE521" s="68">
        <v>1.8062511783225821E-4</v>
      </c>
      <c r="AF521" s="68">
        <v>2.034876026292118E-4</v>
      </c>
      <c r="AG521" s="68">
        <v>2.188805222061876E-4</v>
      </c>
      <c r="AH521" s="68" t="s">
        <v>549</v>
      </c>
    </row>
    <row r="522" spans="1:34" s="68" customFormat="1" ht="14.5" x14ac:dyDescent="0.35">
      <c r="A522" s="68" t="s">
        <v>832</v>
      </c>
      <c r="B522" s="68" t="s">
        <v>131</v>
      </c>
      <c r="C522" s="68" t="s">
        <v>47</v>
      </c>
      <c r="D522" s="68" t="s">
        <v>12</v>
      </c>
      <c r="E522" s="68" t="s">
        <v>12</v>
      </c>
      <c r="G522" s="68" t="s">
        <v>14</v>
      </c>
      <c r="H522" s="68" t="s">
        <v>1330</v>
      </c>
      <c r="I522" s="68" t="s">
        <v>18</v>
      </c>
      <c r="J522" s="68">
        <v>298</v>
      </c>
      <c r="K522" s="68">
        <v>4.6477677098672999E-4</v>
      </c>
      <c r="L522" s="68">
        <v>3.937364665122236E-4</v>
      </c>
      <c r="M522" s="68">
        <v>3.9428349075730398E-4</v>
      </c>
      <c r="N522" s="68">
        <v>4.8023252087812653E-4</v>
      </c>
      <c r="O522" s="68">
        <v>5.0654342771235894E-4</v>
      </c>
      <c r="P522" s="68">
        <v>4.9499521363224896E-4</v>
      </c>
      <c r="Q522" s="68">
        <v>4.8838619281927503E-4</v>
      </c>
      <c r="R522" s="68">
        <v>4.7889930263709602E-4</v>
      </c>
      <c r="S522" s="68">
        <v>4.9586728936500005E-4</v>
      </c>
      <c r="T522" s="68">
        <v>4.9144578718428008E-4</v>
      </c>
      <c r="U522" s="68">
        <v>4.9163057078886003E-4</v>
      </c>
      <c r="V522" s="68">
        <v>4.929678276421501E-4</v>
      </c>
      <c r="W522" s="68">
        <v>4.1763183051742329E-4</v>
      </c>
      <c r="X522" s="68">
        <v>4.1129973995798161E-4</v>
      </c>
      <c r="Y522" s="68">
        <v>3.8850734453645699E-4</v>
      </c>
      <c r="Z522" s="68">
        <v>3.9597461787694638E-4</v>
      </c>
      <c r="AA522" s="68">
        <v>4.0904687124492878E-4</v>
      </c>
      <c r="AB522" s="68">
        <v>4.1998682222665738E-4</v>
      </c>
      <c r="AC522" s="68">
        <v>4.090295741133654E-4</v>
      </c>
      <c r="AD522" s="68">
        <v>4.3259582143085311E-4</v>
      </c>
      <c r="AE522" s="68">
        <v>3.6946046829325552E-4</v>
      </c>
      <c r="AF522" s="68">
        <v>4.1622464174156948E-4</v>
      </c>
      <c r="AG522" s="68">
        <v>4.4771015905811101E-4</v>
      </c>
      <c r="AH522" s="68" t="s">
        <v>549</v>
      </c>
    </row>
    <row r="523" spans="1:34" s="68" customFormat="1" ht="14.5" x14ac:dyDescent="0.35">
      <c r="A523" s="68" t="s">
        <v>832</v>
      </c>
      <c r="B523" s="68" t="s">
        <v>131</v>
      </c>
      <c r="C523" s="68" t="s">
        <v>47</v>
      </c>
      <c r="D523" s="68" t="s">
        <v>154</v>
      </c>
      <c r="E523" s="68" t="s">
        <v>104</v>
      </c>
      <c r="G523" s="68" t="s">
        <v>14</v>
      </c>
      <c r="H523" s="68" t="s">
        <v>20</v>
      </c>
      <c r="I523" s="68" t="s">
        <v>17</v>
      </c>
      <c r="J523" s="68">
        <v>1</v>
      </c>
      <c r="K523" s="68">
        <v>3.42492431126349E-2</v>
      </c>
      <c r="L523" s="68">
        <v>9.1250017445657403E-2</v>
      </c>
      <c r="M523" s="68">
        <v>7.2677017742899905E-2</v>
      </c>
      <c r="N523" s="68">
        <v>7.0565861829891899E-2</v>
      </c>
      <c r="O523" s="68">
        <v>6.3391517603908598E-2</v>
      </c>
      <c r="P523" s="68">
        <v>5.5982146668169197E-2</v>
      </c>
      <c r="Q523" s="68">
        <v>5.27640640627546E-2</v>
      </c>
      <c r="R523" s="68">
        <v>0.27812682316190301</v>
      </c>
      <c r="S523" s="68">
        <v>0.45512462375599999</v>
      </c>
      <c r="T523" s="68">
        <v>0.45901858131866002</v>
      </c>
      <c r="U523" s="68">
        <v>0.48033556164879998</v>
      </c>
      <c r="V523" s="68">
        <v>0.49435744536772003</v>
      </c>
      <c r="W523" s="68">
        <v>0.43043914617901302</v>
      </c>
      <c r="X523" s="68">
        <v>0.42216778112994002</v>
      </c>
      <c r="Y523" s="68">
        <v>0.45246416502457099</v>
      </c>
      <c r="Z523" s="68">
        <v>0.45726774863852598</v>
      </c>
      <c r="AA523" s="68">
        <v>0.44031385580958998</v>
      </c>
      <c r="AB523" s="68">
        <v>0.41053201436834502</v>
      </c>
      <c r="AC523" s="68">
        <v>0.39899279246984598</v>
      </c>
      <c r="AD523" s="68">
        <v>0.41089972925637103</v>
      </c>
      <c r="AE523" s="68">
        <v>0.35797470458251501</v>
      </c>
      <c r="AF523" s="68">
        <v>0.38730639939213801</v>
      </c>
      <c r="AG523" s="68">
        <v>0.416618280284137</v>
      </c>
      <c r="AH523" s="68" t="s">
        <v>546</v>
      </c>
    </row>
    <row r="524" spans="1:34" s="68" customFormat="1" ht="14.5" x14ac:dyDescent="0.35">
      <c r="A524" s="68" t="s">
        <v>832</v>
      </c>
      <c r="B524" s="68" t="s">
        <v>131</v>
      </c>
      <c r="C524" s="68" t="s">
        <v>47</v>
      </c>
      <c r="D524" s="68" t="s">
        <v>154</v>
      </c>
      <c r="E524" s="68" t="s">
        <v>104</v>
      </c>
      <c r="G524" s="68" t="s">
        <v>14</v>
      </c>
      <c r="H524" s="68" t="s">
        <v>20</v>
      </c>
      <c r="I524" s="68" t="s">
        <v>18</v>
      </c>
      <c r="J524" s="68">
        <v>298</v>
      </c>
      <c r="K524" s="68">
        <v>1.9249857502009098E-5</v>
      </c>
      <c r="L524" s="68">
        <v>5.1287259899671702E-5</v>
      </c>
      <c r="M524" s="68">
        <v>4.0848267233844197E-5</v>
      </c>
      <c r="N524" s="68">
        <v>3.9661687712764603E-5</v>
      </c>
      <c r="O524" s="68">
        <v>3.5629332791332998E-5</v>
      </c>
      <c r="P524" s="68">
        <v>3.1464880624508498E-5</v>
      </c>
      <c r="Q524" s="68">
        <v>2.9656150680311001E-5</v>
      </c>
      <c r="R524" s="68">
        <v>1.5632175273905499E-4</v>
      </c>
      <c r="S524" s="68">
        <v>2.5580373044000002E-4</v>
      </c>
      <c r="T524" s="68">
        <v>2.5799233729339999E-4</v>
      </c>
      <c r="U524" s="68">
        <v>2.6997358991200001E-4</v>
      </c>
      <c r="V524" s="68">
        <v>2.7785461848279998E-4</v>
      </c>
      <c r="W524" s="68">
        <v>2.4192920701875901E-4</v>
      </c>
      <c r="X524" s="68">
        <v>2.37280269288424E-4</v>
      </c>
      <c r="Y524" s="68">
        <v>2.5430841414055498E-4</v>
      </c>
      <c r="Z524" s="68">
        <v>2.5700827818612E-4</v>
      </c>
      <c r="AA524" s="68">
        <v>2.4747930786732901E-4</v>
      </c>
      <c r="AB524" s="68">
        <v>2.30740362658934E-4</v>
      </c>
      <c r="AC524" s="68">
        <v>2.2425471926822699E-4</v>
      </c>
      <c r="AD524" s="68">
        <v>2.3094703756770701E-4</v>
      </c>
      <c r="AE524" s="68">
        <v>2.0120041864502E-4</v>
      </c>
      <c r="AF524" s="68">
        <v>2.1768635801368801E-4</v>
      </c>
      <c r="AG524" s="68">
        <v>2.34161160929221E-4</v>
      </c>
      <c r="AH524" s="68" t="s">
        <v>546</v>
      </c>
    </row>
    <row r="525" spans="1:34" s="68" customFormat="1" ht="14.5" x14ac:dyDescent="0.35">
      <c r="A525" s="68" t="s">
        <v>832</v>
      </c>
      <c r="B525" s="68" t="s">
        <v>9</v>
      </c>
      <c r="C525" s="68" t="s">
        <v>34</v>
      </c>
      <c r="D525" s="68" t="s">
        <v>35</v>
      </c>
      <c r="E525" s="68" t="s">
        <v>727</v>
      </c>
      <c r="F525" s="68" t="s">
        <v>1053</v>
      </c>
      <c r="G525" s="68" t="s">
        <v>40</v>
      </c>
      <c r="H525" s="68" t="s">
        <v>724</v>
      </c>
      <c r="I525" s="68" t="s">
        <v>16</v>
      </c>
      <c r="J525" s="68">
        <v>25</v>
      </c>
      <c r="AE525" s="68">
        <v>8.6253608544047601E-7</v>
      </c>
      <c r="AF525" s="68">
        <v>1.4663607634000001E-8</v>
      </c>
      <c r="AH525" s="68" t="s">
        <v>1054</v>
      </c>
    </row>
    <row r="526" spans="1:34" s="68" customFormat="1" ht="14.5" x14ac:dyDescent="0.35">
      <c r="A526" s="68" t="s">
        <v>832</v>
      </c>
      <c r="B526" s="68" t="s">
        <v>9</v>
      </c>
      <c r="C526" s="68" t="s">
        <v>34</v>
      </c>
      <c r="D526" s="68" t="s">
        <v>35</v>
      </c>
      <c r="E526" s="68" t="s">
        <v>727</v>
      </c>
      <c r="F526" s="68" t="s">
        <v>1053</v>
      </c>
      <c r="G526" s="68" t="s">
        <v>40</v>
      </c>
      <c r="H526" s="68" t="s">
        <v>724</v>
      </c>
      <c r="I526" s="68" t="s">
        <v>17</v>
      </c>
      <c r="J526" s="68">
        <v>1</v>
      </c>
      <c r="AE526" s="68">
        <v>1.8557890606623101E-3</v>
      </c>
      <c r="AF526" s="68">
        <v>3.1650669793957002E-5</v>
      </c>
      <c r="AH526" s="68" t="s">
        <v>1054</v>
      </c>
    </row>
    <row r="527" spans="1:34" s="68" customFormat="1" ht="14.5" x14ac:dyDescent="0.35">
      <c r="A527" s="68" t="s">
        <v>832</v>
      </c>
      <c r="B527" s="68" t="s">
        <v>9</v>
      </c>
      <c r="C527" s="68" t="s">
        <v>34</v>
      </c>
      <c r="D527" s="68" t="s">
        <v>35</v>
      </c>
      <c r="E527" s="68" t="s">
        <v>727</v>
      </c>
      <c r="F527" s="68" t="s">
        <v>1053</v>
      </c>
      <c r="G527" s="68" t="s">
        <v>40</v>
      </c>
      <c r="H527" s="68" t="s">
        <v>724</v>
      </c>
      <c r="I527" s="68" t="s">
        <v>18</v>
      </c>
      <c r="J527" s="68">
        <v>298</v>
      </c>
      <c r="AE527" s="68">
        <v>1.0281430138448599E-6</v>
      </c>
      <c r="AF527" s="68">
        <v>1.7479020299E-8</v>
      </c>
      <c r="AH527" s="68" t="s">
        <v>1054</v>
      </c>
    </row>
    <row r="528" spans="1:34" s="68" customFormat="1" ht="14.5" x14ac:dyDescent="0.35">
      <c r="A528" s="68" t="s">
        <v>832</v>
      </c>
      <c r="B528" s="68" t="s">
        <v>999</v>
      </c>
      <c r="C528" s="68" t="s">
        <v>34</v>
      </c>
      <c r="D528" s="68" t="s">
        <v>35</v>
      </c>
      <c r="E528" s="68" t="s">
        <v>727</v>
      </c>
      <c r="F528" s="68" t="s">
        <v>1000</v>
      </c>
      <c r="G528" s="68" t="s">
        <v>40</v>
      </c>
      <c r="H528" s="68" t="s">
        <v>21</v>
      </c>
      <c r="I528" s="68" t="s">
        <v>16</v>
      </c>
      <c r="J528" s="68">
        <v>25</v>
      </c>
      <c r="AC528" s="68">
        <v>1.4458306794905599E-8</v>
      </c>
      <c r="AD528" s="68">
        <v>1.28451761122826E-8</v>
      </c>
      <c r="AE528" s="68">
        <v>1.13249472833333E-8</v>
      </c>
      <c r="AH528" s="68" t="s">
        <v>1001</v>
      </c>
    </row>
    <row r="529" spans="1:34" s="68" customFormat="1" ht="14.5" x14ac:dyDescent="0.35">
      <c r="A529" s="68" t="s">
        <v>832</v>
      </c>
      <c r="B529" s="68" t="s">
        <v>999</v>
      </c>
      <c r="C529" s="68" t="s">
        <v>34</v>
      </c>
      <c r="D529" s="68" t="s">
        <v>35</v>
      </c>
      <c r="E529" s="68" t="s">
        <v>727</v>
      </c>
      <c r="F529" s="68" t="s">
        <v>1000</v>
      </c>
      <c r="G529" s="68" t="s">
        <v>40</v>
      </c>
      <c r="H529" s="68" t="s">
        <v>21</v>
      </c>
      <c r="I529" s="68" t="s">
        <v>17</v>
      </c>
      <c r="J529" s="68">
        <v>1</v>
      </c>
      <c r="AC529" s="68">
        <v>1.44775845372988E-5</v>
      </c>
      <c r="AD529" s="68">
        <v>1.28623030137657E-5</v>
      </c>
      <c r="AE529" s="68">
        <v>1.1340047213225999E-5</v>
      </c>
      <c r="AH529" s="68" t="s">
        <v>1001</v>
      </c>
    </row>
    <row r="530" spans="1:34" s="68" customFormat="1" ht="14.5" x14ac:dyDescent="0.35">
      <c r="A530" s="68" t="s">
        <v>832</v>
      </c>
      <c r="B530" s="68" t="s">
        <v>999</v>
      </c>
      <c r="C530" s="68" t="s">
        <v>34</v>
      </c>
      <c r="D530" s="68" t="s">
        <v>35</v>
      </c>
      <c r="E530" s="68" t="s">
        <v>727</v>
      </c>
      <c r="F530" s="68" t="s">
        <v>1000</v>
      </c>
      <c r="G530" s="68" t="s">
        <v>40</v>
      </c>
      <c r="H530" s="68" t="s">
        <v>21</v>
      </c>
      <c r="I530" s="68" t="s">
        <v>18</v>
      </c>
      <c r="J530" s="68">
        <v>298</v>
      </c>
      <c r="AC530" s="68">
        <v>3.4468603399054902E-8</v>
      </c>
      <c r="AD530" s="68">
        <v>3.0622899851681801E-8</v>
      </c>
      <c r="AE530" s="68">
        <v>2.69986743237871E-8</v>
      </c>
      <c r="AH530" s="68" t="s">
        <v>1001</v>
      </c>
    </row>
    <row r="531" spans="1:34" s="68" customFormat="1" ht="14.5" x14ac:dyDescent="0.35">
      <c r="A531" s="68" t="s">
        <v>832</v>
      </c>
      <c r="B531" s="68" t="s">
        <v>9</v>
      </c>
      <c r="C531" s="68" t="s">
        <v>34</v>
      </c>
      <c r="D531" s="68" t="s">
        <v>35</v>
      </c>
      <c r="E531" s="68" t="s">
        <v>727</v>
      </c>
      <c r="F531" s="68" t="s">
        <v>1144</v>
      </c>
      <c r="G531" s="68" t="s">
        <v>40</v>
      </c>
      <c r="H531" s="68" t="s">
        <v>723</v>
      </c>
      <c r="I531" s="68" t="s">
        <v>16</v>
      </c>
      <c r="J531" s="68">
        <v>25</v>
      </c>
      <c r="T531" s="68">
        <v>1.5495740630613499E-5</v>
      </c>
      <c r="U531" s="68">
        <v>1.49359788221131E-5</v>
      </c>
      <c r="V531" s="68">
        <v>1.5311795627437902E-5</v>
      </c>
      <c r="W531" s="68">
        <v>1.4640498778656E-5</v>
      </c>
      <c r="X531" s="68">
        <v>2.9567961644236099E-6</v>
      </c>
      <c r="Y531" s="68">
        <v>1.58457419881155E-4</v>
      </c>
      <c r="Z531" s="68">
        <v>1.4494599933813099E-4</v>
      </c>
      <c r="AA531" s="68">
        <v>1.5152426907112101E-4</v>
      </c>
      <c r="AB531" s="68">
        <v>5.6828726815050201E-5</v>
      </c>
      <c r="AC531" s="68">
        <v>2.4902101634332101E-5</v>
      </c>
      <c r="AD531" s="68">
        <v>2.0533169726705998E-5</v>
      </c>
      <c r="AH531" s="68" t="s">
        <v>730</v>
      </c>
    </row>
    <row r="532" spans="1:34" s="68" customFormat="1" ht="14.5" x14ac:dyDescent="0.35">
      <c r="A532" s="68" t="s">
        <v>832</v>
      </c>
      <c r="B532" s="68" t="s">
        <v>9</v>
      </c>
      <c r="C532" s="68" t="s">
        <v>34</v>
      </c>
      <c r="D532" s="68" t="s">
        <v>35</v>
      </c>
      <c r="E532" s="68" t="s">
        <v>727</v>
      </c>
      <c r="F532" s="68" t="s">
        <v>1144</v>
      </c>
      <c r="G532" s="68" t="s">
        <v>40</v>
      </c>
      <c r="H532" s="68" t="s">
        <v>723</v>
      </c>
      <c r="I532" s="68" t="s">
        <v>17</v>
      </c>
      <c r="J532" s="68">
        <v>1</v>
      </c>
      <c r="T532" s="68">
        <v>5.7986862546227903E-2</v>
      </c>
      <c r="U532" s="68">
        <v>5.6399548259750201E-2</v>
      </c>
      <c r="V532" s="68">
        <v>5.7818665031484799E-2</v>
      </c>
      <c r="W532" s="68">
        <v>5.5835092946278503E-2</v>
      </c>
      <c r="X532" s="68">
        <v>4.9232294421749999E-2</v>
      </c>
      <c r="Y532" s="68">
        <v>5.4479647629246397E-2</v>
      </c>
      <c r="Z532" s="68">
        <v>4.9374844653392397E-2</v>
      </c>
      <c r="AA532" s="68">
        <v>5.2512128230470599E-2</v>
      </c>
      <c r="AB532" s="68">
        <v>2.0032005816037399E-2</v>
      </c>
      <c r="AC532" s="68">
        <v>8.9007412016812205E-3</v>
      </c>
      <c r="AD532" s="68">
        <v>1.20646817051656E-2</v>
      </c>
      <c r="AH532" s="68" t="s">
        <v>730</v>
      </c>
    </row>
    <row r="533" spans="1:34" s="68" customFormat="1" ht="14.5" x14ac:dyDescent="0.35">
      <c r="A533" s="68" t="s">
        <v>832</v>
      </c>
      <c r="B533" s="68" t="s">
        <v>9</v>
      </c>
      <c r="C533" s="68" t="s">
        <v>34</v>
      </c>
      <c r="D533" s="68" t="s">
        <v>35</v>
      </c>
      <c r="E533" s="68" t="s">
        <v>727</v>
      </c>
      <c r="F533" s="68" t="s">
        <v>1144</v>
      </c>
      <c r="G533" s="68" t="s">
        <v>40</v>
      </c>
      <c r="H533" s="68" t="s">
        <v>723</v>
      </c>
      <c r="I533" s="68" t="s">
        <v>18</v>
      </c>
      <c r="J533" s="68">
        <v>298</v>
      </c>
      <c r="T533" s="68">
        <v>2.56756571591037E-4</v>
      </c>
      <c r="U533" s="68">
        <v>2.6897018664446301E-4</v>
      </c>
      <c r="V533" s="68">
        <v>2.7573797317363599E-4</v>
      </c>
      <c r="W533" s="68">
        <v>2.6924985731728698E-4</v>
      </c>
      <c r="X533" s="68">
        <v>3.52450102799293E-6</v>
      </c>
      <c r="Y533" s="68">
        <v>2.7447420262284301E-4</v>
      </c>
      <c r="Z533" s="68">
        <v>2.5122070003166298E-4</v>
      </c>
      <c r="AA533" s="68">
        <v>2.6233562307612698E-4</v>
      </c>
      <c r="AB533" s="68">
        <v>9.82923391267003E-5</v>
      </c>
      <c r="AC533" s="68">
        <v>4.3034576375748E-5</v>
      </c>
      <c r="AD533" s="68">
        <v>3.4105874522035198E-5</v>
      </c>
      <c r="AH533" s="68" t="s">
        <v>730</v>
      </c>
    </row>
    <row r="534" spans="1:34" s="68" customFormat="1" ht="14.5" x14ac:dyDescent="0.35">
      <c r="A534" s="68" t="s">
        <v>832</v>
      </c>
      <c r="B534" s="68" t="s">
        <v>9</v>
      </c>
      <c r="C534" s="68" t="s">
        <v>34</v>
      </c>
      <c r="D534" s="68" t="s">
        <v>35</v>
      </c>
      <c r="E534" s="68" t="s">
        <v>727</v>
      </c>
      <c r="F534" s="68" t="s">
        <v>1144</v>
      </c>
      <c r="G534" s="68" t="s">
        <v>40</v>
      </c>
      <c r="H534" s="68" t="s">
        <v>724</v>
      </c>
      <c r="I534" s="68" t="s">
        <v>16</v>
      </c>
      <c r="J534" s="68">
        <v>25</v>
      </c>
      <c r="AE534" s="68">
        <v>1.84723378041607E-5</v>
      </c>
      <c r="AF534" s="68">
        <v>2.4075858655450001E-5</v>
      </c>
      <c r="AG534" s="68">
        <v>4.0057183066388999E-5</v>
      </c>
      <c r="AH534" s="68" t="s">
        <v>1145</v>
      </c>
    </row>
    <row r="535" spans="1:34" s="68" customFormat="1" ht="14.5" x14ac:dyDescent="0.35">
      <c r="A535" s="68" t="s">
        <v>832</v>
      </c>
      <c r="B535" s="68" t="s">
        <v>9</v>
      </c>
      <c r="C535" s="68" t="s">
        <v>34</v>
      </c>
      <c r="D535" s="68" t="s">
        <v>35</v>
      </c>
      <c r="E535" s="68" t="s">
        <v>727</v>
      </c>
      <c r="F535" s="68" t="s">
        <v>1144</v>
      </c>
      <c r="G535" s="68" t="s">
        <v>40</v>
      </c>
      <c r="H535" s="68" t="s">
        <v>724</v>
      </c>
      <c r="I535" s="68" t="s">
        <v>17</v>
      </c>
      <c r="J535" s="68">
        <v>1</v>
      </c>
      <c r="AE535" s="68">
        <v>1.24896684171188E-2</v>
      </c>
      <c r="AF535" s="68">
        <v>1.8194244416073001E-2</v>
      </c>
      <c r="AG535" s="68">
        <v>2.0559933363354099E-2</v>
      </c>
      <c r="AH535" s="68" t="s">
        <v>1145</v>
      </c>
    </row>
    <row r="536" spans="1:34" s="68" customFormat="1" ht="14.5" x14ac:dyDescent="0.35">
      <c r="A536" s="68" t="s">
        <v>832</v>
      </c>
      <c r="B536" s="68" t="s">
        <v>9</v>
      </c>
      <c r="C536" s="68" t="s">
        <v>34</v>
      </c>
      <c r="D536" s="68" t="s">
        <v>35</v>
      </c>
      <c r="E536" s="68" t="s">
        <v>727</v>
      </c>
      <c r="F536" s="68" t="s">
        <v>1144</v>
      </c>
      <c r="G536" s="68" t="s">
        <v>40</v>
      </c>
      <c r="H536" s="68" t="s">
        <v>724</v>
      </c>
      <c r="I536" s="68" t="s">
        <v>18</v>
      </c>
      <c r="J536" s="68">
        <v>298</v>
      </c>
      <c r="AE536" s="68">
        <v>3.0136545952205201E-5</v>
      </c>
      <c r="AF536" s="68">
        <v>3.8731261248593002E-5</v>
      </c>
      <c r="AG536" s="68">
        <v>6.7341725045146999E-5</v>
      </c>
      <c r="AH536" s="68" t="s">
        <v>1145</v>
      </c>
    </row>
    <row r="537" spans="1:34" s="68" customFormat="1" ht="14.5" x14ac:dyDescent="0.35">
      <c r="A537" s="68" t="s">
        <v>832</v>
      </c>
      <c r="B537" s="68" t="s">
        <v>9</v>
      </c>
      <c r="C537" s="68" t="s">
        <v>34</v>
      </c>
      <c r="D537" s="68" t="s">
        <v>35</v>
      </c>
      <c r="E537" s="68" t="s">
        <v>727</v>
      </c>
      <c r="F537" s="68" t="s">
        <v>408</v>
      </c>
      <c r="G537" s="68" t="s">
        <v>40</v>
      </c>
      <c r="H537" s="68" t="s">
        <v>724</v>
      </c>
      <c r="I537" s="68" t="s">
        <v>16</v>
      </c>
      <c r="J537" s="68">
        <v>25</v>
      </c>
      <c r="T537" s="68">
        <v>5.9679364692966502E-5</v>
      </c>
      <c r="V537" s="68">
        <v>3.5765095238095199E-6</v>
      </c>
      <c r="W537" s="68">
        <v>5.3840997756103596E-6</v>
      </c>
      <c r="X537" s="68">
        <v>5.7151990937444097E-6</v>
      </c>
      <c r="Y537" s="68">
        <v>9.0636699200513803E-7</v>
      </c>
      <c r="Z537" s="68">
        <v>6.53935070342677E-6</v>
      </c>
      <c r="AA537" s="68">
        <v>6.3459854393433201E-7</v>
      </c>
      <c r="AC537" s="68">
        <v>5.2040902967338103E-6</v>
      </c>
      <c r="AD537" s="68">
        <v>1.52566253322436E-5</v>
      </c>
      <c r="AE537" s="68">
        <v>1.67528335942143E-6</v>
      </c>
      <c r="AF537" s="68">
        <v>3.0336153345934999E-5</v>
      </c>
      <c r="AG537" s="68">
        <v>2.3537710360941001E-5</v>
      </c>
      <c r="AH537" s="68" t="s">
        <v>733</v>
      </c>
    </row>
    <row r="538" spans="1:34" s="68" customFormat="1" ht="14.5" x14ac:dyDescent="0.35">
      <c r="A538" s="68" t="s">
        <v>832</v>
      </c>
      <c r="B538" s="68" t="s">
        <v>9</v>
      </c>
      <c r="C538" s="68" t="s">
        <v>34</v>
      </c>
      <c r="D538" s="68" t="s">
        <v>35</v>
      </c>
      <c r="E538" s="68" t="s">
        <v>727</v>
      </c>
      <c r="F538" s="68" t="s">
        <v>408</v>
      </c>
      <c r="G538" s="68" t="s">
        <v>40</v>
      </c>
      <c r="H538" s="68" t="s">
        <v>724</v>
      </c>
      <c r="I538" s="68" t="s">
        <v>17</v>
      </c>
      <c r="J538" s="68">
        <v>1</v>
      </c>
      <c r="T538" s="68">
        <v>0.12656799664084301</v>
      </c>
      <c r="V538" s="68">
        <v>7.5861771239999999E-3</v>
      </c>
      <c r="W538" s="68">
        <v>1.1418598804114499E-2</v>
      </c>
      <c r="X538" s="68">
        <v>1.2238863845936501E-2</v>
      </c>
      <c r="Y538" s="68">
        <v>1.9420186865222199E-3</v>
      </c>
      <c r="Z538" s="68">
        <v>1.40166633190404E-2</v>
      </c>
      <c r="AA538" s="68">
        <v>1.35939565357917E-3</v>
      </c>
      <c r="AC538" s="68">
        <v>1.1225804115269701E-2</v>
      </c>
      <c r="AD538" s="68">
        <v>3.2910899133767803E-2</v>
      </c>
      <c r="AE538" s="68">
        <v>3.6124171821311601E-3</v>
      </c>
      <c r="AF538" s="68">
        <v>6.5436572280109406E-2</v>
      </c>
      <c r="AG538" s="68">
        <v>5.0790792776111801E-2</v>
      </c>
      <c r="AH538" s="68" t="s">
        <v>733</v>
      </c>
    </row>
    <row r="539" spans="1:34" s="68" customFormat="1" ht="14.5" x14ac:dyDescent="0.35">
      <c r="A539" s="68" t="s">
        <v>832</v>
      </c>
      <c r="B539" s="68" t="s">
        <v>9</v>
      </c>
      <c r="C539" s="68" t="s">
        <v>34</v>
      </c>
      <c r="D539" s="68" t="s">
        <v>35</v>
      </c>
      <c r="E539" s="68" t="s">
        <v>727</v>
      </c>
      <c r="F539" s="68" t="s">
        <v>408</v>
      </c>
      <c r="G539" s="68" t="s">
        <v>40</v>
      </c>
      <c r="H539" s="68" t="s">
        <v>724</v>
      </c>
      <c r="I539" s="68" t="s">
        <v>18</v>
      </c>
      <c r="J539" s="68">
        <v>298</v>
      </c>
      <c r="T539" s="68">
        <v>7.11378027140161E-5</v>
      </c>
      <c r="V539" s="68">
        <v>4.2640195161290296E-6</v>
      </c>
      <c r="W539" s="68">
        <v>6.4178469325275399E-6</v>
      </c>
      <c r="X539" s="68">
        <v>6.8125173197433496E-6</v>
      </c>
      <c r="Y539" s="68">
        <v>1.0803894544701301E-6</v>
      </c>
      <c r="Z539" s="68">
        <v>7.7949060384847101E-6</v>
      </c>
      <c r="AA539" s="68">
        <v>7.5644146436972398E-7</v>
      </c>
      <c r="AC539" s="68">
        <v>6.2032756337067096E-6</v>
      </c>
      <c r="AD539" s="68">
        <v>1.81858973960345E-5</v>
      </c>
      <c r="AE539" s="68">
        <v>1.9969377644307498E-6</v>
      </c>
      <c r="AF539" s="68">
        <v>3.6160694788353999E-5</v>
      </c>
      <c r="AG539" s="68">
        <v>2.8056950750242E-5</v>
      </c>
      <c r="AH539" s="68" t="s">
        <v>733</v>
      </c>
    </row>
    <row r="540" spans="1:34" s="68" customFormat="1" ht="14.5" x14ac:dyDescent="0.35">
      <c r="A540" s="68" t="s">
        <v>832</v>
      </c>
      <c r="B540" s="68" t="s">
        <v>9</v>
      </c>
      <c r="C540" s="68" t="s">
        <v>34</v>
      </c>
      <c r="D540" s="68" t="s">
        <v>35</v>
      </c>
      <c r="E540" s="68" t="s">
        <v>727</v>
      </c>
      <c r="F540" s="68" t="s">
        <v>1205</v>
      </c>
      <c r="G540" s="68" t="s">
        <v>40</v>
      </c>
      <c r="H540" s="68" t="s">
        <v>724</v>
      </c>
      <c r="I540" s="68" t="s">
        <v>16</v>
      </c>
      <c r="J540" s="68">
        <v>25</v>
      </c>
      <c r="AG540" s="68">
        <v>3.0298586872600002E-7</v>
      </c>
      <c r="AH540" s="68" t="s">
        <v>1206</v>
      </c>
    </row>
    <row r="541" spans="1:34" s="68" customFormat="1" ht="14.5" x14ac:dyDescent="0.35">
      <c r="A541" s="68" t="s">
        <v>832</v>
      </c>
      <c r="B541" s="68" t="s">
        <v>9</v>
      </c>
      <c r="C541" s="68" t="s">
        <v>34</v>
      </c>
      <c r="D541" s="68" t="s">
        <v>35</v>
      </c>
      <c r="E541" s="68" t="s">
        <v>727</v>
      </c>
      <c r="F541" s="68" t="s">
        <v>1205</v>
      </c>
      <c r="G541" s="68" t="s">
        <v>40</v>
      </c>
      <c r="H541" s="68" t="s">
        <v>724</v>
      </c>
      <c r="I541" s="68" t="s">
        <v>17</v>
      </c>
      <c r="J541" s="68">
        <v>1</v>
      </c>
      <c r="AG541" s="68">
        <v>6.5396378091891897E-4</v>
      </c>
      <c r="AH541" s="68" t="s">
        <v>1206</v>
      </c>
    </row>
    <row r="542" spans="1:34" s="68" customFormat="1" ht="14.5" x14ac:dyDescent="0.35">
      <c r="A542" s="68" t="s">
        <v>832</v>
      </c>
      <c r="B542" s="68" t="s">
        <v>9</v>
      </c>
      <c r="C542" s="68" t="s">
        <v>34</v>
      </c>
      <c r="D542" s="68" t="s">
        <v>35</v>
      </c>
      <c r="E542" s="68" t="s">
        <v>727</v>
      </c>
      <c r="F542" s="68" t="s">
        <v>1205</v>
      </c>
      <c r="G542" s="68" t="s">
        <v>40</v>
      </c>
      <c r="H542" s="68" t="s">
        <v>724</v>
      </c>
      <c r="I542" s="68" t="s">
        <v>18</v>
      </c>
      <c r="J542" s="68">
        <v>298</v>
      </c>
      <c r="AG542" s="68">
        <v>3.61159155520999E-7</v>
      </c>
      <c r="AH542" s="68" t="s">
        <v>1206</v>
      </c>
    </row>
    <row r="543" spans="1:34" s="68" customFormat="1" ht="14.5" x14ac:dyDescent="0.35">
      <c r="A543" s="68" t="s">
        <v>832</v>
      </c>
      <c r="B543" s="68" t="s">
        <v>999</v>
      </c>
      <c r="C543" s="68" t="s">
        <v>34</v>
      </c>
      <c r="D543" s="68" t="s">
        <v>35</v>
      </c>
      <c r="E543" s="68" t="s">
        <v>727</v>
      </c>
      <c r="F543" s="68" t="s">
        <v>1002</v>
      </c>
      <c r="G543" s="68" t="s">
        <v>40</v>
      </c>
      <c r="H543" s="68" t="s">
        <v>723</v>
      </c>
      <c r="I543" s="68" t="s">
        <v>16</v>
      </c>
      <c r="J543" s="68">
        <v>25</v>
      </c>
      <c r="AC543" s="68">
        <v>1.9341155796548899E-7</v>
      </c>
      <c r="AD543" s="68">
        <v>2.3025280550248602E-6</v>
      </c>
      <c r="AE543" s="68">
        <v>4.7487481811547603E-7</v>
      </c>
      <c r="AF543" s="68">
        <v>2.5374208103599998E-7</v>
      </c>
      <c r="AH543" s="68" t="s">
        <v>1048</v>
      </c>
    </row>
    <row r="544" spans="1:34" s="68" customFormat="1" ht="14.5" x14ac:dyDescent="0.35">
      <c r="A544" s="68" t="s">
        <v>832</v>
      </c>
      <c r="B544" s="68" t="s">
        <v>999</v>
      </c>
      <c r="C544" s="68" t="s">
        <v>34</v>
      </c>
      <c r="D544" s="68" t="s">
        <v>35</v>
      </c>
      <c r="E544" s="68" t="s">
        <v>727</v>
      </c>
      <c r="F544" s="68" t="s">
        <v>1002</v>
      </c>
      <c r="G544" s="68" t="s">
        <v>40</v>
      </c>
      <c r="H544" s="68" t="s">
        <v>723</v>
      </c>
      <c r="I544" s="68" t="s">
        <v>17</v>
      </c>
      <c r="J544" s="68">
        <v>1</v>
      </c>
      <c r="AC544" s="68">
        <v>6.5462430113459407E-5</v>
      </c>
      <c r="AD544" s="68">
        <v>7.7932954072850596E-4</v>
      </c>
      <c r="AE544" s="68">
        <v>1.60726117591089E-4</v>
      </c>
      <c r="AF544" s="68">
        <v>8.5884138495060993E-5</v>
      </c>
      <c r="AH544" s="68" t="s">
        <v>1048</v>
      </c>
    </row>
    <row r="545" spans="1:34" s="68" customFormat="1" ht="14.5" x14ac:dyDescent="0.35">
      <c r="A545" s="68" t="s">
        <v>832</v>
      </c>
      <c r="B545" s="68" t="s">
        <v>999</v>
      </c>
      <c r="C545" s="68" t="s">
        <v>34</v>
      </c>
      <c r="D545" s="68" t="s">
        <v>35</v>
      </c>
      <c r="E545" s="68" t="s">
        <v>727</v>
      </c>
      <c r="F545" s="68" t="s">
        <v>1002</v>
      </c>
      <c r="G545" s="68" t="s">
        <v>40</v>
      </c>
      <c r="H545" s="68" t="s">
        <v>723</v>
      </c>
      <c r="I545" s="68" t="s">
        <v>18</v>
      </c>
      <c r="J545" s="68">
        <v>298</v>
      </c>
      <c r="AC545" s="68">
        <v>3.3534213485726399E-7</v>
      </c>
      <c r="AD545" s="68">
        <v>3.9921806400798597E-6</v>
      </c>
      <c r="AE545" s="68">
        <v>8.2334113546989698E-7</v>
      </c>
      <c r="AF545" s="68">
        <v>4.3995184450500002E-7</v>
      </c>
      <c r="AH545" s="68" t="s">
        <v>1048</v>
      </c>
    </row>
    <row r="546" spans="1:34" s="68" customFormat="1" ht="14.5" x14ac:dyDescent="0.35">
      <c r="A546" s="68" t="s">
        <v>832</v>
      </c>
      <c r="B546" s="68" t="s">
        <v>9</v>
      </c>
      <c r="C546" s="68" t="s">
        <v>34</v>
      </c>
      <c r="D546" s="68" t="s">
        <v>35</v>
      </c>
      <c r="E546" s="68" t="s">
        <v>727</v>
      </c>
      <c r="F546" s="68" t="s">
        <v>1055</v>
      </c>
      <c r="G546" s="68" t="s">
        <v>40</v>
      </c>
      <c r="H546" s="68" t="s">
        <v>724</v>
      </c>
      <c r="I546" s="68" t="s">
        <v>16</v>
      </c>
      <c r="J546" s="68">
        <v>25</v>
      </c>
      <c r="AE546" s="68">
        <v>1.9509692540493999E-5</v>
      </c>
      <c r="AF546" s="68">
        <v>1.9934965936020002E-5</v>
      </c>
      <c r="AG546" s="68">
        <v>1.321412573624E-5</v>
      </c>
      <c r="AH546" s="68" t="s">
        <v>1056</v>
      </c>
    </row>
    <row r="547" spans="1:34" s="68" customFormat="1" ht="14.5" x14ac:dyDescent="0.35">
      <c r="A547" s="68" t="s">
        <v>832</v>
      </c>
      <c r="B547" s="68" t="s">
        <v>9</v>
      </c>
      <c r="C547" s="68" t="s">
        <v>34</v>
      </c>
      <c r="D547" s="68" t="s">
        <v>35</v>
      </c>
      <c r="E547" s="68" t="s">
        <v>727</v>
      </c>
      <c r="F547" s="68" t="s">
        <v>1055</v>
      </c>
      <c r="G547" s="68" t="s">
        <v>40</v>
      </c>
      <c r="H547" s="68" t="s">
        <v>724</v>
      </c>
      <c r="I547" s="68" t="s">
        <v>17</v>
      </c>
      <c r="J547" s="68">
        <v>1</v>
      </c>
      <c r="AE547" s="68">
        <v>4.21231049359133E-2</v>
      </c>
      <c r="AF547" s="68">
        <v>4.2942284380761503E-2</v>
      </c>
      <c r="AG547" s="68">
        <v>2.84194522062741E-2</v>
      </c>
      <c r="AH547" s="68" t="s">
        <v>1056</v>
      </c>
    </row>
    <row r="548" spans="1:34" s="68" customFormat="1" ht="14.5" x14ac:dyDescent="0.35">
      <c r="A548" s="68" t="s">
        <v>832</v>
      </c>
      <c r="B548" s="68" t="s">
        <v>9</v>
      </c>
      <c r="C548" s="68" t="s">
        <v>34</v>
      </c>
      <c r="D548" s="68" t="s">
        <v>35</v>
      </c>
      <c r="E548" s="68" t="s">
        <v>727</v>
      </c>
      <c r="F548" s="68" t="s">
        <v>1055</v>
      </c>
      <c r="G548" s="68" t="s">
        <v>40</v>
      </c>
      <c r="H548" s="68" t="s">
        <v>724</v>
      </c>
      <c r="I548" s="68" t="s">
        <v>18</v>
      </c>
      <c r="J548" s="68">
        <v>298</v>
      </c>
      <c r="AE548" s="68">
        <v>2.3255553508269299E-5</v>
      </c>
      <c r="AF548" s="68">
        <v>2.3762479395735999E-5</v>
      </c>
      <c r="AG548" s="68">
        <v>1.5751237877597999E-5</v>
      </c>
      <c r="AH548" s="68" t="s">
        <v>1056</v>
      </c>
    </row>
    <row r="549" spans="1:34" s="68" customFormat="1" ht="14.5" x14ac:dyDescent="0.35">
      <c r="A549" s="68" t="s">
        <v>832</v>
      </c>
      <c r="B549" s="68" t="s">
        <v>9</v>
      </c>
      <c r="C549" s="68" t="s">
        <v>34</v>
      </c>
      <c r="D549" s="68" t="s">
        <v>35</v>
      </c>
      <c r="E549" s="68" t="s">
        <v>727</v>
      </c>
      <c r="F549" s="68" t="s">
        <v>1057</v>
      </c>
      <c r="G549" s="68" t="s">
        <v>40</v>
      </c>
      <c r="H549" s="68" t="s">
        <v>723</v>
      </c>
      <c r="I549" s="68" t="s">
        <v>16</v>
      </c>
      <c r="J549" s="68">
        <v>25</v>
      </c>
      <c r="AE549" s="68">
        <v>4.8301779923131004E-6</v>
      </c>
      <c r="AF549" s="68">
        <v>1.419788844899E-6</v>
      </c>
      <c r="AH549" s="68" t="s">
        <v>1058</v>
      </c>
    </row>
    <row r="550" spans="1:34" s="68" customFormat="1" ht="14.5" x14ac:dyDescent="0.35">
      <c r="A550" s="68" t="s">
        <v>832</v>
      </c>
      <c r="B550" s="68" t="s">
        <v>131</v>
      </c>
      <c r="C550" s="68" t="s">
        <v>47</v>
      </c>
      <c r="D550" s="68" t="s">
        <v>150</v>
      </c>
      <c r="E550" s="68" t="s">
        <v>151</v>
      </c>
      <c r="G550" s="68" t="s">
        <v>14</v>
      </c>
      <c r="H550" s="68" t="s">
        <v>1331</v>
      </c>
      <c r="I550" s="68" t="s">
        <v>16</v>
      </c>
      <c r="J550" s="68">
        <v>25</v>
      </c>
      <c r="K550" s="68">
        <v>2.9411008614894399E-7</v>
      </c>
      <c r="L550" s="68">
        <v>2.0496277415259E-7</v>
      </c>
      <c r="M550" s="68">
        <v>1.9926173657076359E-7</v>
      </c>
      <c r="N550" s="68">
        <v>2.8703381417647001E-7</v>
      </c>
      <c r="O550" s="68">
        <v>3.0946065661047403E-7</v>
      </c>
      <c r="P550" s="68">
        <v>3.4772795602413599E-7</v>
      </c>
      <c r="Q550" s="68">
        <v>9.0590415984923198E-7</v>
      </c>
      <c r="R550" s="68">
        <v>7.7892134347966596E-7</v>
      </c>
      <c r="S550" s="68">
        <v>7.6952465000000006E-7</v>
      </c>
      <c r="T550" s="68">
        <v>7.6852944849999997E-7</v>
      </c>
      <c r="U550" s="68">
        <v>7.7335198950000004E-7</v>
      </c>
      <c r="V550" s="68">
        <v>7.5775612899999996E-7</v>
      </c>
      <c r="W550" s="68">
        <v>6.7421707448885409E-7</v>
      </c>
      <c r="X550" s="68">
        <v>6.4557266552809599E-7</v>
      </c>
      <c r="Y550" s="68">
        <v>6.6194013563121803E-7</v>
      </c>
      <c r="Z550" s="68">
        <v>6.6773997083529394E-7</v>
      </c>
      <c r="AA550" s="68">
        <v>6.6553065684062202E-7</v>
      </c>
      <c r="AB550" s="68">
        <v>7.3278693036779602E-7</v>
      </c>
      <c r="AC550" s="68">
        <v>6.70520500735952E-7</v>
      </c>
      <c r="AD550" s="68">
        <v>7.4165231136435211E-7</v>
      </c>
      <c r="AE550" s="68">
        <v>7.8603060869049198E-7</v>
      </c>
      <c r="AF550" s="68">
        <v>8.4645774280601399E-7</v>
      </c>
      <c r="AG550" s="68">
        <v>8.6458851508982202E-7</v>
      </c>
      <c r="AH550" s="68" t="s">
        <v>542</v>
      </c>
    </row>
    <row r="551" spans="1:34" s="68" customFormat="1" ht="14.5" x14ac:dyDescent="0.35">
      <c r="A551" s="68" t="s">
        <v>832</v>
      </c>
      <c r="B551" s="68" t="s">
        <v>131</v>
      </c>
      <c r="C551" s="68" t="s">
        <v>47</v>
      </c>
      <c r="D551" s="68" t="s">
        <v>150</v>
      </c>
      <c r="E551" s="68" t="s">
        <v>151</v>
      </c>
      <c r="G551" s="68" t="s">
        <v>14</v>
      </c>
      <c r="H551" s="68" t="s">
        <v>1332</v>
      </c>
      <c r="I551" s="68" t="s">
        <v>16</v>
      </c>
      <c r="J551" s="68">
        <v>25</v>
      </c>
      <c r="K551" s="68">
        <v>4.1175412060852163E-6</v>
      </c>
      <c r="L551" s="68">
        <v>2.86947883813626E-6</v>
      </c>
      <c r="M551" s="68">
        <v>2.789664311990691E-6</v>
      </c>
      <c r="N551" s="68">
        <v>4.0184733984705802E-6</v>
      </c>
      <c r="O551" s="68">
        <v>4.332449192546636E-6</v>
      </c>
      <c r="P551" s="68">
        <v>4.8681913843379046E-6</v>
      </c>
      <c r="Q551" s="68">
        <v>1.268265823788925E-5</v>
      </c>
      <c r="R551" s="68">
        <v>1.090489880871532E-5</v>
      </c>
      <c r="S551" s="68">
        <v>1.07733451E-5</v>
      </c>
      <c r="T551" s="68">
        <v>1.0759412279E-5</v>
      </c>
      <c r="U551" s="68">
        <v>1.0826927853E-5</v>
      </c>
      <c r="V551" s="68">
        <v>1.0608585806000001E-5</v>
      </c>
      <c r="W551" s="68">
        <v>9.4390390428439571E-6</v>
      </c>
      <c r="X551" s="68">
        <v>9.038017317393344E-6</v>
      </c>
      <c r="Y551" s="68">
        <v>9.2671618988370537E-6</v>
      </c>
      <c r="Z551" s="68">
        <v>9.3483595916941162E-6</v>
      </c>
      <c r="AA551" s="68">
        <v>9.3174291957687087E-6</v>
      </c>
      <c r="AB551" s="68">
        <v>1.0259017025149139E-5</v>
      </c>
      <c r="AC551" s="68">
        <v>9.3872870103033276E-6</v>
      </c>
      <c r="AD551" s="68">
        <v>1.0383132359100931E-5</v>
      </c>
      <c r="AE551" s="68">
        <v>1.100442852166689E-5</v>
      </c>
      <c r="AF551" s="68">
        <v>1.18504083992842E-5</v>
      </c>
      <c r="AG551" s="68">
        <v>1.210423921125751E-5</v>
      </c>
      <c r="AH551" s="68" t="s">
        <v>542</v>
      </c>
    </row>
    <row r="552" spans="1:34" s="68" customFormat="1" ht="14.5" x14ac:dyDescent="0.35">
      <c r="A552" s="68" t="s">
        <v>832</v>
      </c>
      <c r="B552" s="68" t="s">
        <v>131</v>
      </c>
      <c r="C552" s="68" t="s">
        <v>47</v>
      </c>
      <c r="D552" s="68" t="s">
        <v>150</v>
      </c>
      <c r="E552" s="68" t="s">
        <v>151</v>
      </c>
      <c r="G552" s="68" t="s">
        <v>14</v>
      </c>
      <c r="H552" s="68" t="s">
        <v>1333</v>
      </c>
      <c r="I552" s="68" t="s">
        <v>16</v>
      </c>
      <c r="J552" s="68">
        <v>25</v>
      </c>
      <c r="K552" s="68">
        <v>1.029385301521304E-5</v>
      </c>
      <c r="L552" s="68">
        <v>7.1736970953406493E-6</v>
      </c>
      <c r="M552" s="68">
        <v>6.9741607799767258E-6</v>
      </c>
      <c r="N552" s="68">
        <v>1.004618349617645E-5</v>
      </c>
      <c r="O552" s="68">
        <v>1.083112298136659E-5</v>
      </c>
      <c r="P552" s="68">
        <v>1.2170478460844759E-5</v>
      </c>
      <c r="Q552" s="68">
        <v>3.1706645594723119E-5</v>
      </c>
      <c r="R552" s="68">
        <v>2.726224702178831E-5</v>
      </c>
      <c r="S552" s="68">
        <v>2.6933362749999998E-5</v>
      </c>
      <c r="T552" s="68">
        <v>2.6898530697499999E-5</v>
      </c>
      <c r="U552" s="68">
        <v>2.7067319632499999E-5</v>
      </c>
      <c r="V552" s="68">
        <v>2.6521464515000001E-5</v>
      </c>
      <c r="W552" s="68">
        <v>2.359759760710989E-5</v>
      </c>
      <c r="X552" s="68">
        <v>2.2595043293483361E-5</v>
      </c>
      <c r="Y552" s="68">
        <v>2.3167904747092631E-5</v>
      </c>
      <c r="Z552" s="68">
        <v>2.337089897923529E-5</v>
      </c>
      <c r="AA552" s="68">
        <v>2.3293572989421771E-5</v>
      </c>
      <c r="AB552" s="68">
        <v>2.5647542562872861E-5</v>
      </c>
      <c r="AC552" s="68">
        <v>2.3468217525758321E-5</v>
      </c>
      <c r="AD552" s="68">
        <v>2.5957830897752321E-5</v>
      </c>
      <c r="AE552" s="68">
        <v>2.751107130416722E-5</v>
      </c>
      <c r="AF552" s="68">
        <v>2.9626020998210488E-5</v>
      </c>
      <c r="AG552" s="68">
        <v>3.0260598028143772E-5</v>
      </c>
      <c r="AH552" s="68" t="s">
        <v>542</v>
      </c>
    </row>
    <row r="553" spans="1:34" s="68" customFormat="1" ht="14.5" x14ac:dyDescent="0.35">
      <c r="A553" s="68" t="s">
        <v>832</v>
      </c>
      <c r="B553" s="68" t="s">
        <v>9</v>
      </c>
      <c r="C553" s="68" t="s">
        <v>34</v>
      </c>
      <c r="D553" s="68" t="s">
        <v>35</v>
      </c>
      <c r="E553" s="68" t="s">
        <v>727</v>
      </c>
      <c r="F553" s="68" t="s">
        <v>1057</v>
      </c>
      <c r="G553" s="68" t="s">
        <v>40</v>
      </c>
      <c r="H553" s="68" t="s">
        <v>723</v>
      </c>
      <c r="I553" s="68" t="s">
        <v>17</v>
      </c>
      <c r="J553" s="68">
        <v>1</v>
      </c>
      <c r="AE553" s="68">
        <v>1.6723610989225299E-3</v>
      </c>
      <c r="AF553" s="68">
        <v>4.9149358607365702E-4</v>
      </c>
      <c r="AH553" s="68" t="s">
        <v>1058</v>
      </c>
    </row>
    <row r="554" spans="1:34" s="68" customFormat="1" ht="14.5" x14ac:dyDescent="0.35">
      <c r="A554" s="68" t="s">
        <v>832</v>
      </c>
      <c r="B554" s="68" t="s">
        <v>131</v>
      </c>
      <c r="C554" s="68" t="s">
        <v>47</v>
      </c>
      <c r="D554" s="68" t="s">
        <v>150</v>
      </c>
      <c r="E554" s="68" t="s">
        <v>151</v>
      </c>
      <c r="G554" s="68" t="s">
        <v>14</v>
      </c>
      <c r="H554" s="68" t="s">
        <v>1331</v>
      </c>
      <c r="I554" s="68" t="s">
        <v>17</v>
      </c>
      <c r="J554" s="68">
        <v>1</v>
      </c>
      <c r="K554" s="68">
        <v>6.2374867070467803E-4</v>
      </c>
      <c r="L554" s="68">
        <v>4.34685051422812E-4</v>
      </c>
      <c r="M554" s="68">
        <v>4.2259429091927601E-4</v>
      </c>
      <c r="N554" s="68">
        <v>6.0874131310545605E-4</v>
      </c>
      <c r="O554" s="68">
        <v>6.563041605394921E-4</v>
      </c>
      <c r="P554" s="68">
        <v>7.3746144913598602E-4</v>
      </c>
      <c r="Q554" s="68">
        <v>1.9212415422082501E-3</v>
      </c>
      <c r="R554" s="68">
        <v>1.6519363852516779E-3</v>
      </c>
      <c r="S554" s="68">
        <v>1.63200787772E-3</v>
      </c>
      <c r="T554" s="68">
        <v>1.6298972543788001E-3</v>
      </c>
      <c r="U554" s="68">
        <v>1.6401248993316E-3</v>
      </c>
      <c r="V554" s="68">
        <v>1.6070491983832E-3</v>
      </c>
      <c r="W554" s="68">
        <v>1.4298795715759619E-3</v>
      </c>
      <c r="X554" s="68">
        <v>1.369130509051986E-3</v>
      </c>
      <c r="Y554" s="68">
        <v>1.4038426396466861E-3</v>
      </c>
      <c r="Z554" s="68">
        <v>1.4161429301474901E-3</v>
      </c>
      <c r="AA554" s="68">
        <v>1.4114574170275901E-3</v>
      </c>
      <c r="AB554" s="68">
        <v>1.5540945219240201E-3</v>
      </c>
      <c r="AC554" s="68">
        <v>1.422039877960806E-3</v>
      </c>
      <c r="AD554" s="68">
        <v>1.572896221941518E-3</v>
      </c>
      <c r="AE554" s="68">
        <v>1.6670137149107939E-3</v>
      </c>
      <c r="AF554" s="68">
        <v>1.795167580942996E-3</v>
      </c>
      <c r="AG554" s="68">
        <v>1.833619322802496E-3</v>
      </c>
      <c r="AH554" s="68" t="s">
        <v>542</v>
      </c>
    </row>
    <row r="555" spans="1:34" s="68" customFormat="1" ht="14.5" x14ac:dyDescent="0.35">
      <c r="A555" s="68" t="s">
        <v>832</v>
      </c>
      <c r="B555" s="68" t="s">
        <v>131</v>
      </c>
      <c r="C555" s="68" t="s">
        <v>47</v>
      </c>
      <c r="D555" s="68" t="s">
        <v>150</v>
      </c>
      <c r="E555" s="68" t="s">
        <v>151</v>
      </c>
      <c r="G555" s="68" t="s">
        <v>14</v>
      </c>
      <c r="H555" s="68" t="s">
        <v>1332</v>
      </c>
      <c r="I555" s="68" t="s">
        <v>17</v>
      </c>
      <c r="J555" s="68">
        <v>1</v>
      </c>
      <c r="K555" s="68">
        <v>8.7324813898654926E-3</v>
      </c>
      <c r="L555" s="68">
        <v>6.0855907199193681E-3</v>
      </c>
      <c r="M555" s="68">
        <v>5.9163200728698647E-3</v>
      </c>
      <c r="N555" s="68">
        <v>8.5223783834763849E-3</v>
      </c>
      <c r="O555" s="68">
        <v>9.1882582475528891E-3</v>
      </c>
      <c r="P555" s="68">
        <v>1.0324460287903811E-2</v>
      </c>
      <c r="Q555" s="68">
        <v>2.6897381590915499E-2</v>
      </c>
      <c r="R555" s="68">
        <v>2.3127109393523491E-2</v>
      </c>
      <c r="S555" s="68">
        <v>2.2848110288079999E-2</v>
      </c>
      <c r="T555" s="68">
        <v>2.2818561561303199E-2</v>
      </c>
      <c r="U555" s="68">
        <v>2.29617485906424E-2</v>
      </c>
      <c r="V555" s="68">
        <v>2.24986887773648E-2</v>
      </c>
      <c r="W555" s="68">
        <v>2.001831400206347E-2</v>
      </c>
      <c r="X555" s="68">
        <v>1.91678271267278E-2</v>
      </c>
      <c r="Y555" s="68">
        <v>1.965379695505361E-2</v>
      </c>
      <c r="Z555" s="68">
        <v>1.982600102206486E-2</v>
      </c>
      <c r="AA555" s="68">
        <v>1.9760403838386259E-2</v>
      </c>
      <c r="AB555" s="68">
        <v>2.175732330693628E-2</v>
      </c>
      <c r="AC555" s="68">
        <v>1.990855829145129E-2</v>
      </c>
      <c r="AD555" s="68">
        <v>2.2020547107181251E-2</v>
      </c>
      <c r="AE555" s="68">
        <v>2.3338192008751119E-2</v>
      </c>
      <c r="AF555" s="68">
        <v>2.5132346133201949E-2</v>
      </c>
      <c r="AG555" s="68">
        <v>2.567067051923495E-2</v>
      </c>
      <c r="AH555" s="68" t="s">
        <v>542</v>
      </c>
    </row>
    <row r="556" spans="1:34" s="68" customFormat="1" ht="14.5" x14ac:dyDescent="0.35">
      <c r="A556" s="68" t="s">
        <v>832</v>
      </c>
      <c r="B556" s="68" t="s">
        <v>131</v>
      </c>
      <c r="C556" s="68" t="s">
        <v>47</v>
      </c>
      <c r="D556" s="68" t="s">
        <v>150</v>
      </c>
      <c r="E556" s="68" t="s">
        <v>151</v>
      </c>
      <c r="G556" s="68" t="s">
        <v>14</v>
      </c>
      <c r="H556" s="68" t="s">
        <v>1333</v>
      </c>
      <c r="I556" s="68" t="s">
        <v>17</v>
      </c>
      <c r="J556" s="68">
        <v>1</v>
      </c>
      <c r="K556" s="68">
        <v>2.1831203474663729E-2</v>
      </c>
      <c r="L556" s="68">
        <v>1.5213976799798421E-2</v>
      </c>
      <c r="M556" s="68">
        <v>1.4790800182174661E-2</v>
      </c>
      <c r="N556" s="68">
        <v>2.130594595869096E-2</v>
      </c>
      <c r="O556" s="68">
        <v>2.2970645618882221E-2</v>
      </c>
      <c r="P556" s="68">
        <v>2.581115071975951E-2</v>
      </c>
      <c r="Q556" s="68">
        <v>6.7243453977288745E-2</v>
      </c>
      <c r="R556" s="68">
        <v>5.7817773483808732E-2</v>
      </c>
      <c r="S556" s="68">
        <v>5.7120275720199988E-2</v>
      </c>
      <c r="T556" s="68">
        <v>5.7046403903257999E-2</v>
      </c>
      <c r="U556" s="68">
        <v>5.7404371476606E-2</v>
      </c>
      <c r="V556" s="68">
        <v>5.6246721943411987E-2</v>
      </c>
      <c r="W556" s="68">
        <v>5.0045785005158668E-2</v>
      </c>
      <c r="X556" s="68">
        <v>4.7919567816819497E-2</v>
      </c>
      <c r="Y556" s="68">
        <v>4.913449238763401E-2</v>
      </c>
      <c r="Z556" s="68">
        <v>4.9565002555162149E-2</v>
      </c>
      <c r="AA556" s="68">
        <v>4.9401009595965648E-2</v>
      </c>
      <c r="AB556" s="68">
        <v>5.4393308267340693E-2</v>
      </c>
      <c r="AC556" s="68">
        <v>4.9771395728628202E-2</v>
      </c>
      <c r="AD556" s="68">
        <v>5.5051367767953122E-2</v>
      </c>
      <c r="AE556" s="68">
        <v>5.8345480021877782E-2</v>
      </c>
      <c r="AF556" s="68">
        <v>6.2830865333004859E-2</v>
      </c>
      <c r="AG556" s="68">
        <v>6.4176676298087362E-2</v>
      </c>
      <c r="AH556" s="68" t="s">
        <v>542</v>
      </c>
    </row>
    <row r="557" spans="1:34" s="68" customFormat="1" ht="14.5" x14ac:dyDescent="0.35">
      <c r="A557" s="68" t="s">
        <v>832</v>
      </c>
      <c r="B557" s="68" t="s">
        <v>9</v>
      </c>
      <c r="C557" s="68" t="s">
        <v>34</v>
      </c>
      <c r="D557" s="68" t="s">
        <v>35</v>
      </c>
      <c r="E557" s="68" t="s">
        <v>727</v>
      </c>
      <c r="F557" s="68" t="s">
        <v>1057</v>
      </c>
      <c r="G557" s="68" t="s">
        <v>40</v>
      </c>
      <c r="H557" s="68" t="s">
        <v>723</v>
      </c>
      <c r="I557" s="68" t="s">
        <v>18</v>
      </c>
      <c r="J557" s="68">
        <v>298</v>
      </c>
      <c r="AE557" s="68">
        <v>8.3759882166743106E-6</v>
      </c>
      <c r="AF557" s="68">
        <v>2.4618845298460002E-6</v>
      </c>
      <c r="AH557" s="68" t="s">
        <v>1058</v>
      </c>
    </row>
    <row r="558" spans="1:34" s="68" customFormat="1" ht="14.5" x14ac:dyDescent="0.35">
      <c r="A558" s="68" t="s">
        <v>832</v>
      </c>
      <c r="B558" s="68" t="s">
        <v>131</v>
      </c>
      <c r="C558" s="68" t="s">
        <v>47</v>
      </c>
      <c r="D558" s="68" t="s">
        <v>150</v>
      </c>
      <c r="E558" s="68" t="s">
        <v>151</v>
      </c>
      <c r="G558" s="68" t="s">
        <v>14</v>
      </c>
      <c r="H558" s="68" t="s">
        <v>1331</v>
      </c>
      <c r="I558" s="68" t="s">
        <v>18</v>
      </c>
      <c r="J558" s="68">
        <v>298</v>
      </c>
      <c r="K558" s="68">
        <v>3.5057922268954003E-7</v>
      </c>
      <c r="L558" s="68">
        <v>2.4431562678988599E-7</v>
      </c>
      <c r="M558" s="68">
        <v>2.3751998999235001E-7</v>
      </c>
      <c r="N558" s="68">
        <v>3.4214430649835201E-7</v>
      </c>
      <c r="O558" s="68">
        <v>3.6887710267968399E-7</v>
      </c>
      <c r="P558" s="68">
        <v>4.1449172358077E-7</v>
      </c>
      <c r="Q558" s="68">
        <v>1.079837758540284E-6</v>
      </c>
      <c r="R558" s="68">
        <v>9.2847424142776205E-7</v>
      </c>
      <c r="S558" s="68">
        <v>9.1727338279999995E-7</v>
      </c>
      <c r="T558" s="68">
        <v>9.1608710261200006E-7</v>
      </c>
      <c r="U558" s="68">
        <v>9.21835571484E-7</v>
      </c>
      <c r="V558" s="68">
        <v>9.0324530576800002E-7</v>
      </c>
      <c r="W558" s="68">
        <v>8.0366675279071396E-7</v>
      </c>
      <c r="X558" s="68">
        <v>7.6952261730948995E-7</v>
      </c>
      <c r="Y558" s="68">
        <v>7.8903264167241193E-7</v>
      </c>
      <c r="Z558" s="68">
        <v>7.9594604523567001E-7</v>
      </c>
      <c r="AA558" s="68">
        <v>7.9331254295402005E-7</v>
      </c>
      <c r="AB558" s="68">
        <v>8.734820209984119E-7</v>
      </c>
      <c r="AC558" s="68">
        <v>7.9926043687725399E-7</v>
      </c>
      <c r="AD558" s="68">
        <v>8.8404955514630801E-7</v>
      </c>
      <c r="AE558" s="68">
        <v>9.3694848555906598E-7</v>
      </c>
      <c r="AF558" s="68">
        <v>1.0089776294247699E-6</v>
      </c>
      <c r="AG558" s="68">
        <v>1.0305895099870679E-6</v>
      </c>
      <c r="AH558" s="68" t="s">
        <v>542</v>
      </c>
    </row>
    <row r="559" spans="1:34" s="68" customFormat="1" ht="14.5" x14ac:dyDescent="0.35">
      <c r="A559" s="68" t="s">
        <v>832</v>
      </c>
      <c r="B559" s="68" t="s">
        <v>131</v>
      </c>
      <c r="C559" s="68" t="s">
        <v>47</v>
      </c>
      <c r="D559" s="68" t="s">
        <v>150</v>
      </c>
      <c r="E559" s="68" t="s">
        <v>151</v>
      </c>
      <c r="G559" s="68" t="s">
        <v>14</v>
      </c>
      <c r="H559" s="68" t="s">
        <v>1332</v>
      </c>
      <c r="I559" s="68" t="s">
        <v>18</v>
      </c>
      <c r="J559" s="68">
        <v>298</v>
      </c>
      <c r="K559" s="68">
        <v>4.9081091176535609E-6</v>
      </c>
      <c r="L559" s="68">
        <v>3.420418775058405E-6</v>
      </c>
      <c r="M559" s="68">
        <v>3.3252798598928998E-6</v>
      </c>
      <c r="N559" s="68">
        <v>4.7900202909769284E-6</v>
      </c>
      <c r="O559" s="68">
        <v>5.1642794375155759E-6</v>
      </c>
      <c r="P559" s="68">
        <v>5.80288413013078E-6</v>
      </c>
      <c r="Q559" s="68">
        <v>1.511772861956398E-5</v>
      </c>
      <c r="R559" s="68">
        <v>1.299863937998867E-5</v>
      </c>
      <c r="S559" s="68">
        <v>1.28418273592E-5</v>
      </c>
      <c r="T559" s="68">
        <v>1.2825219436568E-5</v>
      </c>
      <c r="U559" s="68">
        <v>1.2905698000775999E-5</v>
      </c>
      <c r="V559" s="68">
        <v>1.2645434280752E-5</v>
      </c>
      <c r="W559" s="68">
        <v>1.1251334539070001E-5</v>
      </c>
      <c r="X559" s="68">
        <v>1.0773316642332859E-5</v>
      </c>
      <c r="Y559" s="68">
        <v>1.1046456983413769E-5</v>
      </c>
      <c r="Z559" s="68">
        <v>1.1143244633299379E-5</v>
      </c>
      <c r="AA559" s="68">
        <v>1.110637560135628E-5</v>
      </c>
      <c r="AB559" s="68">
        <v>1.222874829397777E-5</v>
      </c>
      <c r="AC559" s="68">
        <v>1.118964611628156E-5</v>
      </c>
      <c r="AD559" s="68">
        <v>1.2376693772048311E-5</v>
      </c>
      <c r="AE559" s="68">
        <v>1.311727879782693E-5</v>
      </c>
      <c r="AF559" s="68">
        <v>1.412568681194678E-5</v>
      </c>
      <c r="AG559" s="68">
        <v>1.442825313981895E-5</v>
      </c>
      <c r="AH559" s="68" t="s">
        <v>542</v>
      </c>
    </row>
    <row r="560" spans="1:34" s="68" customFormat="1" ht="14.5" x14ac:dyDescent="0.35">
      <c r="A560" s="68" t="s">
        <v>832</v>
      </c>
      <c r="B560" s="68" t="s">
        <v>131</v>
      </c>
      <c r="C560" s="68" t="s">
        <v>47</v>
      </c>
      <c r="D560" s="68" t="s">
        <v>150</v>
      </c>
      <c r="E560" s="68" t="s">
        <v>151</v>
      </c>
      <c r="G560" s="68" t="s">
        <v>14</v>
      </c>
      <c r="H560" s="68" t="s">
        <v>1333</v>
      </c>
      <c r="I560" s="68" t="s">
        <v>18</v>
      </c>
      <c r="J560" s="68">
        <v>298</v>
      </c>
      <c r="K560" s="68">
        <v>1.22702727941339E-5</v>
      </c>
      <c r="L560" s="68">
        <v>8.5510469376460103E-6</v>
      </c>
      <c r="M560" s="68">
        <v>8.3131996497322492E-6</v>
      </c>
      <c r="N560" s="68">
        <v>1.197505072744232E-5</v>
      </c>
      <c r="O560" s="68">
        <v>1.291069859378894E-5</v>
      </c>
      <c r="P560" s="68">
        <v>1.450721032532695E-5</v>
      </c>
      <c r="Q560" s="68">
        <v>3.7794321548909939E-5</v>
      </c>
      <c r="R560" s="68">
        <v>3.2496598449971668E-5</v>
      </c>
      <c r="S560" s="68">
        <v>3.2104568398000003E-5</v>
      </c>
      <c r="T560" s="68">
        <v>3.2063048591419999E-5</v>
      </c>
      <c r="U560" s="68">
        <v>3.2264245001940002E-5</v>
      </c>
      <c r="V560" s="68">
        <v>3.1613585701879998E-5</v>
      </c>
      <c r="W560" s="68">
        <v>2.8128336347674992E-5</v>
      </c>
      <c r="X560" s="68">
        <v>2.6933291605832151E-5</v>
      </c>
      <c r="Y560" s="68">
        <v>2.7616142458534421E-5</v>
      </c>
      <c r="Z560" s="68">
        <v>2.785811158324845E-5</v>
      </c>
      <c r="AA560" s="68">
        <v>2.7765939003390701E-5</v>
      </c>
      <c r="AB560" s="68">
        <v>3.0571870734944422E-5</v>
      </c>
      <c r="AC560" s="68">
        <v>2.7974115290703891E-5</v>
      </c>
      <c r="AD560" s="68">
        <v>3.0941734430120778E-5</v>
      </c>
      <c r="AE560" s="68">
        <v>3.2793196994567308E-5</v>
      </c>
      <c r="AF560" s="68">
        <v>3.5314217029866952E-5</v>
      </c>
      <c r="AG560" s="68">
        <v>3.6070632849547382E-5</v>
      </c>
      <c r="AH560" s="68" t="s">
        <v>542</v>
      </c>
    </row>
    <row r="561" spans="1:34" s="68" customFormat="1" ht="14.5" x14ac:dyDescent="0.35">
      <c r="A561" s="68" t="s">
        <v>832</v>
      </c>
      <c r="B561" s="68" t="s">
        <v>9</v>
      </c>
      <c r="C561" s="68" t="s">
        <v>34</v>
      </c>
      <c r="D561" s="68" t="s">
        <v>35</v>
      </c>
      <c r="E561" s="68" t="s">
        <v>727</v>
      </c>
      <c r="F561" s="68" t="s">
        <v>1044</v>
      </c>
      <c r="G561" s="68" t="s">
        <v>40</v>
      </c>
      <c r="H561" s="68" t="s">
        <v>1045</v>
      </c>
      <c r="I561" s="68" t="s">
        <v>16</v>
      </c>
      <c r="J561" s="68">
        <v>25</v>
      </c>
      <c r="Z561" s="68">
        <v>9.6506062655863896E-7</v>
      </c>
      <c r="AA561" s="68">
        <v>3.5423702752733901E-6</v>
      </c>
      <c r="AB561" s="68">
        <v>3.1965453231410699E-6</v>
      </c>
      <c r="AC561" s="68">
        <v>3.2407384254061998E-6</v>
      </c>
      <c r="AD561" s="68">
        <v>3.4466374697900001E-6</v>
      </c>
      <c r="AE561" s="68">
        <v>4.3835249953166698E-6</v>
      </c>
      <c r="AF561" s="68">
        <v>3.8633346202599999E-6</v>
      </c>
      <c r="AG561" s="68">
        <v>1.881208464572E-6</v>
      </c>
      <c r="AH561" s="68" t="s">
        <v>1046</v>
      </c>
    </row>
    <row r="562" spans="1:34" s="68" customFormat="1" ht="14.5" x14ac:dyDescent="0.35">
      <c r="A562" s="68" t="s">
        <v>832</v>
      </c>
      <c r="B562" s="68" t="s">
        <v>9</v>
      </c>
      <c r="C562" s="68" t="s">
        <v>34</v>
      </c>
      <c r="D562" s="68" t="s">
        <v>35</v>
      </c>
      <c r="E562" s="68" t="s">
        <v>727</v>
      </c>
      <c r="F562" s="68" t="s">
        <v>1044</v>
      </c>
      <c r="G562" s="68" t="s">
        <v>40</v>
      </c>
      <c r="H562" s="68" t="s">
        <v>1045</v>
      </c>
      <c r="I562" s="68" t="s">
        <v>17</v>
      </c>
      <c r="J562" s="68">
        <v>1</v>
      </c>
      <c r="Z562" s="68">
        <v>4.6214646076291801E-6</v>
      </c>
      <c r="AG562" s="68">
        <v>1.9021767817729999E-5</v>
      </c>
      <c r="AH562" s="68" t="s">
        <v>1046</v>
      </c>
    </row>
    <row r="563" spans="1:34" s="68" customFormat="1" ht="14.5" x14ac:dyDescent="0.35">
      <c r="A563" s="68" t="s">
        <v>832</v>
      </c>
      <c r="B563" s="68" t="s">
        <v>9</v>
      </c>
      <c r="C563" s="68" t="s">
        <v>34</v>
      </c>
      <c r="D563" s="68" t="s">
        <v>35</v>
      </c>
      <c r="E563" s="68" t="s">
        <v>727</v>
      </c>
      <c r="F563" s="68" t="s">
        <v>1044</v>
      </c>
      <c r="G563" s="68" t="s">
        <v>40</v>
      </c>
      <c r="H563" s="68" t="s">
        <v>1045</v>
      </c>
      <c r="I563" s="68" t="s">
        <v>18</v>
      </c>
      <c r="J563" s="68">
        <v>298</v>
      </c>
      <c r="Z563" s="68">
        <v>2.26223969368295E-6</v>
      </c>
      <c r="AA563" s="68">
        <v>8.3130574434978393E-6</v>
      </c>
      <c r="AB563" s="68">
        <v>7.5014927370813104E-6</v>
      </c>
      <c r="AC563" s="68">
        <v>7.6052028998220201E-6</v>
      </c>
      <c r="AD563" s="68">
        <v>8.0883964822297002E-6</v>
      </c>
      <c r="AE563" s="68">
        <v>1.0287037282759601E-5</v>
      </c>
      <c r="AF563" s="68">
        <v>9.0662805200949994E-6</v>
      </c>
      <c r="AG563" s="68">
        <v>4.4154444886229899E-6</v>
      </c>
      <c r="AH563" s="68" t="s">
        <v>1046</v>
      </c>
    </row>
    <row r="564" spans="1:34" s="68" customFormat="1" ht="14.5" x14ac:dyDescent="0.35">
      <c r="A564" s="68" t="s">
        <v>832</v>
      </c>
      <c r="B564" s="68" t="s">
        <v>9</v>
      </c>
      <c r="C564" s="68" t="s">
        <v>34</v>
      </c>
      <c r="D564" s="68" t="s">
        <v>35</v>
      </c>
      <c r="E564" s="68" t="s">
        <v>727</v>
      </c>
      <c r="F564" s="68" t="s">
        <v>1059</v>
      </c>
      <c r="G564" s="68" t="s">
        <v>40</v>
      </c>
      <c r="H564" s="68" t="s">
        <v>724</v>
      </c>
      <c r="I564" s="68" t="s">
        <v>16</v>
      </c>
      <c r="J564" s="68">
        <v>25</v>
      </c>
      <c r="AE564" s="68">
        <v>1.40738798199607E-5</v>
      </c>
      <c r="AF564" s="68">
        <v>4.3318552422565999E-5</v>
      </c>
      <c r="AG564" s="68">
        <v>9.1162310718929995E-6</v>
      </c>
      <c r="AH564" s="68" t="s">
        <v>1060</v>
      </c>
    </row>
    <row r="565" spans="1:34" s="68" customFormat="1" ht="14.5" x14ac:dyDescent="0.35">
      <c r="A565" s="68" t="s">
        <v>832</v>
      </c>
      <c r="B565" s="68" t="s">
        <v>9</v>
      </c>
      <c r="C565" s="68" t="s">
        <v>34</v>
      </c>
      <c r="D565" s="68" t="s">
        <v>35</v>
      </c>
      <c r="E565" s="68" t="s">
        <v>727</v>
      </c>
      <c r="F565" s="68" t="s">
        <v>1059</v>
      </c>
      <c r="G565" s="68" t="s">
        <v>40</v>
      </c>
      <c r="H565" s="68" t="s">
        <v>724</v>
      </c>
      <c r="I565" s="68" t="s">
        <v>17</v>
      </c>
      <c r="J565" s="68">
        <v>1</v>
      </c>
      <c r="AE565" s="68">
        <v>3.0349381949805701E-2</v>
      </c>
      <c r="AF565" s="68">
        <v>9.3440861289780394E-2</v>
      </c>
      <c r="AG565" s="68">
        <v>1.9658548069603501E-2</v>
      </c>
      <c r="AH565" s="68" t="s">
        <v>1060</v>
      </c>
    </row>
    <row r="566" spans="1:34" s="68" customFormat="1" ht="14.5" x14ac:dyDescent="0.35">
      <c r="A566" s="68" t="s">
        <v>832</v>
      </c>
      <c r="B566" s="68" t="s">
        <v>9</v>
      </c>
      <c r="C566" s="68" t="s">
        <v>34</v>
      </c>
      <c r="D566" s="68" t="s">
        <v>35</v>
      </c>
      <c r="E566" s="68" t="s">
        <v>727</v>
      </c>
      <c r="F566" s="68" t="s">
        <v>1059</v>
      </c>
      <c r="G566" s="68" t="s">
        <v>40</v>
      </c>
      <c r="H566" s="68" t="s">
        <v>724</v>
      </c>
      <c r="I566" s="68" t="s">
        <v>18</v>
      </c>
      <c r="J566" s="68">
        <v>298</v>
      </c>
      <c r="AE566" s="68">
        <v>1.6776064745392898E-5</v>
      </c>
      <c r="AF566" s="68">
        <v>5.1635714487699002E-5</v>
      </c>
      <c r="AG566" s="68">
        <v>1.0866547437696E-5</v>
      </c>
      <c r="AH566" s="68" t="s">
        <v>1060</v>
      </c>
    </row>
    <row r="567" spans="1:34" s="68" customFormat="1" ht="14.5" x14ac:dyDescent="0.35">
      <c r="A567" s="68" t="s">
        <v>832</v>
      </c>
      <c r="B567" s="68" t="s">
        <v>9</v>
      </c>
      <c r="C567" s="68" t="s">
        <v>34</v>
      </c>
      <c r="D567" s="68" t="s">
        <v>35</v>
      </c>
      <c r="E567" s="68" t="s">
        <v>727</v>
      </c>
      <c r="F567" s="68" t="s">
        <v>1149</v>
      </c>
      <c r="G567" s="68" t="s">
        <v>40</v>
      </c>
      <c r="H567" s="68" t="s">
        <v>724</v>
      </c>
      <c r="I567" s="68" t="s">
        <v>16</v>
      </c>
      <c r="J567" s="68">
        <v>25</v>
      </c>
      <c r="V567" s="68">
        <v>3.7572353907926401E-5</v>
      </c>
      <c r="W567" s="68">
        <v>1.1133020133779999E-4</v>
      </c>
      <c r="X567" s="68">
        <v>8.6372384612996297E-5</v>
      </c>
      <c r="Y567" s="68">
        <v>5.6473939648025302E-5</v>
      </c>
      <c r="Z567" s="68">
        <v>1.29894591786577E-5</v>
      </c>
      <c r="AA567" s="68">
        <v>1.8410039324551101E-5</v>
      </c>
      <c r="AD567" s="68">
        <v>4.6339688719987301E-7</v>
      </c>
      <c r="AH567" s="68" t="s">
        <v>775</v>
      </c>
    </row>
    <row r="568" spans="1:34" s="68" customFormat="1" ht="14.5" x14ac:dyDescent="0.35">
      <c r="A568" s="68" t="s">
        <v>832</v>
      </c>
      <c r="B568" s="68" t="s">
        <v>9</v>
      </c>
      <c r="C568" s="68" t="s">
        <v>34</v>
      </c>
      <c r="D568" s="68" t="s">
        <v>35</v>
      </c>
      <c r="E568" s="68" t="s">
        <v>727</v>
      </c>
      <c r="F568" s="68" t="s">
        <v>1149</v>
      </c>
      <c r="G568" s="68" t="s">
        <v>40</v>
      </c>
      <c r="H568" s="68" t="s">
        <v>724</v>
      </c>
      <c r="I568" s="68" t="s">
        <v>17</v>
      </c>
      <c r="J568" s="68">
        <v>1</v>
      </c>
      <c r="V568" s="68">
        <v>7.9686643915692301E-2</v>
      </c>
      <c r="W568" s="68">
        <v>0.236109090997208</v>
      </c>
      <c r="X568" s="68">
        <v>0.186333340706968</v>
      </c>
      <c r="Y568" s="68">
        <v>0.119769931205532</v>
      </c>
      <c r="Z568" s="68">
        <v>2.7998151751438299E-2</v>
      </c>
      <c r="AA568" s="68">
        <v>3.9692682243145198E-2</v>
      </c>
      <c r="AD568" s="68">
        <v>9.9941182573322807E-4</v>
      </c>
      <c r="AH568" s="68" t="s">
        <v>775</v>
      </c>
    </row>
    <row r="569" spans="1:34" s="68" customFormat="1" ht="14.5" x14ac:dyDescent="0.35">
      <c r="A569" s="68" t="s">
        <v>832</v>
      </c>
      <c r="B569" s="68" t="s">
        <v>9</v>
      </c>
      <c r="C569" s="68" t="s">
        <v>34</v>
      </c>
      <c r="D569" s="68" t="s">
        <v>35</v>
      </c>
      <c r="E569" s="68" t="s">
        <v>727</v>
      </c>
      <c r="F569" s="68" t="s">
        <v>1149</v>
      </c>
      <c r="G569" s="68" t="s">
        <v>40</v>
      </c>
      <c r="H569" s="68" t="s">
        <v>724</v>
      </c>
      <c r="I569" s="68" t="s">
        <v>18</v>
      </c>
      <c r="J569" s="68">
        <v>298</v>
      </c>
      <c r="V569" s="68">
        <v>4.4787952606328201E-5</v>
      </c>
      <c r="W569" s="68">
        <v>1.3270559999465801E-4</v>
      </c>
      <c r="X569" s="68">
        <v>1.0295588245869101E-4</v>
      </c>
      <c r="Y569" s="68">
        <v>6.73169360604462E-5</v>
      </c>
      <c r="Z569" s="68">
        <v>1.5483435340960001E-5</v>
      </c>
      <c r="AA569" s="68">
        <v>2.1944766874865E-5</v>
      </c>
      <c r="AD569" s="68">
        <v>5.5236908954224497E-7</v>
      </c>
      <c r="AH569" s="68" t="s">
        <v>775</v>
      </c>
    </row>
    <row r="570" spans="1:34" s="68" customFormat="1" ht="14.5" x14ac:dyDescent="0.35">
      <c r="A570" s="68" t="s">
        <v>832</v>
      </c>
      <c r="B570" s="68" t="s">
        <v>9</v>
      </c>
      <c r="C570" s="68" t="s">
        <v>34</v>
      </c>
      <c r="D570" s="68" t="s">
        <v>35</v>
      </c>
      <c r="E570" s="68" t="s">
        <v>727</v>
      </c>
      <c r="F570" s="68" t="s">
        <v>1061</v>
      </c>
      <c r="G570" s="68" t="s">
        <v>40</v>
      </c>
      <c r="H570" s="68" t="s">
        <v>724</v>
      </c>
      <c r="I570" s="68" t="s">
        <v>16</v>
      </c>
      <c r="J570" s="68">
        <v>25</v>
      </c>
      <c r="AE570" s="68">
        <v>1.3848757431821401E-5</v>
      </c>
      <c r="AF570" s="68">
        <v>2.0192125251517998E-5</v>
      </c>
      <c r="AG570" s="68">
        <v>3.265455900672E-6</v>
      </c>
      <c r="AH570" s="68" t="s">
        <v>1062</v>
      </c>
    </row>
    <row r="571" spans="1:34" s="68" customFormat="1" ht="14.5" x14ac:dyDescent="0.35">
      <c r="A571" s="68" t="s">
        <v>832</v>
      </c>
      <c r="B571" s="68" t="s">
        <v>9</v>
      </c>
      <c r="C571" s="68" t="s">
        <v>34</v>
      </c>
      <c r="D571" s="68" t="s">
        <v>35</v>
      </c>
      <c r="E571" s="68" t="s">
        <v>727</v>
      </c>
      <c r="F571" s="68" t="s">
        <v>1061</v>
      </c>
      <c r="G571" s="68" t="s">
        <v>40</v>
      </c>
      <c r="H571" s="68" t="s">
        <v>724</v>
      </c>
      <c r="I571" s="68" t="s">
        <v>17</v>
      </c>
      <c r="J571" s="68">
        <v>1</v>
      </c>
      <c r="AE571" s="68">
        <v>2.9861186005720599E-2</v>
      </c>
      <c r="AF571" s="68">
        <v>4.35421520532061E-2</v>
      </c>
      <c r="AG571" s="68">
        <v>7.04356737001882E-3</v>
      </c>
      <c r="AH571" s="68" t="s">
        <v>1062</v>
      </c>
    </row>
    <row r="572" spans="1:34" s="68" customFormat="1" ht="14.5" x14ac:dyDescent="0.35">
      <c r="A572" s="68" t="s">
        <v>832</v>
      </c>
      <c r="B572" s="68" t="s">
        <v>9</v>
      </c>
      <c r="C572" s="68" t="s">
        <v>34</v>
      </c>
      <c r="D572" s="68" t="s">
        <v>35</v>
      </c>
      <c r="E572" s="68" t="s">
        <v>727</v>
      </c>
      <c r="F572" s="68" t="s">
        <v>1061</v>
      </c>
      <c r="G572" s="68" t="s">
        <v>40</v>
      </c>
      <c r="H572" s="68" t="s">
        <v>724</v>
      </c>
      <c r="I572" s="68" t="s">
        <v>18</v>
      </c>
      <c r="J572" s="68">
        <v>298</v>
      </c>
      <c r="AE572" s="68">
        <v>1.6502083177972399E-5</v>
      </c>
      <c r="AF572" s="68">
        <v>2.4068400890013999E-5</v>
      </c>
      <c r="AG572" s="68">
        <v>3.8939075051520099E-6</v>
      </c>
      <c r="AH572" s="68" t="s">
        <v>1062</v>
      </c>
    </row>
    <row r="573" spans="1:34" s="68" customFormat="1" ht="14.5" x14ac:dyDescent="0.35">
      <c r="A573" s="68" t="s">
        <v>832</v>
      </c>
      <c r="B573" s="68" t="s">
        <v>9</v>
      </c>
      <c r="C573" s="68" t="s">
        <v>34</v>
      </c>
      <c r="D573" s="68" t="s">
        <v>35</v>
      </c>
      <c r="E573" s="68" t="s">
        <v>727</v>
      </c>
      <c r="F573" s="68" t="s">
        <v>1207</v>
      </c>
      <c r="G573" s="68" t="s">
        <v>40</v>
      </c>
      <c r="H573" s="68" t="s">
        <v>724</v>
      </c>
      <c r="I573" s="68" t="s">
        <v>16</v>
      </c>
      <c r="J573" s="68">
        <v>25</v>
      </c>
      <c r="AG573" s="68">
        <v>7.7379769419580006E-6</v>
      </c>
      <c r="AH573" s="68" t="s">
        <v>1208</v>
      </c>
    </row>
    <row r="574" spans="1:34" s="68" customFormat="1" ht="14.5" x14ac:dyDescent="0.35">
      <c r="A574" s="68" t="s">
        <v>832</v>
      </c>
      <c r="B574" s="68" t="s">
        <v>131</v>
      </c>
      <c r="C574" s="68" t="s">
        <v>47</v>
      </c>
      <c r="D574" s="68" t="s">
        <v>154</v>
      </c>
      <c r="E574" s="68" t="s">
        <v>156</v>
      </c>
      <c r="G574" s="68" t="s">
        <v>14</v>
      </c>
      <c r="H574" s="68" t="s">
        <v>1334</v>
      </c>
      <c r="I574" s="68" t="s">
        <v>16</v>
      </c>
      <c r="J574" s="68">
        <v>25</v>
      </c>
      <c r="K574" s="68">
        <v>3.0647633674381199E-8</v>
      </c>
      <c r="L574" s="68">
        <v>3.4996213996589997E-8</v>
      </c>
      <c r="M574" s="68">
        <v>1.9051629441406178E-8</v>
      </c>
      <c r="N574" s="68">
        <v>1.949980886437206E-8</v>
      </c>
      <c r="O574" s="68">
        <v>2.0792575219853201E-8</v>
      </c>
      <c r="P574" s="68">
        <v>1.9486634290627361E-8</v>
      </c>
      <c r="Q574" s="68">
        <v>3.2632287947773599E-8</v>
      </c>
      <c r="R574" s="68">
        <v>4.21380614685606E-8</v>
      </c>
      <c r="S574" s="68">
        <v>4.2973600000000003E-8</v>
      </c>
      <c r="T574" s="68">
        <v>4.7824750000000013E-8</v>
      </c>
      <c r="U574" s="68">
        <v>5.4966299999999987E-8</v>
      </c>
      <c r="V574" s="68">
        <v>6.0316499999999996E-8</v>
      </c>
      <c r="W574" s="68">
        <v>5.4046650314846602E-8</v>
      </c>
      <c r="X574" s="68">
        <v>6.5698189649284405E-8</v>
      </c>
      <c r="Y574" s="68">
        <v>4.2772181552871801E-8</v>
      </c>
      <c r="Z574" s="68">
        <v>3.9250590761022198E-8</v>
      </c>
      <c r="AA574" s="68">
        <v>4.0254720599841597E-8</v>
      </c>
      <c r="AB574" s="68">
        <v>4.0859735861122197E-8</v>
      </c>
      <c r="AC574" s="68">
        <v>4.2470699658384413E-8</v>
      </c>
      <c r="AD574" s="68">
        <v>3.7133015201861001E-8</v>
      </c>
      <c r="AE574" s="68">
        <v>3.1997743792937202E-8</v>
      </c>
      <c r="AF574" s="68">
        <v>3.9025591408942398E-8</v>
      </c>
      <c r="AG574" s="68">
        <v>3.2183058624756602E-8</v>
      </c>
      <c r="AH574" s="68" t="s">
        <v>547</v>
      </c>
    </row>
    <row r="575" spans="1:34" s="68" customFormat="1" ht="14.5" x14ac:dyDescent="0.35">
      <c r="A575" s="68" t="s">
        <v>832</v>
      </c>
      <c r="B575" s="68" t="s">
        <v>131</v>
      </c>
      <c r="C575" s="68" t="s">
        <v>47</v>
      </c>
      <c r="D575" s="68" t="s">
        <v>154</v>
      </c>
      <c r="E575" s="68" t="s">
        <v>156</v>
      </c>
      <c r="G575" s="68" t="s">
        <v>14</v>
      </c>
      <c r="H575" s="68" t="s">
        <v>1335</v>
      </c>
      <c r="I575" s="68" t="s">
        <v>16</v>
      </c>
      <c r="J575" s="68">
        <v>25</v>
      </c>
      <c r="K575" s="68">
        <v>3.06476336743812E-7</v>
      </c>
      <c r="L575" s="68">
        <v>3.4996213996590001E-7</v>
      </c>
      <c r="M575" s="68">
        <v>1.905162944140618E-7</v>
      </c>
      <c r="N575" s="68">
        <v>1.9499808864372059E-7</v>
      </c>
      <c r="O575" s="68">
        <v>2.0792575219853201E-7</v>
      </c>
      <c r="P575" s="68">
        <v>1.948663429062736E-7</v>
      </c>
      <c r="Q575" s="68">
        <v>3.2632287947773599E-7</v>
      </c>
      <c r="R575" s="68">
        <v>4.2138061468560603E-7</v>
      </c>
      <c r="S575" s="68">
        <v>4.2973599999999998E-7</v>
      </c>
      <c r="T575" s="68">
        <v>4.7824750000000007E-7</v>
      </c>
      <c r="U575" s="68">
        <v>5.4966299999999994E-7</v>
      </c>
      <c r="V575" s="68">
        <v>6.0316500000000009E-7</v>
      </c>
      <c r="W575" s="68">
        <v>5.4046650314846602E-7</v>
      </c>
      <c r="X575" s="68">
        <v>6.569818964928441E-7</v>
      </c>
      <c r="Y575" s="68">
        <v>4.2772181552871801E-7</v>
      </c>
      <c r="Z575" s="68">
        <v>3.92505907610222E-7</v>
      </c>
      <c r="AA575" s="68">
        <v>4.0254720599841599E-7</v>
      </c>
      <c r="AB575" s="68">
        <v>4.0859735861122198E-7</v>
      </c>
      <c r="AC575" s="68">
        <v>4.2470699658384399E-7</v>
      </c>
      <c r="AD575" s="68">
        <v>3.7133015201861E-7</v>
      </c>
      <c r="AE575" s="68">
        <v>3.1997743792937202E-7</v>
      </c>
      <c r="AF575" s="68">
        <v>3.9025591408942402E-7</v>
      </c>
      <c r="AG575" s="68">
        <v>3.21830586247566E-7</v>
      </c>
      <c r="AH575" s="68" t="s">
        <v>547</v>
      </c>
    </row>
    <row r="576" spans="1:34" s="68" customFormat="1" ht="14.5" x14ac:dyDescent="0.35">
      <c r="A576" s="68" t="s">
        <v>832</v>
      </c>
      <c r="B576" s="68" t="s">
        <v>131</v>
      </c>
      <c r="C576" s="68" t="s">
        <v>47</v>
      </c>
      <c r="D576" s="68" t="s">
        <v>154</v>
      </c>
      <c r="E576" s="68" t="s">
        <v>156</v>
      </c>
      <c r="G576" s="68" t="s">
        <v>14</v>
      </c>
      <c r="H576" s="68" t="s">
        <v>1336</v>
      </c>
      <c r="I576" s="68" t="s">
        <v>16</v>
      </c>
      <c r="J576" s="68">
        <v>25</v>
      </c>
      <c r="K576" s="68">
        <v>1.195257713300867E-6</v>
      </c>
      <c r="L576" s="68">
        <v>1.3648523458670101E-6</v>
      </c>
      <c r="M576" s="68">
        <v>7.4301354821484105E-7</v>
      </c>
      <c r="N576" s="68">
        <v>7.6049254571051042E-7</v>
      </c>
      <c r="O576" s="68">
        <v>8.1091043357427487E-7</v>
      </c>
      <c r="P576" s="68">
        <v>7.5997873733446703E-7</v>
      </c>
      <c r="Q576" s="68">
        <v>1.27265922996317E-6</v>
      </c>
      <c r="R576" s="68">
        <v>1.643384397273863E-6</v>
      </c>
      <c r="S576" s="68">
        <v>1.6759703999999999E-6</v>
      </c>
      <c r="T576" s="68">
        <v>1.8651652500000001E-6</v>
      </c>
      <c r="U576" s="68">
        <v>2.1436857000000001E-6</v>
      </c>
      <c r="V576" s="68">
        <v>2.3523435000000002E-6</v>
      </c>
      <c r="W576" s="68">
        <v>2.107819362279017E-6</v>
      </c>
      <c r="X576" s="68">
        <v>2.562229396322092E-6</v>
      </c>
      <c r="Y576" s="68">
        <v>1.668115080562E-6</v>
      </c>
      <c r="Z576" s="68">
        <v>1.5307730396798661E-6</v>
      </c>
      <c r="AA576" s="68">
        <v>1.569934103393823E-6</v>
      </c>
      <c r="AB576" s="68">
        <v>1.593529698583766E-6</v>
      </c>
      <c r="AC576" s="68">
        <v>1.6563572866769919E-6</v>
      </c>
      <c r="AD576" s="68">
        <v>1.4481875928725791E-6</v>
      </c>
      <c r="AE576" s="68">
        <v>1.2479120079245511E-6</v>
      </c>
      <c r="AF576" s="68">
        <v>1.5219980649487539E-6</v>
      </c>
      <c r="AG576" s="68">
        <v>1.2551392863655071E-6</v>
      </c>
      <c r="AH576" s="68" t="s">
        <v>547</v>
      </c>
    </row>
    <row r="577" spans="1:34" s="68" customFormat="1" ht="14.5" x14ac:dyDescent="0.35">
      <c r="A577" s="68" t="s">
        <v>832</v>
      </c>
      <c r="B577" s="68" t="s">
        <v>9</v>
      </c>
      <c r="C577" s="68" t="s">
        <v>34</v>
      </c>
      <c r="D577" s="68" t="s">
        <v>35</v>
      </c>
      <c r="E577" s="68" t="s">
        <v>727</v>
      </c>
      <c r="F577" s="68" t="s">
        <v>1207</v>
      </c>
      <c r="G577" s="68" t="s">
        <v>40</v>
      </c>
      <c r="H577" s="68" t="s">
        <v>724</v>
      </c>
      <c r="I577" s="68" t="s">
        <v>17</v>
      </c>
      <c r="J577" s="68">
        <v>1</v>
      </c>
      <c r="AG577" s="68">
        <v>1.6687581360136601E-2</v>
      </c>
      <c r="AH577" s="68" t="s">
        <v>1208</v>
      </c>
    </row>
    <row r="578" spans="1:34" s="68" customFormat="1" ht="14.5" x14ac:dyDescent="0.35">
      <c r="A578" s="68" t="s">
        <v>832</v>
      </c>
      <c r="B578" s="68" t="s">
        <v>131</v>
      </c>
      <c r="C578" s="68" t="s">
        <v>47</v>
      </c>
      <c r="D578" s="68" t="s">
        <v>154</v>
      </c>
      <c r="E578" s="68" t="s">
        <v>156</v>
      </c>
      <c r="G578" s="68" t="s">
        <v>14</v>
      </c>
      <c r="H578" s="68" t="s">
        <v>1334</v>
      </c>
      <c r="I578" s="68" t="s">
        <v>17</v>
      </c>
      <c r="J578" s="68">
        <v>1</v>
      </c>
      <c r="K578" s="68">
        <v>6.4997501496627796E-5</v>
      </c>
      <c r="L578" s="68">
        <v>7.4219970643968008E-5</v>
      </c>
      <c r="M578" s="68">
        <v>4.0404695719334202E-5</v>
      </c>
      <c r="N578" s="68">
        <v>4.1355194639560199E-5</v>
      </c>
      <c r="O578" s="68">
        <v>4.4096893526264601E-5</v>
      </c>
      <c r="P578" s="68">
        <v>4.1327254003562601E-5</v>
      </c>
      <c r="Q578" s="68">
        <v>6.9206556279638009E-5</v>
      </c>
      <c r="R578" s="68">
        <v>8.9366400762523195E-5</v>
      </c>
      <c r="S578" s="68">
        <v>9.1138410880000007E-5</v>
      </c>
      <c r="T578" s="68">
        <v>1.014267298E-4</v>
      </c>
      <c r="U578" s="68">
        <v>1.1657252903999999E-4</v>
      </c>
      <c r="V578" s="68">
        <v>1.2791923319999999E-4</v>
      </c>
      <c r="W578" s="68">
        <v>1.146221359877266E-4</v>
      </c>
      <c r="X578" s="68">
        <v>1.3933272060820241E-4</v>
      </c>
      <c r="Y578" s="68">
        <v>9.07112426373304E-5</v>
      </c>
      <c r="Z578" s="68">
        <v>8.3242652885975806E-5</v>
      </c>
      <c r="AA578" s="68">
        <v>8.53722114481442E-5</v>
      </c>
      <c r="AB578" s="68">
        <v>8.6655327814267799E-5</v>
      </c>
      <c r="AC578" s="68">
        <v>9.0071859835501802E-5</v>
      </c>
      <c r="AD578" s="68">
        <v>7.8751698640106804E-5</v>
      </c>
      <c r="AE578" s="68">
        <v>6.7860815036061405E-5</v>
      </c>
      <c r="AF578" s="68">
        <v>8.2765474260085208E-5</v>
      </c>
      <c r="AG578" s="68">
        <v>6.8253830731383598E-5</v>
      </c>
      <c r="AH578" s="68" t="s">
        <v>547</v>
      </c>
    </row>
    <row r="579" spans="1:34" s="68" customFormat="1" ht="14.5" x14ac:dyDescent="0.35">
      <c r="A579" s="68" t="s">
        <v>832</v>
      </c>
      <c r="B579" s="68" t="s">
        <v>131</v>
      </c>
      <c r="C579" s="68" t="s">
        <v>47</v>
      </c>
      <c r="D579" s="68" t="s">
        <v>154</v>
      </c>
      <c r="E579" s="68" t="s">
        <v>156</v>
      </c>
      <c r="G579" s="68" t="s">
        <v>14</v>
      </c>
      <c r="H579" s="68" t="s">
        <v>1335</v>
      </c>
      <c r="I579" s="68" t="s">
        <v>17</v>
      </c>
      <c r="J579" s="68">
        <v>1</v>
      </c>
      <c r="K579" s="68">
        <v>6.4997501496627801E-4</v>
      </c>
      <c r="L579" s="68">
        <v>7.4219970643968E-4</v>
      </c>
      <c r="M579" s="68">
        <v>4.0404695719334209E-4</v>
      </c>
      <c r="N579" s="68">
        <v>4.1355194639560198E-4</v>
      </c>
      <c r="O579" s="68">
        <v>4.40968935262646E-4</v>
      </c>
      <c r="P579" s="68">
        <v>4.1327254003562598E-4</v>
      </c>
      <c r="Q579" s="68">
        <v>6.9206556279638009E-4</v>
      </c>
      <c r="R579" s="68">
        <v>8.93664007625232E-4</v>
      </c>
      <c r="S579" s="68">
        <v>9.1138410880000015E-4</v>
      </c>
      <c r="T579" s="68">
        <v>1.014267298E-3</v>
      </c>
      <c r="U579" s="68">
        <v>1.1657252904000001E-3</v>
      </c>
      <c r="V579" s="68">
        <v>1.2791923319999999E-3</v>
      </c>
      <c r="W579" s="68">
        <v>1.146221359877266E-3</v>
      </c>
      <c r="X579" s="68">
        <v>1.393327206082024E-3</v>
      </c>
      <c r="Y579" s="68">
        <v>9.0711242637330413E-4</v>
      </c>
      <c r="Z579" s="68">
        <v>8.3242652885975811E-4</v>
      </c>
      <c r="AA579" s="68">
        <v>8.5372211448144202E-4</v>
      </c>
      <c r="AB579" s="68">
        <v>8.6655327814267799E-4</v>
      </c>
      <c r="AC579" s="68">
        <v>9.0071859835501799E-4</v>
      </c>
      <c r="AD579" s="68">
        <v>7.8751698640106807E-4</v>
      </c>
      <c r="AE579" s="68">
        <v>6.7860815036061397E-4</v>
      </c>
      <c r="AF579" s="68">
        <v>8.2765474260085205E-4</v>
      </c>
      <c r="AG579" s="68">
        <v>6.8253830731383606E-4</v>
      </c>
      <c r="AH579" s="68" t="s">
        <v>547</v>
      </c>
    </row>
    <row r="580" spans="1:34" s="68" customFormat="1" ht="14.5" x14ac:dyDescent="0.35">
      <c r="A580" s="68" t="s">
        <v>832</v>
      </c>
      <c r="B580" s="68" t="s">
        <v>131</v>
      </c>
      <c r="C580" s="68" t="s">
        <v>47</v>
      </c>
      <c r="D580" s="68" t="s">
        <v>154</v>
      </c>
      <c r="E580" s="68" t="s">
        <v>156</v>
      </c>
      <c r="G580" s="68" t="s">
        <v>14</v>
      </c>
      <c r="H580" s="68" t="s">
        <v>1336</v>
      </c>
      <c r="I580" s="68" t="s">
        <v>17</v>
      </c>
      <c r="J580" s="68">
        <v>1</v>
      </c>
      <c r="K580" s="68">
        <v>2.5349025583684842E-3</v>
      </c>
      <c r="L580" s="68">
        <v>2.8945788551147521E-3</v>
      </c>
      <c r="M580" s="68">
        <v>1.575783133054034E-3</v>
      </c>
      <c r="N580" s="68">
        <v>1.6128525909428479E-3</v>
      </c>
      <c r="O580" s="68">
        <v>1.7197788475243191E-3</v>
      </c>
      <c r="P580" s="68">
        <v>1.6117629061389411E-3</v>
      </c>
      <c r="Q580" s="68">
        <v>2.6990556949058821E-3</v>
      </c>
      <c r="R580" s="68">
        <v>3.485289629738405E-3</v>
      </c>
      <c r="S580" s="68">
        <v>3.5543980243199999E-3</v>
      </c>
      <c r="T580" s="68">
        <v>3.9556424622000002E-3</v>
      </c>
      <c r="U580" s="68">
        <v>4.5463286325599997E-3</v>
      </c>
      <c r="V580" s="68">
        <v>4.9888500948000007E-3</v>
      </c>
      <c r="W580" s="68">
        <v>4.4702633035213378E-3</v>
      </c>
      <c r="X580" s="68">
        <v>5.4339761037198939E-3</v>
      </c>
      <c r="Y580" s="68">
        <v>3.5377384628558859E-3</v>
      </c>
      <c r="Z580" s="68">
        <v>3.246463462553056E-3</v>
      </c>
      <c r="AA580" s="68">
        <v>3.3295162464776241E-3</v>
      </c>
      <c r="AB580" s="68">
        <v>3.3795577847564439E-3</v>
      </c>
      <c r="AC580" s="68">
        <v>3.51280253358457E-3</v>
      </c>
      <c r="AD580" s="68">
        <v>3.071316246964165E-3</v>
      </c>
      <c r="AE580" s="68">
        <v>2.6465717864063952E-3</v>
      </c>
      <c r="AF580" s="68">
        <v>3.2278534961433232E-3</v>
      </c>
      <c r="AG580" s="68">
        <v>2.66189939852396E-3</v>
      </c>
      <c r="AH580" s="68" t="s">
        <v>547</v>
      </c>
    </row>
    <row r="581" spans="1:34" s="68" customFormat="1" ht="14.5" x14ac:dyDescent="0.35">
      <c r="A581" s="68" t="s">
        <v>832</v>
      </c>
      <c r="B581" s="68" t="s">
        <v>9</v>
      </c>
      <c r="C581" s="68" t="s">
        <v>34</v>
      </c>
      <c r="D581" s="68" t="s">
        <v>35</v>
      </c>
      <c r="E581" s="68" t="s">
        <v>727</v>
      </c>
      <c r="F581" s="68" t="s">
        <v>1207</v>
      </c>
      <c r="G581" s="68" t="s">
        <v>40</v>
      </c>
      <c r="H581" s="68" t="s">
        <v>724</v>
      </c>
      <c r="I581" s="68" t="s">
        <v>18</v>
      </c>
      <c r="J581" s="68">
        <v>298</v>
      </c>
      <c r="AG581" s="68">
        <v>9.2233190225590003E-6</v>
      </c>
      <c r="AH581" s="68" t="s">
        <v>1208</v>
      </c>
    </row>
    <row r="582" spans="1:34" s="68" customFormat="1" ht="14.5" x14ac:dyDescent="0.35">
      <c r="A582" s="68" t="s">
        <v>832</v>
      </c>
      <c r="B582" s="68" t="s">
        <v>131</v>
      </c>
      <c r="C582" s="68" t="s">
        <v>47</v>
      </c>
      <c r="D582" s="68" t="s">
        <v>154</v>
      </c>
      <c r="E582" s="68" t="s">
        <v>156</v>
      </c>
      <c r="G582" s="68" t="s">
        <v>14</v>
      </c>
      <c r="H582" s="68" t="s">
        <v>1334</v>
      </c>
      <c r="I582" s="68" t="s">
        <v>18</v>
      </c>
      <c r="J582" s="68">
        <v>298</v>
      </c>
      <c r="K582" s="68">
        <v>3.6531979339862602E-8</v>
      </c>
      <c r="L582" s="68">
        <v>4.1715487083935208E-8</v>
      </c>
      <c r="M582" s="68">
        <v>2.2709542294156201E-8</v>
      </c>
      <c r="N582" s="68">
        <v>2.32437721663314E-8</v>
      </c>
      <c r="O582" s="68">
        <v>2.4784749662064999E-8</v>
      </c>
      <c r="P582" s="68">
        <v>2.3228068074427799E-8</v>
      </c>
      <c r="Q582" s="68">
        <v>3.8897687233745999E-8</v>
      </c>
      <c r="R582" s="68">
        <v>5.0228569270524202E-8</v>
      </c>
      <c r="S582" s="68">
        <v>5.12245312E-8</v>
      </c>
      <c r="T582" s="68">
        <v>5.7007102000000002E-8</v>
      </c>
      <c r="U582" s="68">
        <v>6.5519829600000006E-8</v>
      </c>
      <c r="V582" s="68">
        <v>7.1897268000000005E-8</v>
      </c>
      <c r="W582" s="68">
        <v>6.44236071752972E-8</v>
      </c>
      <c r="X582" s="68">
        <v>7.8312242061946998E-8</v>
      </c>
      <c r="Y582" s="68">
        <v>5.0984440411023197E-8</v>
      </c>
      <c r="Z582" s="68">
        <v>4.6786704187138403E-8</v>
      </c>
      <c r="AA582" s="68">
        <v>4.7983626955011213E-8</v>
      </c>
      <c r="AB582" s="68">
        <v>4.8704805146457601E-8</v>
      </c>
      <c r="AC582" s="68">
        <v>5.06250739927942E-8</v>
      </c>
      <c r="AD582" s="68">
        <v>4.4262554120618201E-8</v>
      </c>
      <c r="AE582" s="68">
        <v>3.8141310601181201E-8</v>
      </c>
      <c r="AF582" s="68">
        <v>4.6518504959459401E-8</v>
      </c>
      <c r="AG582" s="68">
        <v>3.8362205880709798E-8</v>
      </c>
      <c r="AH582" s="68" t="s">
        <v>547</v>
      </c>
    </row>
    <row r="583" spans="1:34" s="68" customFormat="1" ht="14.5" x14ac:dyDescent="0.35">
      <c r="A583" s="68" t="s">
        <v>832</v>
      </c>
      <c r="B583" s="68" t="s">
        <v>131</v>
      </c>
      <c r="C583" s="68" t="s">
        <v>47</v>
      </c>
      <c r="D583" s="68" t="s">
        <v>154</v>
      </c>
      <c r="E583" s="68" t="s">
        <v>156</v>
      </c>
      <c r="G583" s="68" t="s">
        <v>14</v>
      </c>
      <c r="H583" s="68" t="s">
        <v>1335</v>
      </c>
      <c r="I583" s="68" t="s">
        <v>18</v>
      </c>
      <c r="J583" s="68">
        <v>298</v>
      </c>
      <c r="K583" s="68">
        <v>3.6531979339862602E-7</v>
      </c>
      <c r="L583" s="68">
        <v>4.1715487083935198E-7</v>
      </c>
      <c r="M583" s="68">
        <v>2.2709542294156199E-7</v>
      </c>
      <c r="N583" s="68">
        <v>2.3243772166331399E-7</v>
      </c>
      <c r="O583" s="68">
        <v>2.4784749662065001E-7</v>
      </c>
      <c r="P583" s="68">
        <v>2.32280680744278E-7</v>
      </c>
      <c r="Q583" s="68">
        <v>3.8897687233746001E-7</v>
      </c>
      <c r="R583" s="68">
        <v>5.0228569270524209E-7</v>
      </c>
      <c r="S583" s="68">
        <v>5.1224531199999999E-7</v>
      </c>
      <c r="T583" s="68">
        <v>5.7007102000000007E-7</v>
      </c>
      <c r="U583" s="68">
        <v>6.5519829600000006E-7</v>
      </c>
      <c r="V583" s="68">
        <v>7.1897268000000002E-7</v>
      </c>
      <c r="W583" s="68">
        <v>6.4423607175297205E-7</v>
      </c>
      <c r="X583" s="68">
        <v>7.8312242061947011E-7</v>
      </c>
      <c r="Y583" s="68">
        <v>5.0984440411023203E-7</v>
      </c>
      <c r="Z583" s="68">
        <v>4.6786704187138412E-7</v>
      </c>
      <c r="AA583" s="68">
        <v>4.7983626955011201E-7</v>
      </c>
      <c r="AB583" s="68">
        <v>4.8704805146457595E-7</v>
      </c>
      <c r="AC583" s="68">
        <v>5.0625073992794202E-7</v>
      </c>
      <c r="AD583" s="68">
        <v>4.4262554120618202E-7</v>
      </c>
      <c r="AE583" s="68">
        <v>3.81413106011812E-7</v>
      </c>
      <c r="AF583" s="68">
        <v>4.6518504959459398E-7</v>
      </c>
      <c r="AG583" s="68">
        <v>3.8362205880709798E-7</v>
      </c>
      <c r="AH583" s="68" t="s">
        <v>547</v>
      </c>
    </row>
    <row r="584" spans="1:34" s="68" customFormat="1" ht="14.5" x14ac:dyDescent="0.35">
      <c r="A584" s="68" t="s">
        <v>832</v>
      </c>
      <c r="B584" s="68" t="s">
        <v>131</v>
      </c>
      <c r="C584" s="68" t="s">
        <v>47</v>
      </c>
      <c r="D584" s="68" t="s">
        <v>154</v>
      </c>
      <c r="E584" s="68" t="s">
        <v>156</v>
      </c>
      <c r="G584" s="68" t="s">
        <v>14</v>
      </c>
      <c r="H584" s="68" t="s">
        <v>1336</v>
      </c>
      <c r="I584" s="68" t="s">
        <v>18</v>
      </c>
      <c r="J584" s="68">
        <v>298</v>
      </c>
      <c r="K584" s="68">
        <v>1.424747194254641E-6</v>
      </c>
      <c r="L584" s="68">
        <v>1.626903996273473E-6</v>
      </c>
      <c r="M584" s="68">
        <v>8.8567214947209172E-7</v>
      </c>
      <c r="N584" s="68">
        <v>9.0650711448692461E-7</v>
      </c>
      <c r="O584" s="68">
        <v>9.6660523682053493E-7</v>
      </c>
      <c r="P584" s="68">
        <v>9.0589465490268424E-7</v>
      </c>
      <c r="Q584" s="68">
        <v>1.5170098021160939E-6</v>
      </c>
      <c r="R584" s="68">
        <v>1.9589142015504441E-6</v>
      </c>
      <c r="S584" s="68">
        <v>1.9977567168E-6</v>
      </c>
      <c r="T584" s="68">
        <v>2.2232769780000001E-6</v>
      </c>
      <c r="U584" s="68">
        <v>2.5552733543999999E-6</v>
      </c>
      <c r="V584" s="68">
        <v>2.8039934520000001E-6</v>
      </c>
      <c r="W584" s="68">
        <v>2.512520679836591E-6</v>
      </c>
      <c r="X584" s="68">
        <v>3.0541774404159328E-6</v>
      </c>
      <c r="Y584" s="68">
        <v>1.988393176029905E-6</v>
      </c>
      <c r="Z584" s="68">
        <v>1.8246814632983979E-6</v>
      </c>
      <c r="AA584" s="68">
        <v>1.8713614512454369E-6</v>
      </c>
      <c r="AB584" s="68">
        <v>1.8994874007118461E-6</v>
      </c>
      <c r="AC584" s="68">
        <v>1.9743778857189741E-6</v>
      </c>
      <c r="AD584" s="68">
        <v>1.7262396107041099E-6</v>
      </c>
      <c r="AE584" s="68">
        <v>1.487511113446067E-6</v>
      </c>
      <c r="AF584" s="68">
        <v>1.814221693418917E-6</v>
      </c>
      <c r="AG584" s="68">
        <v>1.4961260293476821E-6</v>
      </c>
      <c r="AH584" s="68" t="s">
        <v>547</v>
      </c>
    </row>
    <row r="585" spans="1:34" s="68" customFormat="1" ht="14.5" x14ac:dyDescent="0.35">
      <c r="A585" s="68" t="s">
        <v>832</v>
      </c>
      <c r="B585" s="68" t="s">
        <v>9</v>
      </c>
      <c r="C585" s="68" t="s">
        <v>34</v>
      </c>
      <c r="D585" s="68" t="s">
        <v>35</v>
      </c>
      <c r="E585" s="68" t="s">
        <v>727</v>
      </c>
      <c r="F585" s="68" t="s">
        <v>1063</v>
      </c>
      <c r="G585" s="68" t="s">
        <v>40</v>
      </c>
      <c r="H585" s="68" t="s">
        <v>724</v>
      </c>
      <c r="I585" s="68" t="s">
        <v>16</v>
      </c>
      <c r="J585" s="68">
        <v>25</v>
      </c>
      <c r="X585" s="68">
        <v>8.0583455305999402E-5</v>
      </c>
      <c r="Y585" s="68">
        <v>6.7876609605818501E-5</v>
      </c>
      <c r="AG585" s="68">
        <v>6.6614635671899998E-6</v>
      </c>
      <c r="AH585" s="68" t="s">
        <v>1064</v>
      </c>
    </row>
    <row r="586" spans="1:34" s="68" customFormat="1" ht="14.5" x14ac:dyDescent="0.35">
      <c r="A586" s="68" t="s">
        <v>832</v>
      </c>
      <c r="B586" s="68" t="s">
        <v>9</v>
      </c>
      <c r="C586" s="68" t="s">
        <v>34</v>
      </c>
      <c r="D586" s="68" t="s">
        <v>35</v>
      </c>
      <c r="E586" s="68" t="s">
        <v>727</v>
      </c>
      <c r="F586" s="68" t="s">
        <v>1063</v>
      </c>
      <c r="G586" s="68" t="s">
        <v>40</v>
      </c>
      <c r="H586" s="68" t="s">
        <v>724</v>
      </c>
      <c r="I586" s="68" t="s">
        <v>17</v>
      </c>
      <c r="J586" s="68">
        <v>1</v>
      </c>
      <c r="X586" s="68">
        <v>0.170901392012964</v>
      </c>
      <c r="Y586" s="68">
        <v>0.14395271365202</v>
      </c>
      <c r="AG586" s="68">
        <v>1.43673843542452E-2</v>
      </c>
      <c r="AH586" s="68" t="s">
        <v>1064</v>
      </c>
    </row>
    <row r="587" spans="1:34" s="68" customFormat="1" ht="14.5" x14ac:dyDescent="0.35">
      <c r="A587" s="68" t="s">
        <v>832</v>
      </c>
      <c r="B587" s="68" t="s">
        <v>9</v>
      </c>
      <c r="C587" s="68" t="s">
        <v>34</v>
      </c>
      <c r="D587" s="68" t="s">
        <v>35</v>
      </c>
      <c r="E587" s="68" t="s">
        <v>727</v>
      </c>
      <c r="F587" s="68" t="s">
        <v>1063</v>
      </c>
      <c r="G587" s="68" t="s">
        <v>40</v>
      </c>
      <c r="H587" s="68" t="s">
        <v>724</v>
      </c>
      <c r="I587" s="68" t="s">
        <v>18</v>
      </c>
      <c r="J587" s="68">
        <v>298</v>
      </c>
      <c r="X587" s="68">
        <v>9.6055478724751302E-5</v>
      </c>
      <c r="Y587" s="68">
        <v>8.0908918650135703E-5</v>
      </c>
      <c r="AG587" s="68">
        <v>7.9420573038000103E-6</v>
      </c>
      <c r="AH587" s="68" t="s">
        <v>1064</v>
      </c>
    </row>
    <row r="588" spans="1:34" s="68" customFormat="1" ht="14.5" x14ac:dyDescent="0.35">
      <c r="A588" s="68" t="s">
        <v>832</v>
      </c>
      <c r="B588" s="68" t="s">
        <v>9</v>
      </c>
      <c r="C588" s="68" t="s">
        <v>34</v>
      </c>
      <c r="D588" s="68" t="s">
        <v>35</v>
      </c>
      <c r="E588" s="68" t="s">
        <v>727</v>
      </c>
      <c r="F588" s="68" t="s">
        <v>1065</v>
      </c>
      <c r="G588" s="68" t="s">
        <v>40</v>
      </c>
      <c r="H588" s="68" t="s">
        <v>724</v>
      </c>
      <c r="I588" s="68" t="s">
        <v>16</v>
      </c>
      <c r="J588" s="68">
        <v>25</v>
      </c>
      <c r="AE588" s="68">
        <v>1.1721864382584499E-5</v>
      </c>
      <c r="AF588" s="68">
        <v>3.7497292595591002E-5</v>
      </c>
      <c r="AG588" s="68">
        <v>1.5322313477935999E-5</v>
      </c>
      <c r="AH588" s="68" t="s">
        <v>1066</v>
      </c>
    </row>
    <row r="589" spans="1:34" s="68" customFormat="1" ht="14.5" x14ac:dyDescent="0.35">
      <c r="A589" s="68" t="s">
        <v>832</v>
      </c>
      <c r="B589" s="68" t="s">
        <v>9</v>
      </c>
      <c r="C589" s="68" t="s">
        <v>34</v>
      </c>
      <c r="D589" s="68" t="s">
        <v>35</v>
      </c>
      <c r="E589" s="68" t="s">
        <v>727</v>
      </c>
      <c r="F589" s="68" t="s">
        <v>1065</v>
      </c>
      <c r="G589" s="68" t="s">
        <v>40</v>
      </c>
      <c r="H589" s="68" t="s">
        <v>724</v>
      </c>
      <c r="I589" s="68" t="s">
        <v>17</v>
      </c>
      <c r="J589" s="68">
        <v>1</v>
      </c>
      <c r="AE589" s="68">
        <v>2.5276474759862898E-2</v>
      </c>
      <c r="AF589" s="68">
        <v>8.0869409339725903E-2</v>
      </c>
      <c r="AG589" s="68">
        <v>3.3042927427061802E-2</v>
      </c>
      <c r="AH589" s="68" t="s">
        <v>1066</v>
      </c>
    </row>
    <row r="590" spans="1:34" s="68" customFormat="1" ht="14.5" x14ac:dyDescent="0.35">
      <c r="A590" s="68" t="s">
        <v>832</v>
      </c>
      <c r="B590" s="68" t="s">
        <v>9</v>
      </c>
      <c r="C590" s="68" t="s">
        <v>34</v>
      </c>
      <c r="D590" s="68" t="s">
        <v>35</v>
      </c>
      <c r="E590" s="68" t="s">
        <v>727</v>
      </c>
      <c r="F590" s="68" t="s">
        <v>1065</v>
      </c>
      <c r="G590" s="68" t="s">
        <v>40</v>
      </c>
      <c r="H590" s="68" t="s">
        <v>724</v>
      </c>
      <c r="I590" s="68" t="s">
        <v>18</v>
      </c>
      <c r="J590" s="68">
        <v>298</v>
      </c>
      <c r="AE590" s="68">
        <v>1.3968741828767899E-5</v>
      </c>
      <c r="AF590" s="68">
        <v>4.4703639045619002E-5</v>
      </c>
      <c r="AG590" s="68">
        <v>1.8265883923943001E-5</v>
      </c>
      <c r="AH590" s="68" t="s">
        <v>1066</v>
      </c>
    </row>
    <row r="591" spans="1:34" s="68" customFormat="1" ht="14.5" x14ac:dyDescent="0.35">
      <c r="A591" s="68" t="s">
        <v>832</v>
      </c>
      <c r="B591" s="68" t="s">
        <v>9</v>
      </c>
      <c r="C591" s="68" t="s">
        <v>34</v>
      </c>
      <c r="D591" s="68" t="s">
        <v>35</v>
      </c>
      <c r="E591" s="68" t="s">
        <v>727</v>
      </c>
      <c r="F591" s="68" t="s">
        <v>407</v>
      </c>
      <c r="G591" s="68" t="s">
        <v>40</v>
      </c>
      <c r="H591" s="68" t="s">
        <v>724</v>
      </c>
      <c r="I591" s="68" t="s">
        <v>16</v>
      </c>
      <c r="J591" s="68">
        <v>25</v>
      </c>
      <c r="T591" s="68">
        <v>1.9911118871247501E-5</v>
      </c>
      <c r="V591" s="68">
        <v>1.5202964285714301E-6</v>
      </c>
      <c r="W591" s="68">
        <v>1.04510147603936E-5</v>
      </c>
      <c r="X591" s="68">
        <v>5.8663452230027003E-5</v>
      </c>
      <c r="Y591" s="68">
        <v>5.5959430304546197E-5</v>
      </c>
      <c r="Z591" s="68">
        <v>2.3959895078271401E-5</v>
      </c>
      <c r="AA591" s="68">
        <v>1.9814578721060599E-5</v>
      </c>
      <c r="AB591" s="68">
        <v>2.06289346020475E-5</v>
      </c>
      <c r="AC591" s="68">
        <v>4.4726248708919899E-5</v>
      </c>
      <c r="AD591" s="68">
        <v>5.7483262447018902E-5</v>
      </c>
      <c r="AE591" s="68">
        <v>7.7583038485464306E-6</v>
      </c>
      <c r="AF591" s="68">
        <v>2.6930803755805999E-5</v>
      </c>
      <c r="AG591" s="68">
        <v>3.1651101212610002E-5</v>
      </c>
      <c r="AH591" s="68" t="s">
        <v>732</v>
      </c>
    </row>
    <row r="592" spans="1:34" s="68" customFormat="1" ht="14.5" x14ac:dyDescent="0.35">
      <c r="A592" s="68" t="s">
        <v>832</v>
      </c>
      <c r="B592" s="68" t="s">
        <v>9</v>
      </c>
      <c r="C592" s="68" t="s">
        <v>34</v>
      </c>
      <c r="D592" s="68" t="s">
        <v>35</v>
      </c>
      <c r="E592" s="68" t="s">
        <v>727</v>
      </c>
      <c r="F592" s="68" t="s">
        <v>407</v>
      </c>
      <c r="G592" s="68" t="s">
        <v>40</v>
      </c>
      <c r="H592" s="68" t="s">
        <v>724</v>
      </c>
      <c r="I592" s="68" t="s">
        <v>17</v>
      </c>
      <c r="J592" s="68">
        <v>1</v>
      </c>
      <c r="T592" s="68">
        <v>4.2108034188914199E-2</v>
      </c>
      <c r="V592" s="68">
        <v>3.2251170580000002E-3</v>
      </c>
      <c r="W592" s="68">
        <v>2.2164512103842699E-2</v>
      </c>
      <c r="X592" s="68">
        <v>0.126540288390706</v>
      </c>
      <c r="Y592" s="68">
        <v>0.120633599462197</v>
      </c>
      <c r="Z592" s="68">
        <v>5.1650066900383498E-2</v>
      </c>
      <c r="AA592" s="68">
        <v>4.2762528776175202E-2</v>
      </c>
      <c r="AB592" s="68">
        <v>4.4502075527337398E-2</v>
      </c>
      <c r="AC592" s="68">
        <v>9.6472037849665696E-2</v>
      </c>
      <c r="AD592" s="68">
        <v>0.12399190430347599</v>
      </c>
      <c r="AE592" s="68">
        <v>1.6731537426495999E-2</v>
      </c>
      <c r="AF592" s="68">
        <v>5.8089161328543699E-2</v>
      </c>
      <c r="AG592" s="68">
        <v>6.8256190993292803E-2</v>
      </c>
      <c r="AH592" s="68" t="s">
        <v>732</v>
      </c>
    </row>
    <row r="593" spans="1:34" s="68" customFormat="1" ht="14.5" x14ac:dyDescent="0.35">
      <c r="A593" s="68" t="s">
        <v>832</v>
      </c>
      <c r="B593" s="68" t="s">
        <v>9</v>
      </c>
      <c r="C593" s="68" t="s">
        <v>34</v>
      </c>
      <c r="D593" s="68" t="s">
        <v>35</v>
      </c>
      <c r="E593" s="68" t="s">
        <v>727</v>
      </c>
      <c r="F593" s="68" t="s">
        <v>407</v>
      </c>
      <c r="G593" s="68" t="s">
        <v>40</v>
      </c>
      <c r="H593" s="68" t="s">
        <v>724</v>
      </c>
      <c r="I593" s="68" t="s">
        <v>18</v>
      </c>
      <c r="J593" s="68">
        <v>298</v>
      </c>
      <c r="T593" s="68">
        <v>2.3734053694527001E-5</v>
      </c>
      <c r="V593" s="68">
        <v>1.8124571483871E-6</v>
      </c>
      <c r="W593" s="68">
        <v>1.24576095943891E-5</v>
      </c>
      <c r="X593" s="68">
        <v>6.9926835058192104E-5</v>
      </c>
      <c r="Y593" s="68">
        <v>6.6703640923019303E-5</v>
      </c>
      <c r="Z593" s="68">
        <v>2.8560194933299501E-5</v>
      </c>
      <c r="AA593" s="68">
        <v>2.3618977835504201E-5</v>
      </c>
      <c r="AB593" s="68">
        <v>2.4589690045640699E-5</v>
      </c>
      <c r="AC593" s="68">
        <v>5.3313688461032401E-5</v>
      </c>
      <c r="AD593" s="68">
        <v>6.8520048836846406E-5</v>
      </c>
      <c r="AE593" s="68">
        <v>9.24789818746679E-6</v>
      </c>
      <c r="AF593" s="68">
        <v>3.2101518076919997E-5</v>
      </c>
      <c r="AG593" s="68">
        <v>3.7728112645431098E-5</v>
      </c>
      <c r="AH593" s="68" t="s">
        <v>732</v>
      </c>
    </row>
    <row r="594" spans="1:34" s="68" customFormat="1" ht="14.5" x14ac:dyDescent="0.35">
      <c r="A594" s="68" t="s">
        <v>832</v>
      </c>
      <c r="B594" s="68" t="s">
        <v>9</v>
      </c>
      <c r="C594" s="68" t="s">
        <v>34</v>
      </c>
      <c r="D594" s="68" t="s">
        <v>35</v>
      </c>
      <c r="E594" s="68" t="s">
        <v>727</v>
      </c>
      <c r="F594" s="68" t="s">
        <v>1209</v>
      </c>
      <c r="G594" s="68" t="s">
        <v>40</v>
      </c>
      <c r="H594" s="68" t="s">
        <v>724</v>
      </c>
      <c r="I594" s="68" t="s">
        <v>16</v>
      </c>
      <c r="J594" s="68">
        <v>25</v>
      </c>
      <c r="AG594" s="68">
        <v>6.2622264426500003E-6</v>
      </c>
      <c r="AH594" s="68" t="s">
        <v>1210</v>
      </c>
    </row>
    <row r="595" spans="1:34" s="68" customFormat="1" ht="14.5" x14ac:dyDescent="0.35">
      <c r="A595" s="68" t="s">
        <v>832</v>
      </c>
      <c r="B595" s="68" t="s">
        <v>9</v>
      </c>
      <c r="C595" s="68" t="s">
        <v>34</v>
      </c>
      <c r="D595" s="68" t="s">
        <v>35</v>
      </c>
      <c r="E595" s="68" t="s">
        <v>727</v>
      </c>
      <c r="F595" s="68" t="s">
        <v>1209</v>
      </c>
      <c r="G595" s="68" t="s">
        <v>40</v>
      </c>
      <c r="H595" s="68" t="s">
        <v>724</v>
      </c>
      <c r="I595" s="68" t="s">
        <v>17</v>
      </c>
      <c r="J595" s="68">
        <v>1</v>
      </c>
      <c r="AG595" s="68">
        <v>1.33826414248012E-2</v>
      </c>
      <c r="AH595" s="68" t="s">
        <v>1210</v>
      </c>
    </row>
    <row r="596" spans="1:34" s="68" customFormat="1" ht="14.5" x14ac:dyDescent="0.35">
      <c r="A596" s="68" t="s">
        <v>832</v>
      </c>
      <c r="B596" s="68" t="s">
        <v>9</v>
      </c>
      <c r="C596" s="68" t="s">
        <v>34</v>
      </c>
      <c r="D596" s="68" t="s">
        <v>35</v>
      </c>
      <c r="E596" s="68" t="s">
        <v>727</v>
      </c>
      <c r="F596" s="68" t="s">
        <v>1209</v>
      </c>
      <c r="G596" s="68" t="s">
        <v>40</v>
      </c>
      <c r="H596" s="68" t="s">
        <v>724</v>
      </c>
      <c r="I596" s="68" t="s">
        <v>18</v>
      </c>
      <c r="J596" s="68">
        <v>298</v>
      </c>
      <c r="AG596" s="68">
        <v>7.4822206664940103E-6</v>
      </c>
      <c r="AH596" s="68" t="s">
        <v>1210</v>
      </c>
    </row>
    <row r="597" spans="1:34" s="68" customFormat="1" ht="14.5" x14ac:dyDescent="0.35">
      <c r="A597" s="68" t="s">
        <v>832</v>
      </c>
      <c r="B597" s="68" t="s">
        <v>9</v>
      </c>
      <c r="C597" s="68" t="s">
        <v>34</v>
      </c>
      <c r="D597" s="68" t="s">
        <v>35</v>
      </c>
      <c r="E597" s="68" t="s">
        <v>727</v>
      </c>
      <c r="F597" s="68" t="s">
        <v>409</v>
      </c>
      <c r="G597" s="68" t="s">
        <v>40</v>
      </c>
      <c r="H597" s="68" t="s">
        <v>724</v>
      </c>
      <c r="I597" s="68" t="s">
        <v>16</v>
      </c>
      <c r="J597" s="68">
        <v>25</v>
      </c>
      <c r="T597" s="68">
        <v>7.7647046164388998E-7</v>
      </c>
      <c r="U597" s="68">
        <v>2.9249189175876999E-6</v>
      </c>
      <c r="X597" s="68">
        <v>5.7898285450773698E-8</v>
      </c>
      <c r="Y597" s="68">
        <v>9.3631628859424392E-9</v>
      </c>
      <c r="AF597" s="68">
        <v>3.2075306350000002E-8</v>
      </c>
      <c r="AG597" s="68">
        <v>7.3262840039999999E-9</v>
      </c>
      <c r="AH597" s="68" t="s">
        <v>734</v>
      </c>
    </row>
    <row r="598" spans="1:34" s="68" customFormat="1" ht="14.5" x14ac:dyDescent="0.35">
      <c r="A598" s="68" t="s">
        <v>832</v>
      </c>
      <c r="B598" s="68" t="s">
        <v>9</v>
      </c>
      <c r="C598" s="68" t="s">
        <v>34</v>
      </c>
      <c r="D598" s="68" t="s">
        <v>35</v>
      </c>
      <c r="E598" s="68" t="s">
        <v>727</v>
      </c>
      <c r="F598" s="68" t="s">
        <v>409</v>
      </c>
      <c r="G598" s="68" t="s">
        <v>40</v>
      </c>
      <c r="H598" s="68" t="s">
        <v>724</v>
      </c>
      <c r="I598" s="68" t="s">
        <v>17</v>
      </c>
      <c r="J598" s="68">
        <v>1</v>
      </c>
      <c r="T598" s="68">
        <v>1.6420797322845E-3</v>
      </c>
      <c r="U598" s="68">
        <v>6.2031680404199896E-3</v>
      </c>
      <c r="X598" s="68">
        <v>1.2493720292779299E-4</v>
      </c>
      <c r="Y598" s="68">
        <v>2.0181005252981402E-5</v>
      </c>
      <c r="AF598" s="68">
        <v>6.8025309706745994E-5</v>
      </c>
      <c r="AG598" s="68">
        <v>1.5537583116204001E-5</v>
      </c>
      <c r="AH598" s="68" t="s">
        <v>734</v>
      </c>
    </row>
    <row r="599" spans="1:34" s="68" customFormat="1" ht="14.5" x14ac:dyDescent="0.35">
      <c r="A599" s="68" t="s">
        <v>832</v>
      </c>
      <c r="B599" s="68" t="s">
        <v>9</v>
      </c>
      <c r="C599" s="68" t="s">
        <v>34</v>
      </c>
      <c r="D599" s="68" t="s">
        <v>35</v>
      </c>
      <c r="E599" s="68" t="s">
        <v>727</v>
      </c>
      <c r="F599" s="68" t="s">
        <v>409</v>
      </c>
      <c r="G599" s="68" t="s">
        <v>40</v>
      </c>
      <c r="H599" s="68" t="s">
        <v>724</v>
      </c>
      <c r="I599" s="68" t="s">
        <v>18</v>
      </c>
      <c r="J599" s="68">
        <v>298</v>
      </c>
      <c r="T599" s="68">
        <v>9.2555279027951604E-7</v>
      </c>
      <c r="U599" s="68">
        <v>3.4865033497645402E-6</v>
      </c>
      <c r="X599" s="68">
        <v>6.9014756257322298E-8</v>
      </c>
      <c r="Y599" s="68">
        <v>1.1160890160043401E-8</v>
      </c>
      <c r="AF599" s="68">
        <v>3.8233765168999998E-8</v>
      </c>
      <c r="AG599" s="68">
        <v>8.7329305329999906E-9</v>
      </c>
      <c r="AH599" s="68" t="s">
        <v>734</v>
      </c>
    </row>
    <row r="600" spans="1:34" s="68" customFormat="1" ht="14.5" x14ac:dyDescent="0.35">
      <c r="A600" s="68" t="s">
        <v>832</v>
      </c>
      <c r="B600" s="68" t="s">
        <v>9</v>
      </c>
      <c r="C600" s="68" t="s">
        <v>34</v>
      </c>
      <c r="D600" s="68" t="s">
        <v>35</v>
      </c>
      <c r="E600" s="68" t="s">
        <v>727</v>
      </c>
      <c r="F600" s="68" t="s">
        <v>1067</v>
      </c>
      <c r="G600" s="68" t="s">
        <v>40</v>
      </c>
      <c r="H600" s="68" t="s">
        <v>724</v>
      </c>
      <c r="I600" s="68" t="s">
        <v>16</v>
      </c>
      <c r="J600" s="68">
        <v>25</v>
      </c>
      <c r="AE600" s="68">
        <v>3.3858659746880898E-6</v>
      </c>
      <c r="AF600" s="68">
        <v>1.6661866143297E-5</v>
      </c>
      <c r="AG600" s="68">
        <v>4.6446574632130001E-6</v>
      </c>
      <c r="AH600" s="68" t="s">
        <v>1068</v>
      </c>
    </row>
    <row r="601" spans="1:34" s="68" customFormat="1" ht="14.5" x14ac:dyDescent="0.35">
      <c r="A601" s="68" t="s">
        <v>832</v>
      </c>
      <c r="B601" s="68" t="s">
        <v>9</v>
      </c>
      <c r="C601" s="68" t="s">
        <v>34</v>
      </c>
      <c r="D601" s="68" t="s">
        <v>35</v>
      </c>
      <c r="E601" s="68" t="s">
        <v>727</v>
      </c>
      <c r="F601" s="68" t="s">
        <v>1067</v>
      </c>
      <c r="G601" s="68" t="s">
        <v>40</v>
      </c>
      <c r="H601" s="68" t="s">
        <v>724</v>
      </c>
      <c r="I601" s="68" t="s">
        <v>17</v>
      </c>
      <c r="J601" s="68">
        <v>1</v>
      </c>
      <c r="AE601" s="68">
        <v>7.3079626526200998E-3</v>
      </c>
      <c r="AF601" s="68">
        <v>3.5939404131617399E-2</v>
      </c>
      <c r="AG601" s="68">
        <v>1.0025460860290899E-2</v>
      </c>
      <c r="AH601" s="68" t="s">
        <v>1068</v>
      </c>
    </row>
    <row r="602" spans="1:34" s="68" customFormat="1" ht="14.5" x14ac:dyDescent="0.35">
      <c r="A602" s="68" t="s">
        <v>832</v>
      </c>
      <c r="B602" s="68" t="s">
        <v>9</v>
      </c>
      <c r="C602" s="68" t="s">
        <v>34</v>
      </c>
      <c r="D602" s="68" t="s">
        <v>35</v>
      </c>
      <c r="E602" s="68" t="s">
        <v>727</v>
      </c>
      <c r="F602" s="68" t="s">
        <v>1067</v>
      </c>
      <c r="G602" s="68" t="s">
        <v>40</v>
      </c>
      <c r="H602" s="68" t="s">
        <v>724</v>
      </c>
      <c r="I602" s="68" t="s">
        <v>18</v>
      </c>
      <c r="J602" s="68">
        <v>298</v>
      </c>
      <c r="AE602" s="68">
        <v>4.0359522418279796E-6</v>
      </c>
      <c r="AF602" s="68">
        <v>1.9860944442810998E-5</v>
      </c>
      <c r="AG602" s="68">
        <v>5.5364316961500204E-6</v>
      </c>
      <c r="AH602" s="68" t="s">
        <v>1068</v>
      </c>
    </row>
    <row r="603" spans="1:34" s="68" customFormat="1" ht="14.5" x14ac:dyDescent="0.35">
      <c r="A603" s="68" t="s">
        <v>832</v>
      </c>
      <c r="B603" s="68" t="s">
        <v>9</v>
      </c>
      <c r="C603" s="68" t="s">
        <v>34</v>
      </c>
      <c r="D603" s="68" t="s">
        <v>35</v>
      </c>
      <c r="E603" s="68" t="s">
        <v>727</v>
      </c>
      <c r="F603" s="68" t="s">
        <v>985</v>
      </c>
      <c r="G603" s="68" t="s">
        <v>40</v>
      </c>
      <c r="H603" s="68" t="s">
        <v>21</v>
      </c>
      <c r="I603" s="68" t="s">
        <v>16</v>
      </c>
      <c r="J603" s="68">
        <v>25</v>
      </c>
      <c r="AB603" s="68">
        <v>1.5433845294799201E-8</v>
      </c>
      <c r="AC603" s="68">
        <v>1.4458306794905599E-8</v>
      </c>
      <c r="AD603" s="68">
        <v>1.1684703403790499E-7</v>
      </c>
      <c r="AE603" s="68">
        <v>8.0892476190476204E-12</v>
      </c>
      <c r="AF603" s="68">
        <v>5.7016574040000001E-9</v>
      </c>
      <c r="AH603" s="68" t="s">
        <v>986</v>
      </c>
    </row>
    <row r="604" spans="1:34" s="68" customFormat="1" ht="14.5" x14ac:dyDescent="0.35">
      <c r="A604" s="68" t="s">
        <v>832</v>
      </c>
      <c r="B604" s="68" t="s">
        <v>9</v>
      </c>
      <c r="C604" s="68" t="s">
        <v>34</v>
      </c>
      <c r="D604" s="68" t="s">
        <v>35</v>
      </c>
      <c r="E604" s="68" t="s">
        <v>727</v>
      </c>
      <c r="F604" s="68" t="s">
        <v>985</v>
      </c>
      <c r="G604" s="68" t="s">
        <v>40</v>
      </c>
      <c r="H604" s="68" t="s">
        <v>21</v>
      </c>
      <c r="I604" s="68" t="s">
        <v>17</v>
      </c>
      <c r="J604" s="68">
        <v>1</v>
      </c>
      <c r="AB604" s="68">
        <v>1.5454423755192301E-5</v>
      </c>
      <c r="AC604" s="68">
        <v>1.44775845372988E-5</v>
      </c>
      <c r="AD604" s="68">
        <v>1.1700283008329E-4</v>
      </c>
      <c r="AE604" s="68">
        <v>8.1000337239999992E-9</v>
      </c>
      <c r="AF604" s="68">
        <v>5.709259614169E-6</v>
      </c>
      <c r="AH604" s="68" t="s">
        <v>986</v>
      </c>
    </row>
    <row r="605" spans="1:34" s="68" customFormat="1" ht="14.5" x14ac:dyDescent="0.35">
      <c r="A605" s="68" t="s">
        <v>832</v>
      </c>
      <c r="B605" s="68" t="s">
        <v>9</v>
      </c>
      <c r="C605" s="68" t="s">
        <v>34</v>
      </c>
      <c r="D605" s="68" t="s">
        <v>35</v>
      </c>
      <c r="E605" s="68" t="s">
        <v>727</v>
      </c>
      <c r="F605" s="68" t="s">
        <v>985</v>
      </c>
      <c r="G605" s="68" t="s">
        <v>40</v>
      </c>
      <c r="H605" s="68" t="s">
        <v>21</v>
      </c>
      <c r="I605" s="68" t="s">
        <v>18</v>
      </c>
      <c r="J605" s="68">
        <v>298</v>
      </c>
      <c r="AB605" s="68">
        <v>3.6794287182801298E-8</v>
      </c>
      <c r="AC605" s="68">
        <v>3.4468603399054902E-8</v>
      </c>
      <c r="AD605" s="68">
        <v>2.78563329146366E-7</v>
      </c>
      <c r="AE605" s="68">
        <v>1.9284767193548401E-11</v>
      </c>
      <c r="AF605" s="68">
        <v>1.3592751251999999E-8</v>
      </c>
      <c r="AH605" s="68" t="s">
        <v>986</v>
      </c>
    </row>
    <row r="606" spans="1:34" s="68" customFormat="1" ht="14.5" x14ac:dyDescent="0.35">
      <c r="A606" s="68" t="s">
        <v>832</v>
      </c>
      <c r="B606" s="68" t="s">
        <v>9</v>
      </c>
      <c r="C606" s="68" t="s">
        <v>34</v>
      </c>
      <c r="D606" s="68" t="s">
        <v>35</v>
      </c>
      <c r="E606" s="68" t="s">
        <v>727</v>
      </c>
      <c r="F606" s="68" t="s">
        <v>1148</v>
      </c>
      <c r="G606" s="68" t="s">
        <v>40</v>
      </c>
      <c r="H606" s="68" t="s">
        <v>724</v>
      </c>
      <c r="I606" s="68" t="s">
        <v>16</v>
      </c>
      <c r="J606" s="68">
        <v>25</v>
      </c>
      <c r="T606" s="68">
        <v>5.2960039454666897E-5</v>
      </c>
      <c r="U606" s="68">
        <v>6.2110852919883904E-5</v>
      </c>
      <c r="V606" s="68">
        <v>1.17640998143032E-3</v>
      </c>
      <c r="W606" s="68">
        <v>4.3431023951214599E-4</v>
      </c>
      <c r="X606" s="68">
        <v>6.8461186789822197E-5</v>
      </c>
      <c r="Y606" s="68">
        <v>2.45731120930057E-7</v>
      </c>
      <c r="AA606" s="68">
        <v>2.5877014143338199E-7</v>
      </c>
      <c r="AB606" s="68">
        <v>6.1122376491078201E-8</v>
      </c>
      <c r="AC606" s="68">
        <v>7.6030756859172494E-8</v>
      </c>
      <c r="AH606" s="68" t="s">
        <v>736</v>
      </c>
    </row>
    <row r="607" spans="1:34" s="68" customFormat="1" ht="14.5" x14ac:dyDescent="0.35">
      <c r="A607" s="68" t="s">
        <v>832</v>
      </c>
      <c r="B607" s="68" t="s">
        <v>9</v>
      </c>
      <c r="C607" s="68" t="s">
        <v>34</v>
      </c>
      <c r="D607" s="68" t="s">
        <v>35</v>
      </c>
      <c r="E607" s="68" t="s">
        <v>727</v>
      </c>
      <c r="F607" s="68" t="s">
        <v>1148</v>
      </c>
      <c r="G607" s="68" t="s">
        <v>40</v>
      </c>
      <c r="H607" s="68" t="s">
        <v>724</v>
      </c>
      <c r="I607" s="68" t="s">
        <v>17</v>
      </c>
      <c r="J607" s="68">
        <v>1</v>
      </c>
      <c r="T607" s="68">
        <v>0.111999891438729</v>
      </c>
      <c r="U607" s="68">
        <v>0.13172469687249</v>
      </c>
      <c r="V607" s="68">
        <v>2.4949302886174198</v>
      </c>
      <c r="W607" s="68">
        <v>0.92108515595735896</v>
      </c>
      <c r="X607" s="68">
        <v>0.147651839410326</v>
      </c>
      <c r="Y607" s="68">
        <v>5.2114656126846497E-4</v>
      </c>
      <c r="AA607" s="68">
        <v>5.5798187829720302E-4</v>
      </c>
      <c r="AB607" s="68">
        <v>1.31836628611768E-4</v>
      </c>
      <c r="AC607" s="68">
        <v>1.6398408886708201E-4</v>
      </c>
      <c r="AH607" s="68" t="s">
        <v>736</v>
      </c>
    </row>
    <row r="608" spans="1:34" s="68" customFormat="1" ht="14.5" x14ac:dyDescent="0.35">
      <c r="A608" s="68" t="s">
        <v>832</v>
      </c>
      <c r="B608" s="68" t="s">
        <v>9</v>
      </c>
      <c r="C608" s="68" t="s">
        <v>34</v>
      </c>
      <c r="D608" s="68" t="s">
        <v>35</v>
      </c>
      <c r="E608" s="68" t="s">
        <v>727</v>
      </c>
      <c r="F608" s="68" t="s">
        <v>1148</v>
      </c>
      <c r="G608" s="68" t="s">
        <v>40</v>
      </c>
      <c r="H608" s="68" t="s">
        <v>724</v>
      </c>
      <c r="I608" s="68" t="s">
        <v>18</v>
      </c>
      <c r="J608" s="68">
        <v>298</v>
      </c>
      <c r="T608" s="68">
        <v>6.3128367029962896E-5</v>
      </c>
      <c r="U608" s="68">
        <v>7.40361366805016E-5</v>
      </c>
      <c r="V608" s="68">
        <v>1.40228069786494E-3</v>
      </c>
      <c r="W608" s="68">
        <v>5.1769780549847696E-4</v>
      </c>
      <c r="X608" s="68">
        <v>8.1605734653468094E-5</v>
      </c>
      <c r="Y608" s="68">
        <v>2.9291149614862799E-7</v>
      </c>
      <c r="AA608" s="68">
        <v>3.0845400858859099E-7</v>
      </c>
      <c r="AB608" s="68">
        <v>7.2857872777365297E-8</v>
      </c>
      <c r="AC608" s="68">
        <v>9.0628662176133899E-8</v>
      </c>
      <c r="AH608" s="68" t="s">
        <v>736</v>
      </c>
    </row>
    <row r="609" spans="1:34" s="68" customFormat="1" ht="14.5" x14ac:dyDescent="0.35">
      <c r="A609" s="68" t="s">
        <v>832</v>
      </c>
      <c r="B609" s="68" t="s">
        <v>9</v>
      </c>
      <c r="C609" s="68" t="s">
        <v>34</v>
      </c>
      <c r="D609" s="68" t="s">
        <v>35</v>
      </c>
      <c r="E609" s="68" t="s">
        <v>727</v>
      </c>
      <c r="F609" s="68" t="s">
        <v>1069</v>
      </c>
      <c r="G609" s="68" t="s">
        <v>40</v>
      </c>
      <c r="H609" s="68" t="s">
        <v>724</v>
      </c>
      <c r="I609" s="68" t="s">
        <v>16</v>
      </c>
      <c r="J609" s="68">
        <v>25</v>
      </c>
      <c r="AE609" s="68">
        <v>7.9619824123297604E-6</v>
      </c>
      <c r="AF609" s="68">
        <v>2.1803076106510001E-5</v>
      </c>
      <c r="AG609" s="68">
        <v>3.2745896194729998E-6</v>
      </c>
      <c r="AH609" s="68" t="s">
        <v>1070</v>
      </c>
    </row>
    <row r="610" spans="1:34" s="68" customFormat="1" ht="14.5" x14ac:dyDescent="0.35">
      <c r="A610" s="68" t="s">
        <v>832</v>
      </c>
      <c r="B610" s="68" t="s">
        <v>9</v>
      </c>
      <c r="C610" s="68" t="s">
        <v>34</v>
      </c>
      <c r="D610" s="68" t="s">
        <v>35</v>
      </c>
      <c r="E610" s="68" t="s">
        <v>727</v>
      </c>
      <c r="F610" s="68" t="s">
        <v>1069</v>
      </c>
      <c r="G610" s="68" t="s">
        <v>40</v>
      </c>
      <c r="H610" s="68" t="s">
        <v>724</v>
      </c>
      <c r="I610" s="68" t="s">
        <v>17</v>
      </c>
      <c r="J610" s="68">
        <v>1</v>
      </c>
      <c r="AE610" s="68">
        <v>1.7169624639741699E-2</v>
      </c>
      <c r="AF610" s="68">
        <v>4.70155667179196E-2</v>
      </c>
      <c r="AG610" s="68">
        <v>7.0606598783445901E-3</v>
      </c>
      <c r="AH610" s="68" t="s">
        <v>1070</v>
      </c>
    </row>
    <row r="611" spans="1:34" s="68" customFormat="1" ht="14.5" x14ac:dyDescent="0.35">
      <c r="A611" s="68" t="s">
        <v>832</v>
      </c>
      <c r="B611" s="68" t="s">
        <v>9</v>
      </c>
      <c r="C611" s="68" t="s">
        <v>34</v>
      </c>
      <c r="D611" s="68" t="s">
        <v>35</v>
      </c>
      <c r="E611" s="68" t="s">
        <v>727</v>
      </c>
      <c r="F611" s="68" t="s">
        <v>1069</v>
      </c>
      <c r="G611" s="68" t="s">
        <v>40</v>
      </c>
      <c r="H611" s="68" t="s">
        <v>724</v>
      </c>
      <c r="I611" s="68" t="s">
        <v>18</v>
      </c>
      <c r="J611" s="68">
        <v>298</v>
      </c>
      <c r="AE611" s="68">
        <v>9.4910578506457092E-6</v>
      </c>
      <c r="AF611" s="68">
        <v>2.5987005135700002E-5</v>
      </c>
      <c r="AG611" s="68">
        <v>3.90238643686501E-6</v>
      </c>
      <c r="AH611" s="68" t="s">
        <v>1070</v>
      </c>
    </row>
    <row r="612" spans="1:34" s="68" customFormat="1" ht="14.5" x14ac:dyDescent="0.35">
      <c r="A612" s="68" t="s">
        <v>832</v>
      </c>
      <c r="B612" s="68" t="s">
        <v>9</v>
      </c>
      <c r="C612" s="68" t="s">
        <v>34</v>
      </c>
      <c r="D612" s="68" t="s">
        <v>35</v>
      </c>
      <c r="E612" s="68" t="s">
        <v>727</v>
      </c>
      <c r="F612" s="68" t="s">
        <v>1071</v>
      </c>
      <c r="G612" s="68" t="s">
        <v>40</v>
      </c>
      <c r="H612" s="68" t="s">
        <v>724</v>
      </c>
      <c r="I612" s="68" t="s">
        <v>16</v>
      </c>
      <c r="J612" s="68">
        <v>25</v>
      </c>
      <c r="Y612" s="68">
        <v>5.2794416641543602E-5</v>
      </c>
      <c r="Z612" s="68">
        <v>1.2459794264680301E-4</v>
      </c>
      <c r="AA612" s="68">
        <v>9.4614744047618994E-5</v>
      </c>
      <c r="AB612" s="68">
        <v>5.7743427178756499E-5</v>
      </c>
      <c r="AC612" s="68">
        <v>5.7954618422018003E-5</v>
      </c>
      <c r="AD612" s="68">
        <v>6.06370076495721E-5</v>
      </c>
      <c r="AE612" s="68">
        <v>4.9831574711811897E-5</v>
      </c>
      <c r="AF612" s="68">
        <v>1.3578779475079E-5</v>
      </c>
      <c r="AG612" s="68">
        <v>7.4513680500000003E-6</v>
      </c>
      <c r="AH612" s="68" t="s">
        <v>1072</v>
      </c>
    </row>
    <row r="613" spans="1:34" s="68" customFormat="1" ht="14.5" x14ac:dyDescent="0.35">
      <c r="A613" s="68" t="s">
        <v>832</v>
      </c>
      <c r="B613" s="68" t="s">
        <v>9</v>
      </c>
      <c r="C613" s="68" t="s">
        <v>34</v>
      </c>
      <c r="D613" s="68" t="s">
        <v>35</v>
      </c>
      <c r="E613" s="68" t="s">
        <v>727</v>
      </c>
      <c r="F613" s="68" t="s">
        <v>1071</v>
      </c>
      <c r="G613" s="68" t="s">
        <v>40</v>
      </c>
      <c r="H613" s="68" t="s">
        <v>724</v>
      </c>
      <c r="I613" s="68" t="s">
        <v>17</v>
      </c>
      <c r="J613" s="68">
        <v>1</v>
      </c>
      <c r="Y613" s="68">
        <v>0.11196639881338601</v>
      </c>
      <c r="Z613" s="68">
        <v>0.26424731676534002</v>
      </c>
      <c r="AA613" s="68">
        <v>0.200658561258</v>
      </c>
      <c r="AB613" s="68">
        <v>0.122462260360706</v>
      </c>
      <c r="AC613" s="68">
        <v>0.104978113180368</v>
      </c>
      <c r="AD613" s="68">
        <v>0.130771632862585</v>
      </c>
      <c r="AE613" s="68">
        <v>0.107471541603438</v>
      </c>
      <c r="AF613" s="68">
        <v>2.9282264147782702E-2</v>
      </c>
      <c r="AG613" s="68">
        <v>1.606872175926E-2</v>
      </c>
      <c r="AH613" s="68" t="s">
        <v>1072</v>
      </c>
    </row>
    <row r="614" spans="1:34" s="68" customFormat="1" ht="14.5" x14ac:dyDescent="0.35">
      <c r="A614" s="68" t="s">
        <v>832</v>
      </c>
      <c r="B614" s="68" t="s">
        <v>9</v>
      </c>
      <c r="C614" s="68" t="s">
        <v>34</v>
      </c>
      <c r="D614" s="68" t="s">
        <v>35</v>
      </c>
      <c r="E614" s="68" t="s">
        <v>727</v>
      </c>
      <c r="F614" s="68" t="s">
        <v>1071</v>
      </c>
      <c r="G614" s="68" t="s">
        <v>40</v>
      </c>
      <c r="H614" s="68" t="s">
        <v>724</v>
      </c>
      <c r="I614" s="68" t="s">
        <v>18</v>
      </c>
      <c r="J614" s="68">
        <v>298</v>
      </c>
      <c r="Y614" s="68">
        <v>6.2930944636719997E-5</v>
      </c>
      <c r="Z614" s="68">
        <v>1.4852074763498999E-4</v>
      </c>
      <c r="AA614" s="68">
        <v>1.1278032923225799E-4</v>
      </c>
      <c r="AB614" s="68">
        <v>6.8830165197077497E-5</v>
      </c>
      <c r="AC614" s="68">
        <v>5.5775341853868598E-5</v>
      </c>
      <c r="AD614" s="68">
        <v>7.2280401649281806E-5</v>
      </c>
      <c r="AE614" s="68">
        <v>5.94081918153299E-5</v>
      </c>
      <c r="AF614" s="68">
        <v>1.6184631334875E-5</v>
      </c>
      <c r="AG614" s="68">
        <v>8.8815730500000103E-6</v>
      </c>
      <c r="AH614" s="68" t="s">
        <v>1072</v>
      </c>
    </row>
    <row r="615" spans="1:34" s="68" customFormat="1" ht="14.5" x14ac:dyDescent="0.35">
      <c r="A615" s="68" t="s">
        <v>832</v>
      </c>
      <c r="B615" s="68" t="s">
        <v>9</v>
      </c>
      <c r="C615" s="68" t="s">
        <v>34</v>
      </c>
      <c r="D615" s="68" t="s">
        <v>35</v>
      </c>
      <c r="E615" s="68" t="s">
        <v>727</v>
      </c>
      <c r="F615" s="68" t="s">
        <v>1142</v>
      </c>
      <c r="G615" s="68" t="s">
        <v>40</v>
      </c>
      <c r="H615" s="68" t="s">
        <v>723</v>
      </c>
      <c r="I615" s="68" t="s">
        <v>16</v>
      </c>
      <c r="J615" s="68">
        <v>25</v>
      </c>
      <c r="K615" s="68">
        <v>9.7418965155660704E-4</v>
      </c>
      <c r="L615" s="68">
        <v>9.4089332220231197E-4</v>
      </c>
      <c r="M615" s="68">
        <v>9.7924907763582199E-4</v>
      </c>
      <c r="N615" s="68">
        <v>8.9316526085291405E-4</v>
      </c>
      <c r="O615" s="68">
        <v>9.2929152102618601E-4</v>
      </c>
      <c r="P615" s="68">
        <v>8.4074760666694301E-4</v>
      </c>
      <c r="Q615" s="68">
        <v>9.0244878169778195E-4</v>
      </c>
      <c r="R615" s="68">
        <v>9.2929352812402897E-4</v>
      </c>
      <c r="S615" s="68">
        <v>9.2548407663356101E-4</v>
      </c>
      <c r="T615" s="68">
        <v>8.6137118657842696E-4</v>
      </c>
      <c r="U615" s="68">
        <v>8.6582875899048604E-4</v>
      </c>
      <c r="V615" s="68">
        <v>9.0251322867920098E-4</v>
      </c>
      <c r="W615" s="68">
        <v>8.5923043802483797E-4</v>
      </c>
      <c r="X615" s="68">
        <v>1.02603441150022E-2</v>
      </c>
      <c r="Y615" s="68">
        <v>1.0373566201593E-2</v>
      </c>
      <c r="Z615" s="68">
        <v>7.0404258956612599E-3</v>
      </c>
      <c r="AA615" s="68">
        <v>1.2497554601318499E-3</v>
      </c>
      <c r="AC615" s="68">
        <v>8.1976214347272696E-8</v>
      </c>
      <c r="AD615" s="68">
        <v>9.6174497064196702E-7</v>
      </c>
      <c r="AH615" s="68" t="s">
        <v>728</v>
      </c>
    </row>
    <row r="616" spans="1:34" s="68" customFormat="1" ht="14.5" x14ac:dyDescent="0.35">
      <c r="A616" s="68" t="s">
        <v>832</v>
      </c>
      <c r="B616" s="68" t="s">
        <v>9</v>
      </c>
      <c r="C616" s="68" t="s">
        <v>34</v>
      </c>
      <c r="D616" s="68" t="s">
        <v>35</v>
      </c>
      <c r="E616" s="68" t="s">
        <v>727</v>
      </c>
      <c r="F616" s="68" t="s">
        <v>1142</v>
      </c>
      <c r="G616" s="68" t="s">
        <v>40</v>
      </c>
      <c r="H616" s="68" t="s">
        <v>723</v>
      </c>
      <c r="I616" s="68" t="s">
        <v>17</v>
      </c>
      <c r="J616" s="68">
        <v>1</v>
      </c>
      <c r="K616" s="68">
        <v>3.6297517229788001</v>
      </c>
      <c r="L616" s="68">
        <v>3.5067525947060201</v>
      </c>
      <c r="M616" s="68">
        <v>3.6496477940803702</v>
      </c>
      <c r="N616" s="68">
        <v>3.3257796683904601</v>
      </c>
      <c r="O616" s="68">
        <v>3.4652218440451299</v>
      </c>
      <c r="P616" s="68">
        <v>3.1310464973885899</v>
      </c>
      <c r="Q616" s="68">
        <v>3.3669744009335201</v>
      </c>
      <c r="R616" s="68">
        <v>3.46344460357827</v>
      </c>
      <c r="S616" s="68">
        <v>3.4509069981815199</v>
      </c>
      <c r="T616" s="68">
        <v>3.2081537633656798</v>
      </c>
      <c r="U616" s="68">
        <v>3.22092594646222</v>
      </c>
      <c r="V616" s="68">
        <v>3.3573939940128099</v>
      </c>
      <c r="W616" s="68">
        <v>3.2023231549883602</v>
      </c>
      <c r="X616" s="68">
        <v>3.4727734344522001</v>
      </c>
      <c r="Y616" s="68">
        <v>3.5111452132351801</v>
      </c>
      <c r="Z616" s="68">
        <v>2.3829846510850001</v>
      </c>
      <c r="AA616" s="68">
        <v>0.42303032583787697</v>
      </c>
      <c r="AC616" s="68">
        <v>2.7746890022519201E-5</v>
      </c>
      <c r="AD616" s="68">
        <v>3.2554410648862698E-4</v>
      </c>
      <c r="AH616" s="68" t="s">
        <v>728</v>
      </c>
    </row>
    <row r="617" spans="1:34" s="68" customFormat="1" ht="14.5" x14ac:dyDescent="0.35">
      <c r="A617" s="68" t="s">
        <v>832</v>
      </c>
      <c r="B617" s="68" t="s">
        <v>9</v>
      </c>
      <c r="C617" s="68" t="s">
        <v>34</v>
      </c>
      <c r="D617" s="68" t="s">
        <v>35</v>
      </c>
      <c r="E617" s="68" t="s">
        <v>727</v>
      </c>
      <c r="F617" s="68" t="s">
        <v>1142</v>
      </c>
      <c r="G617" s="68" t="s">
        <v>40</v>
      </c>
      <c r="H617" s="68" t="s">
        <v>723</v>
      </c>
      <c r="I617" s="68" t="s">
        <v>18</v>
      </c>
      <c r="J617" s="68">
        <v>298</v>
      </c>
      <c r="K617" s="68">
        <v>1.85201458667692E-2</v>
      </c>
      <c r="L617" s="68">
        <v>1.7893589866015601E-2</v>
      </c>
      <c r="M617" s="68">
        <v>1.8622671822291499E-2</v>
      </c>
      <c r="N617" s="68">
        <v>1.6967172254284301E-2</v>
      </c>
      <c r="O617" s="68">
        <v>1.76833263016303E-2</v>
      </c>
      <c r="P617" s="68">
        <v>1.5974133331579099E-2</v>
      </c>
      <c r="Q617" s="68">
        <v>1.7183743621494399E-2</v>
      </c>
      <c r="R617" s="68">
        <v>1.7672533610709099E-2</v>
      </c>
      <c r="S617" s="68">
        <v>1.76101631252495E-2</v>
      </c>
      <c r="T617" s="68">
        <v>1.5345597492897E-2</v>
      </c>
      <c r="U617" s="68">
        <v>1.64292761230647E-2</v>
      </c>
      <c r="V617" s="68">
        <v>1.7125371367864298E-2</v>
      </c>
      <c r="W617" s="68">
        <v>1.6340139439131401E-2</v>
      </c>
      <c r="X617" s="68">
        <v>1.7789460890489699E-2</v>
      </c>
      <c r="Y617" s="68">
        <v>1.7986077754426E-2</v>
      </c>
      <c r="Z617" s="68">
        <v>1.22069089779868E-2</v>
      </c>
      <c r="AA617" s="68">
        <v>2.1668829847261099E-3</v>
      </c>
      <c r="AC617" s="68">
        <v>1.4213346702289699E-7</v>
      </c>
      <c r="AD617" s="68">
        <v>1.66750683697493E-6</v>
      </c>
      <c r="AH617" s="68" t="s">
        <v>728</v>
      </c>
    </row>
    <row r="618" spans="1:34" s="68" customFormat="1" ht="14.5" x14ac:dyDescent="0.35">
      <c r="A618" s="68" t="s">
        <v>832</v>
      </c>
      <c r="B618" s="68" t="s">
        <v>9</v>
      </c>
      <c r="C618" s="68" t="s">
        <v>34</v>
      </c>
      <c r="D618" s="68" t="s">
        <v>35</v>
      </c>
      <c r="E618" s="68" t="s">
        <v>727</v>
      </c>
      <c r="F618" s="68" t="s">
        <v>1211</v>
      </c>
      <c r="G618" s="68" t="s">
        <v>40</v>
      </c>
      <c r="H618" s="68" t="s">
        <v>724</v>
      </c>
      <c r="I618" s="68" t="s">
        <v>16</v>
      </c>
      <c r="J618" s="68">
        <v>25</v>
      </c>
      <c r="AG618" s="68">
        <v>1.03612872977E-7</v>
      </c>
      <c r="AH618" s="68" t="s">
        <v>1212</v>
      </c>
    </row>
    <row r="619" spans="1:34" s="68" customFormat="1" ht="14.5" x14ac:dyDescent="0.35">
      <c r="A619" s="68" t="s">
        <v>832</v>
      </c>
      <c r="B619" s="68" t="s">
        <v>9</v>
      </c>
      <c r="C619" s="68" t="s">
        <v>34</v>
      </c>
      <c r="D619" s="68" t="s">
        <v>35</v>
      </c>
      <c r="E619" s="68" t="s">
        <v>727</v>
      </c>
      <c r="F619" s="68" t="s">
        <v>1211</v>
      </c>
      <c r="G619" s="68" t="s">
        <v>40</v>
      </c>
      <c r="H619" s="68" t="s">
        <v>724</v>
      </c>
      <c r="I619" s="68" t="s">
        <v>17</v>
      </c>
      <c r="J619" s="68">
        <v>1</v>
      </c>
      <c r="AG619" s="68">
        <v>2.19742181009429E-4</v>
      </c>
      <c r="AH619" s="68" t="s">
        <v>1212</v>
      </c>
    </row>
    <row r="620" spans="1:34" s="68" customFormat="1" ht="14.5" x14ac:dyDescent="0.35">
      <c r="A620" s="68" t="s">
        <v>832</v>
      </c>
      <c r="B620" s="68" t="s">
        <v>9</v>
      </c>
      <c r="C620" s="68" t="s">
        <v>34</v>
      </c>
      <c r="D620" s="68" t="s">
        <v>35</v>
      </c>
      <c r="E620" s="68" t="s">
        <v>727</v>
      </c>
      <c r="F620" s="68" t="s">
        <v>1211</v>
      </c>
      <c r="G620" s="68" t="s">
        <v>40</v>
      </c>
      <c r="H620" s="68" t="s">
        <v>724</v>
      </c>
      <c r="I620" s="68" t="s">
        <v>18</v>
      </c>
      <c r="J620" s="68">
        <v>298</v>
      </c>
      <c r="AG620" s="68">
        <v>1.2350654458800001E-7</v>
      </c>
      <c r="AH620" s="68" t="s">
        <v>1212</v>
      </c>
    </row>
    <row r="621" spans="1:34" s="68" customFormat="1" ht="14.5" x14ac:dyDescent="0.35">
      <c r="A621" s="68" t="s">
        <v>832</v>
      </c>
      <c r="B621" s="68" t="s">
        <v>999</v>
      </c>
      <c r="C621" s="68" t="s">
        <v>34</v>
      </c>
      <c r="D621" s="68" t="s">
        <v>35</v>
      </c>
      <c r="E621" s="68" t="s">
        <v>727</v>
      </c>
      <c r="F621" s="68" t="s">
        <v>1003</v>
      </c>
      <c r="G621" s="68" t="s">
        <v>40</v>
      </c>
      <c r="H621" s="68" t="s">
        <v>724</v>
      </c>
      <c r="I621" s="68" t="s">
        <v>16</v>
      </c>
      <c r="J621" s="68">
        <v>25</v>
      </c>
      <c r="AC621" s="68">
        <v>7.8587070791514605E-7</v>
      </c>
      <c r="AD621" s="68">
        <v>5.8333312687804603E-5</v>
      </c>
      <c r="AE621" s="68">
        <v>5.4898364624690503E-6</v>
      </c>
      <c r="AF621" s="68">
        <v>2.230315869774E-6</v>
      </c>
      <c r="AG621" s="68">
        <v>2.9478938510000002E-7</v>
      </c>
      <c r="AH621" s="68" t="s">
        <v>1049</v>
      </c>
    </row>
    <row r="622" spans="1:34" s="68" customFormat="1" ht="14.5" x14ac:dyDescent="0.35">
      <c r="A622" s="68" t="s">
        <v>832</v>
      </c>
      <c r="B622" s="68" t="s">
        <v>999</v>
      </c>
      <c r="C622" s="68" t="s">
        <v>34</v>
      </c>
      <c r="D622" s="68" t="s">
        <v>35</v>
      </c>
      <c r="E622" s="68" t="s">
        <v>727</v>
      </c>
      <c r="F622" s="68" t="s">
        <v>1003</v>
      </c>
      <c r="G622" s="68" t="s">
        <v>40</v>
      </c>
      <c r="H622" s="68" t="s">
        <v>724</v>
      </c>
      <c r="I622" s="68" t="s">
        <v>17</v>
      </c>
      <c r="J622" s="68">
        <v>1</v>
      </c>
      <c r="AC622" s="68">
        <v>1.6882341850395E-3</v>
      </c>
      <c r="AD622" s="68">
        <v>0.12548043304310999</v>
      </c>
      <c r="AE622" s="68">
        <v>1.1846739951920199E-2</v>
      </c>
      <c r="AF622" s="68">
        <v>4.8060228355672604E-3</v>
      </c>
      <c r="AG622" s="68">
        <v>6.3537062181328403E-4</v>
      </c>
      <c r="AH622" s="68" t="s">
        <v>1049</v>
      </c>
    </row>
    <row r="623" spans="1:34" s="68" customFormat="1" ht="14.5" x14ac:dyDescent="0.35">
      <c r="A623" s="68" t="s">
        <v>832</v>
      </c>
      <c r="B623" s="68" t="s">
        <v>999</v>
      </c>
      <c r="C623" s="68" t="s">
        <v>34</v>
      </c>
      <c r="D623" s="68" t="s">
        <v>35</v>
      </c>
      <c r="E623" s="68" t="s">
        <v>727</v>
      </c>
      <c r="F623" s="68" t="s">
        <v>1003</v>
      </c>
      <c r="G623" s="68" t="s">
        <v>40</v>
      </c>
      <c r="H623" s="68" t="s">
        <v>724</v>
      </c>
      <c r="I623" s="68" t="s">
        <v>18</v>
      </c>
      <c r="J623" s="68">
        <v>298</v>
      </c>
      <c r="AC623" s="68">
        <v>9.3675788383485502E-7</v>
      </c>
      <c r="AD623" s="68">
        <v>6.9533308723863002E-5</v>
      </c>
      <c r="AE623" s="68">
        <v>6.5438850632653897E-6</v>
      </c>
      <c r="AF623" s="68">
        <v>2.6585365167699999E-6</v>
      </c>
      <c r="AG623" s="68">
        <v>3.5138894703799897E-7</v>
      </c>
      <c r="AH623" s="68" t="s">
        <v>1049</v>
      </c>
    </row>
    <row r="624" spans="1:34" s="68" customFormat="1" ht="14.5" x14ac:dyDescent="0.35">
      <c r="A624" s="68" t="s">
        <v>832</v>
      </c>
      <c r="B624" s="68" t="s">
        <v>9</v>
      </c>
      <c r="C624" s="68" t="s">
        <v>34</v>
      </c>
      <c r="D624" s="68" t="s">
        <v>35</v>
      </c>
      <c r="E624" s="68" t="s">
        <v>727</v>
      </c>
      <c r="F624" s="68" t="s">
        <v>1147</v>
      </c>
      <c r="G624" s="68" t="s">
        <v>40</v>
      </c>
      <c r="H624" s="68" t="s">
        <v>724</v>
      </c>
      <c r="I624" s="68" t="s">
        <v>16</v>
      </c>
      <c r="J624" s="68">
        <v>25</v>
      </c>
      <c r="T624" s="68">
        <v>1.41622447369906E-8</v>
      </c>
      <c r="Y624" s="68">
        <v>1.4257349347908401E-8</v>
      </c>
      <c r="AB624" s="68">
        <v>6.2419686060921204E-9</v>
      </c>
      <c r="AC624" s="68">
        <v>2.2405280883541701E-6</v>
      </c>
      <c r="AD624" s="68">
        <v>1.80201904249746E-5</v>
      </c>
      <c r="AE624" s="68">
        <v>1.23641853442607E-5</v>
      </c>
      <c r="AF624" s="68">
        <v>5.2300739996853999E-5</v>
      </c>
      <c r="AG624" s="68">
        <v>2.9626918725794999E-5</v>
      </c>
      <c r="AH624" s="68" t="s">
        <v>735</v>
      </c>
    </row>
    <row r="625" spans="1:34" s="68" customFormat="1" ht="14.5" x14ac:dyDescent="0.35">
      <c r="A625" s="68" t="s">
        <v>832</v>
      </c>
      <c r="B625" s="68" t="s">
        <v>9</v>
      </c>
      <c r="C625" s="68" t="s">
        <v>34</v>
      </c>
      <c r="D625" s="68" t="s">
        <v>35</v>
      </c>
      <c r="E625" s="68" t="s">
        <v>727</v>
      </c>
      <c r="F625" s="68" t="s">
        <v>1147</v>
      </c>
      <c r="G625" s="68" t="s">
        <v>40</v>
      </c>
      <c r="H625" s="68" t="s">
        <v>724</v>
      </c>
      <c r="I625" s="68" t="s">
        <v>17</v>
      </c>
      <c r="J625" s="68">
        <v>1</v>
      </c>
      <c r="T625" s="68">
        <v>2.99503151697876E-5</v>
      </c>
      <c r="Y625" s="68">
        <v>3.0739810213399299E-5</v>
      </c>
      <c r="AB625" s="68">
        <v>1.34607428142633E-5</v>
      </c>
      <c r="AC625" s="68">
        <v>4.8323585635777003E-3</v>
      </c>
      <c r="AD625" s="68">
        <v>3.8873088990956303E-2</v>
      </c>
      <c r="AE625" s="68">
        <v>2.6664145006490201E-2</v>
      </c>
      <c r="AF625" s="68">
        <v>0.112788346540959</v>
      </c>
      <c r="AG625" s="68">
        <v>6.3901618011509606E-2</v>
      </c>
      <c r="AH625" s="68" t="s">
        <v>735</v>
      </c>
    </row>
    <row r="626" spans="1:34" s="68" customFormat="1" ht="14.5" x14ac:dyDescent="0.35">
      <c r="A626" s="68" t="s">
        <v>832</v>
      </c>
      <c r="B626" s="68" t="s">
        <v>9</v>
      </c>
      <c r="C626" s="68" t="s">
        <v>34</v>
      </c>
      <c r="D626" s="68" t="s">
        <v>35</v>
      </c>
      <c r="E626" s="68" t="s">
        <v>727</v>
      </c>
      <c r="F626" s="68" t="s">
        <v>1147</v>
      </c>
      <c r="G626" s="68" t="s">
        <v>40</v>
      </c>
      <c r="H626" s="68" t="s">
        <v>724</v>
      </c>
      <c r="I626" s="68" t="s">
        <v>18</v>
      </c>
      <c r="J626" s="68">
        <v>298</v>
      </c>
      <c r="T626" s="68">
        <v>1.6881395726492699E-8</v>
      </c>
      <c r="Y626" s="68">
        <v>1.69947604227068E-8</v>
      </c>
      <c r="AB626" s="68">
        <v>7.4404265784618004E-9</v>
      </c>
      <c r="AC626" s="68">
        <v>2.67070948131818E-6</v>
      </c>
      <c r="AD626" s="68">
        <v>2.1480066986569599E-5</v>
      </c>
      <c r="AE626" s="68">
        <v>1.4738108930358499E-5</v>
      </c>
      <c r="AF626" s="68">
        <v>6.2342482076250006E-5</v>
      </c>
      <c r="AG626" s="68">
        <v>3.5315287121147899E-5</v>
      </c>
      <c r="AH626" s="68" t="s">
        <v>735</v>
      </c>
    </row>
    <row r="627" spans="1:34" s="68" customFormat="1" ht="14.5" x14ac:dyDescent="0.35">
      <c r="A627" s="68" t="s">
        <v>832</v>
      </c>
      <c r="B627" s="68" t="s">
        <v>999</v>
      </c>
      <c r="C627" s="68" t="s">
        <v>34</v>
      </c>
      <c r="D627" s="68" t="s">
        <v>35</v>
      </c>
      <c r="E627" s="68" t="s">
        <v>727</v>
      </c>
      <c r="F627" s="68" t="s">
        <v>1004</v>
      </c>
      <c r="G627" s="68" t="s">
        <v>40</v>
      </c>
      <c r="H627" s="68" t="s">
        <v>724</v>
      </c>
      <c r="I627" s="68" t="s">
        <v>16</v>
      </c>
      <c r="J627" s="68">
        <v>25</v>
      </c>
      <c r="AC627" s="68">
        <v>1.49503943824548E-7</v>
      </c>
      <c r="AD627" s="68">
        <v>8.6957961185022801E-7</v>
      </c>
      <c r="AE627" s="68">
        <v>1.42329103741667E-7</v>
      </c>
      <c r="AF627" s="68">
        <v>2.3306512610899999E-7</v>
      </c>
      <c r="AG627" s="68">
        <v>5.3687693139999997E-9</v>
      </c>
      <c r="AH627" s="68" t="s">
        <v>1050</v>
      </c>
    </row>
    <row r="628" spans="1:34" s="68" customFormat="1" ht="14.5" x14ac:dyDescent="0.35">
      <c r="A628" s="68" t="s">
        <v>832</v>
      </c>
      <c r="B628" s="68" t="s">
        <v>999</v>
      </c>
      <c r="C628" s="68" t="s">
        <v>34</v>
      </c>
      <c r="D628" s="68" t="s">
        <v>35</v>
      </c>
      <c r="E628" s="68" t="s">
        <v>727</v>
      </c>
      <c r="F628" s="68" t="s">
        <v>1004</v>
      </c>
      <c r="G628" s="68" t="s">
        <v>40</v>
      </c>
      <c r="H628" s="68" t="s">
        <v>724</v>
      </c>
      <c r="I628" s="68" t="s">
        <v>17</v>
      </c>
      <c r="J628" s="68">
        <v>1</v>
      </c>
      <c r="AC628" s="68">
        <v>3.1972380946517902E-4</v>
      </c>
      <c r="AD628" s="68">
        <v>1.85595240378E-3</v>
      </c>
      <c r="AE628" s="68">
        <v>3.0523899588373701E-4</v>
      </c>
      <c r="AF628" s="68">
        <v>5.0025345624426501E-4</v>
      </c>
      <c r="AG628" s="68">
        <v>1.1494129060414E-5</v>
      </c>
      <c r="AH628" s="68" t="s">
        <v>1050</v>
      </c>
    </row>
    <row r="629" spans="1:34" s="68" customFormat="1" ht="14.5" x14ac:dyDescent="0.35">
      <c r="A629" s="68" t="s">
        <v>832</v>
      </c>
      <c r="B629" s="68" t="s">
        <v>999</v>
      </c>
      <c r="C629" s="68" t="s">
        <v>34</v>
      </c>
      <c r="D629" s="68" t="s">
        <v>35</v>
      </c>
      <c r="E629" s="68" t="s">
        <v>727</v>
      </c>
      <c r="F629" s="68" t="s">
        <v>1004</v>
      </c>
      <c r="G629" s="68" t="s">
        <v>40</v>
      </c>
      <c r="H629" s="68" t="s">
        <v>724</v>
      </c>
      <c r="I629" s="68" t="s">
        <v>18</v>
      </c>
      <c r="J629" s="68">
        <v>298</v>
      </c>
      <c r="AC629" s="68">
        <v>1.78208701038861E-7</v>
      </c>
      <c r="AD629" s="68">
        <v>1.03653889732547E-6</v>
      </c>
      <c r="AE629" s="68">
        <v>1.69656291660387E-7</v>
      </c>
      <c r="AF629" s="68">
        <v>2.7781363032200001E-7</v>
      </c>
      <c r="AG629" s="68">
        <v>6.3995730230000098E-9</v>
      </c>
      <c r="AH629" s="68" t="s">
        <v>1050</v>
      </c>
    </row>
    <row r="630" spans="1:34" s="68" customFormat="1" ht="14.5" x14ac:dyDescent="0.35">
      <c r="A630" s="68" t="s">
        <v>832</v>
      </c>
      <c r="B630" s="68" t="s">
        <v>9</v>
      </c>
      <c r="C630" s="68" t="s">
        <v>34</v>
      </c>
      <c r="D630" s="68" t="s">
        <v>35</v>
      </c>
      <c r="E630" s="68" t="s">
        <v>727</v>
      </c>
      <c r="F630" s="68" t="s">
        <v>1073</v>
      </c>
      <c r="G630" s="68" t="s">
        <v>40</v>
      </c>
      <c r="H630" s="68" t="s">
        <v>724</v>
      </c>
      <c r="I630" s="68" t="s">
        <v>16</v>
      </c>
      <c r="J630" s="68">
        <v>25</v>
      </c>
      <c r="AE630" s="68">
        <v>3.82856179970536E-5</v>
      </c>
      <c r="AF630" s="68">
        <v>9.5916020760135006E-5</v>
      </c>
      <c r="AG630" s="68">
        <v>2.5373266283115999E-5</v>
      </c>
      <c r="AH630" s="68" t="s">
        <v>1074</v>
      </c>
    </row>
    <row r="631" spans="1:34" s="68" customFormat="1" ht="14.5" x14ac:dyDescent="0.35">
      <c r="A631" s="68" t="s">
        <v>832</v>
      </c>
      <c r="B631" s="68" t="s">
        <v>9</v>
      </c>
      <c r="C631" s="68" t="s">
        <v>34</v>
      </c>
      <c r="D631" s="68" t="s">
        <v>35</v>
      </c>
      <c r="E631" s="68" t="s">
        <v>727</v>
      </c>
      <c r="F631" s="68" t="s">
        <v>1073</v>
      </c>
      <c r="G631" s="68" t="s">
        <v>40</v>
      </c>
      <c r="H631" s="68" t="s">
        <v>724</v>
      </c>
      <c r="I631" s="68" t="s">
        <v>17</v>
      </c>
      <c r="J631" s="68">
        <v>1</v>
      </c>
      <c r="AE631" s="68">
        <v>8.2303423288803204E-2</v>
      </c>
      <c r="AF631" s="68">
        <v>0.20607670123567101</v>
      </c>
      <c r="AG631" s="68">
        <v>5.4570439837407801E-2</v>
      </c>
      <c r="AH631" s="68" t="s">
        <v>1074</v>
      </c>
    </row>
    <row r="632" spans="1:34" s="68" customFormat="1" ht="14.5" x14ac:dyDescent="0.35">
      <c r="A632" s="68" t="s">
        <v>832</v>
      </c>
      <c r="B632" s="68" t="s">
        <v>9</v>
      </c>
      <c r="C632" s="68" t="s">
        <v>34</v>
      </c>
      <c r="D632" s="68" t="s">
        <v>35</v>
      </c>
      <c r="E632" s="68" t="s">
        <v>727</v>
      </c>
      <c r="F632" s="68" t="s">
        <v>1073</v>
      </c>
      <c r="G632" s="68" t="s">
        <v>40</v>
      </c>
      <c r="H632" s="68" t="s">
        <v>724</v>
      </c>
      <c r="I632" s="68" t="s">
        <v>18</v>
      </c>
      <c r="J632" s="68">
        <v>298</v>
      </c>
      <c r="AE632" s="68">
        <v>4.5636456652487398E-5</v>
      </c>
      <c r="AF632" s="68">
        <v>1.14331896746081E-4</v>
      </c>
      <c r="AG632" s="68">
        <v>3.0244933409474899E-5</v>
      </c>
      <c r="AH632" s="68" t="s">
        <v>1074</v>
      </c>
    </row>
    <row r="633" spans="1:34" s="68" customFormat="1" ht="14.5" x14ac:dyDescent="0.35">
      <c r="A633" s="68" t="s">
        <v>832</v>
      </c>
      <c r="B633" s="68" t="s">
        <v>9</v>
      </c>
      <c r="C633" s="68" t="s">
        <v>34</v>
      </c>
      <c r="D633" s="68" t="s">
        <v>35</v>
      </c>
      <c r="E633" s="68" t="s">
        <v>727</v>
      </c>
      <c r="F633" s="68" t="s">
        <v>1043</v>
      </c>
      <c r="G633" s="68" t="s">
        <v>40</v>
      </c>
      <c r="H633" s="68" t="s">
        <v>724</v>
      </c>
      <c r="I633" s="68" t="s">
        <v>16</v>
      </c>
      <c r="J633" s="68">
        <v>25</v>
      </c>
      <c r="V633" s="68">
        <v>9.9755002380952406E-5</v>
      </c>
      <c r="X633" s="68">
        <v>3.0459059830997598E-4</v>
      </c>
      <c r="Y633" s="68">
        <v>1.8602380416284301E-4</v>
      </c>
      <c r="Z633" s="68">
        <v>3.1469006208823197E-4</v>
      </c>
      <c r="AA633" s="68">
        <v>1.9372155952381001E-5</v>
      </c>
      <c r="AC633" s="68">
        <v>4.6832175495091097E-5</v>
      </c>
      <c r="AD633" s="68">
        <v>4.0884193129645397E-5</v>
      </c>
      <c r="AE633" s="68">
        <v>4.0726401854293998E-5</v>
      </c>
      <c r="AF633" s="68">
        <v>4.7050666891629002E-5</v>
      </c>
      <c r="AG633" s="68">
        <v>3.2163263099144999E-5</v>
      </c>
      <c r="AH633" s="68" t="s">
        <v>774</v>
      </c>
    </row>
    <row r="634" spans="1:34" s="68" customFormat="1" ht="14.5" x14ac:dyDescent="0.35">
      <c r="A634" s="68" t="s">
        <v>832</v>
      </c>
      <c r="B634" s="68" t="s">
        <v>9</v>
      </c>
      <c r="C634" s="68" t="s">
        <v>34</v>
      </c>
      <c r="D634" s="68" t="s">
        <v>35</v>
      </c>
      <c r="E634" s="68" t="s">
        <v>727</v>
      </c>
      <c r="F634" s="68" t="s">
        <v>1043</v>
      </c>
      <c r="G634" s="68" t="s">
        <v>40</v>
      </c>
      <c r="H634" s="68" t="s">
        <v>724</v>
      </c>
      <c r="I634" s="68" t="s">
        <v>17</v>
      </c>
      <c r="J634" s="68">
        <v>1</v>
      </c>
      <c r="V634" s="68">
        <v>0.21153809082899999</v>
      </c>
      <c r="X634" s="68">
        <v>0.657098198478971</v>
      </c>
      <c r="Y634" s="68">
        <v>0.39576404744014698</v>
      </c>
      <c r="Z634" s="68">
        <v>0.67995059811223602</v>
      </c>
      <c r="AA634" s="68">
        <v>4.0693474552000002E-2</v>
      </c>
      <c r="AC634" s="68">
        <v>9.9321677789988905E-2</v>
      </c>
      <c r="AD634" s="68">
        <v>8.4474690587315396E-2</v>
      </c>
      <c r="AE634" s="68">
        <v>8.4822867120075293E-2</v>
      </c>
      <c r="AF634" s="68">
        <v>9.7846979729643305E-2</v>
      </c>
      <c r="AG634" s="68">
        <v>6.9375531988062303E-2</v>
      </c>
      <c r="AH634" s="68" t="s">
        <v>774</v>
      </c>
    </row>
    <row r="635" spans="1:34" s="68" customFormat="1" ht="14.5" x14ac:dyDescent="0.35">
      <c r="A635" s="68" t="s">
        <v>832</v>
      </c>
      <c r="B635" s="68" t="s">
        <v>9</v>
      </c>
      <c r="C635" s="68" t="s">
        <v>34</v>
      </c>
      <c r="D635" s="68" t="s">
        <v>35</v>
      </c>
      <c r="E635" s="68" t="s">
        <v>727</v>
      </c>
      <c r="F635" s="68" t="s">
        <v>1043</v>
      </c>
      <c r="G635" s="68" t="s">
        <v>40</v>
      </c>
      <c r="H635" s="68" t="s">
        <v>724</v>
      </c>
      <c r="I635" s="68" t="s">
        <v>18</v>
      </c>
      <c r="J635" s="68">
        <v>298</v>
      </c>
      <c r="V635" s="68">
        <v>1.18878682941935E-4</v>
      </c>
      <c r="X635" s="68">
        <v>3.6307199318549101E-4</v>
      </c>
      <c r="Y635" s="68">
        <v>2.2173990073753099E-4</v>
      </c>
      <c r="Z635" s="68">
        <v>3.7511055400917198E-4</v>
      </c>
      <c r="AA635" s="68">
        <v>2.3091573961290299E-5</v>
      </c>
      <c r="AC635" s="68">
        <v>5.5823953190148398E-5</v>
      </c>
      <c r="AD635" s="68">
        <v>4.87339582105373E-5</v>
      </c>
      <c r="AE635" s="68">
        <v>4.85458710103189E-5</v>
      </c>
      <c r="AF635" s="68">
        <v>5.6084394934822001E-5</v>
      </c>
      <c r="AG635" s="68">
        <v>3.8338609614179901E-5</v>
      </c>
      <c r="AH635" s="68" t="s">
        <v>774</v>
      </c>
    </row>
    <row r="636" spans="1:34" s="68" customFormat="1" ht="14.5" x14ac:dyDescent="0.35">
      <c r="A636" s="68" t="s">
        <v>832</v>
      </c>
      <c r="B636" s="68" t="s">
        <v>9</v>
      </c>
      <c r="C636" s="68" t="s">
        <v>34</v>
      </c>
      <c r="D636" s="68" t="s">
        <v>35</v>
      </c>
      <c r="E636" s="68" t="s">
        <v>727</v>
      </c>
      <c r="F636" s="68" t="s">
        <v>1150</v>
      </c>
      <c r="G636" s="68" t="s">
        <v>40</v>
      </c>
      <c r="H636" s="68" t="s">
        <v>723</v>
      </c>
      <c r="I636" s="68" t="s">
        <v>16</v>
      </c>
      <c r="J636" s="68">
        <v>25</v>
      </c>
      <c r="X636" s="68">
        <v>6.7919353664575798E-6</v>
      </c>
      <c r="Y636" s="68">
        <v>1.21748258062039E-5</v>
      </c>
      <c r="AE636" s="68">
        <v>1.9110350249238101E-6</v>
      </c>
      <c r="AF636" s="68">
        <v>6.7070196922899995E-7</v>
      </c>
      <c r="AG636" s="68">
        <v>4.7943111744333999E-5</v>
      </c>
      <c r="AH636" s="68" t="s">
        <v>866</v>
      </c>
    </row>
    <row r="637" spans="1:34" s="68" customFormat="1" ht="14.5" x14ac:dyDescent="0.35">
      <c r="A637" s="68" t="s">
        <v>832</v>
      </c>
      <c r="B637" s="68" t="s">
        <v>9</v>
      </c>
      <c r="C637" s="68" t="s">
        <v>34</v>
      </c>
      <c r="D637" s="68" t="s">
        <v>35</v>
      </c>
      <c r="E637" s="68" t="s">
        <v>727</v>
      </c>
      <c r="F637" s="68" t="s">
        <v>1150</v>
      </c>
      <c r="G637" s="68" t="s">
        <v>40</v>
      </c>
      <c r="H637" s="68" t="s">
        <v>723</v>
      </c>
      <c r="I637" s="68" t="s">
        <v>17</v>
      </c>
      <c r="J637" s="68">
        <v>1</v>
      </c>
      <c r="X637" s="68">
        <v>2.3534780462087998E-3</v>
      </c>
      <c r="Y637" s="68">
        <v>4.2194194630444E-3</v>
      </c>
      <c r="AE637" s="68">
        <v>6.5943743249938301E-4</v>
      </c>
      <c r="AF637" s="68">
        <v>2.32490182060247E-4</v>
      </c>
      <c r="AG637" s="68">
        <v>1.6608234054951501E-2</v>
      </c>
      <c r="AH637" s="68" t="s">
        <v>866</v>
      </c>
    </row>
    <row r="638" spans="1:34" s="68" customFormat="1" ht="14.5" x14ac:dyDescent="0.35">
      <c r="A638" s="68" t="s">
        <v>832</v>
      </c>
      <c r="B638" s="68" t="s">
        <v>9</v>
      </c>
      <c r="C638" s="68" t="s">
        <v>34</v>
      </c>
      <c r="D638" s="68" t="s">
        <v>35</v>
      </c>
      <c r="E638" s="68" t="s">
        <v>727</v>
      </c>
      <c r="F638" s="68" t="s">
        <v>1150</v>
      </c>
      <c r="G638" s="68" t="s">
        <v>40</v>
      </c>
      <c r="H638" s="68" t="s">
        <v>723</v>
      </c>
      <c r="I638" s="68" t="s">
        <v>18</v>
      </c>
      <c r="J638" s="68">
        <v>298</v>
      </c>
      <c r="X638" s="68">
        <v>1.17788573717524E-5</v>
      </c>
      <c r="Y638" s="68">
        <v>2.11145851207566E-5</v>
      </c>
      <c r="AE638" s="68">
        <v>3.3206332782573399E-6</v>
      </c>
      <c r="AF638" s="68">
        <v>1.1632604620080001E-6</v>
      </c>
      <c r="AG638" s="68">
        <v>8.3152757534984997E-5</v>
      </c>
      <c r="AH638" s="68" t="s">
        <v>866</v>
      </c>
    </row>
    <row r="639" spans="1:34" s="68" customFormat="1" ht="14.5" x14ac:dyDescent="0.35">
      <c r="A639" s="68" t="s">
        <v>832</v>
      </c>
      <c r="B639" s="68" t="s">
        <v>9</v>
      </c>
      <c r="C639" s="68" t="s">
        <v>34</v>
      </c>
      <c r="D639" s="68" t="s">
        <v>35</v>
      </c>
      <c r="E639" s="68" t="s">
        <v>727</v>
      </c>
      <c r="F639" s="68" t="s">
        <v>958</v>
      </c>
      <c r="G639" s="68" t="s">
        <v>40</v>
      </c>
      <c r="H639" s="68" t="s">
        <v>1045</v>
      </c>
      <c r="I639" s="68" t="s">
        <v>16</v>
      </c>
      <c r="J639" s="68">
        <v>25</v>
      </c>
      <c r="Z639" s="68">
        <v>9.830113894614001E-7</v>
      </c>
      <c r="AA639" s="68">
        <v>3.8902139150295202E-6</v>
      </c>
      <c r="AB639" s="68">
        <v>3.1785366170952E-6</v>
      </c>
      <c r="AC639" s="68">
        <v>3.2634326720827101E-6</v>
      </c>
      <c r="AD639" s="68">
        <v>3.4373523472959499E-6</v>
      </c>
      <c r="AE639" s="68">
        <v>3.91932093812024E-6</v>
      </c>
      <c r="AF639" s="68">
        <v>3.4858424228570001E-6</v>
      </c>
      <c r="AG639" s="68">
        <v>1.881208464572E-6</v>
      </c>
      <c r="AH639" s="68" t="s">
        <v>1047</v>
      </c>
    </row>
    <row r="640" spans="1:34" s="68" customFormat="1" ht="14.5" x14ac:dyDescent="0.35">
      <c r="A640" s="68" t="s">
        <v>832</v>
      </c>
      <c r="B640" s="68" t="s">
        <v>9</v>
      </c>
      <c r="C640" s="68" t="s">
        <v>34</v>
      </c>
      <c r="D640" s="68" t="s">
        <v>35</v>
      </c>
      <c r="E640" s="68" t="s">
        <v>727</v>
      </c>
      <c r="F640" s="68" t="s">
        <v>958</v>
      </c>
      <c r="G640" s="68" t="s">
        <v>40</v>
      </c>
      <c r="H640" s="68" t="s">
        <v>1045</v>
      </c>
      <c r="I640" s="68" t="s">
        <v>17</v>
      </c>
      <c r="J640" s="68">
        <v>1</v>
      </c>
      <c r="Z640" s="68">
        <v>4.70742689139873E-6</v>
      </c>
      <c r="AG640" s="68">
        <v>1.9021767817729999E-5</v>
      </c>
      <c r="AH640" s="68" t="s">
        <v>1047</v>
      </c>
    </row>
    <row r="641" spans="1:34" s="68" customFormat="1" ht="14.5" x14ac:dyDescent="0.35">
      <c r="A641" s="68" t="s">
        <v>832</v>
      </c>
      <c r="B641" s="68" t="s">
        <v>9</v>
      </c>
      <c r="C641" s="68" t="s">
        <v>34</v>
      </c>
      <c r="D641" s="68" t="s">
        <v>35</v>
      </c>
      <c r="E641" s="68" t="s">
        <v>727</v>
      </c>
      <c r="F641" s="68" t="s">
        <v>958</v>
      </c>
      <c r="G641" s="68" t="s">
        <v>40</v>
      </c>
      <c r="H641" s="68" t="s">
        <v>1045</v>
      </c>
      <c r="I641" s="68" t="s">
        <v>18</v>
      </c>
      <c r="J641" s="68">
        <v>298</v>
      </c>
      <c r="Z641" s="68">
        <v>2.3043188410991301E-6</v>
      </c>
      <c r="AA641" s="68">
        <v>9.1293595050955201E-6</v>
      </c>
      <c r="AB641" s="68">
        <v>7.4592308061681697E-6</v>
      </c>
      <c r="AC641" s="68">
        <v>7.6584606232101307E-6</v>
      </c>
      <c r="AD641" s="68">
        <v>8.0666066210167892E-6</v>
      </c>
      <c r="AE641" s="68">
        <v>9.1976664115346E-6</v>
      </c>
      <c r="AF641" s="68">
        <v>8.1804007058399992E-6</v>
      </c>
      <c r="AG641" s="68">
        <v>4.4154444886229899E-6</v>
      </c>
      <c r="AH641" s="68" t="s">
        <v>1047</v>
      </c>
    </row>
    <row r="642" spans="1:34" s="68" customFormat="1" ht="14.5" x14ac:dyDescent="0.35">
      <c r="A642" s="68" t="s">
        <v>832</v>
      </c>
      <c r="B642" s="68" t="s">
        <v>999</v>
      </c>
      <c r="C642" s="68" t="s">
        <v>34</v>
      </c>
      <c r="D642" s="68" t="s">
        <v>35</v>
      </c>
      <c r="E642" s="68" t="s">
        <v>727</v>
      </c>
      <c r="F642" s="68" t="s">
        <v>1005</v>
      </c>
      <c r="G642" s="68" t="s">
        <v>40</v>
      </c>
      <c r="H642" s="68" t="s">
        <v>724</v>
      </c>
      <c r="I642" s="68" t="s">
        <v>16</v>
      </c>
      <c r="J642" s="68">
        <v>25</v>
      </c>
      <c r="AC642" s="68">
        <v>7.5051298978858498E-7</v>
      </c>
      <c r="AD642" s="68">
        <v>7.6275268228916397E-6</v>
      </c>
      <c r="AE642" s="68">
        <v>5.2759052914880998E-6</v>
      </c>
      <c r="AF642" s="68">
        <v>1.450194551976E-6</v>
      </c>
      <c r="AG642" s="68">
        <v>5.1387181637600005E-7</v>
      </c>
      <c r="AH642" s="68" t="s">
        <v>1051</v>
      </c>
    </row>
    <row r="643" spans="1:34" s="68" customFormat="1" ht="14.5" x14ac:dyDescent="0.35">
      <c r="A643" s="68" t="s">
        <v>832</v>
      </c>
      <c r="B643" s="68" t="s">
        <v>999</v>
      </c>
      <c r="C643" s="68" t="s">
        <v>34</v>
      </c>
      <c r="D643" s="68" t="s">
        <v>35</v>
      </c>
      <c r="E643" s="68" t="s">
        <v>727</v>
      </c>
      <c r="F643" s="68" t="s">
        <v>1005</v>
      </c>
      <c r="G643" s="68" t="s">
        <v>40</v>
      </c>
      <c r="H643" s="68" t="s">
        <v>724</v>
      </c>
      <c r="I643" s="68" t="s">
        <v>17</v>
      </c>
      <c r="J643" s="68">
        <v>1</v>
      </c>
      <c r="AC643" s="68">
        <v>1.61560029328228E-3</v>
      </c>
      <c r="AD643" s="68">
        <v>1.6372037962519001E-2</v>
      </c>
      <c r="AE643" s="68">
        <v>1.13771472900463E-2</v>
      </c>
      <c r="AF643" s="68">
        <v>3.13083121567232E-3</v>
      </c>
      <c r="AG643" s="68">
        <v>1.10618348910677E-3</v>
      </c>
      <c r="AH643" s="68" t="s">
        <v>1051</v>
      </c>
    </row>
    <row r="644" spans="1:34" s="68" customFormat="1" ht="14.5" x14ac:dyDescent="0.35">
      <c r="A644" s="68" t="s">
        <v>832</v>
      </c>
      <c r="B644" s="68" t="s">
        <v>999</v>
      </c>
      <c r="C644" s="68" t="s">
        <v>34</v>
      </c>
      <c r="D644" s="68" t="s">
        <v>35</v>
      </c>
      <c r="E644" s="68" t="s">
        <v>727</v>
      </c>
      <c r="F644" s="68" t="s">
        <v>1005</v>
      </c>
      <c r="G644" s="68" t="s">
        <v>40</v>
      </c>
      <c r="H644" s="68" t="s">
        <v>724</v>
      </c>
      <c r="I644" s="68" t="s">
        <v>18</v>
      </c>
      <c r="J644" s="68">
        <v>298</v>
      </c>
      <c r="AC644" s="68">
        <v>8.94611483827994E-7</v>
      </c>
      <c r="AD644" s="68">
        <v>9.0920119728868208E-6</v>
      </c>
      <c r="AE644" s="68">
        <v>6.2888791074516597E-6</v>
      </c>
      <c r="AF644" s="68">
        <v>1.728631905956E-6</v>
      </c>
      <c r="AG644" s="68">
        <v>6.1253520512100001E-7</v>
      </c>
      <c r="AH644" s="68" t="s">
        <v>1051</v>
      </c>
    </row>
    <row r="645" spans="1:34" s="68" customFormat="1" ht="14.5" x14ac:dyDescent="0.35">
      <c r="A645" s="68" t="s">
        <v>832</v>
      </c>
      <c r="B645" s="68" t="s">
        <v>9</v>
      </c>
      <c r="C645" s="68" t="s">
        <v>34</v>
      </c>
      <c r="D645" s="68" t="s">
        <v>35</v>
      </c>
      <c r="E645" s="68" t="s">
        <v>727</v>
      </c>
      <c r="F645" s="68" t="s">
        <v>1213</v>
      </c>
      <c r="G645" s="68" t="s">
        <v>40</v>
      </c>
      <c r="H645" s="68" t="s">
        <v>724</v>
      </c>
      <c r="I645" s="68" t="s">
        <v>16</v>
      </c>
      <c r="J645" s="68">
        <v>25</v>
      </c>
      <c r="AG645" s="68">
        <v>3.7353850583000003E-8</v>
      </c>
      <c r="AH645" s="68" t="s">
        <v>1214</v>
      </c>
    </row>
    <row r="646" spans="1:34" s="68" customFormat="1" ht="14.5" x14ac:dyDescent="0.35">
      <c r="A646" s="68" t="s">
        <v>832</v>
      </c>
      <c r="B646" s="68" t="s">
        <v>9</v>
      </c>
      <c r="C646" s="68" t="s">
        <v>34</v>
      </c>
      <c r="D646" s="68" t="s">
        <v>35</v>
      </c>
      <c r="E646" s="68" t="s">
        <v>727</v>
      </c>
      <c r="F646" s="68" t="s">
        <v>1213</v>
      </c>
      <c r="G646" s="68" t="s">
        <v>40</v>
      </c>
      <c r="H646" s="68" t="s">
        <v>724</v>
      </c>
      <c r="I646" s="68" t="s">
        <v>17</v>
      </c>
      <c r="J646" s="68">
        <v>1</v>
      </c>
      <c r="AG646" s="68">
        <v>7.9220046317180997E-5</v>
      </c>
      <c r="AH646" s="68" t="s">
        <v>1214</v>
      </c>
    </row>
    <row r="647" spans="1:34" s="68" customFormat="1" ht="14.5" x14ac:dyDescent="0.35">
      <c r="A647" s="68" t="s">
        <v>832</v>
      </c>
      <c r="B647" s="68" t="s">
        <v>9</v>
      </c>
      <c r="C647" s="68" t="s">
        <v>34</v>
      </c>
      <c r="D647" s="68" t="s">
        <v>35</v>
      </c>
      <c r="E647" s="68" t="s">
        <v>727</v>
      </c>
      <c r="F647" s="68" t="s">
        <v>1213</v>
      </c>
      <c r="G647" s="68" t="s">
        <v>40</v>
      </c>
      <c r="H647" s="68" t="s">
        <v>724</v>
      </c>
      <c r="I647" s="68" t="s">
        <v>18</v>
      </c>
      <c r="J647" s="68">
        <v>298</v>
      </c>
      <c r="AG647" s="68">
        <v>4.4525789895000099E-8</v>
      </c>
      <c r="AH647" s="68" t="s">
        <v>1214</v>
      </c>
    </row>
    <row r="648" spans="1:34" s="68" customFormat="1" ht="14.5" x14ac:dyDescent="0.35">
      <c r="A648" s="68" t="s">
        <v>832</v>
      </c>
      <c r="B648" s="68" t="s">
        <v>999</v>
      </c>
      <c r="C648" s="68" t="s">
        <v>34</v>
      </c>
      <c r="D648" s="68" t="s">
        <v>35</v>
      </c>
      <c r="E648" s="68" t="s">
        <v>727</v>
      </c>
      <c r="F648" s="68" t="s">
        <v>1006</v>
      </c>
      <c r="G648" s="68" t="s">
        <v>40</v>
      </c>
      <c r="H648" s="68" t="s">
        <v>724</v>
      </c>
      <c r="I648" s="68" t="s">
        <v>16</v>
      </c>
      <c r="J648" s="68">
        <v>25</v>
      </c>
      <c r="AC648" s="68">
        <v>5.5026144098287198E-6</v>
      </c>
      <c r="AD648" s="68">
        <v>9.4320369000717794E-6</v>
      </c>
      <c r="AE648" s="68">
        <v>7.3744589224833299E-6</v>
      </c>
      <c r="AF648" s="68">
        <v>9.3617151956440007E-6</v>
      </c>
      <c r="AG648" s="68">
        <v>2.9302612315709999E-6</v>
      </c>
      <c r="AH648" s="68" t="s">
        <v>1052</v>
      </c>
    </row>
    <row r="649" spans="1:34" s="68" customFormat="1" ht="14.5" x14ac:dyDescent="0.35">
      <c r="A649" s="68" t="s">
        <v>832</v>
      </c>
      <c r="B649" s="68" t="s">
        <v>999</v>
      </c>
      <c r="C649" s="68" t="s">
        <v>34</v>
      </c>
      <c r="D649" s="68" t="s">
        <v>35</v>
      </c>
      <c r="E649" s="68" t="s">
        <v>727</v>
      </c>
      <c r="F649" s="68" t="s">
        <v>1006</v>
      </c>
      <c r="G649" s="68" t="s">
        <v>40</v>
      </c>
      <c r="H649" s="68" t="s">
        <v>724</v>
      </c>
      <c r="I649" s="68" t="s">
        <v>17</v>
      </c>
      <c r="J649" s="68">
        <v>1</v>
      </c>
      <c r="AC649" s="68">
        <v>1.1836120351895201E-2</v>
      </c>
      <c r="AD649" s="68">
        <v>2.7860732284869998E-2</v>
      </c>
      <c r="AE649" s="68">
        <v>1.6047543648378602E-2</v>
      </c>
      <c r="AF649" s="68">
        <v>2.01184916441445E-2</v>
      </c>
      <c r="AG649" s="68">
        <v>6.29224337826172E-3</v>
      </c>
      <c r="AH649" s="68" t="s">
        <v>1052</v>
      </c>
    </row>
    <row r="650" spans="1:34" s="68" customFormat="1" ht="14.5" x14ac:dyDescent="0.35">
      <c r="A650" s="68" t="s">
        <v>832</v>
      </c>
      <c r="B650" s="68" t="s">
        <v>999</v>
      </c>
      <c r="C650" s="68" t="s">
        <v>34</v>
      </c>
      <c r="D650" s="68" t="s">
        <v>35</v>
      </c>
      <c r="E650" s="68" t="s">
        <v>727</v>
      </c>
      <c r="F650" s="68" t="s">
        <v>1006</v>
      </c>
      <c r="G650" s="68" t="s">
        <v>40</v>
      </c>
      <c r="H650" s="68" t="s">
        <v>724</v>
      </c>
      <c r="I650" s="68" t="s">
        <v>18</v>
      </c>
      <c r="J650" s="68">
        <v>298</v>
      </c>
      <c r="AC650" s="68">
        <v>6.5591163765158597E-6</v>
      </c>
      <c r="AD650" s="68">
        <v>1.1242987984885499E-5</v>
      </c>
      <c r="AE650" s="68">
        <v>8.7937281572574893E-6</v>
      </c>
      <c r="AF650" s="68">
        <v>1.115916451321E-5</v>
      </c>
      <c r="AG650" s="68">
        <v>3.4928713880339999E-6</v>
      </c>
      <c r="AH650" s="68" t="s">
        <v>1052</v>
      </c>
    </row>
    <row r="651" spans="1:34" s="68" customFormat="1" ht="14.5" x14ac:dyDescent="0.35">
      <c r="A651" s="68" t="s">
        <v>832</v>
      </c>
      <c r="B651" s="68" t="s">
        <v>9</v>
      </c>
      <c r="C651" s="68" t="s">
        <v>34</v>
      </c>
      <c r="D651" s="68" t="s">
        <v>35</v>
      </c>
      <c r="E651" s="68" t="s">
        <v>727</v>
      </c>
      <c r="F651" s="68" t="s">
        <v>1143</v>
      </c>
      <c r="G651" s="68" t="s">
        <v>40</v>
      </c>
      <c r="H651" s="68" t="s">
        <v>724</v>
      </c>
      <c r="I651" s="68" t="s">
        <v>16</v>
      </c>
      <c r="J651" s="68">
        <v>25</v>
      </c>
      <c r="K651" s="68">
        <v>7.0397128260869194E-5</v>
      </c>
      <c r="L651" s="68">
        <v>9.8651529565216902E-5</v>
      </c>
      <c r="M651" s="68">
        <v>5.1847794782609002E-5</v>
      </c>
      <c r="N651" s="68">
        <v>3.1814261956521698E-5</v>
      </c>
      <c r="O651" s="68">
        <v>3.5827180869565298E-5</v>
      </c>
      <c r="P651" s="68">
        <v>3.2536868152173998E-5</v>
      </c>
      <c r="Q651" s="68">
        <v>3.7164561304347801E-5</v>
      </c>
      <c r="R651" s="68">
        <v>3.87441721739131E-5</v>
      </c>
      <c r="S651" s="68">
        <v>3.9054757608695799E-5</v>
      </c>
      <c r="T651" s="68">
        <v>8.9187654736448094E-5</v>
      </c>
      <c r="U651" s="68">
        <v>9.0272800287668497E-5</v>
      </c>
      <c r="V651" s="68">
        <v>4.8740204833327902E-5</v>
      </c>
      <c r="W651" s="68">
        <v>3.2141611346363001E-5</v>
      </c>
      <c r="X651" s="68">
        <v>6.0650602765670903E-5</v>
      </c>
      <c r="Y651" s="68">
        <v>6.0179675367481498E-5</v>
      </c>
      <c r="Z651" s="68">
        <v>8.3763983145193895E-5</v>
      </c>
      <c r="AA651" s="68">
        <v>6.4290713317232399E-5</v>
      </c>
      <c r="AB651" s="68">
        <v>5.1141409576827502E-5</v>
      </c>
      <c r="AC651" s="68">
        <v>8.9785214996947202E-5</v>
      </c>
      <c r="AD651" s="68">
        <v>8.4199485137392198E-5</v>
      </c>
      <c r="AE651" s="68">
        <v>7.8894173573888099E-5</v>
      </c>
      <c r="AF651" s="68">
        <v>5.9879811271429999E-5</v>
      </c>
      <c r="AG651" s="68">
        <v>3.2143225201641E-5</v>
      </c>
      <c r="AH651" s="68" t="s">
        <v>729</v>
      </c>
    </row>
    <row r="652" spans="1:34" s="68" customFormat="1" ht="14.5" x14ac:dyDescent="0.35">
      <c r="A652" s="68" t="s">
        <v>832</v>
      </c>
      <c r="B652" s="68" t="s">
        <v>9</v>
      </c>
      <c r="C652" s="68" t="s">
        <v>34</v>
      </c>
      <c r="D652" s="68" t="s">
        <v>35</v>
      </c>
      <c r="E652" s="68" t="s">
        <v>727</v>
      </c>
      <c r="F652" s="68" t="s">
        <v>1143</v>
      </c>
      <c r="G652" s="68" t="s">
        <v>40</v>
      </c>
      <c r="H652" s="68" t="s">
        <v>724</v>
      </c>
      <c r="I652" s="68" t="s">
        <v>17</v>
      </c>
      <c r="J652" s="68">
        <v>1</v>
      </c>
      <c r="K652" s="68">
        <v>0.12886376157565199</v>
      </c>
      <c r="L652" s="68">
        <v>0.174305990061913</v>
      </c>
      <c r="M652" s="68">
        <v>0.108920715634957</v>
      </c>
      <c r="N652" s="68">
        <v>6.5798505317391204E-2</v>
      </c>
      <c r="O652" s="68">
        <v>7.3999370828174094E-2</v>
      </c>
      <c r="P652" s="68">
        <v>6.8287333604669806E-2</v>
      </c>
      <c r="Q652" s="68">
        <v>7.7514848831304495E-2</v>
      </c>
      <c r="R652" s="68">
        <v>8.1319431146434598E-2</v>
      </c>
      <c r="S652" s="68">
        <v>8.2181503076521806E-2</v>
      </c>
      <c r="T652" s="68">
        <v>0.18587067628356599</v>
      </c>
      <c r="U652" s="68">
        <v>0.19032114394996999</v>
      </c>
      <c r="V652" s="68">
        <v>0.102758433444786</v>
      </c>
      <c r="W652" s="68">
        <v>6.7106879090366903E-2</v>
      </c>
      <c r="X652" s="68">
        <v>0.12877882029650201</v>
      </c>
      <c r="Y652" s="68">
        <v>0.129376157037455</v>
      </c>
      <c r="Z652" s="68">
        <v>0.179799932735864</v>
      </c>
      <c r="AA652" s="68">
        <v>0.138560217079785</v>
      </c>
      <c r="AB652" s="68">
        <v>0.110005398289179</v>
      </c>
      <c r="AC652" s="68">
        <v>0.19216509080585101</v>
      </c>
      <c r="AD652" s="68">
        <v>0.17968651268234601</v>
      </c>
      <c r="AE652" s="68">
        <v>0.168126865064821</v>
      </c>
      <c r="AF652" s="68">
        <v>0.12698920768278901</v>
      </c>
      <c r="AG652" s="68">
        <v>6.8588928240606806E-2</v>
      </c>
      <c r="AH652" s="68" t="s">
        <v>729</v>
      </c>
    </row>
    <row r="653" spans="1:34" s="68" customFormat="1" ht="14.5" x14ac:dyDescent="0.35">
      <c r="A653" s="68" t="s">
        <v>832</v>
      </c>
      <c r="B653" s="68" t="s">
        <v>9</v>
      </c>
      <c r="C653" s="68" t="s">
        <v>34</v>
      </c>
      <c r="D653" s="68" t="s">
        <v>35</v>
      </c>
      <c r="E653" s="68" t="s">
        <v>727</v>
      </c>
      <c r="F653" s="68" t="s">
        <v>1143</v>
      </c>
      <c r="G653" s="68" t="s">
        <v>40</v>
      </c>
      <c r="H653" s="68" t="s">
        <v>724</v>
      </c>
      <c r="I653" s="68" t="s">
        <v>18</v>
      </c>
      <c r="J653" s="68">
        <v>298</v>
      </c>
      <c r="K653" s="68">
        <v>1.05380373864347E-4</v>
      </c>
      <c r="L653" s="68">
        <v>1.54270968027826E-4</v>
      </c>
      <c r="M653" s="68">
        <v>6.2893112227826407E-5</v>
      </c>
      <c r="N653" s="68">
        <v>3.9680325525217302E-5</v>
      </c>
      <c r="O653" s="68">
        <v>4.4789108219130699E-5</v>
      </c>
      <c r="P653" s="68">
        <v>3.95390407633566E-5</v>
      </c>
      <c r="Q653" s="68">
        <v>4.5671780073043402E-5</v>
      </c>
      <c r="R653" s="68">
        <v>4.7075171944347899E-5</v>
      </c>
      <c r="S653" s="68">
        <v>4.7231730779130401E-5</v>
      </c>
      <c r="T653" s="68">
        <v>1.0917986138661E-4</v>
      </c>
      <c r="U653" s="68">
        <v>1.08791656608828E-4</v>
      </c>
      <c r="V653" s="68">
        <v>5.8738929227564102E-5</v>
      </c>
      <c r="W653" s="68">
        <v>3.9425363505336701E-5</v>
      </c>
      <c r="X653" s="68">
        <v>7.36902873422749E-5</v>
      </c>
      <c r="Y653" s="68">
        <v>7.2091949462167997E-5</v>
      </c>
      <c r="Z653" s="68">
        <v>1.00540047547329E-4</v>
      </c>
      <c r="AA653" s="68">
        <v>7.6820086037516602E-5</v>
      </c>
      <c r="AB653" s="68">
        <v>6.1230297207682803E-5</v>
      </c>
      <c r="AC653" s="68">
        <v>1.08378710153277E-4</v>
      </c>
      <c r="AD653" s="68">
        <v>1.02464025718275E-4</v>
      </c>
      <c r="AE653" s="68">
        <v>9.6163099747443602E-5</v>
      </c>
      <c r="AF653" s="68">
        <v>7.3487692079107994E-5</v>
      </c>
      <c r="AG653" s="68">
        <v>3.9135754249793099E-5</v>
      </c>
      <c r="AH653" s="68" t="s">
        <v>729</v>
      </c>
    </row>
    <row r="654" spans="1:34" s="68" customFormat="1" ht="14.5" x14ac:dyDescent="0.35">
      <c r="A654" s="68" t="s">
        <v>832</v>
      </c>
      <c r="B654" s="68" t="s">
        <v>9</v>
      </c>
      <c r="C654" s="68" t="s">
        <v>34</v>
      </c>
      <c r="D654" s="68" t="s">
        <v>35</v>
      </c>
      <c r="E654" s="68" t="s">
        <v>727</v>
      </c>
      <c r="F654" s="68" t="s">
        <v>1146</v>
      </c>
      <c r="G654" s="68" t="s">
        <v>40</v>
      </c>
      <c r="H654" s="68" t="s">
        <v>724</v>
      </c>
      <c r="I654" s="68" t="s">
        <v>16</v>
      </c>
      <c r="J654" s="68">
        <v>25</v>
      </c>
      <c r="T654" s="68">
        <v>6.3629376294479893E-5</v>
      </c>
      <c r="U654" s="68">
        <v>3.5643899802812301E-5</v>
      </c>
      <c r="V654" s="68">
        <v>1.47444749631364E-5</v>
      </c>
      <c r="W654" s="68">
        <v>1.6135873168485501E-5</v>
      </c>
      <c r="X654" s="68">
        <v>3.6825916391815201E-5</v>
      </c>
      <c r="Y654" s="68">
        <v>9.4895060718084998E-6</v>
      </c>
      <c r="Z654" s="68">
        <v>5.1130492513121901E-6</v>
      </c>
      <c r="AA654" s="68">
        <v>2.5719002649320001E-6</v>
      </c>
      <c r="AB654" s="68">
        <v>4.2190580493869396E-6</v>
      </c>
      <c r="AC654" s="68">
        <v>1.19729170627573E-5</v>
      </c>
      <c r="AD654" s="68">
        <v>1.4036189819752701E-5</v>
      </c>
      <c r="AE654" s="68">
        <v>2.4695735624368999E-5</v>
      </c>
      <c r="AF654" s="68">
        <v>1.1151559055745E-5</v>
      </c>
      <c r="AG654" s="68">
        <v>1.1261557588952E-5</v>
      </c>
      <c r="AH654" s="68" t="s">
        <v>731</v>
      </c>
    </row>
    <row r="655" spans="1:34" s="68" customFormat="1" ht="14.5" x14ac:dyDescent="0.35">
      <c r="A655" s="68" t="s">
        <v>832</v>
      </c>
      <c r="B655" s="68" t="s">
        <v>9</v>
      </c>
      <c r="C655" s="68" t="s">
        <v>34</v>
      </c>
      <c r="D655" s="68" t="s">
        <v>35</v>
      </c>
      <c r="E655" s="68" t="s">
        <v>727</v>
      </c>
      <c r="F655" s="68" t="s">
        <v>1146</v>
      </c>
      <c r="G655" s="68" t="s">
        <v>40</v>
      </c>
      <c r="H655" s="68" t="s">
        <v>724</v>
      </c>
      <c r="I655" s="68" t="s">
        <v>17</v>
      </c>
      <c r="J655" s="68">
        <v>1</v>
      </c>
      <c r="T655" s="68">
        <v>0.134563404987566</v>
      </c>
      <c r="U655" s="68">
        <v>7.5593582701804399E-2</v>
      </c>
      <c r="V655" s="68">
        <v>3.1270082501819702E-2</v>
      </c>
      <c r="W655" s="68">
        <v>3.4220959815723997E-2</v>
      </c>
      <c r="X655" s="68">
        <v>7.8100403483761793E-2</v>
      </c>
      <c r="Y655" s="68">
        <v>2.0142181723618899E-2</v>
      </c>
      <c r="Z655" s="68">
        <v>1.0903816137388301E-2</v>
      </c>
      <c r="AA655" s="68">
        <v>5.41211402500303E-3</v>
      </c>
      <c r="AB655" s="68">
        <v>9.0610267114128399E-3</v>
      </c>
      <c r="AC655" s="68">
        <v>2.69574638742687E-2</v>
      </c>
      <c r="AD655" s="68">
        <v>3.0209225286277699E-2</v>
      </c>
      <c r="AE655" s="68">
        <v>5.2843935089023797E-2</v>
      </c>
      <c r="AF655" s="68">
        <v>2.4112955319551599E-2</v>
      </c>
      <c r="AG655" s="68">
        <v>2.4330670247981301E-2</v>
      </c>
      <c r="AH655" s="68" t="s">
        <v>731</v>
      </c>
    </row>
    <row r="656" spans="1:34" s="68" customFormat="1" ht="14.5" x14ac:dyDescent="0.35">
      <c r="A656" s="68" t="s">
        <v>832</v>
      </c>
      <c r="B656" s="68" t="s">
        <v>9</v>
      </c>
      <c r="C656" s="68" t="s">
        <v>34</v>
      </c>
      <c r="D656" s="68" t="s">
        <v>35</v>
      </c>
      <c r="E656" s="68" t="s">
        <v>727</v>
      </c>
      <c r="F656" s="68" t="s">
        <v>1146</v>
      </c>
      <c r="G656" s="68" t="s">
        <v>40</v>
      </c>
      <c r="H656" s="68" t="s">
        <v>724</v>
      </c>
      <c r="I656" s="68" t="s">
        <v>18</v>
      </c>
      <c r="J656" s="68">
        <v>298</v>
      </c>
      <c r="T656" s="68">
        <v>7.5846216543019998E-5</v>
      </c>
      <c r="U656" s="68">
        <v>4.2487528564952198E-5</v>
      </c>
      <c r="V656" s="68">
        <v>1.75754141560586E-5</v>
      </c>
      <c r="W656" s="68">
        <v>1.9233960816834701E-5</v>
      </c>
      <c r="X656" s="68">
        <v>4.3896492339043803E-5</v>
      </c>
      <c r="Y656" s="68">
        <v>1.13114912375958E-5</v>
      </c>
      <c r="Z656" s="68">
        <v>6.0947547075641203E-6</v>
      </c>
      <c r="AA656" s="68">
        <v>3.0657051157989399E-6</v>
      </c>
      <c r="AB656" s="68">
        <v>5.0291171948692398E-6</v>
      </c>
      <c r="AC656" s="68">
        <v>1.42717171388067E-5</v>
      </c>
      <c r="AD656" s="68">
        <v>1.6731138265145301E-5</v>
      </c>
      <c r="AE656" s="68">
        <v>2.94373168642473E-5</v>
      </c>
      <c r="AF656" s="68">
        <v>1.3292658394447999E-5</v>
      </c>
      <c r="AG656" s="68">
        <v>1.3423776646031E-5</v>
      </c>
      <c r="AH656" s="68" t="s">
        <v>731</v>
      </c>
    </row>
    <row r="657" spans="1:34" s="68" customFormat="1" ht="14.5" x14ac:dyDescent="0.35">
      <c r="A657" s="68" t="s">
        <v>832</v>
      </c>
      <c r="B657" s="68" t="s">
        <v>9</v>
      </c>
      <c r="C657" s="68" t="s">
        <v>34</v>
      </c>
      <c r="D657" s="68" t="s">
        <v>35</v>
      </c>
      <c r="E657" s="68" t="s">
        <v>835</v>
      </c>
      <c r="F657" s="68" t="s">
        <v>836</v>
      </c>
      <c r="G657" s="68" t="s">
        <v>40</v>
      </c>
      <c r="H657" s="68" t="s">
        <v>725</v>
      </c>
      <c r="I657" s="68" t="s">
        <v>16</v>
      </c>
      <c r="J657" s="68">
        <v>25</v>
      </c>
      <c r="X657" s="68">
        <v>4.5602587235493699E-3</v>
      </c>
      <c r="Y657" s="68">
        <v>4.1603010771356103E-3</v>
      </c>
      <c r="Z657" s="68">
        <v>4.1538057495680604E-3</v>
      </c>
      <c r="AA657" s="68">
        <v>4.2225751259952699E-3</v>
      </c>
      <c r="AB657" s="68">
        <v>4.3884670389755503E-3</v>
      </c>
      <c r="AC657" s="68">
        <v>4.18046047363558E-3</v>
      </c>
      <c r="AD657" s="68">
        <v>4.3535935072801998E-3</v>
      </c>
      <c r="AE657" s="68">
        <v>4.05595047813119E-3</v>
      </c>
      <c r="AF657" s="68">
        <v>3.9232467070583104E-3</v>
      </c>
      <c r="AG657" s="68">
        <v>3.6272422938691501E-3</v>
      </c>
      <c r="AH657" s="68" t="s">
        <v>837</v>
      </c>
    </row>
    <row r="658" spans="1:34" s="68" customFormat="1" ht="14.5" x14ac:dyDescent="0.35">
      <c r="A658" s="68" t="s">
        <v>832</v>
      </c>
      <c r="B658" s="68" t="s">
        <v>9</v>
      </c>
      <c r="C658" s="68" t="s">
        <v>34</v>
      </c>
      <c r="D658" s="68" t="s">
        <v>35</v>
      </c>
      <c r="E658" s="68" t="s">
        <v>835</v>
      </c>
      <c r="F658" s="68" t="s">
        <v>836</v>
      </c>
      <c r="G658" s="68" t="s">
        <v>40</v>
      </c>
      <c r="H658" s="68" t="s">
        <v>725</v>
      </c>
      <c r="I658" s="68" t="s">
        <v>17</v>
      </c>
      <c r="J658" s="68">
        <v>1</v>
      </c>
      <c r="X658" s="68">
        <v>9.7891284613441099E-3</v>
      </c>
      <c r="Y658" s="68">
        <v>5.9484154478959498E-3</v>
      </c>
      <c r="Z658" s="68">
        <v>3.0655697393265199E-3</v>
      </c>
      <c r="AA658" s="68">
        <v>2.96957487859764E-3</v>
      </c>
      <c r="AB658" s="68">
        <v>2.1740559686136201E-3</v>
      </c>
      <c r="AC658" s="68">
        <v>1.86207268937852E-3</v>
      </c>
      <c r="AD658" s="68">
        <v>2.7888066806670102E-3</v>
      </c>
      <c r="AE658" s="68">
        <v>3.14383601230552E-3</v>
      </c>
      <c r="AF658" s="68">
        <v>2.07769299208432E-3</v>
      </c>
      <c r="AG658" s="68">
        <v>1.94428791020944E-3</v>
      </c>
      <c r="AH658" s="68" t="s">
        <v>837</v>
      </c>
    </row>
    <row r="659" spans="1:34" s="68" customFormat="1" ht="14.5" x14ac:dyDescent="0.35">
      <c r="A659" s="68" t="s">
        <v>832</v>
      </c>
      <c r="B659" s="68" t="s">
        <v>9</v>
      </c>
      <c r="C659" s="68" t="s">
        <v>34</v>
      </c>
      <c r="D659" s="68" t="s">
        <v>35</v>
      </c>
      <c r="E659" s="68" t="s">
        <v>835</v>
      </c>
      <c r="F659" s="68" t="s">
        <v>836</v>
      </c>
      <c r="G659" s="68" t="s">
        <v>40</v>
      </c>
      <c r="H659" s="68" t="s">
        <v>725</v>
      </c>
      <c r="I659" s="68" t="s">
        <v>18</v>
      </c>
      <c r="J659" s="68">
        <v>298</v>
      </c>
      <c r="X659" s="68">
        <v>7.13282484044378E-3</v>
      </c>
      <c r="Y659" s="68">
        <v>6.5077462479500702E-3</v>
      </c>
      <c r="Z659" s="68">
        <v>6.4984311197609198E-3</v>
      </c>
      <c r="AA659" s="68">
        <v>6.6057261316583701E-3</v>
      </c>
      <c r="AB659" s="68">
        <v>6.8653748285314297E-3</v>
      </c>
      <c r="AC659" s="68">
        <v>6.5400033541956597E-3</v>
      </c>
      <c r="AD659" s="68">
        <v>6.8107072125997902E-3</v>
      </c>
      <c r="AE659" s="68">
        <v>6.3449823356944201E-3</v>
      </c>
      <c r="AF659" s="68">
        <v>6.1375545445622503E-3</v>
      </c>
      <c r="AG659" s="68">
        <v>5.67453809019675E-3</v>
      </c>
      <c r="AH659" s="68" t="s">
        <v>837</v>
      </c>
    </row>
    <row r="660" spans="1:34" s="68" customFormat="1" ht="14.5" x14ac:dyDescent="0.35">
      <c r="A660" s="68" t="s">
        <v>832</v>
      </c>
      <c r="B660" s="68" t="s">
        <v>9</v>
      </c>
      <c r="C660" s="68" t="s">
        <v>34</v>
      </c>
      <c r="D660" s="68" t="s">
        <v>35</v>
      </c>
      <c r="E660" s="68" t="s">
        <v>737</v>
      </c>
      <c r="F660" s="68" t="s">
        <v>412</v>
      </c>
      <c r="G660" s="68" t="s">
        <v>40</v>
      </c>
      <c r="H660" s="68" t="s">
        <v>725</v>
      </c>
      <c r="I660" s="68" t="s">
        <v>16</v>
      </c>
      <c r="J660" s="68">
        <v>25</v>
      </c>
      <c r="T660" s="68">
        <v>9.4082360391791996E-5</v>
      </c>
      <c r="AH660" s="68" t="s">
        <v>738</v>
      </c>
    </row>
    <row r="661" spans="1:34" s="68" customFormat="1" ht="14.5" x14ac:dyDescent="0.35">
      <c r="A661" s="68" t="s">
        <v>832</v>
      </c>
      <c r="B661" s="68" t="s">
        <v>9</v>
      </c>
      <c r="C661" s="68" t="s">
        <v>34</v>
      </c>
      <c r="D661" s="68" t="s">
        <v>35</v>
      </c>
      <c r="E661" s="68" t="s">
        <v>737</v>
      </c>
      <c r="F661" s="68" t="s">
        <v>412</v>
      </c>
      <c r="G661" s="68" t="s">
        <v>40</v>
      </c>
      <c r="H661" s="68" t="s">
        <v>725</v>
      </c>
      <c r="I661" s="68" t="s">
        <v>17</v>
      </c>
      <c r="J661" s="68">
        <v>1</v>
      </c>
      <c r="T661" s="68">
        <v>7.0007622826059098E-3</v>
      </c>
      <c r="AH661" s="68" t="s">
        <v>738</v>
      </c>
    </row>
    <row r="662" spans="1:34" s="68" customFormat="1" ht="14.5" x14ac:dyDescent="0.35">
      <c r="A662" s="68" t="s">
        <v>832</v>
      </c>
      <c r="B662" s="68" t="s">
        <v>9</v>
      </c>
      <c r="C662" s="68" t="s">
        <v>34</v>
      </c>
      <c r="D662" s="68" t="s">
        <v>35</v>
      </c>
      <c r="E662" s="68" t="s">
        <v>737</v>
      </c>
      <c r="F662" s="68" t="s">
        <v>412</v>
      </c>
      <c r="G662" s="68" t="s">
        <v>40</v>
      </c>
      <c r="H662" s="68" t="s">
        <v>725</v>
      </c>
      <c r="I662" s="68" t="s">
        <v>18</v>
      </c>
      <c r="J662" s="68">
        <v>298</v>
      </c>
      <c r="T662" s="68">
        <v>1.70580347743316E-4</v>
      </c>
      <c r="AH662" s="68" t="s">
        <v>738</v>
      </c>
    </row>
    <row r="663" spans="1:34" s="68" customFormat="1" ht="14.5" x14ac:dyDescent="0.35">
      <c r="A663" s="68" t="s">
        <v>832</v>
      </c>
      <c r="B663" s="68" t="s">
        <v>9</v>
      </c>
      <c r="C663" s="68" t="s">
        <v>34</v>
      </c>
      <c r="D663" s="68" t="s">
        <v>35</v>
      </c>
      <c r="E663" s="68" t="s">
        <v>737</v>
      </c>
      <c r="F663" s="68" t="s">
        <v>1075</v>
      </c>
      <c r="G663" s="68" t="s">
        <v>40</v>
      </c>
      <c r="H663" s="68" t="s">
        <v>725</v>
      </c>
      <c r="I663" s="68" t="s">
        <v>16</v>
      </c>
      <c r="J663" s="68">
        <v>25</v>
      </c>
      <c r="AE663" s="68">
        <v>1.0907675982948799E-4</v>
      </c>
      <c r="AF663" s="68">
        <v>9.4843782326939995E-6</v>
      </c>
      <c r="AH663" s="68" t="s">
        <v>1076</v>
      </c>
    </row>
    <row r="664" spans="1:34" s="68" customFormat="1" ht="14.5" x14ac:dyDescent="0.35">
      <c r="A664" s="68" t="s">
        <v>832</v>
      </c>
      <c r="B664" s="68" t="s">
        <v>9</v>
      </c>
      <c r="C664" s="68" t="s">
        <v>34</v>
      </c>
      <c r="D664" s="68" t="s">
        <v>35</v>
      </c>
      <c r="E664" s="68" t="s">
        <v>737</v>
      </c>
      <c r="F664" s="68" t="s">
        <v>1075</v>
      </c>
      <c r="G664" s="68" t="s">
        <v>40</v>
      </c>
      <c r="H664" s="68" t="s">
        <v>725</v>
      </c>
      <c r="I664" s="68" t="s">
        <v>18</v>
      </c>
      <c r="J664" s="68">
        <v>298</v>
      </c>
      <c r="AE664" s="68">
        <v>1.7065059075323499E-4</v>
      </c>
      <c r="AF664" s="68">
        <v>1.483830974505E-5</v>
      </c>
      <c r="AH664" s="68" t="s">
        <v>1076</v>
      </c>
    </row>
    <row r="665" spans="1:34" s="68" customFormat="1" ht="14.5" x14ac:dyDescent="0.35">
      <c r="A665" s="68" t="s">
        <v>832</v>
      </c>
      <c r="B665" s="68" t="s">
        <v>9</v>
      </c>
      <c r="C665" s="68" t="s">
        <v>34</v>
      </c>
      <c r="D665" s="68" t="s">
        <v>35</v>
      </c>
      <c r="E665" s="68" t="s">
        <v>737</v>
      </c>
      <c r="F665" s="68" t="s">
        <v>765</v>
      </c>
      <c r="G665" s="68" t="s">
        <v>40</v>
      </c>
      <c r="H665" s="68" t="s">
        <v>725</v>
      </c>
      <c r="I665" s="68" t="s">
        <v>16</v>
      </c>
      <c r="J665" s="68">
        <v>25</v>
      </c>
      <c r="U665" s="68">
        <v>8.7447096626204696E-4</v>
      </c>
      <c r="AH665" s="68" t="s">
        <v>766</v>
      </c>
    </row>
    <row r="666" spans="1:34" s="68" customFormat="1" ht="14.5" x14ac:dyDescent="0.35">
      <c r="A666" s="68" t="s">
        <v>832</v>
      </c>
      <c r="B666" s="68" t="s">
        <v>9</v>
      </c>
      <c r="C666" s="68" t="s">
        <v>34</v>
      </c>
      <c r="D666" s="68" t="s">
        <v>35</v>
      </c>
      <c r="E666" s="68" t="s">
        <v>737</v>
      </c>
      <c r="F666" s="68" t="s">
        <v>765</v>
      </c>
      <c r="G666" s="68" t="s">
        <v>40</v>
      </c>
      <c r="H666" s="68" t="s">
        <v>725</v>
      </c>
      <c r="I666" s="68" t="s">
        <v>17</v>
      </c>
      <c r="J666" s="68">
        <v>1</v>
      </c>
      <c r="U666" s="68">
        <v>1.2008567698248401E-3</v>
      </c>
      <c r="AH666" s="68" t="s">
        <v>766</v>
      </c>
    </row>
    <row r="667" spans="1:34" s="68" customFormat="1" ht="14.5" x14ac:dyDescent="0.35">
      <c r="A667" s="68" t="s">
        <v>832</v>
      </c>
      <c r="B667" s="68" t="s">
        <v>9</v>
      </c>
      <c r="C667" s="68" t="s">
        <v>34</v>
      </c>
      <c r="D667" s="68" t="s">
        <v>35</v>
      </c>
      <c r="E667" s="68" t="s">
        <v>737</v>
      </c>
      <c r="F667" s="68" t="s">
        <v>765</v>
      </c>
      <c r="G667" s="68" t="s">
        <v>40</v>
      </c>
      <c r="H667" s="68" t="s">
        <v>725</v>
      </c>
      <c r="I667" s="68" t="s">
        <v>18</v>
      </c>
      <c r="J667" s="68">
        <v>298</v>
      </c>
      <c r="U667" s="68">
        <v>1.3679331581486799E-3</v>
      </c>
      <c r="AH667" s="68" t="s">
        <v>766</v>
      </c>
    </row>
    <row r="668" spans="1:34" s="68" customFormat="1" ht="14.5" x14ac:dyDescent="0.35">
      <c r="A668" s="68" t="s">
        <v>832</v>
      </c>
      <c r="B668" s="68" t="s">
        <v>9</v>
      </c>
      <c r="C668" s="68" t="s">
        <v>34</v>
      </c>
      <c r="D668" s="68" t="s">
        <v>35</v>
      </c>
      <c r="E668" s="68" t="s">
        <v>846</v>
      </c>
      <c r="F668" s="68" t="s">
        <v>847</v>
      </c>
      <c r="G668" s="68" t="s">
        <v>40</v>
      </c>
      <c r="H668" s="68" t="s">
        <v>723</v>
      </c>
      <c r="I668" s="68" t="s">
        <v>16</v>
      </c>
      <c r="J668" s="68">
        <v>25</v>
      </c>
      <c r="X668" s="68">
        <v>2.04671302510285E-7</v>
      </c>
      <c r="AC668" s="68">
        <v>2.97415687522736E-7</v>
      </c>
      <c r="AH668" s="68" t="s">
        <v>870</v>
      </c>
    </row>
    <row r="669" spans="1:34" s="68" customFormat="1" ht="14.5" x14ac:dyDescent="0.35">
      <c r="A669" s="68" t="s">
        <v>832</v>
      </c>
      <c r="B669" s="68" t="s">
        <v>9</v>
      </c>
      <c r="C669" s="68" t="s">
        <v>34</v>
      </c>
      <c r="D669" s="68" t="s">
        <v>35</v>
      </c>
      <c r="E669" s="68" t="s">
        <v>846</v>
      </c>
      <c r="F669" s="68" t="s">
        <v>847</v>
      </c>
      <c r="G669" s="68" t="s">
        <v>40</v>
      </c>
      <c r="H669" s="68" t="s">
        <v>723</v>
      </c>
      <c r="I669" s="68" t="s">
        <v>17</v>
      </c>
      <c r="J669" s="68">
        <v>1</v>
      </c>
      <c r="X669" s="68">
        <v>7.0813857407460394E-5</v>
      </c>
      <c r="AC669" s="68">
        <v>1.02900326122272E-4</v>
      </c>
      <c r="AH669" s="68" t="s">
        <v>870</v>
      </c>
    </row>
    <row r="670" spans="1:34" s="68" customFormat="1" ht="14.5" x14ac:dyDescent="0.35">
      <c r="A670" s="68" t="s">
        <v>832</v>
      </c>
      <c r="B670" s="68" t="s">
        <v>9</v>
      </c>
      <c r="C670" s="68" t="s">
        <v>34</v>
      </c>
      <c r="D670" s="68" t="s">
        <v>35</v>
      </c>
      <c r="E670" s="68" t="s">
        <v>846</v>
      </c>
      <c r="F670" s="68" t="s">
        <v>847</v>
      </c>
      <c r="G670" s="68" t="s">
        <v>40</v>
      </c>
      <c r="H670" s="68" t="s">
        <v>723</v>
      </c>
      <c r="I670" s="68" t="s">
        <v>18</v>
      </c>
      <c r="J670" s="68">
        <v>298</v>
      </c>
      <c r="X670" s="68">
        <v>3.5486154242020301E-7</v>
      </c>
      <c r="AC670" s="68">
        <v>5.15662989432239E-7</v>
      </c>
      <c r="AH670" s="68" t="s">
        <v>870</v>
      </c>
    </row>
    <row r="671" spans="1:34" s="68" customFormat="1" ht="14.5" x14ac:dyDescent="0.35">
      <c r="A671" s="68" t="s">
        <v>832</v>
      </c>
      <c r="B671" s="68" t="s">
        <v>9</v>
      </c>
      <c r="C671" s="68" t="s">
        <v>34</v>
      </c>
      <c r="D671" s="68" t="s">
        <v>35</v>
      </c>
      <c r="E671" s="68" t="s">
        <v>846</v>
      </c>
      <c r="F671" s="68" t="s">
        <v>1166</v>
      </c>
      <c r="G671" s="68" t="s">
        <v>40</v>
      </c>
      <c r="H671" s="68" t="s">
        <v>723</v>
      </c>
      <c r="I671" s="68" t="s">
        <v>16</v>
      </c>
      <c r="J671" s="68">
        <v>25</v>
      </c>
      <c r="X671" s="68">
        <v>5.58958816746027E-8</v>
      </c>
      <c r="AH671" s="68" t="s">
        <v>1167</v>
      </c>
    </row>
    <row r="672" spans="1:34" s="68" customFormat="1" ht="14.5" x14ac:dyDescent="0.35">
      <c r="A672" s="68" t="s">
        <v>832</v>
      </c>
      <c r="B672" s="68" t="s">
        <v>9</v>
      </c>
      <c r="C672" s="68" t="s">
        <v>34</v>
      </c>
      <c r="D672" s="68" t="s">
        <v>35</v>
      </c>
      <c r="E672" s="68" t="s">
        <v>846</v>
      </c>
      <c r="F672" s="68" t="s">
        <v>1166</v>
      </c>
      <c r="G672" s="68" t="s">
        <v>40</v>
      </c>
      <c r="H672" s="68" t="s">
        <v>723</v>
      </c>
      <c r="I672" s="68" t="s">
        <v>17</v>
      </c>
      <c r="J672" s="68">
        <v>1</v>
      </c>
      <c r="X672" s="68">
        <v>1.95022048733907E-5</v>
      </c>
      <c r="AH672" s="68" t="s">
        <v>1167</v>
      </c>
    </row>
    <row r="673" spans="1:34" s="68" customFormat="1" ht="14.5" x14ac:dyDescent="0.35">
      <c r="A673" s="68" t="s">
        <v>832</v>
      </c>
      <c r="B673" s="68" t="s">
        <v>9</v>
      </c>
      <c r="C673" s="68" t="s">
        <v>34</v>
      </c>
      <c r="D673" s="68" t="s">
        <v>35</v>
      </c>
      <c r="E673" s="68" t="s">
        <v>846</v>
      </c>
      <c r="F673" s="68" t="s">
        <v>1166</v>
      </c>
      <c r="G673" s="68" t="s">
        <v>40</v>
      </c>
      <c r="H673" s="68" t="s">
        <v>723</v>
      </c>
      <c r="I673" s="68" t="s">
        <v>18</v>
      </c>
      <c r="J673" s="68">
        <v>298</v>
      </c>
      <c r="X673" s="68">
        <v>9.6864417389178794E-8</v>
      </c>
      <c r="AH673" s="68" t="s">
        <v>1167</v>
      </c>
    </row>
    <row r="674" spans="1:34" s="68" customFormat="1" ht="14.5" x14ac:dyDescent="0.35">
      <c r="A674" s="68" t="s">
        <v>832</v>
      </c>
      <c r="B674" s="68" t="s">
        <v>999</v>
      </c>
      <c r="C674" s="68" t="s">
        <v>34</v>
      </c>
      <c r="D674" s="68" t="s">
        <v>35</v>
      </c>
      <c r="E674" s="68" t="s">
        <v>1012</v>
      </c>
      <c r="F674" s="68" t="s">
        <v>1013</v>
      </c>
      <c r="G674" s="68" t="s">
        <v>40</v>
      </c>
      <c r="H674" s="68" t="s">
        <v>724</v>
      </c>
      <c r="I674" s="68" t="s">
        <v>16</v>
      </c>
      <c r="J674" s="68">
        <v>25</v>
      </c>
      <c r="AC674" s="68">
        <v>1.33674682064368E-8</v>
      </c>
      <c r="AD674" s="68">
        <v>1.1280494182812799E-6</v>
      </c>
      <c r="AE674" s="68">
        <v>1.2263680709797601E-6</v>
      </c>
      <c r="AF674" s="68">
        <v>8.6696859301699997E-7</v>
      </c>
      <c r="AG674" s="68">
        <v>4.5813192779199999E-7</v>
      </c>
      <c r="AH674" s="68" t="s">
        <v>1099</v>
      </c>
    </row>
    <row r="675" spans="1:34" s="68" customFormat="1" ht="14.5" x14ac:dyDescent="0.35">
      <c r="A675" s="68" t="s">
        <v>832</v>
      </c>
      <c r="B675" s="68" t="s">
        <v>999</v>
      </c>
      <c r="C675" s="68" t="s">
        <v>34</v>
      </c>
      <c r="D675" s="68" t="s">
        <v>35</v>
      </c>
      <c r="E675" s="68" t="s">
        <v>1012</v>
      </c>
      <c r="F675" s="68" t="s">
        <v>1013</v>
      </c>
      <c r="G675" s="68" t="s">
        <v>40</v>
      </c>
      <c r="H675" s="68" t="s">
        <v>724</v>
      </c>
      <c r="I675" s="68" t="s">
        <v>17</v>
      </c>
      <c r="J675" s="68">
        <v>1</v>
      </c>
      <c r="AC675" s="68">
        <v>2.8799267492484099E-5</v>
      </c>
      <c r="AD675" s="68">
        <v>2.4329277613744601E-3</v>
      </c>
      <c r="AE675" s="68">
        <v>2.63964032347989E-3</v>
      </c>
      <c r="AF675" s="68">
        <v>1.86731305814503E-3</v>
      </c>
      <c r="AG675" s="68">
        <v>9.8795063936246903E-4</v>
      </c>
      <c r="AH675" s="68" t="s">
        <v>1099</v>
      </c>
    </row>
    <row r="676" spans="1:34" s="68" customFormat="1" ht="14.5" x14ac:dyDescent="0.35">
      <c r="A676" s="68" t="s">
        <v>832</v>
      </c>
      <c r="B676" s="68" t="s">
        <v>999</v>
      </c>
      <c r="C676" s="68" t="s">
        <v>34</v>
      </c>
      <c r="D676" s="68" t="s">
        <v>35</v>
      </c>
      <c r="E676" s="68" t="s">
        <v>1012</v>
      </c>
      <c r="F676" s="68" t="s">
        <v>1013</v>
      </c>
      <c r="G676" s="68" t="s">
        <v>40</v>
      </c>
      <c r="H676" s="68" t="s">
        <v>724</v>
      </c>
      <c r="I676" s="68" t="s">
        <v>18</v>
      </c>
      <c r="J676" s="68">
        <v>298</v>
      </c>
      <c r="AC676" s="68">
        <v>1.5934022102072701E-8</v>
      </c>
      <c r="AD676" s="68">
        <v>1.34463490659129E-6</v>
      </c>
      <c r="AE676" s="68">
        <v>1.4618307406070099E-6</v>
      </c>
      <c r="AF676" s="68">
        <v>1.0334265628770001E-6</v>
      </c>
      <c r="AG676" s="68">
        <v>5.4609325792899995E-7</v>
      </c>
      <c r="AH676" s="68" t="s">
        <v>1099</v>
      </c>
    </row>
    <row r="677" spans="1:34" s="68" customFormat="1" ht="14.5" x14ac:dyDescent="0.35">
      <c r="A677" s="68" t="s">
        <v>832</v>
      </c>
      <c r="B677" s="68" t="s">
        <v>9</v>
      </c>
      <c r="C677" s="68" t="s">
        <v>34</v>
      </c>
      <c r="D677" s="68" t="s">
        <v>35</v>
      </c>
      <c r="E677" s="68" t="s">
        <v>1012</v>
      </c>
      <c r="F677" s="68" t="s">
        <v>1103</v>
      </c>
      <c r="G677" s="68" t="s">
        <v>40</v>
      </c>
      <c r="H677" s="68" t="s">
        <v>725</v>
      </c>
      <c r="I677" s="68" t="s">
        <v>16</v>
      </c>
      <c r="J677" s="68">
        <v>25</v>
      </c>
      <c r="AE677" s="68">
        <v>5.7670656322976203E-7</v>
      </c>
      <c r="AF677" s="68">
        <v>7.9144172957369997E-6</v>
      </c>
      <c r="AG677" s="68">
        <v>7.0763647108009999E-6</v>
      </c>
      <c r="AH677" s="68" t="s">
        <v>1104</v>
      </c>
    </row>
    <row r="678" spans="1:34" s="68" customFormat="1" ht="14.5" x14ac:dyDescent="0.35">
      <c r="A678" s="68" t="s">
        <v>832</v>
      </c>
      <c r="B678" s="68" t="s">
        <v>9</v>
      </c>
      <c r="C678" s="68" t="s">
        <v>34</v>
      </c>
      <c r="D678" s="68" t="s">
        <v>35</v>
      </c>
      <c r="E678" s="68" t="s">
        <v>1012</v>
      </c>
      <c r="F678" s="68" t="s">
        <v>1103</v>
      </c>
      <c r="G678" s="68" t="s">
        <v>40</v>
      </c>
      <c r="H678" s="68" t="s">
        <v>725</v>
      </c>
      <c r="I678" s="68" t="s">
        <v>18</v>
      </c>
      <c r="J678" s="68">
        <v>298</v>
      </c>
      <c r="AE678" s="68">
        <v>1.35338612725785E-6</v>
      </c>
      <c r="AF678" s="68">
        <v>1.8573158788770002E-5</v>
      </c>
      <c r="AG678" s="68">
        <v>1.6606458885073E-5</v>
      </c>
      <c r="AH678" s="68" t="s">
        <v>1104</v>
      </c>
    </row>
    <row r="679" spans="1:34" s="68" customFormat="1" ht="14.5" x14ac:dyDescent="0.35">
      <c r="A679" s="68" t="s">
        <v>832</v>
      </c>
      <c r="B679" s="68" t="s">
        <v>9</v>
      </c>
      <c r="C679" s="68" t="s">
        <v>34</v>
      </c>
      <c r="D679" s="68" t="s">
        <v>35</v>
      </c>
      <c r="E679" s="68" t="s">
        <v>1012</v>
      </c>
      <c r="F679" s="68" t="s">
        <v>1027</v>
      </c>
      <c r="G679" s="68" t="s">
        <v>40</v>
      </c>
      <c r="H679" s="68" t="s">
        <v>725</v>
      </c>
      <c r="I679" s="68" t="s">
        <v>16</v>
      </c>
      <c r="J679" s="68">
        <v>25</v>
      </c>
      <c r="AD679" s="68">
        <v>3.2473846949075002E-4</v>
      </c>
      <c r="AE679" s="68">
        <v>3.7740347973907502E-4</v>
      </c>
      <c r="AF679" s="68">
        <v>3.07045870583192E-4</v>
      </c>
      <c r="AG679" s="68">
        <v>3.2004923976714698E-4</v>
      </c>
      <c r="AH679" s="68" t="s">
        <v>1102</v>
      </c>
    </row>
    <row r="680" spans="1:34" s="68" customFormat="1" ht="14.5" x14ac:dyDescent="0.35">
      <c r="A680" s="68" t="s">
        <v>832</v>
      </c>
      <c r="B680" s="68" t="s">
        <v>9</v>
      </c>
      <c r="C680" s="68" t="s">
        <v>34</v>
      </c>
      <c r="D680" s="68" t="s">
        <v>35</v>
      </c>
      <c r="E680" s="68" t="s">
        <v>1012</v>
      </c>
      <c r="F680" s="68" t="s">
        <v>1027</v>
      </c>
      <c r="G680" s="68" t="s">
        <v>40</v>
      </c>
      <c r="H680" s="68" t="s">
        <v>725</v>
      </c>
      <c r="I680" s="68" t="s">
        <v>17</v>
      </c>
      <c r="J680" s="68">
        <v>1</v>
      </c>
      <c r="AD680" s="68">
        <v>6.9444794549412296E-3</v>
      </c>
      <c r="AE680" s="68">
        <v>1.6525828827303898E-2</v>
      </c>
      <c r="AF680" s="68">
        <v>1.49744397223783E-2</v>
      </c>
      <c r="AG680" s="68">
        <v>1.1047706334372199E-2</v>
      </c>
      <c r="AH680" s="68" t="s">
        <v>1102</v>
      </c>
    </row>
    <row r="681" spans="1:34" s="68" customFormat="1" ht="14.5" x14ac:dyDescent="0.35">
      <c r="A681" s="68" t="s">
        <v>832</v>
      </c>
      <c r="B681" s="68" t="s">
        <v>9</v>
      </c>
      <c r="C681" s="68" t="s">
        <v>34</v>
      </c>
      <c r="D681" s="68" t="s">
        <v>35</v>
      </c>
      <c r="E681" s="68" t="s">
        <v>1012</v>
      </c>
      <c r="F681" s="68" t="s">
        <v>1027</v>
      </c>
      <c r="G681" s="68" t="s">
        <v>40</v>
      </c>
      <c r="H681" s="68" t="s">
        <v>725</v>
      </c>
      <c r="I681" s="68" t="s">
        <v>18</v>
      </c>
      <c r="J681" s="68">
        <v>298</v>
      </c>
      <c r="AD681" s="68">
        <v>1.02379895464467E-3</v>
      </c>
      <c r="AE681" s="68">
        <v>1.16214376478934E-3</v>
      </c>
      <c r="AF681" s="68">
        <v>9.6956335338572498E-4</v>
      </c>
      <c r="AG681" s="68">
        <v>9.7127906610227504E-4</v>
      </c>
      <c r="AH681" s="68" t="s">
        <v>1102</v>
      </c>
    </row>
    <row r="682" spans="1:34" s="68" customFormat="1" ht="14.5" x14ac:dyDescent="0.35">
      <c r="A682" s="68" t="s">
        <v>832</v>
      </c>
      <c r="B682" s="68" t="s">
        <v>999</v>
      </c>
      <c r="C682" s="68" t="s">
        <v>34</v>
      </c>
      <c r="D682" s="68" t="s">
        <v>35</v>
      </c>
      <c r="E682" s="68" t="s">
        <v>1012</v>
      </c>
      <c r="F682" s="68" t="s">
        <v>1014</v>
      </c>
      <c r="G682" s="68" t="s">
        <v>40</v>
      </c>
      <c r="H682" s="68" t="s">
        <v>724</v>
      </c>
      <c r="I682" s="68" t="s">
        <v>16</v>
      </c>
      <c r="J682" s="68">
        <v>25</v>
      </c>
      <c r="AC682" s="68">
        <v>1.35258106963182E-8</v>
      </c>
      <c r="AD682" s="68">
        <v>9.3296192079703401E-7</v>
      </c>
      <c r="AE682" s="68">
        <v>1.5953874358238099E-6</v>
      </c>
      <c r="AF682" s="68">
        <v>1.309141667231E-6</v>
      </c>
      <c r="AG682" s="68">
        <v>7.3629154942100004E-7</v>
      </c>
      <c r="AH682" s="68" t="s">
        <v>1100</v>
      </c>
    </row>
    <row r="683" spans="1:34" s="68" customFormat="1" ht="14.5" x14ac:dyDescent="0.35">
      <c r="A683" s="68" t="s">
        <v>832</v>
      </c>
      <c r="B683" s="68" t="s">
        <v>999</v>
      </c>
      <c r="C683" s="68" t="s">
        <v>34</v>
      </c>
      <c r="D683" s="68" t="s">
        <v>35</v>
      </c>
      <c r="E683" s="68" t="s">
        <v>1012</v>
      </c>
      <c r="F683" s="68" t="s">
        <v>1014</v>
      </c>
      <c r="G683" s="68" t="s">
        <v>40</v>
      </c>
      <c r="H683" s="68" t="s">
        <v>724</v>
      </c>
      <c r="I683" s="68" t="s">
        <v>17</v>
      </c>
      <c r="J683" s="68">
        <v>1</v>
      </c>
      <c r="AC683" s="68">
        <v>2.9154977598453001E-5</v>
      </c>
      <c r="AD683" s="68">
        <v>2.0149895226378302E-3</v>
      </c>
      <c r="AE683" s="68">
        <v>3.4421881130571098E-3</v>
      </c>
      <c r="AF683" s="68">
        <v>2.8235252234022302E-3</v>
      </c>
      <c r="AG683" s="68">
        <v>1.58860448058584E-3</v>
      </c>
      <c r="AH683" s="68" t="s">
        <v>1100</v>
      </c>
    </row>
    <row r="684" spans="1:34" s="68" customFormat="1" ht="14.5" x14ac:dyDescent="0.35">
      <c r="A684" s="68" t="s">
        <v>832</v>
      </c>
      <c r="B684" s="68" t="s">
        <v>999</v>
      </c>
      <c r="C684" s="68" t="s">
        <v>34</v>
      </c>
      <c r="D684" s="68" t="s">
        <v>35</v>
      </c>
      <c r="E684" s="68" t="s">
        <v>1012</v>
      </c>
      <c r="F684" s="68" t="s">
        <v>1014</v>
      </c>
      <c r="G684" s="68" t="s">
        <v>40</v>
      </c>
      <c r="H684" s="68" t="s">
        <v>724</v>
      </c>
      <c r="I684" s="68" t="s">
        <v>18</v>
      </c>
      <c r="J684" s="68">
        <v>298</v>
      </c>
      <c r="AC684" s="68">
        <v>1.6122766350011302E-8</v>
      </c>
      <c r="AD684" s="68">
        <v>1.1120906095900701E-6</v>
      </c>
      <c r="AE684" s="68">
        <v>1.9017018235024399E-6</v>
      </c>
      <c r="AF684" s="68">
        <v>1.5604968673390001E-6</v>
      </c>
      <c r="AG684" s="68">
        <v>8.7765952690999895E-7</v>
      </c>
      <c r="AH684" s="68" t="s">
        <v>1100</v>
      </c>
    </row>
    <row r="685" spans="1:34" s="68" customFormat="1" ht="14.5" x14ac:dyDescent="0.35">
      <c r="A685" s="68" t="s">
        <v>832</v>
      </c>
      <c r="B685" s="68" t="s">
        <v>9</v>
      </c>
      <c r="C685" s="68" t="s">
        <v>34</v>
      </c>
      <c r="D685" s="68" t="s">
        <v>35</v>
      </c>
      <c r="E685" s="68" t="s">
        <v>1012</v>
      </c>
      <c r="F685" s="68" t="s">
        <v>1227</v>
      </c>
      <c r="G685" s="68" t="s">
        <v>40</v>
      </c>
      <c r="H685" s="68" t="s">
        <v>30</v>
      </c>
      <c r="I685" s="68" t="s">
        <v>16</v>
      </c>
      <c r="J685" s="68">
        <v>25</v>
      </c>
      <c r="AG685" s="68">
        <v>6.7806092075499999E-7</v>
      </c>
      <c r="AH685" s="68" t="s">
        <v>1228</v>
      </c>
    </row>
    <row r="686" spans="1:34" s="68" customFormat="1" ht="14.5" x14ac:dyDescent="0.35">
      <c r="A686" s="68" t="s">
        <v>832</v>
      </c>
      <c r="B686" s="68" t="s">
        <v>9</v>
      </c>
      <c r="C686" s="68" t="s">
        <v>34</v>
      </c>
      <c r="D686" s="68" t="s">
        <v>35</v>
      </c>
      <c r="E686" s="68" t="s">
        <v>1012</v>
      </c>
      <c r="F686" s="68" t="s">
        <v>1227</v>
      </c>
      <c r="G686" s="68" t="s">
        <v>40</v>
      </c>
      <c r="H686" s="68" t="s">
        <v>30</v>
      </c>
      <c r="I686" s="68" t="s">
        <v>17</v>
      </c>
      <c r="J686" s="68">
        <v>1</v>
      </c>
      <c r="AG686" s="68">
        <v>6.8561872029470003E-6</v>
      </c>
      <c r="AH686" s="68" t="s">
        <v>1228</v>
      </c>
    </row>
    <row r="687" spans="1:34" s="68" customFormat="1" ht="14.5" x14ac:dyDescent="0.35">
      <c r="A687" s="68" t="s">
        <v>832</v>
      </c>
      <c r="B687" s="68" t="s">
        <v>9</v>
      </c>
      <c r="C687" s="68" t="s">
        <v>34</v>
      </c>
      <c r="D687" s="68" t="s">
        <v>35</v>
      </c>
      <c r="E687" s="68" t="s">
        <v>1012</v>
      </c>
      <c r="F687" s="68" t="s">
        <v>1227</v>
      </c>
      <c r="G687" s="68" t="s">
        <v>40</v>
      </c>
      <c r="H687" s="68" t="s">
        <v>30</v>
      </c>
      <c r="I687" s="68" t="s">
        <v>18</v>
      </c>
      <c r="J687" s="68">
        <v>298</v>
      </c>
      <c r="AG687" s="68">
        <v>1.591498450003E-6</v>
      </c>
      <c r="AH687" s="68" t="s">
        <v>1228</v>
      </c>
    </row>
    <row r="688" spans="1:34" s="68" customFormat="1" ht="14.5" x14ac:dyDescent="0.35">
      <c r="A688" s="68" t="s">
        <v>832</v>
      </c>
      <c r="B688" s="68" t="s">
        <v>999</v>
      </c>
      <c r="C688" s="68" t="s">
        <v>34</v>
      </c>
      <c r="D688" s="68" t="s">
        <v>35</v>
      </c>
      <c r="E688" s="68" t="s">
        <v>1012</v>
      </c>
      <c r="F688" s="68" t="s">
        <v>1223</v>
      </c>
      <c r="G688" s="68" t="s">
        <v>40</v>
      </c>
      <c r="H688" s="68" t="s">
        <v>724</v>
      </c>
      <c r="I688" s="68" t="s">
        <v>16</v>
      </c>
      <c r="J688" s="68">
        <v>25</v>
      </c>
      <c r="AG688" s="68">
        <v>6.1217542335900003E-7</v>
      </c>
      <c r="AH688" s="68" t="s">
        <v>1224</v>
      </c>
    </row>
    <row r="689" spans="1:34" s="68" customFormat="1" ht="14.5" x14ac:dyDescent="0.35">
      <c r="A689" s="68" t="s">
        <v>832</v>
      </c>
      <c r="B689" s="68" t="s">
        <v>999</v>
      </c>
      <c r="C689" s="68" t="s">
        <v>34</v>
      </c>
      <c r="D689" s="68" t="s">
        <v>35</v>
      </c>
      <c r="E689" s="68" t="s">
        <v>1012</v>
      </c>
      <c r="F689" s="68" t="s">
        <v>1223</v>
      </c>
      <c r="G689" s="68" t="s">
        <v>40</v>
      </c>
      <c r="H689" s="68" t="s">
        <v>724</v>
      </c>
      <c r="I689" s="68" t="s">
        <v>17</v>
      </c>
      <c r="J689" s="68">
        <v>1</v>
      </c>
      <c r="AG689" s="68">
        <v>1.3203794360424799E-3</v>
      </c>
      <c r="AH689" s="68" t="s">
        <v>1224</v>
      </c>
    </row>
    <row r="690" spans="1:34" s="68" customFormat="1" ht="14.5" x14ac:dyDescent="0.35">
      <c r="A690" s="68" t="s">
        <v>832</v>
      </c>
      <c r="B690" s="68" t="s">
        <v>999</v>
      </c>
      <c r="C690" s="68" t="s">
        <v>34</v>
      </c>
      <c r="D690" s="68" t="s">
        <v>35</v>
      </c>
      <c r="E690" s="68" t="s">
        <v>1012</v>
      </c>
      <c r="F690" s="68" t="s">
        <v>1223</v>
      </c>
      <c r="G690" s="68" t="s">
        <v>40</v>
      </c>
      <c r="H690" s="68" t="s">
        <v>724</v>
      </c>
      <c r="I690" s="68" t="s">
        <v>18</v>
      </c>
      <c r="J690" s="68">
        <v>298</v>
      </c>
      <c r="AG690" s="68">
        <v>7.2971310464399902E-7</v>
      </c>
      <c r="AH690" s="68" t="s">
        <v>1224</v>
      </c>
    </row>
    <row r="691" spans="1:34" s="68" customFormat="1" ht="14.5" x14ac:dyDescent="0.35">
      <c r="A691" s="68" t="s">
        <v>832</v>
      </c>
      <c r="B691" s="68" t="s">
        <v>999</v>
      </c>
      <c r="C691" s="68" t="s">
        <v>34</v>
      </c>
      <c r="D691" s="68" t="s">
        <v>35</v>
      </c>
      <c r="E691" s="68" t="s">
        <v>1012</v>
      </c>
      <c r="F691" s="68" t="s">
        <v>1015</v>
      </c>
      <c r="G691" s="68" t="s">
        <v>40</v>
      </c>
      <c r="H691" s="68" t="s">
        <v>724</v>
      </c>
      <c r="I691" s="68" t="s">
        <v>16</v>
      </c>
      <c r="J691" s="68">
        <v>25</v>
      </c>
      <c r="AC691" s="68">
        <v>2.4950462299433699E-5</v>
      </c>
      <c r="AD691" s="68">
        <v>5.2793135698307301E-6</v>
      </c>
      <c r="AE691" s="68">
        <v>1.0499049642433301E-5</v>
      </c>
      <c r="AF691" s="68">
        <v>8.9808471725060006E-6</v>
      </c>
      <c r="AG691" s="68">
        <v>3.2160252655179999E-6</v>
      </c>
      <c r="AH691" s="68" t="s">
        <v>1101</v>
      </c>
    </row>
    <row r="692" spans="1:34" s="68" customFormat="1" ht="14.5" x14ac:dyDescent="0.35">
      <c r="A692" s="68" t="s">
        <v>832</v>
      </c>
      <c r="B692" s="68" t="s">
        <v>999</v>
      </c>
      <c r="C692" s="68" t="s">
        <v>34</v>
      </c>
      <c r="D692" s="68" t="s">
        <v>35</v>
      </c>
      <c r="E692" s="68" t="s">
        <v>1012</v>
      </c>
      <c r="F692" s="68" t="s">
        <v>1015</v>
      </c>
      <c r="G692" s="68" t="s">
        <v>40</v>
      </c>
      <c r="H692" s="68" t="s">
        <v>724</v>
      </c>
      <c r="I692" s="68" t="s">
        <v>17</v>
      </c>
      <c r="J692" s="68">
        <v>1</v>
      </c>
      <c r="AC692" s="68">
        <v>5.3813082528939897E-2</v>
      </c>
      <c r="AD692" s="68">
        <v>1.13866683061548E-2</v>
      </c>
      <c r="AE692" s="68">
        <v>2.2637980510453098E-2</v>
      </c>
      <c r="AF692" s="68">
        <v>1.93596958790179E-2</v>
      </c>
      <c r="AG692" s="68">
        <v>6.9362117653357699E-3</v>
      </c>
      <c r="AH692" s="68" t="s">
        <v>1101</v>
      </c>
    </row>
    <row r="693" spans="1:34" s="68" customFormat="1" ht="14.5" x14ac:dyDescent="0.35">
      <c r="A693" s="68" t="s">
        <v>832</v>
      </c>
      <c r="B693" s="68" t="s">
        <v>999</v>
      </c>
      <c r="C693" s="68" t="s">
        <v>34</v>
      </c>
      <c r="D693" s="68" t="s">
        <v>35</v>
      </c>
      <c r="E693" s="68" t="s">
        <v>1012</v>
      </c>
      <c r="F693" s="68" t="s">
        <v>1015</v>
      </c>
      <c r="G693" s="68" t="s">
        <v>40</v>
      </c>
      <c r="H693" s="68" t="s">
        <v>724</v>
      </c>
      <c r="I693" s="68" t="s">
        <v>18</v>
      </c>
      <c r="J693" s="68">
        <v>298</v>
      </c>
      <c r="AC693" s="68">
        <v>2.9740951060924899E-5</v>
      </c>
      <c r="AD693" s="68">
        <v>6.2929417752382398E-6</v>
      </c>
      <c r="AE693" s="68">
        <v>1.25148671737812E-5</v>
      </c>
      <c r="AF693" s="68">
        <v>1.0705169829627E-5</v>
      </c>
      <c r="AG693" s="68">
        <v>3.8335021164979896E-6</v>
      </c>
      <c r="AH693" s="68" t="s">
        <v>1101</v>
      </c>
    </row>
    <row r="694" spans="1:34" s="68" customFormat="1" ht="14.5" x14ac:dyDescent="0.35">
      <c r="A694" s="68" t="s">
        <v>832</v>
      </c>
      <c r="B694" s="68" t="s">
        <v>999</v>
      </c>
      <c r="C694" s="68" t="s">
        <v>34</v>
      </c>
      <c r="D694" s="68" t="s">
        <v>35</v>
      </c>
      <c r="E694" s="68" t="s">
        <v>1012</v>
      </c>
      <c r="F694" s="68" t="s">
        <v>1225</v>
      </c>
      <c r="G694" s="68" t="s">
        <v>40</v>
      </c>
      <c r="H694" s="68" t="s">
        <v>724</v>
      </c>
      <c r="I694" s="68" t="s">
        <v>16</v>
      </c>
      <c r="J694" s="68">
        <v>25</v>
      </c>
      <c r="AG694" s="68">
        <v>2.3817814852E-8</v>
      </c>
      <c r="AH694" s="68" t="s">
        <v>1226</v>
      </c>
    </row>
    <row r="695" spans="1:34" s="68" customFormat="1" ht="14.5" x14ac:dyDescent="0.35">
      <c r="A695" s="68" t="s">
        <v>832</v>
      </c>
      <c r="B695" s="68" t="s">
        <v>999</v>
      </c>
      <c r="C695" s="68" t="s">
        <v>34</v>
      </c>
      <c r="D695" s="68" t="s">
        <v>35</v>
      </c>
      <c r="E695" s="68" t="s">
        <v>1012</v>
      </c>
      <c r="F695" s="68" t="s">
        <v>1225</v>
      </c>
      <c r="G695" s="68" t="s">
        <v>40</v>
      </c>
      <c r="H695" s="68" t="s">
        <v>724</v>
      </c>
      <c r="I695" s="68" t="s">
        <v>17</v>
      </c>
      <c r="J695" s="68">
        <v>1</v>
      </c>
      <c r="AG695" s="68">
        <v>5.1404830078895998E-5</v>
      </c>
      <c r="AH695" s="68" t="s">
        <v>1226</v>
      </c>
    </row>
    <row r="696" spans="1:34" s="68" customFormat="1" ht="14.5" x14ac:dyDescent="0.35">
      <c r="A696" s="68" t="s">
        <v>832</v>
      </c>
      <c r="B696" s="68" t="s">
        <v>999</v>
      </c>
      <c r="C696" s="68" t="s">
        <v>34</v>
      </c>
      <c r="D696" s="68" t="s">
        <v>35</v>
      </c>
      <c r="E696" s="68" t="s">
        <v>1012</v>
      </c>
      <c r="F696" s="68" t="s">
        <v>1225</v>
      </c>
      <c r="G696" s="68" t="s">
        <v>40</v>
      </c>
      <c r="H696" s="68" t="s">
        <v>724</v>
      </c>
      <c r="I696" s="68" t="s">
        <v>18</v>
      </c>
      <c r="J696" s="68">
        <v>298</v>
      </c>
      <c r="AG696" s="68">
        <v>2.8390835303E-8</v>
      </c>
      <c r="AH696" s="68" t="s">
        <v>1226</v>
      </c>
    </row>
    <row r="697" spans="1:34" s="68" customFormat="1" ht="14.5" x14ac:dyDescent="0.35">
      <c r="A697" s="68" t="s">
        <v>832</v>
      </c>
      <c r="B697" s="68" t="s">
        <v>9</v>
      </c>
      <c r="C697" s="68" t="s">
        <v>34</v>
      </c>
      <c r="D697" s="68" t="s">
        <v>35</v>
      </c>
      <c r="E697" s="68" t="s">
        <v>1012</v>
      </c>
      <c r="F697" s="68" t="s">
        <v>1105</v>
      </c>
      <c r="G697" s="68" t="s">
        <v>40</v>
      </c>
      <c r="H697" s="68" t="s">
        <v>1045</v>
      </c>
      <c r="I697" s="68" t="s">
        <v>16</v>
      </c>
      <c r="J697" s="68">
        <v>25</v>
      </c>
      <c r="AE697" s="68">
        <v>7.9393747019880997E-7</v>
      </c>
      <c r="AF697" s="68">
        <v>1.2412641019692001E-5</v>
      </c>
      <c r="AG697" s="68">
        <v>8.3236122947370001E-6</v>
      </c>
      <c r="AH697" s="68" t="s">
        <v>1106</v>
      </c>
    </row>
    <row r="698" spans="1:34" s="68" customFormat="1" ht="14.5" x14ac:dyDescent="0.35">
      <c r="A698" s="68" t="s">
        <v>832</v>
      </c>
      <c r="B698" s="68" t="s">
        <v>9</v>
      </c>
      <c r="C698" s="68" t="s">
        <v>34</v>
      </c>
      <c r="D698" s="68" t="s">
        <v>35</v>
      </c>
      <c r="E698" s="68" t="s">
        <v>1012</v>
      </c>
      <c r="F698" s="68" t="s">
        <v>1105</v>
      </c>
      <c r="G698" s="68" t="s">
        <v>40</v>
      </c>
      <c r="H698" s="68" t="s">
        <v>1045</v>
      </c>
      <c r="I698" s="68" t="s">
        <v>18</v>
      </c>
      <c r="J698" s="68">
        <v>298</v>
      </c>
      <c r="AE698" s="68">
        <v>1.86317275818825E-6</v>
      </c>
      <c r="AF698" s="68">
        <v>2.9129365312962001E-5</v>
      </c>
      <c r="AG698" s="68">
        <v>1.9533437152673999E-5</v>
      </c>
      <c r="AH698" s="68" t="s">
        <v>1106</v>
      </c>
    </row>
    <row r="699" spans="1:34" s="68" customFormat="1" ht="14.5" x14ac:dyDescent="0.35">
      <c r="A699" s="68" t="s">
        <v>832</v>
      </c>
      <c r="B699" s="68" t="s">
        <v>9</v>
      </c>
      <c r="C699" s="68" t="s">
        <v>34</v>
      </c>
      <c r="D699" s="68" t="s">
        <v>35</v>
      </c>
      <c r="E699" s="68" t="s">
        <v>739</v>
      </c>
      <c r="F699" s="68" t="s">
        <v>1151</v>
      </c>
      <c r="G699" s="68" t="s">
        <v>40</v>
      </c>
      <c r="H699" s="68" t="s">
        <v>724</v>
      </c>
      <c r="I699" s="68" t="s">
        <v>16</v>
      </c>
      <c r="J699" s="68">
        <v>25</v>
      </c>
      <c r="S699" s="68">
        <v>4.5523904999999999E-4</v>
      </c>
      <c r="T699" s="68">
        <v>3.7184373704113099E-4</v>
      </c>
      <c r="U699" s="68">
        <v>3.2386296552627098E-4</v>
      </c>
      <c r="V699" s="68">
        <v>3.1483714314411E-4</v>
      </c>
      <c r="W699" s="68">
        <v>5.1912064770887501E-4</v>
      </c>
      <c r="X699" s="68">
        <v>4.8055293792828102E-4</v>
      </c>
      <c r="Y699" s="68">
        <v>5.3949127279247005E-4</v>
      </c>
      <c r="Z699" s="68">
        <v>6.0206480922370305E-4</v>
      </c>
      <c r="AA699" s="68">
        <v>5.3670844041444601E-4</v>
      </c>
      <c r="AB699" s="68">
        <v>2.7079404337609198E-4</v>
      </c>
      <c r="AC699" s="68">
        <v>2.8479732297958599E-4</v>
      </c>
      <c r="AD699" s="68">
        <v>2.5454717294240398E-4</v>
      </c>
      <c r="AE699" s="68">
        <v>1.3187588510337299E-4</v>
      </c>
      <c r="AF699" s="68">
        <v>1.1754281974536099E-4</v>
      </c>
      <c r="AG699" s="68">
        <v>1.2788371971530899E-4</v>
      </c>
      <c r="AH699" s="68" t="s">
        <v>740</v>
      </c>
    </row>
    <row r="700" spans="1:34" s="68" customFormat="1" ht="14.5" x14ac:dyDescent="0.35">
      <c r="A700" s="68" t="s">
        <v>832</v>
      </c>
      <c r="B700" s="68" t="s">
        <v>9</v>
      </c>
      <c r="C700" s="68" t="s">
        <v>34</v>
      </c>
      <c r="D700" s="68" t="s">
        <v>35</v>
      </c>
      <c r="E700" s="68" t="s">
        <v>739</v>
      </c>
      <c r="F700" s="68" t="s">
        <v>1151</v>
      </c>
      <c r="G700" s="68" t="s">
        <v>40</v>
      </c>
      <c r="H700" s="68" t="s">
        <v>724</v>
      </c>
      <c r="I700" s="68" t="s">
        <v>17</v>
      </c>
      <c r="J700" s="68">
        <v>1</v>
      </c>
      <c r="S700" s="68">
        <v>0.96547097723999997</v>
      </c>
      <c r="T700" s="68">
        <v>0.78860619751683203</v>
      </c>
      <c r="U700" s="68">
        <v>0.68684857728811699</v>
      </c>
      <c r="V700" s="68">
        <v>0.66770661318003</v>
      </c>
      <c r="W700" s="68">
        <v>1.1009510696609801</v>
      </c>
      <c r="X700" s="68">
        <v>1.0199255554589799</v>
      </c>
      <c r="Y700" s="68">
        <v>0.96108859672414604</v>
      </c>
      <c r="Z700" s="68">
        <v>1.2768590474016299</v>
      </c>
      <c r="AA700" s="68">
        <v>1.13825126043096</v>
      </c>
      <c r="AB700" s="68">
        <v>0.57430000719201502</v>
      </c>
      <c r="AC700" s="68">
        <v>0.60399816257510397</v>
      </c>
      <c r="AD700" s="68">
        <v>0.53984364437625099</v>
      </c>
      <c r="AE700" s="68">
        <v>0.27968237712723099</v>
      </c>
      <c r="AF700" s="68">
        <v>0.24928481211595999</v>
      </c>
      <c r="AG700" s="68">
        <v>0.271182356172463</v>
      </c>
      <c r="AH700" s="68" t="s">
        <v>740</v>
      </c>
    </row>
    <row r="701" spans="1:34" s="68" customFormat="1" ht="14.5" x14ac:dyDescent="0.35">
      <c r="A701" s="68" t="s">
        <v>832</v>
      </c>
      <c r="B701" s="68" t="s">
        <v>9</v>
      </c>
      <c r="C701" s="68" t="s">
        <v>34</v>
      </c>
      <c r="D701" s="68" t="s">
        <v>35</v>
      </c>
      <c r="E701" s="68" t="s">
        <v>739</v>
      </c>
      <c r="F701" s="68" t="s">
        <v>1151</v>
      </c>
      <c r="G701" s="68" t="s">
        <v>40</v>
      </c>
      <c r="H701" s="68" t="s">
        <v>724</v>
      </c>
      <c r="I701" s="68" t="s">
        <v>18</v>
      </c>
      <c r="J701" s="68">
        <v>298</v>
      </c>
      <c r="S701" s="68">
        <v>5.4264494759999999E-4</v>
      </c>
      <c r="T701" s="68">
        <v>4.43237734553029E-4</v>
      </c>
      <c r="U701" s="68">
        <v>3.8604465490731598E-4</v>
      </c>
      <c r="V701" s="68">
        <v>3.7528587462777997E-4</v>
      </c>
      <c r="W701" s="68">
        <v>6.1879181206897895E-4</v>
      </c>
      <c r="X701" s="68">
        <v>5.7281910201051095E-4</v>
      </c>
      <c r="Y701" s="68">
        <v>5.1927155755887003E-4</v>
      </c>
      <c r="Z701" s="68">
        <v>7.1766125259465502E-4</v>
      </c>
      <c r="AA701" s="68">
        <v>6.3975646097402003E-4</v>
      </c>
      <c r="AB701" s="68">
        <v>3.2278649970430201E-4</v>
      </c>
      <c r="AC701" s="68">
        <v>3.3947840899166599E-4</v>
      </c>
      <c r="AD701" s="68">
        <v>3.03420230147346E-4</v>
      </c>
      <c r="AE701" s="68">
        <v>1.57196055043219E-4</v>
      </c>
      <c r="AF701" s="68">
        <v>1.4011104113646899E-4</v>
      </c>
      <c r="AG701" s="68">
        <v>1.5242966289492199E-4</v>
      </c>
      <c r="AH701" s="68" t="s">
        <v>740</v>
      </c>
    </row>
    <row r="702" spans="1:34" s="68" customFormat="1" ht="14.5" x14ac:dyDescent="0.35">
      <c r="A702" s="68" t="s">
        <v>832</v>
      </c>
      <c r="B702" s="68" t="s">
        <v>9</v>
      </c>
      <c r="C702" s="68" t="s">
        <v>34</v>
      </c>
      <c r="D702" s="68" t="s">
        <v>35</v>
      </c>
      <c r="E702" s="68" t="s">
        <v>739</v>
      </c>
      <c r="F702" s="68" t="s">
        <v>326</v>
      </c>
      <c r="G702" s="68" t="s">
        <v>40</v>
      </c>
      <c r="H702" s="68" t="s">
        <v>724</v>
      </c>
      <c r="I702" s="68" t="s">
        <v>16</v>
      </c>
      <c r="J702" s="68">
        <v>25</v>
      </c>
      <c r="R702" s="68">
        <v>5.8461787500000003E-4</v>
      </c>
      <c r="S702" s="68">
        <v>7.4193507500000099E-4</v>
      </c>
      <c r="T702" s="68">
        <v>7.6641745933626296E-4</v>
      </c>
      <c r="U702" s="68">
        <v>5.0190219948834103E-4</v>
      </c>
      <c r="V702" s="68">
        <v>5.3986429696812905E-4</v>
      </c>
      <c r="W702" s="68">
        <v>6.82580106887104E-4</v>
      </c>
      <c r="X702" s="68">
        <v>6.4502555428654995E-4</v>
      </c>
      <c r="Y702" s="68">
        <v>8.8037327038680696E-4</v>
      </c>
      <c r="Z702" s="68">
        <v>6.7471081795476904E-4</v>
      </c>
      <c r="AA702" s="68">
        <v>4.8704630189390401E-4</v>
      </c>
      <c r="AB702" s="68">
        <v>5.2745223036542496E-4</v>
      </c>
      <c r="AC702" s="68">
        <v>6.3004264116009597E-4</v>
      </c>
      <c r="AD702" s="68">
        <v>6.7138533962034805E-4</v>
      </c>
      <c r="AE702" s="68">
        <v>4.9039415915881602E-4</v>
      </c>
      <c r="AF702" s="68">
        <v>5.7930907213105598E-4</v>
      </c>
      <c r="AG702" s="68">
        <v>5.2986632446000003E-4</v>
      </c>
      <c r="AH702" s="68" t="s">
        <v>741</v>
      </c>
    </row>
    <row r="703" spans="1:34" s="68" customFormat="1" ht="14.5" x14ac:dyDescent="0.35">
      <c r="A703" s="68" t="s">
        <v>832</v>
      </c>
      <c r="B703" s="68" t="s">
        <v>9</v>
      </c>
      <c r="C703" s="68" t="s">
        <v>34</v>
      </c>
      <c r="D703" s="68" t="s">
        <v>35</v>
      </c>
      <c r="E703" s="68" t="s">
        <v>739</v>
      </c>
      <c r="F703" s="68" t="s">
        <v>326</v>
      </c>
      <c r="G703" s="68" t="s">
        <v>40</v>
      </c>
      <c r="H703" s="68" t="s">
        <v>724</v>
      </c>
      <c r="I703" s="68" t="s">
        <v>17</v>
      </c>
      <c r="J703" s="68">
        <v>1</v>
      </c>
      <c r="R703" s="68">
        <v>1.2398575892999999</v>
      </c>
      <c r="S703" s="68">
        <v>1.5734959070600001</v>
      </c>
      <c r="T703" s="68">
        <v>1.62541814776035</v>
      </c>
      <c r="U703" s="68">
        <v>1.0644341846748699</v>
      </c>
      <c r="V703" s="68">
        <v>1.1449442010100099</v>
      </c>
      <c r="W703" s="68">
        <v>1.44761589068617</v>
      </c>
      <c r="X703" s="68">
        <v>1.3690022364177701</v>
      </c>
      <c r="Y703" s="68">
        <v>1.56836033074253</v>
      </c>
      <c r="Z703" s="68">
        <v>1.43092670271848</v>
      </c>
      <c r="AA703" s="68">
        <v>1.03292779705659</v>
      </c>
      <c r="AB703" s="68">
        <v>1.1186206901589899</v>
      </c>
      <c r="AC703" s="68">
        <v>1.3361944333723299</v>
      </c>
      <c r="AD703" s="68">
        <v>1.4238740282668301</v>
      </c>
      <c r="AE703" s="68">
        <v>1.0400279327440101</v>
      </c>
      <c r="AF703" s="68">
        <v>1.22859868017555</v>
      </c>
      <c r="AG703" s="68">
        <v>1.12394310369009</v>
      </c>
      <c r="AH703" s="68" t="s">
        <v>741</v>
      </c>
    </row>
    <row r="704" spans="1:34" s="68" customFormat="1" ht="14.5" x14ac:dyDescent="0.35">
      <c r="A704" s="68" t="s">
        <v>832</v>
      </c>
      <c r="B704" s="68" t="s">
        <v>9</v>
      </c>
      <c r="C704" s="68" t="s">
        <v>34</v>
      </c>
      <c r="D704" s="68" t="s">
        <v>35</v>
      </c>
      <c r="E704" s="68" t="s">
        <v>739</v>
      </c>
      <c r="F704" s="68" t="s">
        <v>326</v>
      </c>
      <c r="G704" s="68" t="s">
        <v>40</v>
      </c>
      <c r="H704" s="68" t="s">
        <v>724</v>
      </c>
      <c r="I704" s="68" t="s">
        <v>18</v>
      </c>
      <c r="J704" s="68">
        <v>298</v>
      </c>
      <c r="R704" s="68">
        <v>6.9686450699999998E-4</v>
      </c>
      <c r="S704" s="68">
        <v>8.8438660939999902E-4</v>
      </c>
      <c r="T704" s="68">
        <v>9.1356961152882501E-4</v>
      </c>
      <c r="U704" s="68">
        <v>5.9826742179010196E-4</v>
      </c>
      <c r="V704" s="68">
        <v>6.4351824198600896E-4</v>
      </c>
      <c r="W704" s="68">
        <v>8.1363548740942798E-4</v>
      </c>
      <c r="X704" s="68">
        <v>7.6887046070956799E-4</v>
      </c>
      <c r="Y704" s="68">
        <v>8.47377561792015E-4</v>
      </c>
      <c r="Z704" s="68">
        <v>8.0425529500208497E-4</v>
      </c>
      <c r="AA704" s="68">
        <v>5.8055919185753401E-4</v>
      </c>
      <c r="AB704" s="68">
        <v>6.2872305859558702E-4</v>
      </c>
      <c r="AC704" s="68">
        <v>7.5101082826283601E-4</v>
      </c>
      <c r="AD704" s="68">
        <v>8.00291324827452E-4</v>
      </c>
      <c r="AE704" s="68">
        <v>5.8454983771730597E-4</v>
      </c>
      <c r="AF704" s="68">
        <v>6.9053641398021995E-4</v>
      </c>
      <c r="AG704" s="68">
        <v>6.31719051669999E-4</v>
      </c>
      <c r="AH704" s="68" t="s">
        <v>741</v>
      </c>
    </row>
    <row r="705" spans="1:34" s="68" customFormat="1" ht="14.5" x14ac:dyDescent="0.35">
      <c r="A705" s="68" t="s">
        <v>832</v>
      </c>
      <c r="B705" s="68" t="s">
        <v>9</v>
      </c>
      <c r="C705" s="68" t="s">
        <v>34</v>
      </c>
      <c r="D705" s="68" t="s">
        <v>35</v>
      </c>
      <c r="E705" s="68" t="s">
        <v>776</v>
      </c>
      <c r="F705" s="68" t="s">
        <v>1152</v>
      </c>
      <c r="G705" s="68" t="s">
        <v>40</v>
      </c>
      <c r="H705" s="68" t="s">
        <v>723</v>
      </c>
      <c r="I705" s="68" t="s">
        <v>16</v>
      </c>
      <c r="J705" s="68">
        <v>25</v>
      </c>
      <c r="V705" s="68">
        <v>1.9952397474874399E-4</v>
      </c>
      <c r="W705" s="68">
        <v>1.17595821842614E-5</v>
      </c>
      <c r="X705" s="68">
        <v>2.43842415512086E-5</v>
      </c>
      <c r="Y705" s="68">
        <v>4.7062808816069503E-5</v>
      </c>
      <c r="Z705" s="68">
        <v>1.7355486700844298E-5</v>
      </c>
      <c r="AA705" s="68">
        <v>6.6161411937701502E-6</v>
      </c>
      <c r="AB705" s="68">
        <v>2.1389821700871301E-6</v>
      </c>
      <c r="AC705" s="68">
        <v>5.5930423288432898E-6</v>
      </c>
      <c r="AD705" s="68">
        <v>4.7919231118333096E-6</v>
      </c>
      <c r="AE705" s="68">
        <v>4.51763583682976E-6</v>
      </c>
      <c r="AF705" s="68">
        <v>2.2533367500869998E-6</v>
      </c>
      <c r="AG705" s="68">
        <v>5.0227303737500004E-6</v>
      </c>
      <c r="AH705" s="68" t="s">
        <v>777</v>
      </c>
    </row>
    <row r="706" spans="1:34" s="68" customFormat="1" ht="14.5" x14ac:dyDescent="0.35">
      <c r="A706" s="68" t="s">
        <v>832</v>
      </c>
      <c r="B706" s="68" t="s">
        <v>9</v>
      </c>
      <c r="C706" s="68" t="s">
        <v>34</v>
      </c>
      <c r="D706" s="68" t="s">
        <v>35</v>
      </c>
      <c r="E706" s="68" t="s">
        <v>776</v>
      </c>
      <c r="F706" s="68" t="s">
        <v>1152</v>
      </c>
      <c r="G706" s="68" t="s">
        <v>40</v>
      </c>
      <c r="H706" s="68" t="s">
        <v>723</v>
      </c>
      <c r="I706" s="68" t="s">
        <v>17</v>
      </c>
      <c r="J706" s="68">
        <v>1</v>
      </c>
      <c r="V706" s="68">
        <v>6.7765597241936995E-2</v>
      </c>
      <c r="W706" s="68">
        <v>4.5636586540681798E-2</v>
      </c>
      <c r="X706" s="68">
        <v>8.4412088442348699E-3</v>
      </c>
      <c r="Y706" s="68">
        <v>1.62846347594559E-2</v>
      </c>
      <c r="Z706" s="68">
        <v>6.0062285079190703E-3</v>
      </c>
      <c r="AA706" s="68">
        <v>2.2898079238041001E-3</v>
      </c>
      <c r="AB706" s="68">
        <v>7.3952001607108405E-4</v>
      </c>
      <c r="AC706" s="68">
        <v>1.9404470958600099E-3</v>
      </c>
      <c r="AD706" s="68">
        <v>1.65065272732672E-3</v>
      </c>
      <c r="AE706" s="68">
        <v>1.5595656534575801E-3</v>
      </c>
      <c r="AF706" s="68">
        <v>7.8099422179244403E-4</v>
      </c>
      <c r="AG706" s="68">
        <v>1.7364095966417501E-3</v>
      </c>
      <c r="AH706" s="68" t="s">
        <v>777</v>
      </c>
    </row>
    <row r="707" spans="1:34" s="68" customFormat="1" ht="14.5" x14ac:dyDescent="0.35">
      <c r="A707" s="68" t="s">
        <v>832</v>
      </c>
      <c r="B707" s="68" t="s">
        <v>9</v>
      </c>
      <c r="C707" s="68" t="s">
        <v>34</v>
      </c>
      <c r="D707" s="68" t="s">
        <v>35</v>
      </c>
      <c r="E707" s="68" t="s">
        <v>776</v>
      </c>
      <c r="F707" s="68" t="s">
        <v>1152</v>
      </c>
      <c r="G707" s="68" t="s">
        <v>40</v>
      </c>
      <c r="H707" s="68" t="s">
        <v>723</v>
      </c>
      <c r="I707" s="68" t="s">
        <v>18</v>
      </c>
      <c r="J707" s="68">
        <v>298</v>
      </c>
      <c r="V707" s="68">
        <v>3.4593829512800402E-4</v>
      </c>
      <c r="W707" s="68">
        <v>2.2427875141823399E-4</v>
      </c>
      <c r="X707" s="68">
        <v>4.2273917435257497E-5</v>
      </c>
      <c r="Y707" s="68">
        <v>8.1593749259184294E-5</v>
      </c>
      <c r="Z707" s="68">
        <v>3.0090295808629099E-5</v>
      </c>
      <c r="AA707" s="68">
        <v>1.1470271289697601E-5</v>
      </c>
      <c r="AB707" s="68">
        <v>3.7086517687196698E-6</v>
      </c>
      <c r="AC707" s="68">
        <v>9.6939211585286599E-6</v>
      </c>
      <c r="AD707" s="68">
        <v>8.3063777752387305E-6</v>
      </c>
      <c r="AE707" s="68">
        <v>7.8303515423330798E-6</v>
      </c>
      <c r="AF707" s="68">
        <v>3.9062969156379997E-6</v>
      </c>
      <c r="AG707" s="68">
        <v>8.7078847666590104E-6</v>
      </c>
      <c r="AH707" s="68" t="s">
        <v>777</v>
      </c>
    </row>
    <row r="708" spans="1:34" s="68" customFormat="1" ht="14.5" x14ac:dyDescent="0.35">
      <c r="A708" s="68" t="s">
        <v>832</v>
      </c>
      <c r="B708" s="68" t="s">
        <v>9</v>
      </c>
      <c r="C708" s="68" t="s">
        <v>34</v>
      </c>
      <c r="D708" s="68" t="s">
        <v>35</v>
      </c>
      <c r="E708" s="68" t="s">
        <v>776</v>
      </c>
      <c r="F708" s="68" t="s">
        <v>848</v>
      </c>
      <c r="G708" s="68" t="s">
        <v>40</v>
      </c>
      <c r="H708" s="68" t="s">
        <v>723</v>
      </c>
      <c r="I708" s="68" t="s">
        <v>16</v>
      </c>
      <c r="J708" s="68">
        <v>25</v>
      </c>
      <c r="X708" s="68">
        <v>5.1356767555953399E-6</v>
      </c>
      <c r="Y708" s="68">
        <v>3.2840301455668702E-7</v>
      </c>
      <c r="Z708" s="68">
        <v>1.3020935450151401E-6</v>
      </c>
      <c r="AA708" s="68">
        <v>6.3081967803537303E-7</v>
      </c>
      <c r="AB708" s="68">
        <v>1.5231674894874499E-7</v>
      </c>
      <c r="AC708" s="68">
        <v>1.39709126239555E-7</v>
      </c>
      <c r="AE708" s="68">
        <v>4.6952019788928598E-7</v>
      </c>
      <c r="AF708" s="68">
        <v>4.6456726620099998E-7</v>
      </c>
      <c r="AG708" s="68">
        <v>6.0031573132040003E-6</v>
      </c>
      <c r="AH708" s="68" t="s">
        <v>867</v>
      </c>
    </row>
    <row r="709" spans="1:34" s="68" customFormat="1" ht="14.5" x14ac:dyDescent="0.35">
      <c r="A709" s="68" t="s">
        <v>832</v>
      </c>
      <c r="B709" s="68" t="s">
        <v>9</v>
      </c>
      <c r="C709" s="68" t="s">
        <v>34</v>
      </c>
      <c r="D709" s="68" t="s">
        <v>35</v>
      </c>
      <c r="E709" s="68" t="s">
        <v>776</v>
      </c>
      <c r="F709" s="68" t="s">
        <v>848</v>
      </c>
      <c r="G709" s="68" t="s">
        <v>40</v>
      </c>
      <c r="H709" s="68" t="s">
        <v>723</v>
      </c>
      <c r="I709" s="68" t="s">
        <v>17</v>
      </c>
      <c r="J709" s="68">
        <v>1</v>
      </c>
      <c r="X709" s="68">
        <v>1.8915716012618401E-3</v>
      </c>
      <c r="Y709" s="68">
        <v>1.1959515199919099E-4</v>
      </c>
      <c r="Z709" s="68">
        <v>4.7376117141355599E-4</v>
      </c>
      <c r="AA709" s="68">
        <v>2.2986010385768E-4</v>
      </c>
      <c r="AB709" s="68">
        <v>5.4522642524911698E-5</v>
      </c>
      <c r="AC709" s="68">
        <v>4.8636714449147297E-5</v>
      </c>
      <c r="AE709" s="68">
        <v>1.6598754877120901E-4</v>
      </c>
      <c r="AF709" s="68">
        <v>1.59543849383941E-4</v>
      </c>
      <c r="AG709" s="68">
        <v>2.0214650002302998E-3</v>
      </c>
      <c r="AH709" s="68" t="s">
        <v>867</v>
      </c>
    </row>
    <row r="710" spans="1:34" s="68" customFormat="1" ht="14.5" x14ac:dyDescent="0.35">
      <c r="A710" s="68" t="s">
        <v>832</v>
      </c>
      <c r="B710" s="68" t="s">
        <v>9</v>
      </c>
      <c r="C710" s="68" t="s">
        <v>34</v>
      </c>
      <c r="D710" s="68" t="s">
        <v>35</v>
      </c>
      <c r="E710" s="68" t="s">
        <v>776</v>
      </c>
      <c r="F710" s="68" t="s">
        <v>848</v>
      </c>
      <c r="G710" s="68" t="s">
        <v>40</v>
      </c>
      <c r="H710" s="68" t="s">
        <v>723</v>
      </c>
      <c r="I710" s="68" t="s">
        <v>18</v>
      </c>
      <c r="J710" s="68">
        <v>298</v>
      </c>
      <c r="X710" s="68">
        <v>8.9047390536339903E-6</v>
      </c>
      <c r="Y710" s="68">
        <v>5.6940877601173805E-7</v>
      </c>
      <c r="Z710" s="68">
        <v>2.2578398128218301E-6</v>
      </c>
      <c r="AA710" s="68">
        <v>1.0938142167324901E-6</v>
      </c>
      <c r="AB710" s="68">
        <v>2.64120266334671E-7</v>
      </c>
      <c r="AC710" s="68">
        <v>2.42259003717745E-7</v>
      </c>
      <c r="AE710" s="68">
        <v>8.14132798624452E-7</v>
      </c>
      <c r="AF710" s="68">
        <v>8.0558591029599999E-7</v>
      </c>
      <c r="AG710" s="68">
        <v>1.0409103975154E-5</v>
      </c>
      <c r="AH710" s="68" t="s">
        <v>867</v>
      </c>
    </row>
    <row r="711" spans="1:34" s="68" customFormat="1" ht="14.5" x14ac:dyDescent="0.35">
      <c r="A711" s="68" t="s">
        <v>832</v>
      </c>
      <c r="B711" s="68" t="s">
        <v>9</v>
      </c>
      <c r="C711" s="68" t="s">
        <v>34</v>
      </c>
      <c r="D711" s="68" t="s">
        <v>35</v>
      </c>
      <c r="E711" s="68" t="s">
        <v>1170</v>
      </c>
      <c r="F711" s="68" t="s">
        <v>1171</v>
      </c>
      <c r="G711" s="68" t="s">
        <v>40</v>
      </c>
      <c r="H711" s="68" t="s">
        <v>723</v>
      </c>
      <c r="I711" s="68" t="s">
        <v>16</v>
      </c>
      <c r="J711" s="68">
        <v>25</v>
      </c>
      <c r="V711" s="68">
        <v>1.87887335783186E-4</v>
      </c>
      <c r="W711" s="68">
        <v>1.76964185384601E-4</v>
      </c>
      <c r="X711" s="68">
        <v>1.8829182968077199E-4</v>
      </c>
      <c r="Y711" s="68">
        <v>1.35064691941805E-3</v>
      </c>
      <c r="Z711" s="68">
        <v>1.37441622756391E-3</v>
      </c>
      <c r="AA711" s="68">
        <v>1.1935413225168099E-3</v>
      </c>
      <c r="AB711" s="68">
        <v>1.23048909670768E-3</v>
      </c>
      <c r="AC711" s="68">
        <v>1.2423563736116299E-3</v>
      </c>
      <c r="AD711" s="68">
        <v>1.2068837115811299E-3</v>
      </c>
      <c r="AE711" s="68">
        <v>1.14797203182271E-3</v>
      </c>
      <c r="AF711" s="68">
        <v>1.1652016270700799E-3</v>
      </c>
      <c r="AG711" s="68">
        <v>1.0977884263199201E-3</v>
      </c>
      <c r="AH711" s="68" t="s">
        <v>1172</v>
      </c>
    </row>
    <row r="712" spans="1:34" s="68" customFormat="1" ht="14.5" x14ac:dyDescent="0.35">
      <c r="A712" s="68" t="s">
        <v>832</v>
      </c>
      <c r="B712" s="68" t="s">
        <v>9</v>
      </c>
      <c r="C712" s="68" t="s">
        <v>34</v>
      </c>
      <c r="D712" s="68" t="s">
        <v>35</v>
      </c>
      <c r="E712" s="68" t="s">
        <v>1170</v>
      </c>
      <c r="F712" s="68" t="s">
        <v>1171</v>
      </c>
      <c r="G712" s="68" t="s">
        <v>40</v>
      </c>
      <c r="H712" s="68" t="s">
        <v>723</v>
      </c>
      <c r="I712" s="68" t="s">
        <v>17</v>
      </c>
      <c r="J712" s="68">
        <v>1</v>
      </c>
      <c r="V712" s="68">
        <v>0.49808893989091702</v>
      </c>
      <c r="W712" s="68">
        <v>0.51476309764093398</v>
      </c>
      <c r="X712" s="68">
        <v>0.52879397976291798</v>
      </c>
      <c r="Y712" s="68">
        <v>0.52011116068381602</v>
      </c>
      <c r="Z712" s="68">
        <v>0.51681808732369905</v>
      </c>
      <c r="AA712" s="68">
        <v>0.471030444438028</v>
      </c>
      <c r="AB712" s="68">
        <v>0.47957067486134097</v>
      </c>
      <c r="AC712" s="68">
        <v>0.49190353205202703</v>
      </c>
      <c r="AD712" s="68">
        <v>0.47957411544939699</v>
      </c>
      <c r="AE712" s="68">
        <v>0.46399597385679697</v>
      </c>
      <c r="AF712" s="68">
        <v>0.46365031722426697</v>
      </c>
      <c r="AG712" s="68">
        <v>0.44257660080265798</v>
      </c>
      <c r="AH712" s="68" t="s">
        <v>1172</v>
      </c>
    </row>
    <row r="713" spans="1:34" s="68" customFormat="1" ht="14.5" x14ac:dyDescent="0.35">
      <c r="A713" s="68" t="s">
        <v>832</v>
      </c>
      <c r="B713" s="68" t="s">
        <v>9</v>
      </c>
      <c r="C713" s="68" t="s">
        <v>34</v>
      </c>
      <c r="D713" s="68" t="s">
        <v>35</v>
      </c>
      <c r="E713" s="68" t="s">
        <v>1170</v>
      </c>
      <c r="F713" s="68" t="s">
        <v>1171</v>
      </c>
      <c r="G713" s="68" t="s">
        <v>40</v>
      </c>
      <c r="H713" s="68" t="s">
        <v>723</v>
      </c>
      <c r="I713" s="68" t="s">
        <v>18</v>
      </c>
      <c r="J713" s="68">
        <v>298</v>
      </c>
      <c r="V713" s="68">
        <v>2.1642553042886502E-3</v>
      </c>
      <c r="W713" s="68">
        <v>2.2486243772552E-3</v>
      </c>
      <c r="X713" s="68">
        <v>2.3590359149975198E-3</v>
      </c>
      <c r="Y713" s="68">
        <v>2.3680630923818202E-3</v>
      </c>
      <c r="Z713" s="68">
        <v>2.40728437583578E-3</v>
      </c>
      <c r="AA713" s="68">
        <v>2.07228633532192E-3</v>
      </c>
      <c r="AB713" s="68">
        <v>2.1413590732754601E-3</v>
      </c>
      <c r="AC713" s="68">
        <v>2.1563665784758799E-3</v>
      </c>
      <c r="AD713" s="68">
        <v>2.0934684883764502E-3</v>
      </c>
      <c r="AE713" s="68">
        <v>1.9849664234967601E-3</v>
      </c>
      <c r="AF713" s="68">
        <v>2.0186612339803799E-3</v>
      </c>
      <c r="AG713" s="68">
        <v>1.90513751530166E-3</v>
      </c>
      <c r="AH713" s="68" t="s">
        <v>1172</v>
      </c>
    </row>
    <row r="714" spans="1:34" s="68" customFormat="1" ht="14.5" x14ac:dyDescent="0.35">
      <c r="A714" s="68" t="s">
        <v>832</v>
      </c>
      <c r="B714" s="68" t="s">
        <v>9</v>
      </c>
      <c r="C714" s="68" t="s">
        <v>34</v>
      </c>
      <c r="D714" s="68" t="s">
        <v>35</v>
      </c>
      <c r="E714" s="68" t="s">
        <v>849</v>
      </c>
      <c r="F714" s="68" t="s">
        <v>850</v>
      </c>
      <c r="G714" s="68" t="s">
        <v>40</v>
      </c>
      <c r="H714" s="68" t="s">
        <v>723</v>
      </c>
      <c r="I714" s="68" t="s">
        <v>16</v>
      </c>
      <c r="J714" s="68">
        <v>25</v>
      </c>
      <c r="X714" s="68">
        <v>3.3767878675878602E-7</v>
      </c>
      <c r="AH714" s="68" t="s">
        <v>871</v>
      </c>
    </row>
    <row r="715" spans="1:34" s="68" customFormat="1" ht="14.5" x14ac:dyDescent="0.35">
      <c r="A715" s="68" t="s">
        <v>832</v>
      </c>
      <c r="B715" s="68" t="s">
        <v>9</v>
      </c>
      <c r="C715" s="68" t="s">
        <v>34</v>
      </c>
      <c r="D715" s="68" t="s">
        <v>35</v>
      </c>
      <c r="E715" s="68" t="s">
        <v>849</v>
      </c>
      <c r="F715" s="68" t="s">
        <v>850</v>
      </c>
      <c r="G715" s="68" t="s">
        <v>40</v>
      </c>
      <c r="H715" s="68" t="s">
        <v>723</v>
      </c>
      <c r="I715" s="68" t="s">
        <v>17</v>
      </c>
      <c r="J715" s="68">
        <v>1</v>
      </c>
      <c r="X715" s="68">
        <v>1.1708475398809E-4</v>
      </c>
      <c r="AH715" s="68" t="s">
        <v>871</v>
      </c>
    </row>
    <row r="716" spans="1:34" s="68" customFormat="1" ht="14.5" x14ac:dyDescent="0.35">
      <c r="A716" s="68" t="s">
        <v>832</v>
      </c>
      <c r="B716" s="68" t="s">
        <v>9</v>
      </c>
      <c r="C716" s="68" t="s">
        <v>34</v>
      </c>
      <c r="D716" s="68" t="s">
        <v>35</v>
      </c>
      <c r="E716" s="68" t="s">
        <v>849</v>
      </c>
      <c r="F716" s="68" t="s">
        <v>850</v>
      </c>
      <c r="G716" s="68" t="s">
        <v>40</v>
      </c>
      <c r="H716" s="68" t="s">
        <v>723</v>
      </c>
      <c r="I716" s="68" t="s">
        <v>18</v>
      </c>
      <c r="J716" s="68">
        <v>298</v>
      </c>
      <c r="X716" s="68">
        <v>5.8562250197818101E-7</v>
      </c>
      <c r="AH716" s="68" t="s">
        <v>871</v>
      </c>
    </row>
    <row r="717" spans="1:34" s="68" customFormat="1" ht="14.5" x14ac:dyDescent="0.35">
      <c r="A717" s="68" t="s">
        <v>832</v>
      </c>
      <c r="B717" s="68" t="s">
        <v>9</v>
      </c>
      <c r="C717" s="68" t="s">
        <v>34</v>
      </c>
      <c r="D717" s="68" t="s">
        <v>35</v>
      </c>
      <c r="E717" s="68" t="s">
        <v>745</v>
      </c>
      <c r="F717" s="68" t="s">
        <v>410</v>
      </c>
      <c r="G717" s="68" t="s">
        <v>40</v>
      </c>
      <c r="H717" s="68" t="s">
        <v>724</v>
      </c>
      <c r="I717" s="68" t="s">
        <v>16</v>
      </c>
      <c r="J717" s="68">
        <v>25</v>
      </c>
      <c r="T717" s="68">
        <v>4.79290358213251E-4</v>
      </c>
      <c r="U717" s="68">
        <v>2.7216264159373799E-4</v>
      </c>
      <c r="V717" s="68">
        <v>1.0866774715794599E-4</v>
      </c>
      <c r="W717" s="68">
        <v>1.8132031489280799E-4</v>
      </c>
      <c r="X717" s="68">
        <v>1.6606800887525501E-5</v>
      </c>
      <c r="Y717" s="68">
        <v>3.17162696448243E-4</v>
      </c>
      <c r="Z717" s="68">
        <v>4.7150385902344598E-4</v>
      </c>
      <c r="AA717" s="68">
        <v>5.9280921347716305E-4</v>
      </c>
      <c r="AB717" s="68">
        <v>5.5090860887534296E-4</v>
      </c>
      <c r="AC717" s="68">
        <v>4.0363201771252601E-4</v>
      </c>
      <c r="AD717" s="68">
        <v>3.6400989271066E-4</v>
      </c>
      <c r="AE717" s="68">
        <v>4.9563721799548901E-4</v>
      </c>
      <c r="AF717" s="68">
        <v>4.76178902940493E-4</v>
      </c>
      <c r="AG717" s="68">
        <v>4.5826814536279999E-4</v>
      </c>
      <c r="AH717" s="68" t="s">
        <v>749</v>
      </c>
    </row>
    <row r="718" spans="1:34" s="68" customFormat="1" ht="14.5" x14ac:dyDescent="0.35">
      <c r="A718" s="68" t="s">
        <v>832</v>
      </c>
      <c r="B718" s="68" t="s">
        <v>9</v>
      </c>
      <c r="C718" s="68" t="s">
        <v>34</v>
      </c>
      <c r="D718" s="68" t="s">
        <v>35</v>
      </c>
      <c r="E718" s="68" t="s">
        <v>745</v>
      </c>
      <c r="F718" s="68" t="s">
        <v>410</v>
      </c>
      <c r="G718" s="68" t="s">
        <v>40</v>
      </c>
      <c r="H718" s="68" t="s">
        <v>724</v>
      </c>
      <c r="I718" s="68" t="s">
        <v>17</v>
      </c>
      <c r="J718" s="68">
        <v>1</v>
      </c>
      <c r="T718" s="68">
        <v>1.0164789916986601</v>
      </c>
      <c r="U718" s="68">
        <v>0.57720253029199897</v>
      </c>
      <c r="V718" s="68">
        <v>0.230472452445142</v>
      </c>
      <c r="W718" s="68">
        <v>0.38454412382466802</v>
      </c>
      <c r="X718" s="68">
        <v>3.5810164303902998E-2</v>
      </c>
      <c r="Y718" s="68">
        <v>0.68506244618418499</v>
      </c>
      <c r="Z718" s="68">
        <v>1.0172016938076101</v>
      </c>
      <c r="AA718" s="68">
        <v>1.27829435352337</v>
      </c>
      <c r="AB718" s="68">
        <v>1.1884803668503601</v>
      </c>
      <c r="AC718" s="68">
        <v>0.87069563186964605</v>
      </c>
      <c r="AD718" s="68">
        <v>0.78464865809468298</v>
      </c>
      <c r="AE718" s="68">
        <v>1.0689978330891701</v>
      </c>
      <c r="AF718" s="68">
        <v>1.02629613926201</v>
      </c>
      <c r="AG718" s="68">
        <v>0.98852416741614102</v>
      </c>
      <c r="AH718" s="68" t="s">
        <v>749</v>
      </c>
    </row>
    <row r="719" spans="1:34" s="68" customFormat="1" ht="14.5" x14ac:dyDescent="0.35">
      <c r="A719" s="68" t="s">
        <v>832</v>
      </c>
      <c r="B719" s="68" t="s">
        <v>9</v>
      </c>
      <c r="C719" s="68" t="s">
        <v>34</v>
      </c>
      <c r="D719" s="68" t="s">
        <v>35</v>
      </c>
      <c r="E719" s="68" t="s">
        <v>745</v>
      </c>
      <c r="F719" s="68" t="s">
        <v>410</v>
      </c>
      <c r="G719" s="68" t="s">
        <v>40</v>
      </c>
      <c r="H719" s="68" t="s">
        <v>724</v>
      </c>
      <c r="I719" s="68" t="s">
        <v>18</v>
      </c>
      <c r="J719" s="68">
        <v>298</v>
      </c>
      <c r="T719" s="68">
        <v>5.7131410699019596E-4</v>
      </c>
      <c r="U719" s="68">
        <v>3.2441786877973502E-4</v>
      </c>
      <c r="V719" s="68">
        <v>1.2954649783623401E-4</v>
      </c>
      <c r="W719" s="68">
        <v>2.1613381535222801E-4</v>
      </c>
      <c r="X719" s="68">
        <v>1.9795306657930399E-5</v>
      </c>
      <c r="Y719" s="68">
        <v>3.7805793416630697E-4</v>
      </c>
      <c r="Z719" s="68">
        <v>5.6203259995594795E-4</v>
      </c>
      <c r="AA719" s="68">
        <v>7.0662858246477796E-4</v>
      </c>
      <c r="AB719" s="68">
        <v>6.5668306177940898E-4</v>
      </c>
      <c r="AC719" s="68">
        <v>4.8112936511332999E-4</v>
      </c>
      <c r="AD719" s="68">
        <v>4.33899792111108E-4</v>
      </c>
      <c r="AE719" s="68">
        <v>5.9079956385062204E-4</v>
      </c>
      <c r="AF719" s="68">
        <v>5.6760525230506703E-4</v>
      </c>
      <c r="AG719" s="68">
        <v>5.4625562927245505E-4</v>
      </c>
      <c r="AH719" s="68" t="s">
        <v>749</v>
      </c>
    </row>
    <row r="720" spans="1:34" s="68" customFormat="1" ht="14.5" x14ac:dyDescent="0.35">
      <c r="A720" s="68" t="s">
        <v>832</v>
      </c>
      <c r="B720" s="68" t="s">
        <v>9</v>
      </c>
      <c r="C720" s="68" t="s">
        <v>34</v>
      </c>
      <c r="D720" s="68" t="s">
        <v>35</v>
      </c>
      <c r="E720" s="68" t="s">
        <v>745</v>
      </c>
      <c r="F720" s="68" t="s">
        <v>975</v>
      </c>
      <c r="G720" s="68" t="s">
        <v>40</v>
      </c>
      <c r="H720" s="68" t="s">
        <v>724</v>
      </c>
      <c r="I720" s="68" t="s">
        <v>16</v>
      </c>
      <c r="J720" s="68">
        <v>25</v>
      </c>
      <c r="AA720" s="68">
        <v>1.99026419486902E-8</v>
      </c>
      <c r="AB720" s="68">
        <v>1.8961919543972599E-6</v>
      </c>
      <c r="AC720" s="68">
        <v>2.19988547762707E-6</v>
      </c>
      <c r="AD720" s="68">
        <v>1.70122364923349E-5</v>
      </c>
      <c r="AE720" s="68">
        <v>1.2258478870611899E-5</v>
      </c>
      <c r="AF720" s="68">
        <v>4.1278329961229997E-5</v>
      </c>
      <c r="AG720" s="68">
        <v>1.4778367909689E-5</v>
      </c>
      <c r="AH720" s="68" t="s">
        <v>976</v>
      </c>
    </row>
    <row r="721" spans="1:34" s="68" customFormat="1" ht="14.5" x14ac:dyDescent="0.35">
      <c r="A721" s="68" t="s">
        <v>832</v>
      </c>
      <c r="B721" s="68" t="s">
        <v>9</v>
      </c>
      <c r="C721" s="68" t="s">
        <v>34</v>
      </c>
      <c r="D721" s="68" t="s">
        <v>35</v>
      </c>
      <c r="E721" s="68" t="s">
        <v>745</v>
      </c>
      <c r="F721" s="68" t="s">
        <v>975</v>
      </c>
      <c r="G721" s="68" t="s">
        <v>40</v>
      </c>
      <c r="H721" s="68" t="s">
        <v>724</v>
      </c>
      <c r="I721" s="68" t="s">
        <v>17</v>
      </c>
      <c r="J721" s="68">
        <v>1</v>
      </c>
      <c r="AA721" s="68">
        <v>4.2911673330413801E-5</v>
      </c>
      <c r="AB721" s="68">
        <v>4.0894514944864197E-3</v>
      </c>
      <c r="AC721" s="68">
        <v>4.7439855066062899E-3</v>
      </c>
      <c r="AD721" s="68">
        <v>3.6687411712457402E-2</v>
      </c>
      <c r="AE721" s="68">
        <v>2.64289920102425E-2</v>
      </c>
      <c r="AF721" s="68">
        <v>8.9022715236209499E-2</v>
      </c>
      <c r="AG721" s="68">
        <v>3.1872544389844298E-2</v>
      </c>
      <c r="AH721" s="68" t="s">
        <v>976</v>
      </c>
    </row>
    <row r="722" spans="1:34" s="68" customFormat="1" ht="14.5" x14ac:dyDescent="0.35">
      <c r="A722" s="68" t="s">
        <v>832</v>
      </c>
      <c r="B722" s="68" t="s">
        <v>9</v>
      </c>
      <c r="C722" s="68" t="s">
        <v>34</v>
      </c>
      <c r="D722" s="68" t="s">
        <v>35</v>
      </c>
      <c r="E722" s="68" t="s">
        <v>745</v>
      </c>
      <c r="F722" s="68" t="s">
        <v>975</v>
      </c>
      <c r="G722" s="68" t="s">
        <v>40</v>
      </c>
      <c r="H722" s="68" t="s">
        <v>724</v>
      </c>
      <c r="I722" s="68" t="s">
        <v>18</v>
      </c>
      <c r="J722" s="68">
        <v>298</v>
      </c>
      <c r="AA722" s="68">
        <v>2.3723949202838799E-8</v>
      </c>
      <c r="AB722" s="68">
        <v>2.2602608096415299E-6</v>
      </c>
      <c r="AC722" s="68">
        <v>2.62226348933146E-6</v>
      </c>
      <c r="AD722" s="68">
        <v>2.0278585898863301E-5</v>
      </c>
      <c r="AE722" s="68">
        <v>1.4612106813769599E-5</v>
      </c>
      <c r="AF722" s="68">
        <v>4.9203769313785998E-5</v>
      </c>
      <c r="AG722" s="68">
        <v>1.7615814548349001E-5</v>
      </c>
      <c r="AH722" s="68" t="s">
        <v>976</v>
      </c>
    </row>
    <row r="723" spans="1:34" s="68" customFormat="1" ht="14.5" x14ac:dyDescent="0.35">
      <c r="A723" s="68" t="s">
        <v>832</v>
      </c>
      <c r="B723" s="68" t="s">
        <v>9</v>
      </c>
      <c r="C723" s="68" t="s">
        <v>34</v>
      </c>
      <c r="D723" s="68" t="s">
        <v>35</v>
      </c>
      <c r="E723" s="68" t="s">
        <v>745</v>
      </c>
      <c r="F723" s="68" t="s">
        <v>959</v>
      </c>
      <c r="G723" s="68" t="s">
        <v>40</v>
      </c>
      <c r="H723" s="68" t="s">
        <v>724</v>
      </c>
      <c r="I723" s="68" t="s">
        <v>16</v>
      </c>
      <c r="J723" s="68">
        <v>25</v>
      </c>
      <c r="Z723" s="68">
        <v>4.5426056969605799E-8</v>
      </c>
      <c r="AD723" s="68">
        <v>1.6018521281517501E-7</v>
      </c>
      <c r="AE723" s="68">
        <v>6.6035454851190504E-8</v>
      </c>
      <c r="AF723" s="68">
        <v>1.44976136334E-7</v>
      </c>
      <c r="AG723" s="68">
        <v>1.3322933228600001E-7</v>
      </c>
      <c r="AH723" s="68" t="s">
        <v>960</v>
      </c>
    </row>
    <row r="724" spans="1:34" s="68" customFormat="1" ht="14.5" x14ac:dyDescent="0.35">
      <c r="A724" s="68" t="s">
        <v>832</v>
      </c>
      <c r="B724" s="68" t="s">
        <v>9</v>
      </c>
      <c r="C724" s="68" t="s">
        <v>34</v>
      </c>
      <c r="D724" s="68" t="s">
        <v>35</v>
      </c>
      <c r="E724" s="68" t="s">
        <v>745</v>
      </c>
      <c r="F724" s="68" t="s">
        <v>959</v>
      </c>
      <c r="G724" s="68" t="s">
        <v>40</v>
      </c>
      <c r="H724" s="68" t="s">
        <v>724</v>
      </c>
      <c r="I724" s="68" t="s">
        <v>17</v>
      </c>
      <c r="J724" s="68">
        <v>1</v>
      </c>
      <c r="Z724" s="68">
        <v>9.6921035150350894E-5</v>
      </c>
      <c r="AD724" s="68">
        <v>3.4299579828244299E-4</v>
      </c>
      <c r="AE724" s="68">
        <v>1.4172652895188401E-4</v>
      </c>
      <c r="AF724" s="68">
        <v>3.1014233373014E-4</v>
      </c>
      <c r="AG724" s="68">
        <v>2.8445850018203101E-4</v>
      </c>
      <c r="AH724" s="68" t="s">
        <v>960</v>
      </c>
    </row>
    <row r="725" spans="1:34" s="68" customFormat="1" ht="14.5" x14ac:dyDescent="0.35">
      <c r="A725" s="68" t="s">
        <v>832</v>
      </c>
      <c r="B725" s="68" t="s">
        <v>9</v>
      </c>
      <c r="C725" s="68" t="s">
        <v>34</v>
      </c>
      <c r="D725" s="68" t="s">
        <v>35</v>
      </c>
      <c r="E725" s="68" t="s">
        <v>745</v>
      </c>
      <c r="F725" s="68" t="s">
        <v>959</v>
      </c>
      <c r="G725" s="68" t="s">
        <v>40</v>
      </c>
      <c r="H725" s="68" t="s">
        <v>724</v>
      </c>
      <c r="I725" s="68" t="s">
        <v>18</v>
      </c>
      <c r="J725" s="68">
        <v>298</v>
      </c>
      <c r="Z725" s="68">
        <v>5.4147859907770101E-8</v>
      </c>
      <c r="AD725" s="68">
        <v>1.9094077367568799E-7</v>
      </c>
      <c r="AE725" s="68">
        <v>7.8714262182161301E-8</v>
      </c>
      <c r="AF725" s="68">
        <v>1.7281155451099999E-7</v>
      </c>
      <c r="AG725" s="68">
        <v>1.5880936408499999E-7</v>
      </c>
      <c r="AH725" s="68" t="s">
        <v>960</v>
      </c>
    </row>
    <row r="726" spans="1:34" s="68" customFormat="1" ht="14.5" x14ac:dyDescent="0.35">
      <c r="A726" s="68" t="s">
        <v>832</v>
      </c>
      <c r="B726" s="68" t="s">
        <v>9</v>
      </c>
      <c r="C726" s="68" t="s">
        <v>34</v>
      </c>
      <c r="D726" s="68" t="s">
        <v>35</v>
      </c>
      <c r="E726" s="68" t="s">
        <v>745</v>
      </c>
      <c r="F726" s="68" t="s">
        <v>1154</v>
      </c>
      <c r="G726" s="68" t="s">
        <v>40</v>
      </c>
      <c r="H726" s="68" t="s">
        <v>724</v>
      </c>
      <c r="I726" s="68" t="s">
        <v>16</v>
      </c>
      <c r="J726" s="68">
        <v>25</v>
      </c>
      <c r="T726" s="68">
        <v>1.92680093862575E-3</v>
      </c>
      <c r="U726" s="68">
        <v>1.91981329782353E-3</v>
      </c>
      <c r="V726" s="68">
        <v>4.9687833284218401E-4</v>
      </c>
      <c r="W726" s="68">
        <v>1.7632345319175001E-4</v>
      </c>
      <c r="X726" s="68">
        <v>5.07669631226405E-4</v>
      </c>
      <c r="Y726" s="68">
        <v>2.7137119973493298E-4</v>
      </c>
      <c r="Z726" s="68">
        <v>3.9492891462074802E-4</v>
      </c>
      <c r="AA726" s="68">
        <v>2.22387179284115E-4</v>
      </c>
      <c r="AB726" s="68">
        <v>1.9956246841870199E-4</v>
      </c>
      <c r="AC726" s="68">
        <v>3.21386803707792E-4</v>
      </c>
      <c r="AD726" s="68">
        <v>2.4571268364477299E-4</v>
      </c>
      <c r="AE726" s="68">
        <v>1.93326930771019E-4</v>
      </c>
      <c r="AF726" s="68">
        <v>1.9320937794042799E-4</v>
      </c>
      <c r="AG726" s="68">
        <v>2.8878359483379802E-4</v>
      </c>
      <c r="AH726" s="68" t="s">
        <v>748</v>
      </c>
    </row>
    <row r="727" spans="1:34" s="68" customFormat="1" ht="14.5" x14ac:dyDescent="0.35">
      <c r="A727" s="68" t="s">
        <v>832</v>
      </c>
      <c r="B727" s="68" t="s">
        <v>9</v>
      </c>
      <c r="C727" s="68" t="s">
        <v>34</v>
      </c>
      <c r="D727" s="68" t="s">
        <v>35</v>
      </c>
      <c r="E727" s="68" t="s">
        <v>745</v>
      </c>
      <c r="F727" s="68" t="s">
        <v>1154</v>
      </c>
      <c r="G727" s="68" t="s">
        <v>40</v>
      </c>
      <c r="H727" s="68" t="s">
        <v>724</v>
      </c>
      <c r="I727" s="68" t="s">
        <v>17</v>
      </c>
      <c r="J727" s="68">
        <v>1</v>
      </c>
      <c r="T727" s="68">
        <v>4.0863594306374997</v>
      </c>
      <c r="U727" s="68">
        <v>4.0715400420241297</v>
      </c>
      <c r="V727" s="68">
        <v>1.0537795682916999</v>
      </c>
      <c r="W727" s="68">
        <v>0.37394677952906302</v>
      </c>
      <c r="X727" s="68">
        <v>1.09450879195146</v>
      </c>
      <c r="Y727" s="68">
        <v>0.58508025890650095</v>
      </c>
      <c r="Z727" s="68">
        <v>0.87858244555158405</v>
      </c>
      <c r="AA727" s="68">
        <v>0.490483766148681</v>
      </c>
      <c r="AB727" s="68">
        <v>0.43742284744332499</v>
      </c>
      <c r="AC727" s="68">
        <v>0.70414471320361205</v>
      </c>
      <c r="AD727" s="68">
        <v>0.53835656887299299</v>
      </c>
      <c r="AE727" s="68">
        <v>0.42344471554455898</v>
      </c>
      <c r="AF727" s="68">
        <v>0.42387972791484702</v>
      </c>
      <c r="AG727" s="68">
        <v>0.63171118401028903</v>
      </c>
      <c r="AH727" s="68" t="s">
        <v>748</v>
      </c>
    </row>
    <row r="728" spans="1:34" s="68" customFormat="1" ht="14.5" x14ac:dyDescent="0.35">
      <c r="A728" s="68" t="s">
        <v>832</v>
      </c>
      <c r="B728" s="68" t="s">
        <v>9</v>
      </c>
      <c r="C728" s="68" t="s">
        <v>34</v>
      </c>
      <c r="D728" s="68" t="s">
        <v>35</v>
      </c>
      <c r="E728" s="68" t="s">
        <v>745</v>
      </c>
      <c r="F728" s="68" t="s">
        <v>1154</v>
      </c>
      <c r="G728" s="68" t="s">
        <v>40</v>
      </c>
      <c r="H728" s="68" t="s">
        <v>724</v>
      </c>
      <c r="I728" s="68" t="s">
        <v>18</v>
      </c>
      <c r="J728" s="68">
        <v>298</v>
      </c>
      <c r="T728" s="68">
        <v>2.2967467188419002E-3</v>
      </c>
      <c r="U728" s="68">
        <v>2.28841745100564E-3</v>
      </c>
      <c r="V728" s="68">
        <v>5.9227897274788204E-4</v>
      </c>
      <c r="W728" s="68">
        <v>2.10177556204566E-4</v>
      </c>
      <c r="X728" s="68">
        <v>6.0514220042187498E-4</v>
      </c>
      <c r="Y728" s="68">
        <v>3.23474470084041E-4</v>
      </c>
      <c r="Z728" s="68">
        <v>4.7075526622793098E-4</v>
      </c>
      <c r="AA728" s="68">
        <v>2.6508551770666598E-4</v>
      </c>
      <c r="AB728" s="68">
        <v>2.37878462355094E-4</v>
      </c>
      <c r="AC728" s="68">
        <v>3.8309307001968697E-4</v>
      </c>
      <c r="AD728" s="68">
        <v>2.9288951890456998E-4</v>
      </c>
      <c r="AE728" s="68">
        <v>2.3044570147905401E-4</v>
      </c>
      <c r="AF728" s="68">
        <v>2.3030557850498999E-4</v>
      </c>
      <c r="AG728" s="68">
        <v>3.44230045041887E-4</v>
      </c>
      <c r="AH728" s="68" t="s">
        <v>748</v>
      </c>
    </row>
    <row r="729" spans="1:34" s="68" customFormat="1" ht="14.5" x14ac:dyDescent="0.35">
      <c r="A729" s="68" t="s">
        <v>832</v>
      </c>
      <c r="B729" s="68" t="s">
        <v>999</v>
      </c>
      <c r="C729" s="68" t="s">
        <v>34</v>
      </c>
      <c r="D729" s="68" t="s">
        <v>35</v>
      </c>
      <c r="E729" s="68" t="s">
        <v>745</v>
      </c>
      <c r="F729" s="68" t="s">
        <v>1007</v>
      </c>
      <c r="G729" s="68" t="s">
        <v>40</v>
      </c>
      <c r="H729" s="68" t="s">
        <v>724</v>
      </c>
      <c r="I729" s="68" t="s">
        <v>16</v>
      </c>
      <c r="J729" s="68">
        <v>25</v>
      </c>
      <c r="AC729" s="68">
        <v>1.7865834678500599E-7</v>
      </c>
      <c r="AD729" s="68">
        <v>2.30591889827205E-6</v>
      </c>
      <c r="AE729" s="68">
        <v>7.20790642111905E-7</v>
      </c>
      <c r="AF729" s="68">
        <v>1.7852008789409999E-6</v>
      </c>
      <c r="AG729" s="68">
        <v>2.32093288942E-7</v>
      </c>
      <c r="AH729" s="68" t="s">
        <v>1080</v>
      </c>
    </row>
    <row r="730" spans="1:34" s="68" customFormat="1" ht="14.5" x14ac:dyDescent="0.35">
      <c r="A730" s="68" t="s">
        <v>832</v>
      </c>
      <c r="B730" s="68" t="s">
        <v>999</v>
      </c>
      <c r="C730" s="68" t="s">
        <v>34</v>
      </c>
      <c r="D730" s="68" t="s">
        <v>35</v>
      </c>
      <c r="E730" s="68" t="s">
        <v>745</v>
      </c>
      <c r="F730" s="68" t="s">
        <v>1007</v>
      </c>
      <c r="G730" s="68" t="s">
        <v>40</v>
      </c>
      <c r="H730" s="68" t="s">
        <v>724</v>
      </c>
      <c r="I730" s="68" t="s">
        <v>17</v>
      </c>
      <c r="J730" s="68">
        <v>1</v>
      </c>
      <c r="AC730" s="68">
        <v>3.8582379716279301E-4</v>
      </c>
      <c r="AD730" s="68">
        <v>4.9700417596650398E-3</v>
      </c>
      <c r="AE730" s="68">
        <v>1.5555437710747799E-3</v>
      </c>
      <c r="AF730" s="68">
        <v>3.87003857687592E-3</v>
      </c>
      <c r="AG730" s="68">
        <v>5.0082885986670804E-4</v>
      </c>
      <c r="AH730" s="68" t="s">
        <v>1080</v>
      </c>
    </row>
    <row r="731" spans="1:34" s="68" customFormat="1" ht="14.5" x14ac:dyDescent="0.35">
      <c r="A731" s="68" t="s">
        <v>832</v>
      </c>
      <c r="B731" s="68" t="s">
        <v>999</v>
      </c>
      <c r="C731" s="68" t="s">
        <v>34</v>
      </c>
      <c r="D731" s="68" t="s">
        <v>35</v>
      </c>
      <c r="E731" s="68" t="s">
        <v>745</v>
      </c>
      <c r="F731" s="68" t="s">
        <v>1007</v>
      </c>
      <c r="G731" s="68" t="s">
        <v>40</v>
      </c>
      <c r="H731" s="68" t="s">
        <v>724</v>
      </c>
      <c r="I731" s="68" t="s">
        <v>18</v>
      </c>
      <c r="J731" s="68">
        <v>298</v>
      </c>
      <c r="AC731" s="68">
        <v>2.1296074936772801E-7</v>
      </c>
      <c r="AD731" s="68">
        <v>2.7486553267402898E-6</v>
      </c>
      <c r="AE731" s="68">
        <v>8.5918244539761899E-7</v>
      </c>
      <c r="AF731" s="68">
        <v>2.1279594476980002E-6</v>
      </c>
      <c r="AG731" s="68">
        <v>2.7665520041899998E-7</v>
      </c>
      <c r="AH731" s="68" t="s">
        <v>1080</v>
      </c>
    </row>
    <row r="732" spans="1:34" s="68" customFormat="1" ht="14.5" x14ac:dyDescent="0.35">
      <c r="A732" s="68" t="s">
        <v>832</v>
      </c>
      <c r="B732" s="68" t="s">
        <v>9</v>
      </c>
      <c r="C732" s="68" t="s">
        <v>34</v>
      </c>
      <c r="D732" s="68" t="s">
        <v>35</v>
      </c>
      <c r="E732" s="68" t="s">
        <v>745</v>
      </c>
      <c r="F732" s="68" t="s">
        <v>977</v>
      </c>
      <c r="G732" s="68" t="s">
        <v>40</v>
      </c>
      <c r="H732" s="68" t="s">
        <v>724</v>
      </c>
      <c r="I732" s="68" t="s">
        <v>16</v>
      </c>
      <c r="J732" s="68">
        <v>25</v>
      </c>
      <c r="AA732" s="68">
        <v>9.0758154016119805E-7</v>
      </c>
      <c r="AB732" s="68">
        <v>1.93764083169231E-8</v>
      </c>
      <c r="AC732" s="68">
        <v>1.4436945188107601E-6</v>
      </c>
      <c r="AD732" s="68">
        <v>8.2559004959099792E-6</v>
      </c>
      <c r="AE732" s="68">
        <v>3.5875171785059499E-6</v>
      </c>
      <c r="AF732" s="68">
        <v>1.0010302629123E-5</v>
      </c>
      <c r="AG732" s="68">
        <v>3.7942830815489999E-6</v>
      </c>
      <c r="AH732" s="68" t="s">
        <v>978</v>
      </c>
    </row>
    <row r="733" spans="1:34" s="68" customFormat="1" ht="14.5" x14ac:dyDescent="0.35">
      <c r="A733" s="68" t="s">
        <v>832</v>
      </c>
      <c r="B733" s="68" t="s">
        <v>9</v>
      </c>
      <c r="C733" s="68" t="s">
        <v>34</v>
      </c>
      <c r="D733" s="68" t="s">
        <v>35</v>
      </c>
      <c r="E733" s="68" t="s">
        <v>745</v>
      </c>
      <c r="F733" s="68" t="s">
        <v>977</v>
      </c>
      <c r="G733" s="68" t="s">
        <v>40</v>
      </c>
      <c r="H733" s="68" t="s">
        <v>724</v>
      </c>
      <c r="I733" s="68" t="s">
        <v>17</v>
      </c>
      <c r="J733" s="68">
        <v>1</v>
      </c>
      <c r="AA733" s="68">
        <v>1.95680675421197E-3</v>
      </c>
      <c r="AB733" s="68">
        <v>4.1782733988184699E-5</v>
      </c>
      <c r="AC733" s="68">
        <v>3.1134700993249399E-3</v>
      </c>
      <c r="AD733" s="68">
        <v>1.78061806335564E-2</v>
      </c>
      <c r="AE733" s="68">
        <v>7.7350486553149703E-3</v>
      </c>
      <c r="AF733" s="68">
        <v>2.1741864127466998E-2</v>
      </c>
      <c r="AG733" s="68">
        <v>8.1819793213220495E-3</v>
      </c>
      <c r="AH733" s="68" t="s">
        <v>978</v>
      </c>
    </row>
    <row r="734" spans="1:34" s="68" customFormat="1" ht="14.5" x14ac:dyDescent="0.35">
      <c r="A734" s="68" t="s">
        <v>832</v>
      </c>
      <c r="B734" s="68" t="s">
        <v>9</v>
      </c>
      <c r="C734" s="68" t="s">
        <v>34</v>
      </c>
      <c r="D734" s="68" t="s">
        <v>35</v>
      </c>
      <c r="E734" s="68" t="s">
        <v>745</v>
      </c>
      <c r="F734" s="68" t="s">
        <v>977</v>
      </c>
      <c r="G734" s="68" t="s">
        <v>40</v>
      </c>
      <c r="H734" s="68" t="s">
        <v>724</v>
      </c>
      <c r="I734" s="68" t="s">
        <v>18</v>
      </c>
      <c r="J734" s="68">
        <v>298</v>
      </c>
      <c r="AA734" s="68">
        <v>1.08183719587214E-6</v>
      </c>
      <c r="AB734" s="68">
        <v>2.3096678713772398E-8</v>
      </c>
      <c r="AC734" s="68">
        <v>1.72088386642243E-6</v>
      </c>
      <c r="AD734" s="68">
        <v>9.8410333911247002E-6</v>
      </c>
      <c r="AE734" s="68">
        <v>4.2763204767796898E-6</v>
      </c>
      <c r="AF734" s="68">
        <v>1.1932280733915E-5</v>
      </c>
      <c r="AG734" s="68">
        <v>4.5227854332059901E-6</v>
      </c>
      <c r="AH734" s="68" t="s">
        <v>978</v>
      </c>
    </row>
    <row r="735" spans="1:34" s="68" customFormat="1" ht="14.5" x14ac:dyDescent="0.35">
      <c r="A735" s="68" t="s">
        <v>832</v>
      </c>
      <c r="B735" s="68" t="s">
        <v>9</v>
      </c>
      <c r="C735" s="68" t="s">
        <v>34</v>
      </c>
      <c r="D735" s="68" t="s">
        <v>35</v>
      </c>
      <c r="E735" s="68" t="s">
        <v>745</v>
      </c>
      <c r="F735" s="68" t="s">
        <v>987</v>
      </c>
      <c r="G735" s="68" t="s">
        <v>40</v>
      </c>
      <c r="H735" s="68" t="s">
        <v>724</v>
      </c>
      <c r="I735" s="68" t="s">
        <v>16</v>
      </c>
      <c r="J735" s="68">
        <v>25</v>
      </c>
      <c r="Z735" s="68">
        <v>1.5014582981310601E-7</v>
      </c>
      <c r="AA735" s="68">
        <v>1.1186456176121801E-5</v>
      </c>
      <c r="AB735" s="68">
        <v>8.9846493135194395E-6</v>
      </c>
      <c r="AC735" s="68">
        <v>2.4575603042918299E-6</v>
      </c>
      <c r="AD735" s="68">
        <v>8.5836067123722998E-6</v>
      </c>
      <c r="AE735" s="68">
        <v>8.1749835376238097E-6</v>
      </c>
      <c r="AF735" s="68">
        <v>1.7748952752478E-5</v>
      </c>
      <c r="AG735" s="68">
        <v>8.1280806048860004E-6</v>
      </c>
      <c r="AH735" s="68" t="s">
        <v>961</v>
      </c>
    </row>
    <row r="736" spans="1:34" s="68" customFormat="1" ht="14.5" x14ac:dyDescent="0.35">
      <c r="A736" s="68" t="s">
        <v>832</v>
      </c>
      <c r="B736" s="68" t="s">
        <v>9</v>
      </c>
      <c r="C736" s="68" t="s">
        <v>34</v>
      </c>
      <c r="D736" s="68" t="s">
        <v>35</v>
      </c>
      <c r="E736" s="68" t="s">
        <v>745</v>
      </c>
      <c r="F736" s="68" t="s">
        <v>987</v>
      </c>
      <c r="G736" s="68" t="s">
        <v>40</v>
      </c>
      <c r="H736" s="68" t="s">
        <v>724</v>
      </c>
      <c r="I736" s="68" t="s">
        <v>17</v>
      </c>
      <c r="J736" s="68">
        <v>1</v>
      </c>
      <c r="Z736" s="68">
        <v>3.2413198396071002E-4</v>
      </c>
      <c r="AA736" s="68">
        <v>2.4125956713095899E-2</v>
      </c>
      <c r="AB736" s="68">
        <v>1.9370633991828499E-2</v>
      </c>
      <c r="AC736" s="68">
        <v>5.3027713250891001E-3</v>
      </c>
      <c r="AD736" s="68">
        <v>1.8513422854813898E-2</v>
      </c>
      <c r="AE736" s="68">
        <v>1.7626551717239002E-2</v>
      </c>
      <c r="AF736" s="68">
        <v>3.82722661996052E-2</v>
      </c>
      <c r="AG736" s="68">
        <v>1.75240391284457E-2</v>
      </c>
      <c r="AH736" s="68" t="s">
        <v>961</v>
      </c>
    </row>
    <row r="737" spans="1:34" s="68" customFormat="1" ht="14.5" x14ac:dyDescent="0.35">
      <c r="A737" s="68" t="s">
        <v>832</v>
      </c>
      <c r="B737" s="68" t="s">
        <v>9</v>
      </c>
      <c r="C737" s="68" t="s">
        <v>34</v>
      </c>
      <c r="D737" s="68" t="s">
        <v>35</v>
      </c>
      <c r="E737" s="68" t="s">
        <v>745</v>
      </c>
      <c r="F737" s="68" t="s">
        <v>987</v>
      </c>
      <c r="G737" s="68" t="s">
        <v>40</v>
      </c>
      <c r="H737" s="68" t="s">
        <v>724</v>
      </c>
      <c r="I737" s="68" t="s">
        <v>18</v>
      </c>
      <c r="J737" s="68">
        <v>298</v>
      </c>
      <c r="Z737" s="68">
        <v>1.78973829137222E-7</v>
      </c>
      <c r="AA737" s="68">
        <v>1.3334255761937101E-5</v>
      </c>
      <c r="AB737" s="68">
        <v>1.07097019817152E-5</v>
      </c>
      <c r="AC737" s="68">
        <v>2.9294118827158601E-6</v>
      </c>
      <c r="AD737" s="68">
        <v>1.0231659201147801E-5</v>
      </c>
      <c r="AE737" s="68">
        <v>9.7445803768480399E-6</v>
      </c>
      <c r="AF737" s="68">
        <v>2.1156751680953002E-5</v>
      </c>
      <c r="AG737" s="68">
        <v>9.6886720810250094E-6</v>
      </c>
      <c r="AH737" s="68" t="s">
        <v>961</v>
      </c>
    </row>
    <row r="738" spans="1:34" s="68" customFormat="1" ht="14.5" x14ac:dyDescent="0.35">
      <c r="A738" s="68" t="s">
        <v>832</v>
      </c>
      <c r="B738" s="68" t="s">
        <v>9</v>
      </c>
      <c r="C738" s="68" t="s">
        <v>34</v>
      </c>
      <c r="D738" s="68" t="s">
        <v>35</v>
      </c>
      <c r="E738" s="68" t="s">
        <v>745</v>
      </c>
      <c r="F738" s="68" t="s">
        <v>1032</v>
      </c>
      <c r="G738" s="68" t="s">
        <v>40</v>
      </c>
      <c r="H738" s="68" t="s">
        <v>724</v>
      </c>
      <c r="I738" s="68" t="s">
        <v>16</v>
      </c>
      <c r="J738" s="68">
        <v>25</v>
      </c>
      <c r="AB738" s="68">
        <v>6.8682543927300996E-8</v>
      </c>
      <c r="AC738" s="68">
        <v>9.3950063928767299E-7</v>
      </c>
      <c r="AD738" s="68">
        <v>8.6684273243161494E-6</v>
      </c>
      <c r="AE738" s="68">
        <v>2.3645933126404798E-6</v>
      </c>
      <c r="AF738" s="68">
        <v>1.5508365006794E-5</v>
      </c>
      <c r="AG738" s="68">
        <v>7.3568784064250001E-6</v>
      </c>
      <c r="AH738" s="68" t="s">
        <v>1033</v>
      </c>
    </row>
    <row r="739" spans="1:34" s="68" customFormat="1" ht="14.5" x14ac:dyDescent="0.35">
      <c r="A739" s="68" t="s">
        <v>832</v>
      </c>
      <c r="B739" s="68" t="s">
        <v>9</v>
      </c>
      <c r="C739" s="68" t="s">
        <v>34</v>
      </c>
      <c r="D739" s="68" t="s">
        <v>35</v>
      </c>
      <c r="E739" s="68" t="s">
        <v>745</v>
      </c>
      <c r="F739" s="68" t="s">
        <v>1032</v>
      </c>
      <c r="G739" s="68" t="s">
        <v>40</v>
      </c>
      <c r="H739" s="68" t="s">
        <v>724</v>
      </c>
      <c r="I739" s="68" t="s">
        <v>17</v>
      </c>
      <c r="J739" s="68">
        <v>1</v>
      </c>
      <c r="AB739" s="68">
        <v>1.48092010392981E-4</v>
      </c>
      <c r="AC739" s="68">
        <v>2.0255743562981399E-3</v>
      </c>
      <c r="AD739" s="68">
        <v>1.8683552962918602E-2</v>
      </c>
      <c r="AE739" s="68">
        <v>5.0987836095473102E-3</v>
      </c>
      <c r="AF739" s="68">
        <v>3.3448551846729499E-2</v>
      </c>
      <c r="AG739" s="68">
        <v>1.5858522896134399E-2</v>
      </c>
      <c r="AH739" s="68" t="s">
        <v>1033</v>
      </c>
    </row>
    <row r="740" spans="1:34" s="68" customFormat="1" ht="14.5" x14ac:dyDescent="0.35">
      <c r="A740" s="68" t="s">
        <v>832</v>
      </c>
      <c r="B740" s="68" t="s">
        <v>9</v>
      </c>
      <c r="C740" s="68" t="s">
        <v>34</v>
      </c>
      <c r="D740" s="68" t="s">
        <v>35</v>
      </c>
      <c r="E740" s="68" t="s">
        <v>745</v>
      </c>
      <c r="F740" s="68" t="s">
        <v>1032</v>
      </c>
      <c r="G740" s="68" t="s">
        <v>40</v>
      </c>
      <c r="H740" s="68" t="s">
        <v>724</v>
      </c>
      <c r="I740" s="68" t="s">
        <v>18</v>
      </c>
      <c r="J740" s="68">
        <v>298</v>
      </c>
      <c r="AB740" s="68">
        <v>8.1869592361342806E-8</v>
      </c>
      <c r="AC740" s="68">
        <v>1.11988476203091E-6</v>
      </c>
      <c r="AD740" s="68">
        <v>1.03327653705848E-5</v>
      </c>
      <c r="AE740" s="68">
        <v>2.81859522866726E-6</v>
      </c>
      <c r="AF740" s="68">
        <v>1.8485971088097999E-5</v>
      </c>
      <c r="AG740" s="68">
        <v>8.7693990604579999E-6</v>
      </c>
      <c r="AH740" s="68" t="s">
        <v>1033</v>
      </c>
    </row>
    <row r="741" spans="1:34" s="68" customFormat="1" ht="14.5" x14ac:dyDescent="0.35">
      <c r="A741" s="68" t="s">
        <v>832</v>
      </c>
      <c r="B741" s="68" t="s">
        <v>9</v>
      </c>
      <c r="C741" s="68" t="s">
        <v>34</v>
      </c>
      <c r="D741" s="68" t="s">
        <v>35</v>
      </c>
      <c r="E741" s="68" t="s">
        <v>745</v>
      </c>
      <c r="F741" s="68" t="s">
        <v>1024</v>
      </c>
      <c r="G741" s="68" t="s">
        <v>40</v>
      </c>
      <c r="H741" s="68" t="s">
        <v>724</v>
      </c>
      <c r="I741" s="68" t="s">
        <v>16</v>
      </c>
      <c r="J741" s="68">
        <v>25</v>
      </c>
      <c r="AD741" s="68">
        <v>3.0476177215080099E-7</v>
      </c>
      <c r="AE741" s="68">
        <v>4.1274482644404798E-7</v>
      </c>
      <c r="AF741" s="68">
        <v>5.0981815502199996E-7</v>
      </c>
      <c r="AG741" s="68">
        <v>1.53468989825E-7</v>
      </c>
      <c r="AH741" s="68" t="s">
        <v>1081</v>
      </c>
    </row>
    <row r="742" spans="1:34" s="68" customFormat="1" ht="14.5" x14ac:dyDescent="0.35">
      <c r="A742" s="68" t="s">
        <v>832</v>
      </c>
      <c r="B742" s="68" t="s">
        <v>9</v>
      </c>
      <c r="C742" s="68" t="s">
        <v>34</v>
      </c>
      <c r="D742" s="68" t="s">
        <v>35</v>
      </c>
      <c r="E742" s="68" t="s">
        <v>745</v>
      </c>
      <c r="F742" s="68" t="s">
        <v>1024</v>
      </c>
      <c r="G742" s="68" t="s">
        <v>40</v>
      </c>
      <c r="H742" s="68" t="s">
        <v>724</v>
      </c>
      <c r="I742" s="68" t="s">
        <v>17</v>
      </c>
      <c r="J742" s="68">
        <v>1</v>
      </c>
      <c r="AD742" s="68">
        <v>6.5792467255476497E-4</v>
      </c>
      <c r="AE742" s="68">
        <v>8.8813172532743799E-4</v>
      </c>
      <c r="AF742" s="68">
        <v>1.09521622100939E-3</v>
      </c>
      <c r="AG742" s="68">
        <v>3.3252003887515098E-4</v>
      </c>
      <c r="AH742" s="68" t="s">
        <v>1081</v>
      </c>
    </row>
    <row r="743" spans="1:34" s="68" customFormat="1" ht="14.5" x14ac:dyDescent="0.35">
      <c r="A743" s="68" t="s">
        <v>832</v>
      </c>
      <c r="B743" s="68" t="s">
        <v>9</v>
      </c>
      <c r="C743" s="68" t="s">
        <v>34</v>
      </c>
      <c r="D743" s="68" t="s">
        <v>35</v>
      </c>
      <c r="E743" s="68" t="s">
        <v>745</v>
      </c>
      <c r="F743" s="68" t="s">
        <v>1024</v>
      </c>
      <c r="G743" s="68" t="s">
        <v>40</v>
      </c>
      <c r="H743" s="68" t="s">
        <v>724</v>
      </c>
      <c r="I743" s="68" t="s">
        <v>18</v>
      </c>
      <c r="J743" s="68">
        <v>298</v>
      </c>
      <c r="AD743" s="68">
        <v>3.63276032403756E-7</v>
      </c>
      <c r="AE743" s="68">
        <v>4.9199183312167102E-7</v>
      </c>
      <c r="AF743" s="68">
        <v>6.0770324078700004E-7</v>
      </c>
      <c r="AG743" s="68">
        <v>1.82935035872E-7</v>
      </c>
      <c r="AH743" s="68" t="s">
        <v>1081</v>
      </c>
    </row>
    <row r="744" spans="1:34" s="68" customFormat="1" ht="14.5" x14ac:dyDescent="0.35">
      <c r="A744" s="68" t="s">
        <v>832</v>
      </c>
      <c r="B744" s="68" t="s">
        <v>9</v>
      </c>
      <c r="C744" s="68" t="s">
        <v>34</v>
      </c>
      <c r="D744" s="68" t="s">
        <v>35</v>
      </c>
      <c r="E744" s="68" t="s">
        <v>745</v>
      </c>
      <c r="F744" s="68" t="s">
        <v>36</v>
      </c>
      <c r="G744" s="68" t="s">
        <v>40</v>
      </c>
      <c r="H744" s="68" t="s">
        <v>723</v>
      </c>
      <c r="I744" s="68" t="s">
        <v>16</v>
      </c>
      <c r="J744" s="68">
        <v>25</v>
      </c>
      <c r="K744" s="68">
        <v>2.05192013141143E-3</v>
      </c>
      <c r="L744" s="68">
        <v>1.94695124698634E-3</v>
      </c>
      <c r="M744" s="68">
        <v>1.6973957900204299E-3</v>
      </c>
      <c r="N744" s="68">
        <v>1.62301208909274E-3</v>
      </c>
      <c r="O744" s="68">
        <v>1.70258621009256E-3</v>
      </c>
      <c r="P744" s="68">
        <v>1.77420455304258E-3</v>
      </c>
      <c r="AH744" s="68" t="s">
        <v>746</v>
      </c>
    </row>
    <row r="745" spans="1:34" s="68" customFormat="1" ht="14.5" x14ac:dyDescent="0.35">
      <c r="A745" s="68" t="s">
        <v>832</v>
      </c>
      <c r="B745" s="68" t="s">
        <v>9</v>
      </c>
      <c r="C745" s="68" t="s">
        <v>34</v>
      </c>
      <c r="D745" s="68" t="s">
        <v>35</v>
      </c>
      <c r="E745" s="68" t="s">
        <v>745</v>
      </c>
      <c r="F745" s="68" t="s">
        <v>36</v>
      </c>
      <c r="G745" s="68" t="s">
        <v>40</v>
      </c>
      <c r="H745" s="68" t="s">
        <v>723</v>
      </c>
      <c r="I745" s="68" t="s">
        <v>17</v>
      </c>
      <c r="J745" s="68">
        <v>1</v>
      </c>
      <c r="K745" s="68">
        <v>7.6450899530716798</v>
      </c>
      <c r="L745" s="68">
        <v>7.2646014562850603</v>
      </c>
      <c r="M745" s="68">
        <v>6.3365633585563597</v>
      </c>
      <c r="N745" s="68">
        <v>6.0570169338089102</v>
      </c>
      <c r="O745" s="68">
        <v>6.3560438412114602</v>
      </c>
      <c r="P745" s="68">
        <v>6.6233187649070597</v>
      </c>
      <c r="AH745" s="68" t="s">
        <v>746</v>
      </c>
    </row>
    <row r="746" spans="1:34" s="68" customFormat="1" ht="14.5" x14ac:dyDescent="0.35">
      <c r="A746" s="68" t="s">
        <v>832</v>
      </c>
      <c r="B746" s="68" t="s">
        <v>9</v>
      </c>
      <c r="C746" s="68" t="s">
        <v>34</v>
      </c>
      <c r="D746" s="68" t="s">
        <v>35</v>
      </c>
      <c r="E746" s="68" t="s">
        <v>745</v>
      </c>
      <c r="F746" s="68" t="s">
        <v>36</v>
      </c>
      <c r="G746" s="68" t="s">
        <v>40</v>
      </c>
      <c r="H746" s="68" t="s">
        <v>723</v>
      </c>
      <c r="I746" s="68" t="s">
        <v>18</v>
      </c>
      <c r="J746" s="68">
        <v>298</v>
      </c>
      <c r="K746" s="68">
        <v>3.8903042066907902E-2</v>
      </c>
      <c r="L746" s="68">
        <v>3.7030318672424498E-2</v>
      </c>
      <c r="M746" s="68">
        <v>3.2318409354889499E-2</v>
      </c>
      <c r="N746" s="68">
        <v>3.0881510157144399E-2</v>
      </c>
      <c r="O746" s="68">
        <v>3.2418387072997198E-2</v>
      </c>
      <c r="P746" s="68">
        <v>3.37810685117245E-2</v>
      </c>
      <c r="AH746" s="68" t="s">
        <v>746</v>
      </c>
    </row>
    <row r="747" spans="1:34" s="68" customFormat="1" ht="14.5" x14ac:dyDescent="0.35">
      <c r="A747" s="68" t="s">
        <v>832</v>
      </c>
      <c r="B747" s="68" t="s">
        <v>9</v>
      </c>
      <c r="C747" s="68" t="s">
        <v>34</v>
      </c>
      <c r="D747" s="68" t="s">
        <v>35</v>
      </c>
      <c r="E747" s="68" t="s">
        <v>745</v>
      </c>
      <c r="F747" s="68" t="s">
        <v>1079</v>
      </c>
      <c r="G747" s="68" t="s">
        <v>40</v>
      </c>
      <c r="H747" s="68" t="s">
        <v>723</v>
      </c>
      <c r="I747" s="68" t="s">
        <v>16</v>
      </c>
      <c r="J747" s="68">
        <v>25</v>
      </c>
      <c r="K747" s="68">
        <v>3.4619307588362199E-4</v>
      </c>
      <c r="L747" s="68">
        <v>3.1255983833556998E-4</v>
      </c>
      <c r="M747" s="68">
        <v>3.3868828247263401E-4</v>
      </c>
      <c r="N747" s="68">
        <v>3.2468771272734003E-4</v>
      </c>
      <c r="O747" s="68">
        <v>3.2407051868974798E-4</v>
      </c>
      <c r="P747" s="68">
        <v>3.2412998091188897E-4</v>
      </c>
      <c r="Q747" s="68">
        <v>3.0728300116611602E-4</v>
      </c>
      <c r="R747" s="68">
        <v>3.0683472749582299E-4</v>
      </c>
      <c r="S747" s="68">
        <v>2.7497289040986803E-4</v>
      </c>
      <c r="T747" s="68">
        <v>3.2835558771557999E-4</v>
      </c>
      <c r="U747" s="68">
        <v>2.6041392934722301E-4</v>
      </c>
      <c r="V747" s="68">
        <v>2.4576725760148998E-4</v>
      </c>
      <c r="W747" s="68">
        <v>3.0314498441150097E-4</v>
      </c>
      <c r="X747" s="68">
        <v>1.5547547160940801E-3</v>
      </c>
      <c r="AH747" s="68" t="s">
        <v>747</v>
      </c>
    </row>
    <row r="748" spans="1:34" s="68" customFormat="1" ht="14.5" x14ac:dyDescent="0.35">
      <c r="A748" s="68" t="s">
        <v>832</v>
      </c>
      <c r="B748" s="68" t="s">
        <v>9</v>
      </c>
      <c r="C748" s="68" t="s">
        <v>34</v>
      </c>
      <c r="D748" s="68" t="s">
        <v>35</v>
      </c>
      <c r="E748" s="68" t="s">
        <v>745</v>
      </c>
      <c r="F748" s="68" t="s">
        <v>1079</v>
      </c>
      <c r="G748" s="68" t="s">
        <v>40</v>
      </c>
      <c r="H748" s="68" t="s">
        <v>723</v>
      </c>
      <c r="I748" s="68" t="s">
        <v>17</v>
      </c>
      <c r="J748" s="68">
        <v>1</v>
      </c>
      <c r="K748" s="68">
        <v>1.28630870778963</v>
      </c>
      <c r="L748" s="68">
        <v>1.1615241726150201</v>
      </c>
      <c r="M748" s="68">
        <v>1.25536934848269</v>
      </c>
      <c r="N748" s="68">
        <v>1.20569366750256</v>
      </c>
      <c r="O748" s="68">
        <v>1.2057259797376401</v>
      </c>
      <c r="P748" s="68">
        <v>1.20197371782893</v>
      </c>
      <c r="Q748" s="68">
        <v>1.1436077200113599</v>
      </c>
      <c r="R748" s="68">
        <v>1.1447072730275301</v>
      </c>
      <c r="S748" s="68">
        <v>1.02729043866876</v>
      </c>
      <c r="T748" s="68">
        <v>1.2193576555892001</v>
      </c>
      <c r="U748" s="68">
        <v>0.97495682112014803</v>
      </c>
      <c r="V748" s="68">
        <v>0.92012153423282605</v>
      </c>
      <c r="W748" s="68">
        <v>1.13853934993039</v>
      </c>
      <c r="X748" s="68">
        <v>0.53793157355609</v>
      </c>
      <c r="AH748" s="68" t="s">
        <v>747</v>
      </c>
    </row>
    <row r="749" spans="1:34" s="68" customFormat="1" ht="14.5" x14ac:dyDescent="0.35">
      <c r="A749" s="68" t="s">
        <v>832</v>
      </c>
      <c r="B749" s="68" t="s">
        <v>9</v>
      </c>
      <c r="C749" s="68" t="s">
        <v>34</v>
      </c>
      <c r="D749" s="68" t="s">
        <v>35</v>
      </c>
      <c r="E749" s="68" t="s">
        <v>745</v>
      </c>
      <c r="F749" s="68" t="s">
        <v>1079</v>
      </c>
      <c r="G749" s="68" t="s">
        <v>40</v>
      </c>
      <c r="H749" s="68" t="s">
        <v>723</v>
      </c>
      <c r="I749" s="68" t="s">
        <v>18</v>
      </c>
      <c r="J749" s="68">
        <v>298</v>
      </c>
      <c r="K749" s="68">
        <v>6.5596972843044998E-3</v>
      </c>
      <c r="L749" s="68">
        <v>5.9235192998091102E-3</v>
      </c>
      <c r="M749" s="68">
        <v>6.3989579501626702E-3</v>
      </c>
      <c r="N749" s="68">
        <v>6.1479023704500797E-3</v>
      </c>
      <c r="O749" s="68">
        <v>6.1503206730733799E-3</v>
      </c>
      <c r="P749" s="68">
        <v>6.1273353852177798E-3</v>
      </c>
      <c r="Q749" s="68">
        <v>5.83378976156778E-3</v>
      </c>
      <c r="R749" s="68">
        <v>5.8420765845957397E-3</v>
      </c>
      <c r="S749" s="68">
        <v>5.24423271800148E-3</v>
      </c>
      <c r="T749" s="68">
        <v>5.8241288149161003E-3</v>
      </c>
      <c r="U749" s="68">
        <v>4.9399540176640298E-3</v>
      </c>
      <c r="V749" s="68">
        <v>4.6621121790300498E-3</v>
      </c>
      <c r="W749" s="68">
        <v>5.7412259495940804E-3</v>
      </c>
      <c r="X749" s="68">
        <v>2.6956342390389398E-3</v>
      </c>
      <c r="AH749" s="68" t="s">
        <v>747</v>
      </c>
    </row>
    <row r="750" spans="1:34" s="68" customFormat="1" ht="14.5" x14ac:dyDescent="0.35">
      <c r="A750" s="68" t="s">
        <v>832</v>
      </c>
      <c r="B750" s="68" t="s">
        <v>9</v>
      </c>
      <c r="C750" s="68" t="s">
        <v>34</v>
      </c>
      <c r="D750" s="68" t="s">
        <v>35</v>
      </c>
      <c r="E750" s="68" t="s">
        <v>745</v>
      </c>
      <c r="F750" s="68" t="s">
        <v>988</v>
      </c>
      <c r="G750" s="68" t="s">
        <v>40</v>
      </c>
      <c r="H750" s="68" t="s">
        <v>724</v>
      </c>
      <c r="I750" s="68" t="s">
        <v>16</v>
      </c>
      <c r="J750" s="68">
        <v>25</v>
      </c>
      <c r="AB750" s="68">
        <v>7.7347522943377898E-9</v>
      </c>
      <c r="AC750" s="68">
        <v>2.38765738606137E-8</v>
      </c>
      <c r="AD750" s="68">
        <v>4.3994591942588702E-6</v>
      </c>
      <c r="AE750" s="68">
        <v>3.3546392544809499E-6</v>
      </c>
      <c r="AF750" s="68">
        <v>7.1258285982709999E-6</v>
      </c>
      <c r="AG750" s="68">
        <v>4.3551540216279998E-6</v>
      </c>
      <c r="AH750" s="68" t="s">
        <v>989</v>
      </c>
    </row>
    <row r="751" spans="1:34" s="68" customFormat="1" ht="14.5" x14ac:dyDescent="0.35">
      <c r="A751" s="68" t="s">
        <v>832</v>
      </c>
      <c r="B751" s="68" t="s">
        <v>9</v>
      </c>
      <c r="C751" s="68" t="s">
        <v>34</v>
      </c>
      <c r="D751" s="68" t="s">
        <v>35</v>
      </c>
      <c r="E751" s="68" t="s">
        <v>745</v>
      </c>
      <c r="F751" s="68" t="s">
        <v>988</v>
      </c>
      <c r="G751" s="68" t="s">
        <v>40</v>
      </c>
      <c r="H751" s="68" t="s">
        <v>724</v>
      </c>
      <c r="I751" s="68" t="s">
        <v>17</v>
      </c>
      <c r="J751" s="68">
        <v>1</v>
      </c>
      <c r="AB751" s="68">
        <v>1.66853759711791E-5</v>
      </c>
      <c r="AC751" s="68">
        <v>5.1488814565230201E-5</v>
      </c>
      <c r="AD751" s="68">
        <v>9.4897980876324905E-3</v>
      </c>
      <c r="AE751" s="68">
        <v>7.23442913144121E-3</v>
      </c>
      <c r="AF751" s="68">
        <v>1.5362390145357001E-2</v>
      </c>
      <c r="AG751" s="68">
        <v>9.3970741269103798E-3</v>
      </c>
      <c r="AH751" s="68" t="s">
        <v>989</v>
      </c>
    </row>
    <row r="752" spans="1:34" s="68" customFormat="1" ht="14.5" x14ac:dyDescent="0.35">
      <c r="A752" s="68" t="s">
        <v>832</v>
      </c>
      <c r="B752" s="68" t="s">
        <v>9</v>
      </c>
      <c r="C752" s="68" t="s">
        <v>34</v>
      </c>
      <c r="D752" s="68" t="s">
        <v>35</v>
      </c>
      <c r="E752" s="68" t="s">
        <v>745</v>
      </c>
      <c r="F752" s="68" t="s">
        <v>988</v>
      </c>
      <c r="G752" s="68" t="s">
        <v>40</v>
      </c>
      <c r="H752" s="68" t="s">
        <v>724</v>
      </c>
      <c r="I752" s="68" t="s">
        <v>18</v>
      </c>
      <c r="J752" s="68">
        <v>298</v>
      </c>
      <c r="AB752" s="68">
        <v>9.2198247348506408E-9</v>
      </c>
      <c r="AC752" s="68">
        <v>2.8460876041851401E-8</v>
      </c>
      <c r="AD752" s="68">
        <v>5.2441553595565498E-6</v>
      </c>
      <c r="AE752" s="68">
        <v>3.9987299913409303E-6</v>
      </c>
      <c r="AF752" s="68">
        <v>8.4939876891390007E-6</v>
      </c>
      <c r="AG752" s="68">
        <v>5.1913435937809896E-6</v>
      </c>
      <c r="AH752" s="68" t="s">
        <v>989</v>
      </c>
    </row>
    <row r="753" spans="1:34" s="68" customFormat="1" ht="14.5" x14ac:dyDescent="0.35">
      <c r="A753" s="68" t="s">
        <v>832</v>
      </c>
      <c r="B753" s="68" t="s">
        <v>177</v>
      </c>
      <c r="C753" s="68" t="s">
        <v>34</v>
      </c>
      <c r="D753" s="68" t="s">
        <v>35</v>
      </c>
      <c r="E753" s="68" t="s">
        <v>745</v>
      </c>
      <c r="F753" s="68" t="s">
        <v>1019</v>
      </c>
      <c r="G753" s="68" t="s">
        <v>40</v>
      </c>
      <c r="H753" s="68" t="s">
        <v>726</v>
      </c>
      <c r="I753" s="68" t="s">
        <v>17</v>
      </c>
      <c r="J753" s="68">
        <v>1</v>
      </c>
      <c r="AC753" s="68">
        <v>2.9706647949508799E-3</v>
      </c>
      <c r="AD753" s="68">
        <v>3.1786930226305101E-3</v>
      </c>
      <c r="AE753" s="68">
        <v>5.3086741164808798E-3</v>
      </c>
      <c r="AF753" s="68">
        <v>3.52021248289537E-3</v>
      </c>
      <c r="AH753" s="68" t="s">
        <v>1020</v>
      </c>
    </row>
    <row r="754" spans="1:34" s="68" customFormat="1" ht="14.5" x14ac:dyDescent="0.35">
      <c r="A754" s="68" t="s">
        <v>832</v>
      </c>
      <c r="B754" s="68" t="s">
        <v>9</v>
      </c>
      <c r="C754" s="68" t="s">
        <v>34</v>
      </c>
      <c r="D754" s="68" t="s">
        <v>35</v>
      </c>
      <c r="E754" s="68" t="s">
        <v>745</v>
      </c>
      <c r="F754" s="68" t="s">
        <v>1215</v>
      </c>
      <c r="G754" s="68" t="s">
        <v>40</v>
      </c>
      <c r="H754" s="68" t="s">
        <v>724</v>
      </c>
      <c r="I754" s="68" t="s">
        <v>16</v>
      </c>
      <c r="J754" s="68">
        <v>25</v>
      </c>
      <c r="AG754" s="68">
        <v>5.5430699349000003E-8</v>
      </c>
      <c r="AH754" s="68" t="s">
        <v>1216</v>
      </c>
    </row>
    <row r="755" spans="1:34" s="68" customFormat="1" ht="14.5" x14ac:dyDescent="0.35">
      <c r="A755" s="68" t="s">
        <v>832</v>
      </c>
      <c r="B755" s="68" t="s">
        <v>9</v>
      </c>
      <c r="C755" s="68" t="s">
        <v>34</v>
      </c>
      <c r="D755" s="68" t="s">
        <v>35</v>
      </c>
      <c r="E755" s="68" t="s">
        <v>745</v>
      </c>
      <c r="F755" s="68" t="s">
        <v>1215</v>
      </c>
      <c r="G755" s="68" t="s">
        <v>40</v>
      </c>
      <c r="H755" s="68" t="s">
        <v>724</v>
      </c>
      <c r="I755" s="68" t="s">
        <v>17</v>
      </c>
      <c r="J755" s="68">
        <v>1</v>
      </c>
      <c r="AG755" s="68">
        <v>1.18552408233417E-4</v>
      </c>
      <c r="AH755" s="68" t="s">
        <v>1216</v>
      </c>
    </row>
    <row r="756" spans="1:34" s="68" customFormat="1" ht="14.5" x14ac:dyDescent="0.35">
      <c r="A756" s="68" t="s">
        <v>832</v>
      </c>
      <c r="B756" s="68" t="s">
        <v>9</v>
      </c>
      <c r="C756" s="68" t="s">
        <v>34</v>
      </c>
      <c r="D756" s="68" t="s">
        <v>35</v>
      </c>
      <c r="E756" s="68" t="s">
        <v>745</v>
      </c>
      <c r="F756" s="68" t="s">
        <v>1215</v>
      </c>
      <c r="G756" s="68" t="s">
        <v>40</v>
      </c>
      <c r="H756" s="68" t="s">
        <v>724</v>
      </c>
      <c r="I756" s="68" t="s">
        <v>18</v>
      </c>
      <c r="J756" s="68">
        <v>298</v>
      </c>
      <c r="AG756" s="68">
        <v>6.6073393623999995E-8</v>
      </c>
      <c r="AH756" s="68" t="s">
        <v>1216</v>
      </c>
    </row>
    <row r="757" spans="1:34" s="68" customFormat="1" ht="14.5" x14ac:dyDescent="0.35">
      <c r="A757" s="68" t="s">
        <v>832</v>
      </c>
      <c r="B757" s="68" t="s">
        <v>177</v>
      </c>
      <c r="C757" s="68" t="s">
        <v>34</v>
      </c>
      <c r="D757" s="68" t="s">
        <v>35</v>
      </c>
      <c r="E757" s="68" t="s">
        <v>745</v>
      </c>
      <c r="F757" s="68" t="s">
        <v>1186</v>
      </c>
      <c r="G757" s="68" t="s">
        <v>40</v>
      </c>
      <c r="H757" s="68" t="s">
        <v>726</v>
      </c>
      <c r="I757" s="68" t="s">
        <v>17</v>
      </c>
      <c r="J757" s="68">
        <v>1</v>
      </c>
      <c r="K757" s="68">
        <v>7.6080011941693795E-2</v>
      </c>
      <c r="L757" s="68">
        <v>7.2751583074566195E-2</v>
      </c>
      <c r="M757" s="68">
        <v>7.4658373506643394E-2</v>
      </c>
      <c r="N757" s="68">
        <v>6.9913170148379694E-2</v>
      </c>
      <c r="O757" s="68">
        <v>8.0202469096890106E-2</v>
      </c>
      <c r="P757" s="68">
        <v>8.0923650833400002E-2</v>
      </c>
      <c r="Q757" s="68">
        <v>7.9200221883204205E-2</v>
      </c>
      <c r="R757" s="68">
        <v>7.6064033916821497E-2</v>
      </c>
      <c r="S757" s="68">
        <v>6.1020734825417498E-2</v>
      </c>
      <c r="T757" s="68">
        <v>6.9578611536911306E-2</v>
      </c>
      <c r="U757" s="68">
        <v>6.4052254134791597E-2</v>
      </c>
      <c r="V757" s="68">
        <v>3.61454915274129E-2</v>
      </c>
      <c r="W757" s="68">
        <v>3.6273240538596901E-2</v>
      </c>
      <c r="X757" s="68">
        <v>3.6825861450984099E-2</v>
      </c>
      <c r="Y757" s="68">
        <v>3.5769522041265503E-2</v>
      </c>
      <c r="Z757" s="68">
        <v>3.3813489594771998E-2</v>
      </c>
      <c r="AA757" s="68">
        <v>3.5455681710124198E-2</v>
      </c>
      <c r="AB757" s="68">
        <v>3.4694860515593999E-2</v>
      </c>
      <c r="AC757" s="68">
        <v>3.5049520407415199E-2</v>
      </c>
      <c r="AD757" s="68">
        <v>3.3218809075990001E-2</v>
      </c>
      <c r="AE757" s="68">
        <v>3.3411535015551698E-2</v>
      </c>
      <c r="AF757" s="68">
        <v>3.1618739830131901E-2</v>
      </c>
      <c r="AG757" s="68">
        <v>2.7612730393664599E-2</v>
      </c>
      <c r="AH757" s="68" t="s">
        <v>762</v>
      </c>
    </row>
    <row r="758" spans="1:34" s="68" customFormat="1" ht="14.5" x14ac:dyDescent="0.35">
      <c r="A758" s="68" t="s">
        <v>832</v>
      </c>
      <c r="B758" s="68" t="s">
        <v>9</v>
      </c>
      <c r="C758" s="68" t="s">
        <v>34</v>
      </c>
      <c r="D758" s="68" t="s">
        <v>35</v>
      </c>
      <c r="E758" s="68" t="s">
        <v>745</v>
      </c>
      <c r="F758" s="68" t="s">
        <v>1025</v>
      </c>
      <c r="G758" s="68" t="s">
        <v>40</v>
      </c>
      <c r="H758" s="68" t="s">
        <v>723</v>
      </c>
      <c r="I758" s="68" t="s">
        <v>16</v>
      </c>
      <c r="J758" s="68">
        <v>25</v>
      </c>
      <c r="AD758" s="68">
        <v>7.8371436414170101E-7</v>
      </c>
      <c r="AH758" s="68" t="s">
        <v>1026</v>
      </c>
    </row>
    <row r="759" spans="1:34" s="68" customFormat="1" ht="14.5" x14ac:dyDescent="0.35">
      <c r="A759" s="68" t="s">
        <v>832</v>
      </c>
      <c r="B759" s="68" t="s">
        <v>9</v>
      </c>
      <c r="C759" s="68" t="s">
        <v>34</v>
      </c>
      <c r="D759" s="68" t="s">
        <v>35</v>
      </c>
      <c r="E759" s="68" t="s">
        <v>745</v>
      </c>
      <c r="F759" s="68" t="s">
        <v>1025</v>
      </c>
      <c r="G759" s="68" t="s">
        <v>40</v>
      </c>
      <c r="H759" s="68" t="s">
        <v>723</v>
      </c>
      <c r="I759" s="68" t="s">
        <v>17</v>
      </c>
      <c r="J759" s="68">
        <v>1</v>
      </c>
      <c r="AD759" s="68">
        <v>2.71247213604054E-4</v>
      </c>
      <c r="AH759" s="68" t="s">
        <v>1026</v>
      </c>
    </row>
    <row r="760" spans="1:34" s="68" customFormat="1" ht="14.5" x14ac:dyDescent="0.35">
      <c r="A760" s="68" t="s">
        <v>832</v>
      </c>
      <c r="B760" s="68" t="s">
        <v>9</v>
      </c>
      <c r="C760" s="68" t="s">
        <v>34</v>
      </c>
      <c r="D760" s="68" t="s">
        <v>35</v>
      </c>
      <c r="E760" s="68" t="s">
        <v>745</v>
      </c>
      <c r="F760" s="68" t="s">
        <v>1025</v>
      </c>
      <c r="G760" s="68" t="s">
        <v>40</v>
      </c>
      <c r="H760" s="68" t="s">
        <v>723</v>
      </c>
      <c r="I760" s="68" t="s">
        <v>18</v>
      </c>
      <c r="J760" s="68">
        <v>298</v>
      </c>
      <c r="AD760" s="68">
        <v>1.3591343587876599E-6</v>
      </c>
      <c r="AH760" s="68" t="s">
        <v>1026</v>
      </c>
    </row>
    <row r="761" spans="1:34" s="68" customFormat="1" ht="14.5" x14ac:dyDescent="0.35">
      <c r="A761" s="68" t="s">
        <v>832</v>
      </c>
      <c r="B761" s="68" t="s">
        <v>9</v>
      </c>
      <c r="C761" s="68" t="s">
        <v>34</v>
      </c>
      <c r="D761" s="68" t="s">
        <v>35</v>
      </c>
      <c r="E761" s="68" t="s">
        <v>742</v>
      </c>
      <c r="F761" s="68" t="s">
        <v>1077</v>
      </c>
      <c r="G761" s="68" t="s">
        <v>40</v>
      </c>
      <c r="H761" s="68" t="s">
        <v>724</v>
      </c>
      <c r="I761" s="68" t="s">
        <v>16</v>
      </c>
      <c r="J761" s="68">
        <v>25</v>
      </c>
      <c r="AE761" s="68">
        <v>5.5988551475000001E-8</v>
      </c>
      <c r="AF761" s="68">
        <v>1.8282353251679999E-6</v>
      </c>
      <c r="AG761" s="68">
        <v>1.8167597276270001E-6</v>
      </c>
      <c r="AH761" s="68" t="s">
        <v>1078</v>
      </c>
    </row>
    <row r="762" spans="1:34" s="68" customFormat="1" ht="14.5" x14ac:dyDescent="0.35">
      <c r="A762" s="68" t="s">
        <v>832</v>
      </c>
      <c r="B762" s="68" t="s">
        <v>9</v>
      </c>
      <c r="C762" s="68" t="s">
        <v>34</v>
      </c>
      <c r="D762" s="68" t="s">
        <v>35</v>
      </c>
      <c r="E762" s="68" t="s">
        <v>742</v>
      </c>
      <c r="F762" s="68" t="s">
        <v>1077</v>
      </c>
      <c r="G762" s="68" t="s">
        <v>40</v>
      </c>
      <c r="H762" s="68" t="s">
        <v>724</v>
      </c>
      <c r="I762" s="68" t="s">
        <v>17</v>
      </c>
      <c r="J762" s="68">
        <v>1</v>
      </c>
      <c r="AE762" s="68">
        <v>1.20686851393538E-4</v>
      </c>
      <c r="AF762" s="68">
        <v>3.9434502099020196E-3</v>
      </c>
      <c r="AG762" s="68">
        <v>3.91921014299611E-3</v>
      </c>
      <c r="AH762" s="68" t="s">
        <v>1078</v>
      </c>
    </row>
    <row r="763" spans="1:34" s="68" customFormat="1" ht="14.5" x14ac:dyDescent="0.35">
      <c r="A763" s="68" t="s">
        <v>832</v>
      </c>
      <c r="B763" s="68" t="s">
        <v>9</v>
      </c>
      <c r="C763" s="68" t="s">
        <v>34</v>
      </c>
      <c r="D763" s="68" t="s">
        <v>35</v>
      </c>
      <c r="E763" s="68" t="s">
        <v>742</v>
      </c>
      <c r="F763" s="68" t="s">
        <v>1077</v>
      </c>
      <c r="G763" s="68" t="s">
        <v>40</v>
      </c>
      <c r="H763" s="68" t="s">
        <v>724</v>
      </c>
      <c r="I763" s="68" t="s">
        <v>18</v>
      </c>
      <c r="J763" s="68">
        <v>298</v>
      </c>
      <c r="AE763" s="68">
        <v>6.6738353357238695E-8</v>
      </c>
      <c r="AF763" s="68">
        <v>2.1792565076009999E-6</v>
      </c>
      <c r="AG763" s="68">
        <v>2.1655775953309999E-6</v>
      </c>
      <c r="AH763" s="68" t="s">
        <v>1078</v>
      </c>
    </row>
    <row r="764" spans="1:34" s="68" customFormat="1" ht="14.5" x14ac:dyDescent="0.35">
      <c r="A764" s="68" t="s">
        <v>832</v>
      </c>
      <c r="B764" s="68" t="s">
        <v>9</v>
      </c>
      <c r="C764" s="68" t="s">
        <v>34</v>
      </c>
      <c r="D764" s="68" t="s">
        <v>35</v>
      </c>
      <c r="E764" s="68" t="s">
        <v>742</v>
      </c>
      <c r="F764" s="68" t="s">
        <v>1153</v>
      </c>
      <c r="G764" s="68" t="s">
        <v>40</v>
      </c>
      <c r="H764" s="68" t="s">
        <v>723</v>
      </c>
      <c r="I764" s="68" t="s">
        <v>16</v>
      </c>
      <c r="J764" s="68">
        <v>25</v>
      </c>
      <c r="K764" s="68">
        <v>1.31538610194447E-3</v>
      </c>
      <c r="L764" s="68">
        <v>1.3733716059802E-3</v>
      </c>
      <c r="M764" s="68">
        <v>1.1874358908365999E-3</v>
      </c>
      <c r="N764" s="68">
        <v>1.43286609732051E-3</v>
      </c>
      <c r="O764" s="68">
        <v>1.3801394513582601E-3</v>
      </c>
      <c r="P764" s="68">
        <v>1.42749669180813E-3</v>
      </c>
      <c r="Q764" s="68">
        <v>1.46466392556031E-3</v>
      </c>
      <c r="R764" s="68">
        <v>1.3417040289657399E-3</v>
      </c>
      <c r="S764" s="68">
        <v>1.33261394988437E-3</v>
      </c>
      <c r="T764" s="68">
        <v>1.3877084467578101E-3</v>
      </c>
      <c r="U764" s="68">
        <v>1.19474822748647E-3</v>
      </c>
      <c r="V764" s="68">
        <v>1.2755261968003899E-3</v>
      </c>
      <c r="W764" s="68">
        <v>1.29804460263396E-3</v>
      </c>
      <c r="X764" s="68">
        <v>1.13059154229507E-2</v>
      </c>
      <c r="Y764" s="68">
        <v>1.6475058059083099E-6</v>
      </c>
      <c r="Z764" s="68">
        <v>2.69131392329637E-7</v>
      </c>
      <c r="AA764" s="68">
        <v>1.81738022669768E-5</v>
      </c>
      <c r="AB764" s="68">
        <v>2.4531407353320001E-7</v>
      </c>
      <c r="AD764" s="68">
        <v>5.1596194418264998E-7</v>
      </c>
      <c r="AE764" s="68">
        <v>3.8325238421059503E-6</v>
      </c>
      <c r="AF764" s="68">
        <v>9.9150234580000005E-7</v>
      </c>
      <c r="AG764" s="68">
        <v>4.4759969568700001E-7</v>
      </c>
      <c r="AH764" s="68" t="s">
        <v>743</v>
      </c>
    </row>
    <row r="765" spans="1:34" s="68" customFormat="1" ht="14.5" x14ac:dyDescent="0.35">
      <c r="A765" s="68" t="s">
        <v>832</v>
      </c>
      <c r="B765" s="68" t="s">
        <v>9</v>
      </c>
      <c r="C765" s="68" t="s">
        <v>34</v>
      </c>
      <c r="D765" s="68" t="s">
        <v>35</v>
      </c>
      <c r="E765" s="68" t="s">
        <v>742</v>
      </c>
      <c r="F765" s="68" t="s">
        <v>1153</v>
      </c>
      <c r="G765" s="68" t="s">
        <v>40</v>
      </c>
      <c r="H765" s="68" t="s">
        <v>723</v>
      </c>
      <c r="I765" s="68" t="s">
        <v>17</v>
      </c>
      <c r="J765" s="68">
        <v>1</v>
      </c>
      <c r="K765" s="68">
        <v>5.0960206623539301</v>
      </c>
      <c r="L765" s="68">
        <v>5.3210787011631604</v>
      </c>
      <c r="M765" s="68">
        <v>4.5977395810347703</v>
      </c>
      <c r="N765" s="68">
        <v>5.5527166381997803</v>
      </c>
      <c r="O765" s="68">
        <v>5.3492375536889503</v>
      </c>
      <c r="P765" s="68">
        <v>5.5340471782054701</v>
      </c>
      <c r="Q765" s="68">
        <v>5.67922201584713</v>
      </c>
      <c r="R765" s="68">
        <v>5.2018183505632498</v>
      </c>
      <c r="S765" s="68">
        <v>5.1657151133993198</v>
      </c>
      <c r="T765" s="68">
        <v>5.3800738141106299</v>
      </c>
      <c r="U765" s="68">
        <v>4.6294548648145604</v>
      </c>
      <c r="V765" s="68">
        <v>4.9424563444626202</v>
      </c>
      <c r="W765" s="68">
        <v>5.0100885160181097</v>
      </c>
      <c r="X765" s="68">
        <v>3.8398970471605098</v>
      </c>
      <c r="Y765" s="68">
        <v>5.5776371045477603E-4</v>
      </c>
      <c r="Z765" s="68">
        <v>9.1121017070718995E-5</v>
      </c>
      <c r="AA765" s="68">
        <v>6.1492109941672203E-3</v>
      </c>
      <c r="AB765" s="68">
        <v>8.3090433389276905E-5</v>
      </c>
      <c r="AD765" s="68">
        <v>1.7473815860247899E-4</v>
      </c>
      <c r="AE765" s="68">
        <v>1.2976766664820601E-3</v>
      </c>
      <c r="AF765" s="68">
        <v>3.3566155544660701E-4</v>
      </c>
      <c r="AG765" s="68">
        <v>1.5153607950907101E-4</v>
      </c>
      <c r="AH765" s="68" t="s">
        <v>743</v>
      </c>
    </row>
    <row r="766" spans="1:34" s="68" customFormat="1" ht="14.5" x14ac:dyDescent="0.35">
      <c r="A766" s="68" t="s">
        <v>832</v>
      </c>
      <c r="B766" s="68" t="s">
        <v>9</v>
      </c>
      <c r="C766" s="68" t="s">
        <v>34</v>
      </c>
      <c r="D766" s="68" t="s">
        <v>35</v>
      </c>
      <c r="E766" s="68" t="s">
        <v>742</v>
      </c>
      <c r="F766" s="68" t="s">
        <v>1153</v>
      </c>
      <c r="G766" s="68" t="s">
        <v>40</v>
      </c>
      <c r="H766" s="68" t="s">
        <v>723</v>
      </c>
      <c r="I766" s="68" t="s">
        <v>18</v>
      </c>
      <c r="J766" s="68">
        <v>298</v>
      </c>
      <c r="K766" s="68">
        <v>2.4998357696142601E-2</v>
      </c>
      <c r="L766" s="68">
        <v>2.6104540614386801E-2</v>
      </c>
      <c r="M766" s="68">
        <v>2.2540496719504099E-2</v>
      </c>
      <c r="N766" s="68">
        <v>2.7246856294690001E-2</v>
      </c>
      <c r="O766" s="68">
        <v>2.6252860292973901E-2</v>
      </c>
      <c r="P766" s="68">
        <v>2.7166477211539902E-2</v>
      </c>
      <c r="Q766" s="68">
        <v>2.7884842009402201E-2</v>
      </c>
      <c r="R766" s="68">
        <v>2.5537506732798001E-2</v>
      </c>
      <c r="S766" s="68">
        <v>2.5355744679912001E-2</v>
      </c>
      <c r="T766" s="68">
        <v>2.4761717705375299E-2</v>
      </c>
      <c r="U766" s="68">
        <v>2.2713864257861201E-2</v>
      </c>
      <c r="V766" s="68">
        <v>2.4249568423651901E-2</v>
      </c>
      <c r="W766" s="68">
        <v>2.4650357626881898E-2</v>
      </c>
      <c r="X766" s="68">
        <v>1.9602401729223499E-2</v>
      </c>
      <c r="Y766" s="68">
        <v>2.8564290627632102E-6</v>
      </c>
      <c r="Z766" s="68">
        <v>4.66618886871584E-7</v>
      </c>
      <c r="AA766" s="68">
        <v>3.15097047404922E-5</v>
      </c>
      <c r="AB766" s="68">
        <v>4.2530612031436198E-7</v>
      </c>
      <c r="AD766" s="68">
        <v>8.9454834179934699E-7</v>
      </c>
      <c r="AE766" s="68">
        <v>6.6447672986747202E-6</v>
      </c>
      <c r="AF766" s="68">
        <v>1.7190653034850001E-6</v>
      </c>
      <c r="AG766" s="68">
        <v>7.7604277916399895E-7</v>
      </c>
      <c r="AH766" s="68" t="s">
        <v>743</v>
      </c>
    </row>
    <row r="767" spans="1:34" s="68" customFormat="1" ht="14.5" x14ac:dyDescent="0.35">
      <c r="A767" s="68" t="s">
        <v>832</v>
      </c>
      <c r="B767" s="68" t="s">
        <v>9</v>
      </c>
      <c r="C767" s="68" t="s">
        <v>34</v>
      </c>
      <c r="D767" s="68" t="s">
        <v>35</v>
      </c>
      <c r="E767" s="68" t="s">
        <v>742</v>
      </c>
      <c r="F767" s="68" t="s">
        <v>1190</v>
      </c>
      <c r="G767" s="68" t="s">
        <v>40</v>
      </c>
      <c r="H767" s="68" t="s">
        <v>724</v>
      </c>
      <c r="I767" s="68" t="s">
        <v>16</v>
      </c>
      <c r="J767" s="68">
        <v>25</v>
      </c>
      <c r="AF767" s="68">
        <v>1.116488458604E-6</v>
      </c>
      <c r="AG767" s="68">
        <v>1.3817544433099999E-7</v>
      </c>
      <c r="AH767" s="68" t="s">
        <v>1191</v>
      </c>
    </row>
    <row r="768" spans="1:34" s="68" customFormat="1" ht="14.5" x14ac:dyDescent="0.35">
      <c r="A768" s="68" t="s">
        <v>832</v>
      </c>
      <c r="B768" s="68" t="s">
        <v>9</v>
      </c>
      <c r="C768" s="68" t="s">
        <v>34</v>
      </c>
      <c r="D768" s="68" t="s">
        <v>35</v>
      </c>
      <c r="E768" s="68" t="s">
        <v>742</v>
      </c>
      <c r="F768" s="68" t="s">
        <v>1190</v>
      </c>
      <c r="G768" s="68" t="s">
        <v>40</v>
      </c>
      <c r="H768" s="68" t="s">
        <v>724</v>
      </c>
      <c r="I768" s="68" t="s">
        <v>17</v>
      </c>
      <c r="J768" s="68">
        <v>1</v>
      </c>
      <c r="AF768" s="68">
        <v>2.3861185341472698E-3</v>
      </c>
      <c r="AG768" s="68">
        <v>3.0228296517671098E-4</v>
      </c>
      <c r="AH768" s="68" t="s">
        <v>1191</v>
      </c>
    </row>
    <row r="769" spans="1:34" s="68" customFormat="1" ht="14.5" x14ac:dyDescent="0.35">
      <c r="A769" s="68" t="s">
        <v>832</v>
      </c>
      <c r="B769" s="68" t="s">
        <v>9</v>
      </c>
      <c r="C769" s="68" t="s">
        <v>34</v>
      </c>
      <c r="D769" s="68" t="s">
        <v>35</v>
      </c>
      <c r="E769" s="68" t="s">
        <v>742</v>
      </c>
      <c r="F769" s="68" t="s">
        <v>1190</v>
      </c>
      <c r="G769" s="68" t="s">
        <v>40</v>
      </c>
      <c r="H769" s="68" t="s">
        <v>724</v>
      </c>
      <c r="I769" s="68" t="s">
        <v>18</v>
      </c>
      <c r="J769" s="68">
        <v>298</v>
      </c>
      <c r="AF769" s="68">
        <v>1.3308542426550001E-6</v>
      </c>
      <c r="AG769" s="68">
        <v>1.64705129642E-7</v>
      </c>
      <c r="AH769" s="68" t="s">
        <v>1191</v>
      </c>
    </row>
    <row r="770" spans="1:34" s="68" customFormat="1" ht="14.5" x14ac:dyDescent="0.35">
      <c r="A770" s="68" t="s">
        <v>832</v>
      </c>
      <c r="B770" s="68" t="s">
        <v>9</v>
      </c>
      <c r="C770" s="68" t="s">
        <v>34</v>
      </c>
      <c r="D770" s="68" t="s">
        <v>35</v>
      </c>
      <c r="E770" s="68" t="s">
        <v>742</v>
      </c>
      <c r="F770" s="68" t="s">
        <v>1192</v>
      </c>
      <c r="G770" s="68" t="s">
        <v>40</v>
      </c>
      <c r="H770" s="68" t="s">
        <v>724</v>
      </c>
      <c r="I770" s="68" t="s">
        <v>16</v>
      </c>
      <c r="J770" s="68">
        <v>25</v>
      </c>
      <c r="AF770" s="68">
        <v>3.013838045842E-6</v>
      </c>
      <c r="AG770" s="68">
        <v>1.460334183412E-6</v>
      </c>
      <c r="AH770" s="68" t="s">
        <v>1193</v>
      </c>
    </row>
    <row r="771" spans="1:34" s="68" customFormat="1" ht="14.5" x14ac:dyDescent="0.35">
      <c r="A771" s="68" t="s">
        <v>832</v>
      </c>
      <c r="B771" s="68" t="s">
        <v>9</v>
      </c>
      <c r="C771" s="68" t="s">
        <v>34</v>
      </c>
      <c r="D771" s="68" t="s">
        <v>35</v>
      </c>
      <c r="E771" s="68" t="s">
        <v>742</v>
      </c>
      <c r="F771" s="68" t="s">
        <v>1192</v>
      </c>
      <c r="G771" s="68" t="s">
        <v>40</v>
      </c>
      <c r="H771" s="68" t="s">
        <v>724</v>
      </c>
      <c r="I771" s="68" t="s">
        <v>17</v>
      </c>
      <c r="J771" s="68">
        <v>1</v>
      </c>
      <c r="AF771" s="68">
        <v>6.5556077838380498E-3</v>
      </c>
      <c r="AG771" s="68">
        <v>3.1941078297007099E-3</v>
      </c>
      <c r="AH771" s="68" t="s">
        <v>1193</v>
      </c>
    </row>
    <row r="772" spans="1:34" s="68" customFormat="1" ht="14.5" x14ac:dyDescent="0.35">
      <c r="A772" s="68" t="s">
        <v>832</v>
      </c>
      <c r="B772" s="68" t="s">
        <v>9</v>
      </c>
      <c r="C772" s="68" t="s">
        <v>34</v>
      </c>
      <c r="D772" s="68" t="s">
        <v>35</v>
      </c>
      <c r="E772" s="68" t="s">
        <v>742</v>
      </c>
      <c r="F772" s="68" t="s">
        <v>1192</v>
      </c>
      <c r="G772" s="68" t="s">
        <v>40</v>
      </c>
      <c r="H772" s="68" t="s">
        <v>724</v>
      </c>
      <c r="I772" s="68" t="s">
        <v>18</v>
      </c>
      <c r="J772" s="68">
        <v>298</v>
      </c>
      <c r="AF772" s="68">
        <v>3.592494950644E-6</v>
      </c>
      <c r="AG772" s="68">
        <v>1.740718346627E-6</v>
      </c>
      <c r="AH772" s="68" t="s">
        <v>1193</v>
      </c>
    </row>
    <row r="773" spans="1:34" s="68" customFormat="1" ht="14.5" x14ac:dyDescent="0.35">
      <c r="A773" s="68" t="s">
        <v>832</v>
      </c>
      <c r="B773" s="68" t="s">
        <v>9</v>
      </c>
      <c r="C773" s="68" t="s">
        <v>34</v>
      </c>
      <c r="D773" s="68" t="s">
        <v>35</v>
      </c>
      <c r="E773" s="68" t="s">
        <v>742</v>
      </c>
      <c r="F773" s="68" t="s">
        <v>1194</v>
      </c>
      <c r="G773" s="68" t="s">
        <v>40</v>
      </c>
      <c r="H773" s="68" t="s">
        <v>724</v>
      </c>
      <c r="I773" s="68" t="s">
        <v>16</v>
      </c>
      <c r="J773" s="68">
        <v>25</v>
      </c>
      <c r="AF773" s="68">
        <v>5.069238223147E-6</v>
      </c>
      <c r="AG773" s="68">
        <v>1.1832838341287E-5</v>
      </c>
      <c r="AH773" s="68" t="s">
        <v>1195</v>
      </c>
    </row>
    <row r="774" spans="1:34" s="68" customFormat="1" ht="14.5" x14ac:dyDescent="0.35">
      <c r="A774" s="68" t="s">
        <v>832</v>
      </c>
      <c r="B774" s="68" t="s">
        <v>9</v>
      </c>
      <c r="C774" s="68" t="s">
        <v>34</v>
      </c>
      <c r="D774" s="68" t="s">
        <v>35</v>
      </c>
      <c r="E774" s="68" t="s">
        <v>742</v>
      </c>
      <c r="F774" s="68" t="s">
        <v>1194</v>
      </c>
      <c r="G774" s="68" t="s">
        <v>40</v>
      </c>
      <c r="H774" s="68" t="s">
        <v>724</v>
      </c>
      <c r="I774" s="68" t="s">
        <v>17</v>
      </c>
      <c r="J774" s="68">
        <v>1</v>
      </c>
      <c r="AF774" s="68">
        <v>1.0931093810753099E-2</v>
      </c>
      <c r="AG774" s="68">
        <v>2.5509963699297099E-2</v>
      </c>
      <c r="AH774" s="68" t="s">
        <v>1195</v>
      </c>
    </row>
    <row r="775" spans="1:34" s="68" customFormat="1" ht="14.5" x14ac:dyDescent="0.35">
      <c r="A775" s="68" t="s">
        <v>832</v>
      </c>
      <c r="B775" s="68" t="s">
        <v>9</v>
      </c>
      <c r="C775" s="68" t="s">
        <v>34</v>
      </c>
      <c r="D775" s="68" t="s">
        <v>35</v>
      </c>
      <c r="E775" s="68" t="s">
        <v>742</v>
      </c>
      <c r="F775" s="68" t="s">
        <v>1194</v>
      </c>
      <c r="G775" s="68" t="s">
        <v>40</v>
      </c>
      <c r="H775" s="68" t="s">
        <v>724</v>
      </c>
      <c r="I775" s="68" t="s">
        <v>18</v>
      </c>
      <c r="J775" s="68">
        <v>298</v>
      </c>
      <c r="AF775" s="68">
        <v>6.0425319619919996E-6</v>
      </c>
      <c r="AG775" s="68">
        <v>1.4104743302815E-5</v>
      </c>
      <c r="AH775" s="68" t="s">
        <v>1195</v>
      </c>
    </row>
    <row r="776" spans="1:34" s="68" customFormat="1" ht="14.5" x14ac:dyDescent="0.35">
      <c r="A776" s="68" t="s">
        <v>832</v>
      </c>
      <c r="B776" s="68" t="s">
        <v>9</v>
      </c>
      <c r="C776" s="68" t="s">
        <v>34</v>
      </c>
      <c r="D776" s="68" t="s">
        <v>35</v>
      </c>
      <c r="E776" s="68" t="s">
        <v>742</v>
      </c>
      <c r="F776" s="68" t="s">
        <v>1196</v>
      </c>
      <c r="G776" s="68" t="s">
        <v>40</v>
      </c>
      <c r="H776" s="68" t="s">
        <v>724</v>
      </c>
      <c r="I776" s="68" t="s">
        <v>16</v>
      </c>
      <c r="J776" s="68">
        <v>25</v>
      </c>
      <c r="AF776" s="68">
        <v>4.5128775341299999E-7</v>
      </c>
      <c r="AG776" s="68">
        <v>7.0821239542000001E-8</v>
      </c>
      <c r="AH776" s="68" t="s">
        <v>1197</v>
      </c>
    </row>
    <row r="777" spans="1:34" s="68" customFormat="1" ht="14.5" x14ac:dyDescent="0.35">
      <c r="A777" s="68" t="s">
        <v>832</v>
      </c>
      <c r="B777" s="68" t="s">
        <v>9</v>
      </c>
      <c r="C777" s="68" t="s">
        <v>34</v>
      </c>
      <c r="D777" s="68" t="s">
        <v>35</v>
      </c>
      <c r="E777" s="68" t="s">
        <v>742</v>
      </c>
      <c r="F777" s="68" t="s">
        <v>1196</v>
      </c>
      <c r="G777" s="68" t="s">
        <v>40</v>
      </c>
      <c r="H777" s="68" t="s">
        <v>724</v>
      </c>
      <c r="I777" s="68" t="s">
        <v>17</v>
      </c>
      <c r="J777" s="68">
        <v>1</v>
      </c>
      <c r="AF777" s="68">
        <v>9.7669127265204809E-4</v>
      </c>
      <c r="AG777" s="68">
        <v>1.5324529981219001E-4</v>
      </c>
      <c r="AH777" s="68" t="s">
        <v>1197</v>
      </c>
    </row>
    <row r="778" spans="1:34" s="68" customFormat="1" ht="14.5" x14ac:dyDescent="0.35">
      <c r="A778" s="68" t="s">
        <v>832</v>
      </c>
      <c r="B778" s="68" t="s">
        <v>9</v>
      </c>
      <c r="C778" s="68" t="s">
        <v>34</v>
      </c>
      <c r="D778" s="68" t="s">
        <v>35</v>
      </c>
      <c r="E778" s="68" t="s">
        <v>742</v>
      </c>
      <c r="F778" s="68" t="s">
        <v>1196</v>
      </c>
      <c r="G778" s="68" t="s">
        <v>40</v>
      </c>
      <c r="H778" s="68" t="s">
        <v>724</v>
      </c>
      <c r="I778" s="68" t="s">
        <v>18</v>
      </c>
      <c r="J778" s="68">
        <v>298</v>
      </c>
      <c r="AF778" s="68">
        <v>5.3793500206900003E-7</v>
      </c>
      <c r="AG778" s="68">
        <v>8.4418917534999999E-8</v>
      </c>
      <c r="AH778" s="68" t="s">
        <v>1197</v>
      </c>
    </row>
    <row r="779" spans="1:34" s="68" customFormat="1" ht="14.5" x14ac:dyDescent="0.35">
      <c r="A779" s="68" t="s">
        <v>832</v>
      </c>
      <c r="B779" s="68" t="s">
        <v>9</v>
      </c>
      <c r="C779" s="68" t="s">
        <v>34</v>
      </c>
      <c r="D779" s="68" t="s">
        <v>35</v>
      </c>
      <c r="E779" s="68" t="s">
        <v>742</v>
      </c>
      <c r="F779" s="68" t="s">
        <v>1198</v>
      </c>
      <c r="G779" s="68" t="s">
        <v>40</v>
      </c>
      <c r="H779" s="68" t="s">
        <v>724</v>
      </c>
      <c r="I779" s="68" t="s">
        <v>16</v>
      </c>
      <c r="J779" s="68">
        <v>25</v>
      </c>
      <c r="AF779" s="68">
        <v>1.512666953186E-6</v>
      </c>
      <c r="AG779" s="68">
        <v>5.2508347403999998E-8</v>
      </c>
      <c r="AH779" s="68" t="s">
        <v>1199</v>
      </c>
    </row>
    <row r="780" spans="1:34" s="68" customFormat="1" ht="14.5" x14ac:dyDescent="0.35">
      <c r="A780" s="68" t="s">
        <v>832</v>
      </c>
      <c r="B780" s="68" t="s">
        <v>9</v>
      </c>
      <c r="C780" s="68" t="s">
        <v>34</v>
      </c>
      <c r="D780" s="68" t="s">
        <v>35</v>
      </c>
      <c r="E780" s="68" t="s">
        <v>742</v>
      </c>
      <c r="F780" s="68" t="s">
        <v>1198</v>
      </c>
      <c r="G780" s="68" t="s">
        <v>40</v>
      </c>
      <c r="H780" s="68" t="s">
        <v>724</v>
      </c>
      <c r="I780" s="68" t="s">
        <v>17</v>
      </c>
      <c r="J780" s="68">
        <v>1</v>
      </c>
      <c r="AF780" s="68">
        <v>3.2417288754298199E-3</v>
      </c>
      <c r="AG780" s="68">
        <v>1.11359703175216E-4</v>
      </c>
      <c r="AH780" s="68" t="s">
        <v>1199</v>
      </c>
    </row>
    <row r="781" spans="1:34" s="68" customFormat="1" ht="14.5" x14ac:dyDescent="0.35">
      <c r="A781" s="68" t="s">
        <v>832</v>
      </c>
      <c r="B781" s="68" t="s">
        <v>9</v>
      </c>
      <c r="C781" s="68" t="s">
        <v>34</v>
      </c>
      <c r="D781" s="68" t="s">
        <v>35</v>
      </c>
      <c r="E781" s="68" t="s">
        <v>742</v>
      </c>
      <c r="F781" s="68" t="s">
        <v>1198</v>
      </c>
      <c r="G781" s="68" t="s">
        <v>40</v>
      </c>
      <c r="H781" s="68" t="s">
        <v>724</v>
      </c>
      <c r="I781" s="68" t="s">
        <v>18</v>
      </c>
      <c r="J781" s="68">
        <v>298</v>
      </c>
      <c r="AF781" s="68">
        <v>1.8149615016719999E-6</v>
      </c>
      <c r="AG781" s="68">
        <v>6.2589950106000096E-8</v>
      </c>
      <c r="AH781" s="68" t="s">
        <v>1199</v>
      </c>
    </row>
    <row r="782" spans="1:34" s="68" customFormat="1" ht="14.5" x14ac:dyDescent="0.35">
      <c r="A782" s="68" t="s">
        <v>832</v>
      </c>
      <c r="B782" s="68" t="s">
        <v>9</v>
      </c>
      <c r="C782" s="68" t="s">
        <v>34</v>
      </c>
      <c r="D782" s="68" t="s">
        <v>35</v>
      </c>
      <c r="E782" s="68" t="s">
        <v>742</v>
      </c>
      <c r="F782" s="68" t="s">
        <v>37</v>
      </c>
      <c r="G782" s="68" t="s">
        <v>40</v>
      </c>
      <c r="H782" s="68" t="s">
        <v>723</v>
      </c>
      <c r="I782" s="68" t="s">
        <v>16</v>
      </c>
      <c r="J782" s="68">
        <v>25</v>
      </c>
      <c r="K782" s="68">
        <v>1.4491788652743601E-4</v>
      </c>
      <c r="L782" s="68">
        <v>7.6472228722443295E-4</v>
      </c>
      <c r="M782" s="68">
        <v>8.0587955046056202E-4</v>
      </c>
      <c r="N782" s="68">
        <v>7.5674448019796804E-4</v>
      </c>
      <c r="O782" s="68">
        <v>8.1323136499803796E-4</v>
      </c>
      <c r="P782" s="68">
        <v>8.2450444433695101E-4</v>
      </c>
      <c r="Q782" s="68">
        <v>8.2373669391085297E-4</v>
      </c>
      <c r="R782" s="68">
        <v>7.5997719335759795E-4</v>
      </c>
      <c r="S782" s="68">
        <v>7.0647556389650797E-4</v>
      </c>
      <c r="T782" s="68">
        <v>6.1056711371778303E-4</v>
      </c>
      <c r="U782" s="68">
        <v>4.9756327575847402E-4</v>
      </c>
      <c r="V782" s="68">
        <v>6.58683953889568E-4</v>
      </c>
      <c r="W782" s="68">
        <v>5.0819632202431101E-4</v>
      </c>
      <c r="X782" s="68">
        <v>5.8364629610856101E-3</v>
      </c>
      <c r="Y782" s="68">
        <v>5.81686148904185E-3</v>
      </c>
      <c r="Z782" s="68">
        <v>5.5600547537700802E-3</v>
      </c>
      <c r="AA782" s="68">
        <v>6.6632385340698102E-3</v>
      </c>
      <c r="AB782" s="68">
        <v>7.0377242863981799E-3</v>
      </c>
      <c r="AC782" s="68">
        <v>4.8801791025904397E-6</v>
      </c>
      <c r="AD782" s="68">
        <v>4.5272018244301897E-6</v>
      </c>
      <c r="AE782" s="68">
        <v>2.4826415732738101E-7</v>
      </c>
      <c r="AF782" s="68">
        <v>8.0594816430070008E-6</v>
      </c>
      <c r="AG782" s="68">
        <v>1.11538917715E-6</v>
      </c>
      <c r="AH782" s="68" t="s">
        <v>744</v>
      </c>
    </row>
    <row r="783" spans="1:34" s="68" customFormat="1" ht="14.5" x14ac:dyDescent="0.35">
      <c r="A783" s="68" t="s">
        <v>832</v>
      </c>
      <c r="B783" s="68" t="s">
        <v>9</v>
      </c>
      <c r="C783" s="68" t="s">
        <v>34</v>
      </c>
      <c r="D783" s="68" t="s">
        <v>35</v>
      </c>
      <c r="E783" s="68" t="s">
        <v>742</v>
      </c>
      <c r="F783" s="68" t="s">
        <v>37</v>
      </c>
      <c r="G783" s="68" t="s">
        <v>40</v>
      </c>
      <c r="H783" s="68" t="s">
        <v>723</v>
      </c>
      <c r="I783" s="68" t="s">
        <v>17</v>
      </c>
      <c r="J783" s="68">
        <v>1</v>
      </c>
      <c r="K783" s="68">
        <v>0.55981418254250204</v>
      </c>
      <c r="L783" s="68">
        <v>2.9525141862334801</v>
      </c>
      <c r="M783" s="68">
        <v>3.11227200827132</v>
      </c>
      <c r="N783" s="68">
        <v>2.9123520146589699</v>
      </c>
      <c r="O783" s="68">
        <v>3.1411942566496198</v>
      </c>
      <c r="P783" s="68">
        <v>3.1836300121319301</v>
      </c>
      <c r="Q783" s="68">
        <v>3.1783956521499102</v>
      </c>
      <c r="R783" s="68">
        <v>2.9301801483778198</v>
      </c>
      <c r="S783" s="68">
        <v>2.7162561311828202</v>
      </c>
      <c r="T783" s="68">
        <v>2.35264096929436</v>
      </c>
      <c r="U783" s="68">
        <v>1.84213213983183</v>
      </c>
      <c r="V783" s="68">
        <v>2.4386503999954998</v>
      </c>
      <c r="W783" s="68">
        <v>1.8876401827866001</v>
      </c>
      <c r="X783" s="68">
        <v>2.0256476587247998</v>
      </c>
      <c r="Y783" s="68">
        <v>2.1127330149314898</v>
      </c>
      <c r="Z783" s="68">
        <v>1.93344270212666</v>
      </c>
      <c r="AA783" s="68">
        <v>2.3159921667096399</v>
      </c>
      <c r="AB783" s="68">
        <v>2.4428668369584501</v>
      </c>
      <c r="AC783" s="68">
        <v>1.69183812180692E-3</v>
      </c>
      <c r="AD783" s="68">
        <v>1.5701237957303901E-3</v>
      </c>
      <c r="AE783" s="68">
        <v>8.6200433725499995E-5</v>
      </c>
      <c r="AF783" s="68">
        <v>2.7968008461913799E-3</v>
      </c>
      <c r="AG783" s="68">
        <v>3.8693971198322399E-4</v>
      </c>
      <c r="AH783" s="68" t="s">
        <v>744</v>
      </c>
    </row>
    <row r="784" spans="1:34" s="68" customFormat="1" ht="14.5" x14ac:dyDescent="0.35">
      <c r="A784" s="68" t="s">
        <v>832</v>
      </c>
      <c r="B784" s="68" t="s">
        <v>9</v>
      </c>
      <c r="C784" s="68" t="s">
        <v>34</v>
      </c>
      <c r="D784" s="68" t="s">
        <v>35</v>
      </c>
      <c r="E784" s="68" t="s">
        <v>742</v>
      </c>
      <c r="F784" s="68" t="s">
        <v>37</v>
      </c>
      <c r="G784" s="68" t="s">
        <v>40</v>
      </c>
      <c r="H784" s="68" t="s">
        <v>723</v>
      </c>
      <c r="I784" s="68" t="s">
        <v>18</v>
      </c>
      <c r="J784" s="68">
        <v>298</v>
      </c>
      <c r="K784" s="68">
        <v>2.7489818433719701E-3</v>
      </c>
      <c r="L784" s="68">
        <v>1.44970384843325E-2</v>
      </c>
      <c r="M784" s="68">
        <v>1.5282189942962E-2</v>
      </c>
      <c r="N784" s="68">
        <v>1.42918360222399E-2</v>
      </c>
      <c r="O784" s="68">
        <v>1.5424659780562301E-2</v>
      </c>
      <c r="P784" s="68">
        <v>1.5632091483489E-2</v>
      </c>
      <c r="Q784" s="68">
        <v>1.5604449405864701E-2</v>
      </c>
      <c r="R784" s="68">
        <v>1.4383945084893501E-2</v>
      </c>
      <c r="S784" s="68">
        <v>1.33272714098947E-2</v>
      </c>
      <c r="T784" s="68">
        <v>1.08271041854678E-2</v>
      </c>
      <c r="U784" s="68">
        <v>9.3877902465081802E-3</v>
      </c>
      <c r="V784" s="68">
        <v>1.2427739544141E-2</v>
      </c>
      <c r="W784" s="68">
        <v>9.6256786447824899E-3</v>
      </c>
      <c r="X784" s="68">
        <v>1.01240854527966E-2</v>
      </c>
      <c r="Y784" s="68">
        <v>1.0090226808688501E-2</v>
      </c>
      <c r="Z784" s="68">
        <v>9.6461857242787601E-3</v>
      </c>
      <c r="AA784" s="68">
        <v>1.15614364198565E-2</v>
      </c>
      <c r="AB784" s="68">
        <v>1.2208135568575701E-2</v>
      </c>
      <c r="AC784" s="68">
        <v>8.4639217829667899E-6</v>
      </c>
      <c r="AD784" s="68">
        <v>7.8527729094694692E-6</v>
      </c>
      <c r="AE784" s="68">
        <v>4.3069855659367101E-7</v>
      </c>
      <c r="AF784" s="68">
        <v>1.3980518103109001E-5</v>
      </c>
      <c r="AG784" s="68">
        <v>1.9346392887660001E-6</v>
      </c>
      <c r="AH784" s="68" t="s">
        <v>744</v>
      </c>
    </row>
    <row r="785" spans="1:34" s="68" customFormat="1" ht="14.5" x14ac:dyDescent="0.35">
      <c r="A785" s="68" t="s">
        <v>832</v>
      </c>
      <c r="B785" s="68" t="s">
        <v>9</v>
      </c>
      <c r="C785" s="68" t="s">
        <v>34</v>
      </c>
      <c r="D785" s="68" t="s">
        <v>35</v>
      </c>
      <c r="E785" s="68" t="s">
        <v>742</v>
      </c>
      <c r="F785" s="68" t="s">
        <v>1200</v>
      </c>
      <c r="G785" s="68" t="s">
        <v>40</v>
      </c>
      <c r="H785" s="68" t="s">
        <v>724</v>
      </c>
      <c r="I785" s="68" t="s">
        <v>16</v>
      </c>
      <c r="J785" s="68">
        <v>25</v>
      </c>
      <c r="AF785" s="68">
        <v>3.2338520617949998E-6</v>
      </c>
      <c r="AG785" s="68">
        <v>1.3824429327820001E-6</v>
      </c>
      <c r="AH785" s="68" t="s">
        <v>1201</v>
      </c>
    </row>
    <row r="786" spans="1:34" s="68" customFormat="1" ht="14.5" x14ac:dyDescent="0.35">
      <c r="A786" s="68" t="s">
        <v>832</v>
      </c>
      <c r="B786" s="68" t="s">
        <v>9</v>
      </c>
      <c r="C786" s="68" t="s">
        <v>34</v>
      </c>
      <c r="D786" s="68" t="s">
        <v>35</v>
      </c>
      <c r="E786" s="68" t="s">
        <v>742</v>
      </c>
      <c r="F786" s="68" t="s">
        <v>1200</v>
      </c>
      <c r="G786" s="68" t="s">
        <v>40</v>
      </c>
      <c r="H786" s="68" t="s">
        <v>724</v>
      </c>
      <c r="I786" s="68" t="s">
        <v>17</v>
      </c>
      <c r="J786" s="68">
        <v>1</v>
      </c>
      <c r="AF786" s="68">
        <v>6.0743163410773102E-3</v>
      </c>
      <c r="AG786" s="68">
        <v>2.9775733001157099E-3</v>
      </c>
      <c r="AH786" s="68" t="s">
        <v>1201</v>
      </c>
    </row>
    <row r="787" spans="1:34" s="68" customFormat="1" ht="14.5" x14ac:dyDescent="0.35">
      <c r="A787" s="68" t="s">
        <v>832</v>
      </c>
      <c r="B787" s="68" t="s">
        <v>9</v>
      </c>
      <c r="C787" s="68" t="s">
        <v>34</v>
      </c>
      <c r="D787" s="68" t="s">
        <v>35</v>
      </c>
      <c r="E787" s="68" t="s">
        <v>742</v>
      </c>
      <c r="F787" s="68" t="s">
        <v>1200</v>
      </c>
      <c r="G787" s="68" t="s">
        <v>40</v>
      </c>
      <c r="H787" s="68" t="s">
        <v>724</v>
      </c>
      <c r="I787" s="68" t="s">
        <v>18</v>
      </c>
      <c r="J787" s="68">
        <v>298</v>
      </c>
      <c r="AF787" s="68">
        <v>3.8547516576599998E-6</v>
      </c>
      <c r="AG787" s="68">
        <v>1.647871975876E-6</v>
      </c>
      <c r="AH787" s="68" t="s">
        <v>1201</v>
      </c>
    </row>
    <row r="788" spans="1:34" s="68" customFormat="1" ht="14.5" x14ac:dyDescent="0.35">
      <c r="A788" s="68" t="s">
        <v>832</v>
      </c>
      <c r="B788" s="68" t="s">
        <v>9</v>
      </c>
      <c r="C788" s="68" t="s">
        <v>34</v>
      </c>
      <c r="D788" s="68" t="s">
        <v>35</v>
      </c>
      <c r="E788" s="68" t="s">
        <v>750</v>
      </c>
      <c r="F788" s="68" t="s">
        <v>1029</v>
      </c>
      <c r="G788" s="68" t="s">
        <v>40</v>
      </c>
      <c r="H788" s="68" t="s">
        <v>724</v>
      </c>
      <c r="I788" s="68" t="s">
        <v>16</v>
      </c>
      <c r="J788" s="68">
        <v>25</v>
      </c>
      <c r="AD788" s="68">
        <v>7.9244922090972499E-7</v>
      </c>
      <c r="AE788" s="68">
        <v>3.5006378970357101E-7</v>
      </c>
      <c r="AF788" s="68">
        <v>6.8250711175899996E-7</v>
      </c>
      <c r="AG788" s="68">
        <v>2.2872022369199999E-7</v>
      </c>
      <c r="AH788" s="68" t="s">
        <v>1159</v>
      </c>
    </row>
    <row r="789" spans="1:34" s="68" customFormat="1" ht="14.5" x14ac:dyDescent="0.35">
      <c r="A789" s="68" t="s">
        <v>832</v>
      </c>
      <c r="B789" s="68" t="s">
        <v>9</v>
      </c>
      <c r="C789" s="68" t="s">
        <v>34</v>
      </c>
      <c r="D789" s="68" t="s">
        <v>35</v>
      </c>
      <c r="E789" s="68" t="s">
        <v>750</v>
      </c>
      <c r="F789" s="68" t="s">
        <v>1029</v>
      </c>
      <c r="G789" s="68" t="s">
        <v>40</v>
      </c>
      <c r="H789" s="68" t="s">
        <v>724</v>
      </c>
      <c r="I789" s="68" t="s">
        <v>17</v>
      </c>
      <c r="J789" s="68">
        <v>1</v>
      </c>
      <c r="AD789" s="68">
        <v>1.6837948264450801E-3</v>
      </c>
      <c r="AE789" s="68">
        <v>7.4091709312337902E-4</v>
      </c>
      <c r="AF789" s="68">
        <v>1.45048255046642E-3</v>
      </c>
      <c r="AG789" s="68">
        <v>4.855495997894E-4</v>
      </c>
      <c r="AH789" s="68" t="s">
        <v>1159</v>
      </c>
    </row>
    <row r="790" spans="1:34" s="68" customFormat="1" ht="14.5" x14ac:dyDescent="0.35">
      <c r="A790" s="68" t="s">
        <v>832</v>
      </c>
      <c r="B790" s="68" t="s">
        <v>9</v>
      </c>
      <c r="C790" s="68" t="s">
        <v>34</v>
      </c>
      <c r="D790" s="68" t="s">
        <v>35</v>
      </c>
      <c r="E790" s="68" t="s">
        <v>750</v>
      </c>
      <c r="F790" s="68" t="s">
        <v>1029</v>
      </c>
      <c r="G790" s="68" t="s">
        <v>40</v>
      </c>
      <c r="H790" s="68" t="s">
        <v>724</v>
      </c>
      <c r="I790" s="68" t="s">
        <v>18</v>
      </c>
      <c r="J790" s="68">
        <v>298</v>
      </c>
      <c r="AD790" s="68">
        <v>9.4459947132439203E-7</v>
      </c>
      <c r="AE790" s="68">
        <v>4.2210003775829002E-7</v>
      </c>
      <c r="AF790" s="68">
        <v>8.1566159014499995E-7</v>
      </c>
      <c r="AG790" s="68">
        <v>2.7263450664099998E-7</v>
      </c>
      <c r="AH790" s="68" t="s">
        <v>1159</v>
      </c>
    </row>
    <row r="791" spans="1:34" s="68" customFormat="1" ht="14.5" x14ac:dyDescent="0.35">
      <c r="A791" s="68" t="s">
        <v>832</v>
      </c>
      <c r="B791" s="68" t="s">
        <v>9</v>
      </c>
      <c r="C791" s="68" t="s">
        <v>34</v>
      </c>
      <c r="D791" s="68" t="s">
        <v>35</v>
      </c>
      <c r="E791" s="68" t="s">
        <v>750</v>
      </c>
      <c r="F791" s="68" t="s">
        <v>1155</v>
      </c>
      <c r="G791" s="68" t="s">
        <v>40</v>
      </c>
      <c r="H791" s="68" t="s">
        <v>723</v>
      </c>
      <c r="I791" s="68" t="s">
        <v>16</v>
      </c>
      <c r="J791" s="68">
        <v>25</v>
      </c>
      <c r="K791" s="68">
        <v>2.6531158070797802E-4</v>
      </c>
      <c r="L791" s="68">
        <v>2.5533211775E-4</v>
      </c>
      <c r="M791" s="68">
        <v>2.1647173049999999E-4</v>
      </c>
      <c r="N791" s="68">
        <v>2.57765366500001E-4</v>
      </c>
      <c r="O791" s="68">
        <v>2.0727123374999999E-4</v>
      </c>
      <c r="P791" s="68">
        <v>2.08786083699999E-4</v>
      </c>
      <c r="Q791" s="68">
        <v>1.4311979987500001E-4</v>
      </c>
      <c r="R791" s="68">
        <v>2.5400796325E-4</v>
      </c>
      <c r="S791" s="68">
        <v>2.3396456062500001E-4</v>
      </c>
      <c r="T791" s="68">
        <v>1.4158844280613101E-4</v>
      </c>
      <c r="U791" s="68">
        <v>1.6021385481531199E-4</v>
      </c>
      <c r="V791" s="68">
        <v>1.6533633342885099E-4</v>
      </c>
      <c r="W791" s="68">
        <v>1.3196853037378999E-4</v>
      </c>
      <c r="X791" s="68">
        <v>2.13041246693248E-3</v>
      </c>
      <c r="Y791" s="68">
        <v>7.1357801827661902E-4</v>
      </c>
      <c r="Z791" s="68">
        <v>5.7617045653762301E-4</v>
      </c>
      <c r="AA791" s="68">
        <v>2.5328435568528499E-4</v>
      </c>
      <c r="AB791" s="68">
        <v>2.4908068682391002E-4</v>
      </c>
      <c r="AC791" s="68">
        <v>2.8202430195613698E-4</v>
      </c>
      <c r="AD791" s="68">
        <v>1.16591437597337E-7</v>
      </c>
      <c r="AH791" s="68" t="s">
        <v>751</v>
      </c>
    </row>
    <row r="792" spans="1:34" s="68" customFormat="1" ht="14.5" x14ac:dyDescent="0.35">
      <c r="A792" s="68" t="s">
        <v>832</v>
      </c>
      <c r="B792" s="68" t="s">
        <v>9</v>
      </c>
      <c r="C792" s="68" t="s">
        <v>34</v>
      </c>
      <c r="D792" s="68" t="s">
        <v>35</v>
      </c>
      <c r="E792" s="68" t="s">
        <v>750</v>
      </c>
      <c r="F792" s="68" t="s">
        <v>1155</v>
      </c>
      <c r="G792" s="68" t="s">
        <v>40</v>
      </c>
      <c r="H792" s="68" t="s">
        <v>723</v>
      </c>
      <c r="I792" s="68" t="s">
        <v>17</v>
      </c>
      <c r="J792" s="68">
        <v>1</v>
      </c>
      <c r="K792" s="68">
        <v>1.0210971275751</v>
      </c>
      <c r="L792" s="68">
        <v>0.98925569889919995</v>
      </c>
      <c r="M792" s="68">
        <v>0.83638046695739998</v>
      </c>
      <c r="N792" s="68">
        <v>0.99193977078670004</v>
      </c>
      <c r="O792" s="68">
        <v>0.80050447126900004</v>
      </c>
      <c r="P792" s="68">
        <v>0.80817355032366001</v>
      </c>
      <c r="Q792" s="68">
        <v>0.55317098507840001</v>
      </c>
      <c r="R792" s="68">
        <v>0.98398605766309999</v>
      </c>
      <c r="S792" s="68">
        <v>0.90620707973549897</v>
      </c>
      <c r="T792" s="68">
        <v>0.54819052138839297</v>
      </c>
      <c r="U792" s="68">
        <v>0.62059860620438201</v>
      </c>
      <c r="V792" s="68">
        <v>0.64044085450143995</v>
      </c>
      <c r="W792" s="68">
        <v>0.50984316559583398</v>
      </c>
      <c r="X792" s="68">
        <v>0.73843402389027202</v>
      </c>
      <c r="Y792" s="68">
        <v>0.247175626188848</v>
      </c>
      <c r="Z792" s="68">
        <v>0.199780582162007</v>
      </c>
      <c r="AA792" s="68">
        <v>8.7789852310508495E-2</v>
      </c>
      <c r="AB792" s="68">
        <v>8.6133584407059705E-2</v>
      </c>
      <c r="AC792" s="68">
        <v>9.7981780440385496E-2</v>
      </c>
      <c r="AD792" s="68">
        <v>4.0508350485583101E-5</v>
      </c>
      <c r="AH792" s="68" t="s">
        <v>751</v>
      </c>
    </row>
    <row r="793" spans="1:34" s="68" customFormat="1" ht="14.5" x14ac:dyDescent="0.35">
      <c r="A793" s="68" t="s">
        <v>832</v>
      </c>
      <c r="B793" s="68" t="s">
        <v>9</v>
      </c>
      <c r="C793" s="68" t="s">
        <v>34</v>
      </c>
      <c r="D793" s="68" t="s">
        <v>35</v>
      </c>
      <c r="E793" s="68" t="s">
        <v>750</v>
      </c>
      <c r="F793" s="68" t="s">
        <v>1155</v>
      </c>
      <c r="G793" s="68" t="s">
        <v>40</v>
      </c>
      <c r="H793" s="68" t="s">
        <v>723</v>
      </c>
      <c r="I793" s="68" t="s">
        <v>18</v>
      </c>
      <c r="J793" s="68">
        <v>298</v>
      </c>
      <c r="K793" s="68">
        <v>5.0382198885065704E-3</v>
      </c>
      <c r="L793" s="68">
        <v>4.8602556463880004E-3</v>
      </c>
      <c r="M793" s="68">
        <v>4.1072005907640098E-3</v>
      </c>
      <c r="N793" s="68">
        <v>4.8676970481939998E-3</v>
      </c>
      <c r="O793" s="68">
        <v>3.9307445711520101E-3</v>
      </c>
      <c r="P793" s="68">
        <v>3.9699567295635998E-3</v>
      </c>
      <c r="Q793" s="68">
        <v>2.716618984522E-3</v>
      </c>
      <c r="R793" s="68">
        <v>4.8342469385740097E-3</v>
      </c>
      <c r="S793" s="68">
        <v>4.4520106351919903E-3</v>
      </c>
      <c r="T793" s="68">
        <v>2.5247446788884799E-3</v>
      </c>
      <c r="U793" s="68">
        <v>3.0489150514369902E-3</v>
      </c>
      <c r="V793" s="68">
        <v>3.1463972708335999E-3</v>
      </c>
      <c r="W793" s="68">
        <v>2.5036423449610202E-3</v>
      </c>
      <c r="X793" s="68">
        <v>3.69466324518133E-3</v>
      </c>
      <c r="Y793" s="68">
        <v>1.2374544768623201E-3</v>
      </c>
      <c r="Z793" s="68">
        <v>9.9926766480591591E-4</v>
      </c>
      <c r="AA793" s="68">
        <v>4.3925982731586399E-4</v>
      </c>
      <c r="AB793" s="68">
        <v>4.3197285344683098E-4</v>
      </c>
      <c r="AC793" s="68">
        <v>4.8930813168369903E-4</v>
      </c>
      <c r="AD793" s="68">
        <v>2.0227917720673601E-7</v>
      </c>
      <c r="AH793" s="68" t="s">
        <v>751</v>
      </c>
    </row>
    <row r="794" spans="1:34" s="68" customFormat="1" ht="14.5" x14ac:dyDescent="0.35">
      <c r="A794" s="68" t="s">
        <v>832</v>
      </c>
      <c r="B794" s="68" t="s">
        <v>9</v>
      </c>
      <c r="C794" s="68" t="s">
        <v>34</v>
      </c>
      <c r="D794" s="68" t="s">
        <v>35</v>
      </c>
      <c r="E794" s="68" t="s">
        <v>750</v>
      </c>
      <c r="F794" s="68" t="s">
        <v>990</v>
      </c>
      <c r="G794" s="68" t="s">
        <v>40</v>
      </c>
      <c r="H794" s="68" t="s">
        <v>724</v>
      </c>
      <c r="I794" s="68" t="s">
        <v>16</v>
      </c>
      <c r="J794" s="68">
        <v>25</v>
      </c>
      <c r="AB794" s="68">
        <v>9.6254872165907807E-6</v>
      </c>
      <c r="AC794" s="68">
        <v>2.9667129948021499E-5</v>
      </c>
      <c r="AD794" s="68">
        <v>5.7797116417827399E-6</v>
      </c>
      <c r="AE794" s="68">
        <v>9.6350139817333297E-6</v>
      </c>
      <c r="AF794" s="68">
        <v>1.1677898164737E-5</v>
      </c>
      <c r="AG794" s="68">
        <v>1.0099536982750001E-6</v>
      </c>
      <c r="AH794" s="68" t="s">
        <v>991</v>
      </c>
    </row>
    <row r="795" spans="1:34" s="68" customFormat="1" ht="14.5" x14ac:dyDescent="0.35">
      <c r="A795" s="68" t="s">
        <v>832</v>
      </c>
      <c r="B795" s="68" t="s">
        <v>9</v>
      </c>
      <c r="C795" s="68" t="s">
        <v>34</v>
      </c>
      <c r="D795" s="68" t="s">
        <v>35</v>
      </c>
      <c r="E795" s="68" t="s">
        <v>750</v>
      </c>
      <c r="F795" s="68" t="s">
        <v>990</v>
      </c>
      <c r="G795" s="68" t="s">
        <v>40</v>
      </c>
      <c r="H795" s="68" t="s">
        <v>724</v>
      </c>
      <c r="I795" s="68" t="s">
        <v>17</v>
      </c>
      <c r="J795" s="68">
        <v>1</v>
      </c>
      <c r="AB795" s="68">
        <v>2.0758360244998799E-2</v>
      </c>
      <c r="AC795" s="68">
        <v>6.3977582455893606E-2</v>
      </c>
      <c r="AD795" s="68">
        <v>1.2461019207223501E-2</v>
      </c>
      <c r="AE795" s="68">
        <v>2.0778083202916801E-2</v>
      </c>
      <c r="AF795" s="68">
        <v>2.5185458101287202E-2</v>
      </c>
      <c r="AG795" s="68">
        <v>2.1785075603248699E-3</v>
      </c>
      <c r="AH795" s="68" t="s">
        <v>991</v>
      </c>
    </row>
    <row r="796" spans="1:34" s="68" customFormat="1" ht="14.5" x14ac:dyDescent="0.35">
      <c r="A796" s="68" t="s">
        <v>832</v>
      </c>
      <c r="B796" s="68" t="s">
        <v>9</v>
      </c>
      <c r="C796" s="68" t="s">
        <v>34</v>
      </c>
      <c r="D796" s="68" t="s">
        <v>35</v>
      </c>
      <c r="E796" s="68" t="s">
        <v>750</v>
      </c>
      <c r="F796" s="68" t="s">
        <v>990</v>
      </c>
      <c r="G796" s="68" t="s">
        <v>40</v>
      </c>
      <c r="H796" s="68" t="s">
        <v>724</v>
      </c>
      <c r="I796" s="68" t="s">
        <v>18</v>
      </c>
      <c r="J796" s="68">
        <v>298</v>
      </c>
      <c r="AB796" s="68">
        <v>1.1473580762176201E-5</v>
      </c>
      <c r="AC796" s="68">
        <v>3.5363218898041898E-5</v>
      </c>
      <c r="AD796" s="68">
        <v>6.88941627700504E-6</v>
      </c>
      <c r="AE796" s="68">
        <v>1.14849366662258E-5</v>
      </c>
      <c r="AF796" s="68">
        <v>1.3920054612367001E-5</v>
      </c>
      <c r="AG796" s="68">
        <v>1.2038648083429999E-6</v>
      </c>
      <c r="AH796" s="68" t="s">
        <v>991</v>
      </c>
    </row>
    <row r="797" spans="1:34" s="68" customFormat="1" ht="14.5" x14ac:dyDescent="0.35">
      <c r="A797" s="68" t="s">
        <v>832</v>
      </c>
      <c r="B797" s="68" t="s">
        <v>9</v>
      </c>
      <c r="C797" s="68" t="s">
        <v>34</v>
      </c>
      <c r="D797" s="68" t="s">
        <v>35</v>
      </c>
      <c r="E797" s="68" t="s">
        <v>750</v>
      </c>
      <c r="F797" s="68" t="s">
        <v>992</v>
      </c>
      <c r="G797" s="68" t="s">
        <v>40</v>
      </c>
      <c r="H797" s="68" t="s">
        <v>724</v>
      </c>
      <c r="I797" s="68" t="s">
        <v>16</v>
      </c>
      <c r="J797" s="68">
        <v>25</v>
      </c>
      <c r="AB797" s="68">
        <v>7.1524720766032601E-7</v>
      </c>
      <c r="AC797" s="68">
        <v>2.1636504728055199E-6</v>
      </c>
      <c r="AD797" s="68">
        <v>3.0687240318681901E-6</v>
      </c>
      <c r="AE797" s="68">
        <v>3.69606022584643E-6</v>
      </c>
      <c r="AF797" s="68">
        <v>4.0481667808340003E-6</v>
      </c>
      <c r="AG797" s="68">
        <v>2.5369058519999999E-6</v>
      </c>
      <c r="AH797" s="68" t="s">
        <v>993</v>
      </c>
    </row>
    <row r="798" spans="1:34" s="68" customFormat="1" ht="14.5" x14ac:dyDescent="0.35">
      <c r="A798" s="68" t="s">
        <v>832</v>
      </c>
      <c r="B798" s="68" t="s">
        <v>9</v>
      </c>
      <c r="C798" s="68" t="s">
        <v>34</v>
      </c>
      <c r="D798" s="68" t="s">
        <v>35</v>
      </c>
      <c r="E798" s="68" t="s">
        <v>750</v>
      </c>
      <c r="F798" s="68" t="s">
        <v>992</v>
      </c>
      <c r="G798" s="68" t="s">
        <v>40</v>
      </c>
      <c r="H798" s="68" t="s">
        <v>724</v>
      </c>
      <c r="I798" s="68" t="s">
        <v>17</v>
      </c>
      <c r="J798" s="68">
        <v>1</v>
      </c>
      <c r="AB798" s="68">
        <v>1.5168962780060199E-3</v>
      </c>
      <c r="AC798" s="68">
        <v>4.58866992272594E-3</v>
      </c>
      <c r="AD798" s="68">
        <v>6.6178067718312998E-3</v>
      </c>
      <c r="AE798" s="68">
        <v>7.9709161882057702E-3</v>
      </c>
      <c r="AF798" s="68">
        <v>8.7285232384787508E-3</v>
      </c>
      <c r="AG798" s="68">
        <v>5.4704847935159997E-3</v>
      </c>
      <c r="AH798" s="68" t="s">
        <v>993</v>
      </c>
    </row>
    <row r="799" spans="1:34" s="68" customFormat="1" ht="14.5" x14ac:dyDescent="0.35">
      <c r="A799" s="68" t="s">
        <v>832</v>
      </c>
      <c r="B799" s="68" t="s">
        <v>9</v>
      </c>
      <c r="C799" s="68" t="s">
        <v>34</v>
      </c>
      <c r="D799" s="68" t="s">
        <v>35</v>
      </c>
      <c r="E799" s="68" t="s">
        <v>750</v>
      </c>
      <c r="F799" s="68" t="s">
        <v>992</v>
      </c>
      <c r="G799" s="68" t="s">
        <v>40</v>
      </c>
      <c r="H799" s="68" t="s">
        <v>724</v>
      </c>
      <c r="I799" s="68" t="s">
        <v>18</v>
      </c>
      <c r="J799" s="68">
        <v>298</v>
      </c>
      <c r="AB799" s="68">
        <v>8.52574671531108E-7</v>
      </c>
      <c r="AC799" s="68">
        <v>2.5790713635841698E-6</v>
      </c>
      <c r="AD799" s="68">
        <v>3.6584704972272202E-6</v>
      </c>
      <c r="AE799" s="68">
        <v>4.4060928481811197E-6</v>
      </c>
      <c r="AF799" s="68">
        <v>4.8251022923800002E-6</v>
      </c>
      <c r="AG799" s="68">
        <v>3.0237634799999901E-6</v>
      </c>
      <c r="AH799" s="68" t="s">
        <v>993</v>
      </c>
    </row>
    <row r="800" spans="1:34" s="68" customFormat="1" ht="14.5" x14ac:dyDescent="0.35">
      <c r="A800" s="68" t="s">
        <v>832</v>
      </c>
      <c r="B800" s="68" t="s">
        <v>9</v>
      </c>
      <c r="C800" s="68" t="s">
        <v>34</v>
      </c>
      <c r="D800" s="68" t="s">
        <v>35</v>
      </c>
      <c r="E800" s="68" t="s">
        <v>750</v>
      </c>
      <c r="F800" s="68" t="s">
        <v>1217</v>
      </c>
      <c r="G800" s="68" t="s">
        <v>40</v>
      </c>
      <c r="H800" s="68" t="s">
        <v>724</v>
      </c>
      <c r="I800" s="68" t="s">
        <v>16</v>
      </c>
      <c r="J800" s="68">
        <v>25</v>
      </c>
      <c r="AG800" s="68">
        <v>2.530674258062E-6</v>
      </c>
      <c r="AH800" s="68" t="s">
        <v>1218</v>
      </c>
    </row>
    <row r="801" spans="1:34" s="68" customFormat="1" ht="14.5" x14ac:dyDescent="0.35">
      <c r="A801" s="68" t="s">
        <v>832</v>
      </c>
      <c r="B801" s="68" t="s">
        <v>9</v>
      </c>
      <c r="C801" s="68" t="s">
        <v>34</v>
      </c>
      <c r="D801" s="68" t="s">
        <v>35</v>
      </c>
      <c r="E801" s="68" t="s">
        <v>750</v>
      </c>
      <c r="F801" s="68" t="s">
        <v>1217</v>
      </c>
      <c r="G801" s="68" t="s">
        <v>40</v>
      </c>
      <c r="H801" s="68" t="s">
        <v>724</v>
      </c>
      <c r="I801" s="68" t="s">
        <v>17</v>
      </c>
      <c r="J801" s="68">
        <v>1</v>
      </c>
      <c r="AG801" s="68">
        <v>5.3670539664979399E-3</v>
      </c>
      <c r="AH801" s="68" t="s">
        <v>1218</v>
      </c>
    </row>
    <row r="802" spans="1:34" s="68" customFormat="1" ht="14.5" x14ac:dyDescent="0.35">
      <c r="A802" s="68" t="s">
        <v>832</v>
      </c>
      <c r="B802" s="68" t="s">
        <v>9</v>
      </c>
      <c r="C802" s="68" t="s">
        <v>34</v>
      </c>
      <c r="D802" s="68" t="s">
        <v>35</v>
      </c>
      <c r="E802" s="68" t="s">
        <v>750</v>
      </c>
      <c r="F802" s="68" t="s">
        <v>1217</v>
      </c>
      <c r="G802" s="68" t="s">
        <v>40</v>
      </c>
      <c r="H802" s="68" t="s">
        <v>724</v>
      </c>
      <c r="I802" s="68" t="s">
        <v>18</v>
      </c>
      <c r="J802" s="68">
        <v>298</v>
      </c>
      <c r="AG802" s="68">
        <v>3.0165637156099902E-6</v>
      </c>
      <c r="AH802" s="68" t="s">
        <v>1218</v>
      </c>
    </row>
    <row r="803" spans="1:34" s="68" customFormat="1" ht="14.5" x14ac:dyDescent="0.35">
      <c r="A803" s="68" t="s">
        <v>832</v>
      </c>
      <c r="B803" s="68" t="s">
        <v>9</v>
      </c>
      <c r="C803" s="68" t="s">
        <v>34</v>
      </c>
      <c r="D803" s="68" t="s">
        <v>35</v>
      </c>
      <c r="E803" s="68" t="s">
        <v>750</v>
      </c>
      <c r="F803" s="68" t="s">
        <v>1156</v>
      </c>
      <c r="G803" s="68" t="s">
        <v>40</v>
      </c>
      <c r="H803" s="68" t="s">
        <v>724</v>
      </c>
      <c r="I803" s="68" t="s">
        <v>16</v>
      </c>
      <c r="J803" s="68">
        <v>25</v>
      </c>
      <c r="X803" s="68">
        <v>1.5231202514147399E-7</v>
      </c>
      <c r="Y803" s="68">
        <v>3.0893825595914801E-7</v>
      </c>
      <c r="AA803" s="68">
        <v>6.5761197518976594E-5</v>
      </c>
      <c r="AB803" s="68">
        <v>2.76235462770082E-5</v>
      </c>
      <c r="AC803" s="68">
        <v>9.2377694390901892E-6</v>
      </c>
      <c r="AD803" s="68">
        <v>2.0595505666149702E-5</v>
      </c>
      <c r="AE803" s="68">
        <v>7.4062362594559501E-6</v>
      </c>
      <c r="AF803" s="68">
        <v>2.1077755969869001E-5</v>
      </c>
      <c r="AG803" s="68">
        <v>9.7248606324200006E-6</v>
      </c>
      <c r="AH803" s="68" t="s">
        <v>779</v>
      </c>
    </row>
    <row r="804" spans="1:34" s="68" customFormat="1" ht="14.5" x14ac:dyDescent="0.35">
      <c r="A804" s="68" t="s">
        <v>832</v>
      </c>
      <c r="B804" s="68" t="s">
        <v>9</v>
      </c>
      <c r="C804" s="68" t="s">
        <v>34</v>
      </c>
      <c r="D804" s="68" t="s">
        <v>35</v>
      </c>
      <c r="E804" s="68" t="s">
        <v>750</v>
      </c>
      <c r="F804" s="68" t="s">
        <v>1156</v>
      </c>
      <c r="G804" s="68" t="s">
        <v>40</v>
      </c>
      <c r="H804" s="68" t="s">
        <v>724</v>
      </c>
      <c r="I804" s="68" t="s">
        <v>17</v>
      </c>
      <c r="J804" s="68">
        <v>1</v>
      </c>
      <c r="X804" s="68">
        <v>3.2302334292003701E-4</v>
      </c>
      <c r="Y804" s="68">
        <v>6.66243128687776E-4</v>
      </c>
      <c r="AA804" s="68">
        <v>0.14180516970191401</v>
      </c>
      <c r="AB804" s="68">
        <v>5.9582056595131799E-2</v>
      </c>
      <c r="AC804" s="68">
        <v>1.9919396105722399E-2</v>
      </c>
      <c r="AD804" s="68">
        <v>4.4421646581098297E-2</v>
      </c>
      <c r="AE804" s="68">
        <v>1.5971875198517501E-2</v>
      </c>
      <c r="AF804" s="68">
        <v>4.5461499380736403E-2</v>
      </c>
      <c r="AG804" s="68">
        <v>2.09671787499685E-2</v>
      </c>
      <c r="AH804" s="68" t="s">
        <v>779</v>
      </c>
    </row>
    <row r="805" spans="1:34" s="68" customFormat="1" ht="14.5" x14ac:dyDescent="0.35">
      <c r="A805" s="68" t="s">
        <v>832</v>
      </c>
      <c r="B805" s="68" t="s">
        <v>9</v>
      </c>
      <c r="C805" s="68" t="s">
        <v>34</v>
      </c>
      <c r="D805" s="68" t="s">
        <v>35</v>
      </c>
      <c r="E805" s="68" t="s">
        <v>750</v>
      </c>
      <c r="F805" s="68" t="s">
        <v>1156</v>
      </c>
      <c r="G805" s="68" t="s">
        <v>40</v>
      </c>
      <c r="H805" s="68" t="s">
        <v>724</v>
      </c>
      <c r="I805" s="68" t="s">
        <v>18</v>
      </c>
      <c r="J805" s="68">
        <v>298</v>
      </c>
      <c r="X805" s="68">
        <v>1.81555933968636E-7</v>
      </c>
      <c r="Y805" s="68">
        <v>3.6825440110330399E-7</v>
      </c>
      <c r="AA805" s="68">
        <v>7.8387347442619997E-5</v>
      </c>
      <c r="AB805" s="68">
        <v>3.2927267162193801E-5</v>
      </c>
      <c r="AC805" s="68">
        <v>1.1011421171395601E-5</v>
      </c>
      <c r="AD805" s="68">
        <v>2.4549842754050398E-5</v>
      </c>
      <c r="AE805" s="68">
        <v>8.8282336212711296E-6</v>
      </c>
      <c r="AF805" s="68">
        <v>2.5124685116083002E-5</v>
      </c>
      <c r="AG805" s="68">
        <v>1.1592033873845E-5</v>
      </c>
      <c r="AH805" s="68" t="s">
        <v>779</v>
      </c>
    </row>
    <row r="806" spans="1:34" s="68" customFormat="1" ht="14.5" x14ac:dyDescent="0.35">
      <c r="A806" s="68" t="s">
        <v>832</v>
      </c>
      <c r="B806" s="68" t="s">
        <v>9</v>
      </c>
      <c r="C806" s="68" t="s">
        <v>34</v>
      </c>
      <c r="D806" s="68" t="s">
        <v>35</v>
      </c>
      <c r="E806" s="68" t="s">
        <v>750</v>
      </c>
      <c r="F806" s="68" t="s">
        <v>778</v>
      </c>
      <c r="G806" s="68" t="s">
        <v>40</v>
      </c>
      <c r="H806" s="68" t="s">
        <v>724</v>
      </c>
      <c r="I806" s="68" t="s">
        <v>16</v>
      </c>
      <c r="J806" s="68">
        <v>25</v>
      </c>
      <c r="V806" s="68">
        <v>2.68772595238095E-5</v>
      </c>
      <c r="X806" s="68">
        <v>1.00990035082521E-4</v>
      </c>
      <c r="Y806" s="68">
        <v>1.14641526190476E-4</v>
      </c>
      <c r="Z806" s="68">
        <v>1.08243182816527E-4</v>
      </c>
      <c r="AA806" s="68">
        <v>1.0886149047619E-4</v>
      </c>
      <c r="AB806" s="68">
        <v>4.7002547036953497E-5</v>
      </c>
      <c r="AC806" s="68">
        <v>5.9874422841814598E-5</v>
      </c>
      <c r="AD806" s="68">
        <v>1.594109908771E-5</v>
      </c>
      <c r="AE806" s="68">
        <v>3.0548144087940499E-6</v>
      </c>
      <c r="AF806" s="68">
        <v>1.0353659457087E-5</v>
      </c>
      <c r="AG806" s="68">
        <v>9.4720553909260006E-6</v>
      </c>
      <c r="AH806" s="68" t="s">
        <v>1084</v>
      </c>
    </row>
    <row r="807" spans="1:34" s="68" customFormat="1" ht="14.5" x14ac:dyDescent="0.35">
      <c r="A807" s="68" t="s">
        <v>832</v>
      </c>
      <c r="B807" s="68" t="s">
        <v>9</v>
      </c>
      <c r="C807" s="68" t="s">
        <v>34</v>
      </c>
      <c r="D807" s="68" t="s">
        <v>35</v>
      </c>
      <c r="E807" s="68" t="s">
        <v>750</v>
      </c>
      <c r="F807" s="68" t="s">
        <v>778</v>
      </c>
      <c r="G807" s="68" t="s">
        <v>40</v>
      </c>
      <c r="H807" s="68" t="s">
        <v>724</v>
      </c>
      <c r="I807" s="68" t="s">
        <v>17</v>
      </c>
      <c r="J807" s="68">
        <v>1</v>
      </c>
      <c r="V807" s="68">
        <v>5.6994553975000001E-2</v>
      </c>
      <c r="X807" s="68">
        <v>0.21784673545296099</v>
      </c>
      <c r="Y807" s="68">
        <v>0.24804769158600001</v>
      </c>
      <c r="Z807" s="68">
        <v>0.235007678670825</v>
      </c>
      <c r="AA807" s="68">
        <v>0.230873752347</v>
      </c>
      <c r="AB807" s="68">
        <v>0.10360099327639</v>
      </c>
      <c r="AC807" s="68">
        <v>0.134010277124642</v>
      </c>
      <c r="AD807" s="68">
        <v>3.50555510130557E-2</v>
      </c>
      <c r="AE807" s="68">
        <v>6.71940971355133E-3</v>
      </c>
      <c r="AF807" s="68">
        <v>2.2768792987361699E-2</v>
      </c>
      <c r="AG807" s="68">
        <v>2.0794053628219001E-2</v>
      </c>
      <c r="AH807" s="68" t="s">
        <v>1084</v>
      </c>
    </row>
    <row r="808" spans="1:34" s="68" customFormat="1" ht="14.5" x14ac:dyDescent="0.35">
      <c r="A808" s="68" t="s">
        <v>832</v>
      </c>
      <c r="B808" s="68" t="s">
        <v>9</v>
      </c>
      <c r="C808" s="68" t="s">
        <v>34</v>
      </c>
      <c r="D808" s="68" t="s">
        <v>35</v>
      </c>
      <c r="E808" s="68" t="s">
        <v>750</v>
      </c>
      <c r="F808" s="68" t="s">
        <v>778</v>
      </c>
      <c r="G808" s="68" t="s">
        <v>40</v>
      </c>
      <c r="H808" s="68" t="s">
        <v>724</v>
      </c>
      <c r="I808" s="68" t="s">
        <v>18</v>
      </c>
      <c r="J808" s="68">
        <v>298</v>
      </c>
      <c r="V808" s="68">
        <v>3.2035634451612897E-5</v>
      </c>
      <c r="X808" s="68">
        <v>1.20380121818365E-4</v>
      </c>
      <c r="Y808" s="68">
        <v>1.36652258490323E-4</v>
      </c>
      <c r="Z808" s="68">
        <v>1.290258739173E-4</v>
      </c>
      <c r="AA808" s="68">
        <v>1.2976314063225801E-4</v>
      </c>
      <c r="AB808" s="68">
        <v>5.60270360680484E-5</v>
      </c>
      <c r="AC808" s="68">
        <v>7.1370312027443003E-5</v>
      </c>
      <c r="AD808" s="68">
        <v>1.90017901125503E-5</v>
      </c>
      <c r="AE808" s="68">
        <v>3.64133877528287E-6</v>
      </c>
      <c r="AF808" s="68">
        <v>1.2341562072848E-5</v>
      </c>
      <c r="AG808" s="68">
        <v>1.1290690025985E-5</v>
      </c>
      <c r="AH808" s="68" t="s">
        <v>1084</v>
      </c>
    </row>
    <row r="809" spans="1:34" s="68" customFormat="1" ht="14.5" x14ac:dyDescent="0.35">
      <c r="A809" s="68" t="s">
        <v>832</v>
      </c>
      <c r="B809" s="68" t="s">
        <v>9</v>
      </c>
      <c r="C809" s="68" t="s">
        <v>34</v>
      </c>
      <c r="D809" s="68" t="s">
        <v>35</v>
      </c>
      <c r="E809" s="68" t="s">
        <v>750</v>
      </c>
      <c r="F809" s="68" t="s">
        <v>1157</v>
      </c>
      <c r="G809" s="68" t="s">
        <v>40</v>
      </c>
      <c r="H809" s="68" t="s">
        <v>724</v>
      </c>
      <c r="I809" s="68" t="s">
        <v>16</v>
      </c>
      <c r="J809" s="68">
        <v>25</v>
      </c>
      <c r="U809" s="68">
        <v>2.7090337264551201E-6</v>
      </c>
      <c r="V809" s="68">
        <v>3.3935715806889502E-6</v>
      </c>
      <c r="W809" s="68">
        <v>5.4483493688910697E-6</v>
      </c>
      <c r="AH809" s="68" t="s">
        <v>767</v>
      </c>
    </row>
    <row r="810" spans="1:34" s="68" customFormat="1" ht="14.5" x14ac:dyDescent="0.35">
      <c r="A810" s="68" t="s">
        <v>832</v>
      </c>
      <c r="B810" s="68" t="s">
        <v>9</v>
      </c>
      <c r="C810" s="68" t="s">
        <v>34</v>
      </c>
      <c r="D810" s="68" t="s">
        <v>35</v>
      </c>
      <c r="E810" s="68" t="s">
        <v>750</v>
      </c>
      <c r="F810" s="68" t="s">
        <v>1157</v>
      </c>
      <c r="G810" s="68" t="s">
        <v>40</v>
      </c>
      <c r="H810" s="68" t="s">
        <v>724</v>
      </c>
      <c r="I810" s="68" t="s">
        <v>17</v>
      </c>
      <c r="J810" s="68">
        <v>1</v>
      </c>
      <c r="U810" s="68">
        <v>5.7453187270660004E-3</v>
      </c>
      <c r="V810" s="68">
        <v>7.19708660832513E-3</v>
      </c>
      <c r="W810" s="68">
        <v>1.15548593415442E-2</v>
      </c>
      <c r="AH810" s="68" t="s">
        <v>767</v>
      </c>
    </row>
    <row r="811" spans="1:34" s="68" customFormat="1" ht="14.5" x14ac:dyDescent="0.35">
      <c r="A811" s="68" t="s">
        <v>832</v>
      </c>
      <c r="B811" s="68" t="s">
        <v>9</v>
      </c>
      <c r="C811" s="68" t="s">
        <v>34</v>
      </c>
      <c r="D811" s="68" t="s">
        <v>35</v>
      </c>
      <c r="E811" s="68" t="s">
        <v>750</v>
      </c>
      <c r="F811" s="68" t="s">
        <v>1157</v>
      </c>
      <c r="G811" s="68" t="s">
        <v>40</v>
      </c>
      <c r="H811" s="68" t="s">
        <v>724</v>
      </c>
      <c r="I811" s="68" t="s">
        <v>18</v>
      </c>
      <c r="J811" s="68">
        <v>298</v>
      </c>
      <c r="U811" s="68">
        <v>3.2291682019345002E-6</v>
      </c>
      <c r="V811" s="68">
        <v>4.0451373241812302E-6</v>
      </c>
      <c r="W811" s="68">
        <v>6.4944324477181599E-6</v>
      </c>
      <c r="AH811" s="68" t="s">
        <v>767</v>
      </c>
    </row>
    <row r="812" spans="1:34" s="68" customFormat="1" ht="14.5" x14ac:dyDescent="0.35">
      <c r="A812" s="68" t="s">
        <v>832</v>
      </c>
      <c r="B812" s="68" t="s">
        <v>9</v>
      </c>
      <c r="C812" s="68" t="s">
        <v>34</v>
      </c>
      <c r="D812" s="68" t="s">
        <v>35</v>
      </c>
      <c r="E812" s="68" t="s">
        <v>750</v>
      </c>
      <c r="F812" s="68" t="s">
        <v>406</v>
      </c>
      <c r="G812" s="68" t="s">
        <v>40</v>
      </c>
      <c r="H812" s="68" t="s">
        <v>724</v>
      </c>
      <c r="I812" s="68" t="s">
        <v>16</v>
      </c>
      <c r="J812" s="68">
        <v>25</v>
      </c>
      <c r="T812" s="68">
        <v>4.3869449166305901E-4</v>
      </c>
      <c r="U812" s="68">
        <v>4.88770985226617E-4</v>
      </c>
      <c r="V812" s="68">
        <v>7.5113659763672998E-6</v>
      </c>
      <c r="W812" s="68">
        <v>3.7044984061786803E-5</v>
      </c>
      <c r="X812" s="68">
        <v>1.9664517621621099E-5</v>
      </c>
      <c r="Y812" s="68">
        <v>1.02321332981413E-4</v>
      </c>
      <c r="Z812" s="68">
        <v>1.04937784512069E-4</v>
      </c>
      <c r="AA812" s="68">
        <v>2.23470576083648E-5</v>
      </c>
      <c r="AB812" s="68">
        <v>1.48998166367582E-5</v>
      </c>
      <c r="AC812" s="68">
        <v>1.5278921984035401E-5</v>
      </c>
      <c r="AD812" s="68">
        <v>2.3047325298079198E-6</v>
      </c>
      <c r="AE812" s="68">
        <v>1.3510393248470199E-5</v>
      </c>
      <c r="AF812" s="68">
        <v>3.6693339417790001E-6</v>
      </c>
      <c r="AG812" s="68">
        <v>2.166048773517E-6</v>
      </c>
      <c r="AH812" s="68" t="s">
        <v>752</v>
      </c>
    </row>
    <row r="813" spans="1:34" s="68" customFormat="1" ht="14.5" x14ac:dyDescent="0.35">
      <c r="A813" s="68" t="s">
        <v>832</v>
      </c>
      <c r="B813" s="68" t="s">
        <v>9</v>
      </c>
      <c r="C813" s="68" t="s">
        <v>34</v>
      </c>
      <c r="D813" s="68" t="s">
        <v>35</v>
      </c>
      <c r="E813" s="68" t="s">
        <v>750</v>
      </c>
      <c r="F813" s="68" t="s">
        <v>406</v>
      </c>
      <c r="G813" s="68" t="s">
        <v>40</v>
      </c>
      <c r="H813" s="68" t="s">
        <v>724</v>
      </c>
      <c r="I813" s="68" t="s">
        <v>17</v>
      </c>
      <c r="J813" s="68">
        <v>1</v>
      </c>
      <c r="T813" s="68">
        <v>0.92775111096903595</v>
      </c>
      <c r="U813" s="68">
        <v>1.0365855054686099</v>
      </c>
      <c r="V813" s="68">
        <v>7.7460804868275904E-2</v>
      </c>
      <c r="W813" s="68">
        <v>7.8548279077570698E-2</v>
      </c>
      <c r="X813" s="68">
        <v>4.1714317748426398E-2</v>
      </c>
      <c r="Y813" s="68">
        <v>0.22064615813066801</v>
      </c>
      <c r="Z813" s="68">
        <v>0.22636207136032099</v>
      </c>
      <c r="AA813" s="68">
        <v>4.8167787536775898E-2</v>
      </c>
      <c r="AB813" s="68">
        <v>3.2040904853435498E-2</v>
      </c>
      <c r="AC813" s="68">
        <v>3.2776998736139998E-2</v>
      </c>
      <c r="AD813" s="68">
        <v>4.9684875964453304E-3</v>
      </c>
      <c r="AE813" s="68">
        <v>2.91312935168235E-2</v>
      </c>
      <c r="AF813" s="68">
        <v>7.8871533555546994E-3</v>
      </c>
      <c r="AG813" s="68">
        <v>4.6724443604773203E-3</v>
      </c>
      <c r="AH813" s="68" t="s">
        <v>752</v>
      </c>
    </row>
    <row r="814" spans="1:34" s="68" customFormat="1" ht="14.5" x14ac:dyDescent="0.35">
      <c r="A814" s="68" t="s">
        <v>832</v>
      </c>
      <c r="B814" s="68" t="s">
        <v>9</v>
      </c>
      <c r="C814" s="68" t="s">
        <v>34</v>
      </c>
      <c r="D814" s="68" t="s">
        <v>35</v>
      </c>
      <c r="E814" s="68" t="s">
        <v>750</v>
      </c>
      <c r="F814" s="68" t="s">
        <v>406</v>
      </c>
      <c r="G814" s="68" t="s">
        <v>40</v>
      </c>
      <c r="H814" s="68" t="s">
        <v>724</v>
      </c>
      <c r="I814" s="68" t="s">
        <v>18</v>
      </c>
      <c r="J814" s="68">
        <v>298</v>
      </c>
      <c r="T814" s="68">
        <v>5.2292383406236595E-4</v>
      </c>
      <c r="U814" s="68">
        <v>5.8261501439012698E-4</v>
      </c>
      <c r="V814" s="68">
        <v>8.9535482438298192E-6</v>
      </c>
      <c r="W814" s="68">
        <v>4.4140516122079903E-5</v>
      </c>
      <c r="X814" s="68">
        <v>2.3446875830471501E-5</v>
      </c>
      <c r="Y814" s="68">
        <v>1.21967206272403E-4</v>
      </c>
      <c r="Z814" s="68">
        <v>1.2508583913838699E-4</v>
      </c>
      <c r="AA814" s="68">
        <v>2.6637692669170701E-5</v>
      </c>
      <c r="AB814" s="68">
        <v>1.7760581431015699E-5</v>
      </c>
      <c r="AC814" s="68">
        <v>1.82124750049702E-5</v>
      </c>
      <c r="AD814" s="68">
        <v>2.7472411755310301E-6</v>
      </c>
      <c r="AE814" s="68">
        <v>1.6104388752175501E-5</v>
      </c>
      <c r="AF814" s="68">
        <v>4.3738460586000004E-6</v>
      </c>
      <c r="AG814" s="68">
        <v>2.581930138033E-6</v>
      </c>
      <c r="AH814" s="68" t="s">
        <v>752</v>
      </c>
    </row>
    <row r="815" spans="1:34" s="68" customFormat="1" ht="14.5" x14ac:dyDescent="0.35">
      <c r="A815" s="68" t="s">
        <v>832</v>
      </c>
      <c r="B815" s="68" t="s">
        <v>9</v>
      </c>
      <c r="C815" s="68" t="s">
        <v>34</v>
      </c>
      <c r="D815" s="68" t="s">
        <v>35</v>
      </c>
      <c r="E815" s="68" t="s">
        <v>750</v>
      </c>
      <c r="F815" s="68" t="s">
        <v>1158</v>
      </c>
      <c r="G815" s="68" t="s">
        <v>40</v>
      </c>
      <c r="H815" s="68" t="s">
        <v>724</v>
      </c>
      <c r="I815" s="68" t="s">
        <v>16</v>
      </c>
      <c r="J815" s="68">
        <v>25</v>
      </c>
      <c r="AB815" s="68">
        <v>4.8046517984813296E-6</v>
      </c>
      <c r="AC815" s="68">
        <v>2.8227136527172101E-5</v>
      </c>
      <c r="AD815" s="68">
        <v>6.7409271186885103E-6</v>
      </c>
      <c r="AE815" s="68">
        <v>5.7753919586142899E-6</v>
      </c>
      <c r="AF815" s="68">
        <v>6.199707534537E-6</v>
      </c>
      <c r="AG815" s="68">
        <v>3.9786342242140003E-6</v>
      </c>
      <c r="AH815" s="68" t="s">
        <v>994</v>
      </c>
    </row>
    <row r="816" spans="1:34" s="68" customFormat="1" ht="14.5" x14ac:dyDescent="0.35">
      <c r="A816" s="68" t="s">
        <v>832</v>
      </c>
      <c r="B816" s="68" t="s">
        <v>9</v>
      </c>
      <c r="C816" s="68" t="s">
        <v>34</v>
      </c>
      <c r="D816" s="68" t="s">
        <v>35</v>
      </c>
      <c r="E816" s="68" t="s">
        <v>750</v>
      </c>
      <c r="F816" s="68" t="s">
        <v>1158</v>
      </c>
      <c r="G816" s="68" t="s">
        <v>40</v>
      </c>
      <c r="H816" s="68" t="s">
        <v>724</v>
      </c>
      <c r="I816" s="68" t="s">
        <v>17</v>
      </c>
      <c r="J816" s="68">
        <v>1</v>
      </c>
      <c r="AB816" s="68">
        <v>1.01897055342192E-2</v>
      </c>
      <c r="AC816" s="68">
        <v>5.9864111146826701E-2</v>
      </c>
      <c r="AD816" s="68">
        <v>1.42961582333146E-2</v>
      </c>
      <c r="AE816" s="68">
        <v>1.22484512658298E-2</v>
      </c>
      <c r="AF816" s="68">
        <v>1.3148339739246701E-2</v>
      </c>
      <c r="AG816" s="68">
        <v>8.4378874627136606E-3</v>
      </c>
      <c r="AH816" s="68" t="s">
        <v>994</v>
      </c>
    </row>
    <row r="817" spans="1:34" s="68" customFormat="1" ht="14.5" x14ac:dyDescent="0.35">
      <c r="A817" s="68" t="s">
        <v>832</v>
      </c>
      <c r="B817" s="68" t="s">
        <v>9</v>
      </c>
      <c r="C817" s="68" t="s">
        <v>34</v>
      </c>
      <c r="D817" s="68" t="s">
        <v>35</v>
      </c>
      <c r="E817" s="68" t="s">
        <v>750</v>
      </c>
      <c r="F817" s="68" t="s">
        <v>1158</v>
      </c>
      <c r="G817" s="68" t="s">
        <v>40</v>
      </c>
      <c r="H817" s="68" t="s">
        <v>724</v>
      </c>
      <c r="I817" s="68" t="s">
        <v>18</v>
      </c>
      <c r="J817" s="68">
        <v>298</v>
      </c>
      <c r="AB817" s="68">
        <v>5.7271449437897497E-6</v>
      </c>
      <c r="AC817" s="68">
        <v>3.3646746740389199E-5</v>
      </c>
      <c r="AD817" s="68">
        <v>8.0351851254767295E-6</v>
      </c>
      <c r="AE817" s="68">
        <v>6.8842672146684998E-6</v>
      </c>
      <c r="AF817" s="68">
        <v>7.390051381168E-6</v>
      </c>
      <c r="AG817" s="68">
        <v>4.7425319952630004E-6</v>
      </c>
      <c r="AH817" s="68" t="s">
        <v>994</v>
      </c>
    </row>
    <row r="818" spans="1:34" s="68" customFormat="1" ht="14.5" x14ac:dyDescent="0.35">
      <c r="A818" s="68" t="s">
        <v>832</v>
      </c>
      <c r="B818" s="68" t="s">
        <v>999</v>
      </c>
      <c r="C818" s="68" t="s">
        <v>34</v>
      </c>
      <c r="D818" s="68" t="s">
        <v>35</v>
      </c>
      <c r="E818" s="68" t="s">
        <v>750</v>
      </c>
      <c r="F818" s="68" t="s">
        <v>1008</v>
      </c>
      <c r="G818" s="68" t="s">
        <v>40</v>
      </c>
      <c r="H818" s="68" t="s">
        <v>724</v>
      </c>
      <c r="I818" s="68" t="s">
        <v>16</v>
      </c>
      <c r="J818" s="68">
        <v>25</v>
      </c>
      <c r="AC818" s="68">
        <v>3.3771843955242E-9</v>
      </c>
      <c r="AD818" s="68">
        <v>4.9950824935879897E-6</v>
      </c>
      <c r="AE818" s="68">
        <v>1.90299946259643E-6</v>
      </c>
      <c r="AF818" s="68">
        <v>2.0961485656739998E-6</v>
      </c>
      <c r="AG818" s="68">
        <v>1.500998250512E-6</v>
      </c>
      <c r="AH818" s="68" t="s">
        <v>1083</v>
      </c>
    </row>
    <row r="819" spans="1:34" s="68" customFormat="1" ht="14.5" x14ac:dyDescent="0.35">
      <c r="A819" s="68" t="s">
        <v>832</v>
      </c>
      <c r="B819" s="68" t="s">
        <v>999</v>
      </c>
      <c r="C819" s="68" t="s">
        <v>34</v>
      </c>
      <c r="D819" s="68" t="s">
        <v>35</v>
      </c>
      <c r="E819" s="68" t="s">
        <v>750</v>
      </c>
      <c r="F819" s="68" t="s">
        <v>1008</v>
      </c>
      <c r="G819" s="68" t="s">
        <v>40</v>
      </c>
      <c r="H819" s="68" t="s">
        <v>724</v>
      </c>
      <c r="I819" s="68" t="s">
        <v>17</v>
      </c>
      <c r="J819" s="68">
        <v>1</v>
      </c>
      <c r="AC819" s="68">
        <v>7.1623326660277299E-6</v>
      </c>
      <c r="AD819" s="68">
        <v>1.0593570952401399E-2</v>
      </c>
      <c r="AE819" s="68">
        <v>4.0358812602757201E-3</v>
      </c>
      <c r="AF819" s="68">
        <v>4.4455118780812796E-3</v>
      </c>
      <c r="AG819" s="68">
        <v>3.18331708968503E-3</v>
      </c>
      <c r="AH819" s="68" t="s">
        <v>1083</v>
      </c>
    </row>
    <row r="820" spans="1:34" s="68" customFormat="1" ht="14.5" x14ac:dyDescent="0.35">
      <c r="A820" s="68" t="s">
        <v>832</v>
      </c>
      <c r="B820" s="68" t="s">
        <v>999</v>
      </c>
      <c r="C820" s="68" t="s">
        <v>34</v>
      </c>
      <c r="D820" s="68" t="s">
        <v>35</v>
      </c>
      <c r="E820" s="68" t="s">
        <v>750</v>
      </c>
      <c r="F820" s="68" t="s">
        <v>1008</v>
      </c>
      <c r="G820" s="68" t="s">
        <v>40</v>
      </c>
      <c r="H820" s="68" t="s">
        <v>724</v>
      </c>
      <c r="I820" s="68" t="s">
        <v>18</v>
      </c>
      <c r="J820" s="68">
        <v>298</v>
      </c>
      <c r="AC820" s="68">
        <v>4.0256037994648599E-9</v>
      </c>
      <c r="AD820" s="68">
        <v>5.9541383323568999E-6</v>
      </c>
      <c r="AE820" s="68">
        <v>2.2683753594153598E-6</v>
      </c>
      <c r="AF820" s="68">
        <v>2.4986090902829999E-6</v>
      </c>
      <c r="AG820" s="68">
        <v>1.7891899146100001E-6</v>
      </c>
      <c r="AH820" s="68" t="s">
        <v>1083</v>
      </c>
    </row>
    <row r="821" spans="1:34" s="68" customFormat="1" ht="14.5" x14ac:dyDescent="0.35">
      <c r="A821" s="68" t="s">
        <v>832</v>
      </c>
      <c r="B821" s="68" t="s">
        <v>9</v>
      </c>
      <c r="C821" s="68" t="s">
        <v>34</v>
      </c>
      <c r="D821" s="68" t="s">
        <v>35</v>
      </c>
      <c r="E821" s="68" t="s">
        <v>750</v>
      </c>
      <c r="F821" s="68" t="s">
        <v>1082</v>
      </c>
      <c r="G821" s="68" t="s">
        <v>40</v>
      </c>
      <c r="H821" s="68" t="s">
        <v>725</v>
      </c>
      <c r="I821" s="68" t="s">
        <v>16</v>
      </c>
      <c r="J821" s="68">
        <v>25</v>
      </c>
      <c r="X821" s="68">
        <v>9.9834542062790001E-4</v>
      </c>
      <c r="Y821" s="68">
        <v>3.6122819630163901E-6</v>
      </c>
      <c r="Z821" s="68">
        <v>5.9262775151577201E-4</v>
      </c>
      <c r="AA821" s="68">
        <v>6.8878872126765201E-4</v>
      </c>
      <c r="AB821" s="68">
        <v>8.4203631230606295E-4</v>
      </c>
      <c r="AC821" s="68">
        <v>9.7608359928701301E-4</v>
      </c>
      <c r="AD821" s="68">
        <v>5.3201149901793698E-4</v>
      </c>
      <c r="AE821" s="68">
        <v>7.5746261247897702E-4</v>
      </c>
      <c r="AF821" s="68">
        <v>7.82637828262626E-4</v>
      </c>
      <c r="AG821" s="68">
        <v>6.3794008408970995E-4</v>
      </c>
      <c r="AH821" s="68" t="s">
        <v>868</v>
      </c>
    </row>
    <row r="822" spans="1:34" s="68" customFormat="1" ht="14.5" x14ac:dyDescent="0.35">
      <c r="A822" s="68" t="s">
        <v>832</v>
      </c>
      <c r="B822" s="68" t="s">
        <v>9</v>
      </c>
      <c r="C822" s="68" t="s">
        <v>34</v>
      </c>
      <c r="D822" s="68" t="s">
        <v>35</v>
      </c>
      <c r="E822" s="68" t="s">
        <v>750</v>
      </c>
      <c r="F822" s="68" t="s">
        <v>1082</v>
      </c>
      <c r="G822" s="68" t="s">
        <v>40</v>
      </c>
      <c r="H822" s="68" t="s">
        <v>725</v>
      </c>
      <c r="I822" s="68" t="s">
        <v>18</v>
      </c>
      <c r="J822" s="68">
        <v>298</v>
      </c>
      <c r="X822" s="68">
        <v>1.56191141057235E-3</v>
      </c>
      <c r="Y822" s="68">
        <v>5.6514151311391503E-6</v>
      </c>
      <c r="Z822" s="68">
        <v>9.2716611724642198E-4</v>
      </c>
      <c r="AA822" s="68">
        <v>1.0776099544232401E-3</v>
      </c>
      <c r="AB822" s="68">
        <v>1.3173658106028401E-3</v>
      </c>
      <c r="AC822" s="68">
        <v>1.52708279108453E-3</v>
      </c>
      <c r="AD822" s="68">
        <v>8.3233199021356204E-4</v>
      </c>
      <c r="AE822" s="68">
        <v>1.18505025722336E-3</v>
      </c>
      <c r="AF822" s="68">
        <v>1.2244368823168699E-3</v>
      </c>
      <c r="AG822" s="68">
        <v>9.9805726155835191E-4</v>
      </c>
      <c r="AH822" s="68" t="s">
        <v>868</v>
      </c>
    </row>
    <row r="823" spans="1:34" s="68" customFormat="1" ht="14.5" x14ac:dyDescent="0.35">
      <c r="A823" s="68" t="s">
        <v>832</v>
      </c>
      <c r="B823" s="68" t="s">
        <v>9</v>
      </c>
      <c r="C823" s="68" t="s">
        <v>34</v>
      </c>
      <c r="D823" s="68" t="s">
        <v>35</v>
      </c>
      <c r="E823" s="68" t="s">
        <v>761</v>
      </c>
      <c r="F823" s="68" t="s">
        <v>773</v>
      </c>
      <c r="G823" s="68" t="s">
        <v>40</v>
      </c>
      <c r="H823" s="68" t="s">
        <v>1039</v>
      </c>
      <c r="I823" s="68" t="s">
        <v>16</v>
      </c>
      <c r="J823" s="68">
        <v>25</v>
      </c>
      <c r="V823" s="68">
        <v>3.2471252909071103E-4</v>
      </c>
      <c r="W823" s="68">
        <v>4.1570659972505597E-4</v>
      </c>
      <c r="X823" s="68">
        <v>1.29277880651026E-4</v>
      </c>
      <c r="Y823" s="68">
        <v>9.7103772159397601E-5</v>
      </c>
      <c r="Z823" s="68">
        <v>7.6017492378357095E-5</v>
      </c>
      <c r="AA823" s="68">
        <v>1.01956294694786E-4</v>
      </c>
      <c r="AB823" s="68">
        <v>9.0680762349656106E-5</v>
      </c>
      <c r="AC823" s="68">
        <v>4.84713104518808E-5</v>
      </c>
      <c r="AD823" s="68">
        <v>3.5860622906594102E-5</v>
      </c>
      <c r="AE823" s="68">
        <v>5.8676358672138199E-5</v>
      </c>
      <c r="AF823" s="68">
        <v>7.4407223161930905E-5</v>
      </c>
      <c r="AG823" s="68">
        <v>5.5440222345493001E-5</v>
      </c>
      <c r="AH823" s="68" t="s">
        <v>1040</v>
      </c>
    </row>
    <row r="824" spans="1:34" s="68" customFormat="1" ht="14.5" x14ac:dyDescent="0.35">
      <c r="A824" s="68" t="s">
        <v>832</v>
      </c>
      <c r="B824" s="68" t="s">
        <v>9</v>
      </c>
      <c r="C824" s="68" t="s">
        <v>34</v>
      </c>
      <c r="D824" s="68" t="s">
        <v>35</v>
      </c>
      <c r="E824" s="68" t="s">
        <v>761</v>
      </c>
      <c r="F824" s="68" t="s">
        <v>773</v>
      </c>
      <c r="G824" s="68" t="s">
        <v>40</v>
      </c>
      <c r="H824" s="68" t="s">
        <v>1039</v>
      </c>
      <c r="I824" s="68" t="s">
        <v>17</v>
      </c>
      <c r="J824" s="68">
        <v>1</v>
      </c>
      <c r="V824" s="68">
        <v>0.68405755642291999</v>
      </c>
      <c r="W824" s="68">
        <v>0.87501061679927405</v>
      </c>
      <c r="X824" s="68">
        <v>0.212545318830233</v>
      </c>
      <c r="Y824" s="68">
        <v>0.15965450750699001</v>
      </c>
      <c r="Z824" s="68">
        <v>0.14351063966494301</v>
      </c>
      <c r="AA824" s="68">
        <v>0.15190895666305801</v>
      </c>
      <c r="AB824" s="68">
        <v>0.12807415883222401</v>
      </c>
      <c r="AC824" s="68">
        <v>9.3673092763014901E-2</v>
      </c>
      <c r="AD824" s="68">
        <v>7.6055301962354299E-2</v>
      </c>
      <c r="AE824" s="68">
        <v>0.124430646014591</v>
      </c>
      <c r="AF824" s="68">
        <v>0.157802838881823</v>
      </c>
      <c r="AG824" s="68">
        <v>0.13997336136943</v>
      </c>
      <c r="AH824" s="68" t="s">
        <v>1040</v>
      </c>
    </row>
    <row r="825" spans="1:34" s="68" customFormat="1" ht="14.5" x14ac:dyDescent="0.35">
      <c r="A825" s="68" t="s">
        <v>832</v>
      </c>
      <c r="B825" s="68" t="s">
        <v>9</v>
      </c>
      <c r="C825" s="68" t="s">
        <v>34</v>
      </c>
      <c r="D825" s="68" t="s">
        <v>35</v>
      </c>
      <c r="E825" s="68" t="s">
        <v>761</v>
      </c>
      <c r="F825" s="68" t="s">
        <v>773</v>
      </c>
      <c r="G825" s="68" t="s">
        <v>40</v>
      </c>
      <c r="H825" s="68" t="s">
        <v>1039</v>
      </c>
      <c r="I825" s="68" t="s">
        <v>18</v>
      </c>
      <c r="J825" s="68">
        <v>298</v>
      </c>
      <c r="V825" s="68">
        <v>4.4995844209755602E-4</v>
      </c>
      <c r="W825" s="68">
        <v>5.7607326995298702E-4</v>
      </c>
      <c r="X825" s="68">
        <v>1.8394431060911001E-4</v>
      </c>
      <c r="Y825" s="68">
        <v>1.3817929812753201E-4</v>
      </c>
      <c r="Z825" s="68">
        <v>9.3722976183167498E-5</v>
      </c>
      <c r="AA825" s="68">
        <v>1.32814167873445E-4</v>
      </c>
      <c r="AB825" s="68">
        <v>1.1934765985678E-4</v>
      </c>
      <c r="AC825" s="68">
        <v>6.6922799185973198E-5</v>
      </c>
      <c r="AD825" s="68">
        <v>4.2745862504660098E-5</v>
      </c>
      <c r="AE825" s="68">
        <v>6.9939565108800502E-5</v>
      </c>
      <c r="AF825" s="68">
        <v>8.8693410009021701E-5</v>
      </c>
      <c r="AG825" s="68">
        <v>8.1840328224297001E-5</v>
      </c>
      <c r="AH825" s="68" t="s">
        <v>1040</v>
      </c>
    </row>
    <row r="826" spans="1:34" s="68" customFormat="1" ht="14.5" x14ac:dyDescent="0.35">
      <c r="A826" s="68" t="s">
        <v>832</v>
      </c>
      <c r="B826" s="68" t="s">
        <v>9</v>
      </c>
      <c r="C826" s="68" t="s">
        <v>34</v>
      </c>
      <c r="D826" s="68" t="s">
        <v>35</v>
      </c>
      <c r="E826" s="68" t="s">
        <v>761</v>
      </c>
      <c r="F826" s="68" t="s">
        <v>851</v>
      </c>
      <c r="G826" s="68" t="s">
        <v>40</v>
      </c>
      <c r="H826" s="68" t="s">
        <v>1039</v>
      </c>
      <c r="I826" s="68" t="s">
        <v>16</v>
      </c>
      <c r="J826" s="68">
        <v>25</v>
      </c>
      <c r="X826" s="68">
        <v>3.8550564014085701E-4</v>
      </c>
      <c r="Y826" s="68">
        <v>3.0273671291697801E-4</v>
      </c>
      <c r="Z826" s="68">
        <v>1.3328380722245299E-4</v>
      </c>
      <c r="AA826" s="68">
        <v>2.3173160341442099E-4</v>
      </c>
      <c r="AB826" s="68">
        <v>3.8179527658719998E-3</v>
      </c>
      <c r="AC826" s="68">
        <v>2.0048730499748601E-3</v>
      </c>
      <c r="AD826" s="68">
        <v>1.35852789536006E-3</v>
      </c>
      <c r="AE826" s="68">
        <v>3.67147228782903E-3</v>
      </c>
      <c r="AH826" s="68" t="s">
        <v>1041</v>
      </c>
    </row>
    <row r="827" spans="1:34" s="68" customFormat="1" ht="14.5" x14ac:dyDescent="0.35">
      <c r="A827" s="68" t="s">
        <v>832</v>
      </c>
      <c r="B827" s="68" t="s">
        <v>9</v>
      </c>
      <c r="C827" s="68" t="s">
        <v>34</v>
      </c>
      <c r="D827" s="68" t="s">
        <v>35</v>
      </c>
      <c r="E827" s="68" t="s">
        <v>761</v>
      </c>
      <c r="F827" s="68" t="s">
        <v>851</v>
      </c>
      <c r="G827" s="68" t="s">
        <v>40</v>
      </c>
      <c r="H827" s="68" t="s">
        <v>1039</v>
      </c>
      <c r="I827" s="68" t="s">
        <v>17</v>
      </c>
      <c r="J827" s="68">
        <v>1</v>
      </c>
      <c r="X827" s="68">
        <v>0.132701591863016</v>
      </c>
      <c r="Y827" s="68">
        <v>0.104210347066612</v>
      </c>
      <c r="Z827" s="68">
        <v>0.24627279133535199</v>
      </c>
      <c r="AA827" s="68">
        <v>0.491459296218418</v>
      </c>
      <c r="AB827" s="68">
        <v>0.20377964162918</v>
      </c>
      <c r="AC827" s="68">
        <v>0.128565577235141</v>
      </c>
      <c r="AD827" s="68">
        <v>8.4857856629466794E-2</v>
      </c>
      <c r="AE827" s="68">
        <v>0.25613250264621301</v>
      </c>
      <c r="AH827" s="68" t="s">
        <v>1041</v>
      </c>
    </row>
    <row r="828" spans="1:34" s="68" customFormat="1" ht="14.5" x14ac:dyDescent="0.35">
      <c r="A828" s="68" t="s">
        <v>832</v>
      </c>
      <c r="B828" s="68" t="s">
        <v>9</v>
      </c>
      <c r="C828" s="68" t="s">
        <v>34</v>
      </c>
      <c r="D828" s="68" t="s">
        <v>35</v>
      </c>
      <c r="E828" s="68" t="s">
        <v>761</v>
      </c>
      <c r="F828" s="68" t="s">
        <v>851</v>
      </c>
      <c r="G828" s="68" t="s">
        <v>40</v>
      </c>
      <c r="H828" s="68" t="s">
        <v>1039</v>
      </c>
      <c r="I828" s="68" t="s">
        <v>18</v>
      </c>
      <c r="J828" s="68">
        <v>298</v>
      </c>
      <c r="X828" s="68">
        <v>6.3312984831691505E-4</v>
      </c>
      <c r="Y828" s="68">
        <v>4.9719588762625199E-4</v>
      </c>
      <c r="Z828" s="68">
        <v>1.7014630742268901E-4</v>
      </c>
      <c r="AA828" s="68">
        <v>2.7623333664731199E-4</v>
      </c>
      <c r="AB828" s="68">
        <v>5.9521416510687599E-3</v>
      </c>
      <c r="AC828" s="68">
        <v>3.1223543989745998E-3</v>
      </c>
      <c r="AD828" s="68">
        <v>2.11602383878828E-3</v>
      </c>
      <c r="AE828" s="68">
        <v>5.7070719270809998E-3</v>
      </c>
      <c r="AH828" s="68" t="s">
        <v>1041</v>
      </c>
    </row>
    <row r="829" spans="1:34" s="68" customFormat="1" ht="14.5" x14ac:dyDescent="0.35">
      <c r="A829" s="68" t="s">
        <v>832</v>
      </c>
      <c r="B829" s="68" t="s">
        <v>9</v>
      </c>
      <c r="C829" s="68" t="s">
        <v>34</v>
      </c>
      <c r="D829" s="68" t="s">
        <v>35</v>
      </c>
      <c r="E829" s="68" t="s">
        <v>761</v>
      </c>
      <c r="F829" s="68" t="s">
        <v>974</v>
      </c>
      <c r="G829" s="68" t="s">
        <v>40</v>
      </c>
      <c r="H829" s="68" t="s">
        <v>1039</v>
      </c>
      <c r="I829" s="68" t="s">
        <v>16</v>
      </c>
      <c r="J829" s="68">
        <v>25</v>
      </c>
      <c r="AA829" s="68">
        <v>1.14183044967168E-5</v>
      </c>
      <c r="AB829" s="68">
        <v>1.230857709259E-5</v>
      </c>
      <c r="AC829" s="68">
        <v>1.09631790388751E-5</v>
      </c>
      <c r="AD829" s="68">
        <v>6.3809677356250798E-6</v>
      </c>
      <c r="AE829" s="68">
        <v>9.3832442161110194E-6</v>
      </c>
      <c r="AF829" s="68">
        <v>1.6131137840601501E-5</v>
      </c>
      <c r="AG829" s="68">
        <v>1.0673622153416001E-5</v>
      </c>
      <c r="AH829" s="68" t="s">
        <v>1042</v>
      </c>
    </row>
    <row r="830" spans="1:34" s="68" customFormat="1" ht="14.5" x14ac:dyDescent="0.35">
      <c r="A830" s="68" t="s">
        <v>832</v>
      </c>
      <c r="B830" s="68" t="s">
        <v>9</v>
      </c>
      <c r="C830" s="68" t="s">
        <v>34</v>
      </c>
      <c r="D830" s="68" t="s">
        <v>35</v>
      </c>
      <c r="E830" s="68" t="s">
        <v>761</v>
      </c>
      <c r="F830" s="68" t="s">
        <v>974</v>
      </c>
      <c r="G830" s="68" t="s">
        <v>40</v>
      </c>
      <c r="H830" s="68" t="s">
        <v>1039</v>
      </c>
      <c r="I830" s="68" t="s">
        <v>17</v>
      </c>
      <c r="J830" s="68">
        <v>1</v>
      </c>
      <c r="AA830" s="68">
        <v>2.0683412732697502E-2</v>
      </c>
      <c r="AB830" s="68">
        <v>2.4568768945797001E-2</v>
      </c>
      <c r="AC830" s="68">
        <v>1.81491731204587E-2</v>
      </c>
      <c r="AD830" s="68">
        <v>1.07359162007916E-2</v>
      </c>
      <c r="AE830" s="68">
        <v>1.9122090135632899E-2</v>
      </c>
      <c r="AF830" s="68">
        <v>3.4211139322291501E-2</v>
      </c>
      <c r="AG830" s="68">
        <v>2.6947680228481399E-2</v>
      </c>
      <c r="AH830" s="68" t="s">
        <v>1042</v>
      </c>
    </row>
    <row r="831" spans="1:34" s="68" customFormat="1" ht="14.5" x14ac:dyDescent="0.35">
      <c r="A831" s="68" t="s">
        <v>832</v>
      </c>
      <c r="B831" s="68" t="s">
        <v>9</v>
      </c>
      <c r="C831" s="68" t="s">
        <v>34</v>
      </c>
      <c r="D831" s="68" t="s">
        <v>35</v>
      </c>
      <c r="E831" s="68" t="s">
        <v>761</v>
      </c>
      <c r="F831" s="68" t="s">
        <v>974</v>
      </c>
      <c r="G831" s="68" t="s">
        <v>40</v>
      </c>
      <c r="H831" s="68" t="s">
        <v>1039</v>
      </c>
      <c r="I831" s="68" t="s">
        <v>18</v>
      </c>
      <c r="J831" s="68">
        <v>298</v>
      </c>
      <c r="AA831" s="68">
        <v>1.53226923565023E-5</v>
      </c>
      <c r="AB831" s="68">
        <v>1.49414791441232E-5</v>
      </c>
      <c r="AC831" s="68">
        <v>1.3962962213861001E-5</v>
      </c>
      <c r="AD831" s="68">
        <v>8.0961661952704805E-6</v>
      </c>
      <c r="AE831" s="68">
        <v>1.19644377845925E-5</v>
      </c>
      <c r="AF831" s="68">
        <v>1.92283163059971E-5</v>
      </c>
      <c r="AG831" s="68">
        <v>1.5756116365179001E-5</v>
      </c>
      <c r="AH831" s="68" t="s">
        <v>1042</v>
      </c>
    </row>
    <row r="832" spans="1:34" s="68" customFormat="1" ht="14.5" x14ac:dyDescent="0.35">
      <c r="A832" s="68" t="s">
        <v>832</v>
      </c>
      <c r="B832" s="68" t="s">
        <v>177</v>
      </c>
      <c r="C832" s="68" t="s">
        <v>34</v>
      </c>
      <c r="D832" s="68" t="s">
        <v>35</v>
      </c>
      <c r="E832" s="68" t="s">
        <v>753</v>
      </c>
      <c r="F832" s="68" t="s">
        <v>592</v>
      </c>
      <c r="G832" s="68" t="s">
        <v>40</v>
      </c>
      <c r="H832" s="68" t="s">
        <v>726</v>
      </c>
      <c r="I832" s="68" t="s">
        <v>17</v>
      </c>
      <c r="J832" s="68">
        <v>1</v>
      </c>
      <c r="T832" s="68">
        <v>4.4630905628741599E-3</v>
      </c>
      <c r="U832" s="68">
        <v>1.25261232140892E-3</v>
      </c>
      <c r="AH832" s="68" t="s">
        <v>763</v>
      </c>
    </row>
    <row r="833" spans="1:34" s="68" customFormat="1" ht="14.5" x14ac:dyDescent="0.35">
      <c r="A833" s="68" t="s">
        <v>832</v>
      </c>
      <c r="B833" s="68" t="s">
        <v>9</v>
      </c>
      <c r="C833" s="68" t="s">
        <v>34</v>
      </c>
      <c r="D833" s="68" t="s">
        <v>35</v>
      </c>
      <c r="E833" s="68" t="s">
        <v>753</v>
      </c>
      <c r="F833" s="68" t="s">
        <v>1161</v>
      </c>
      <c r="G833" s="68" t="s">
        <v>40</v>
      </c>
      <c r="H833" s="68" t="s">
        <v>723</v>
      </c>
      <c r="I833" s="68" t="s">
        <v>16</v>
      </c>
      <c r="J833" s="68">
        <v>25</v>
      </c>
      <c r="K833" s="68">
        <v>5.70982479983941E-5</v>
      </c>
      <c r="L833" s="68">
        <v>5.60591285849352E-5</v>
      </c>
      <c r="M833" s="68">
        <v>5.49310774787934E-5</v>
      </c>
      <c r="N833" s="68">
        <v>5.5091230819577202E-5</v>
      </c>
      <c r="O833" s="68">
        <v>5.6269909509309601E-5</v>
      </c>
      <c r="P833" s="68">
        <v>5.5258088604614001E-5</v>
      </c>
      <c r="Q833" s="68">
        <v>5.5478487934206202E-5</v>
      </c>
      <c r="R833" s="68">
        <v>5.1315944511327601E-5</v>
      </c>
      <c r="S833" s="68">
        <v>5.5129487685219499E-5</v>
      </c>
      <c r="T833" s="68">
        <v>4.9206066531660399E-5</v>
      </c>
      <c r="X833" s="68">
        <v>1.47575699799702E-5</v>
      </c>
      <c r="Y833" s="68">
        <v>1.8079318825242599E-5</v>
      </c>
      <c r="Z833" s="68">
        <v>3.5516776753225699E-6</v>
      </c>
      <c r="AB833" s="68">
        <v>5.3755209703572597E-7</v>
      </c>
      <c r="AH833" s="68" t="s">
        <v>755</v>
      </c>
    </row>
    <row r="834" spans="1:34" s="68" customFormat="1" ht="14.5" x14ac:dyDescent="0.35">
      <c r="A834" s="68" t="s">
        <v>832</v>
      </c>
      <c r="B834" s="68" t="s">
        <v>9</v>
      </c>
      <c r="C834" s="68" t="s">
        <v>34</v>
      </c>
      <c r="D834" s="68" t="s">
        <v>35</v>
      </c>
      <c r="E834" s="68" t="s">
        <v>753</v>
      </c>
      <c r="F834" s="68" t="s">
        <v>1161</v>
      </c>
      <c r="G834" s="68" t="s">
        <v>40</v>
      </c>
      <c r="H834" s="68" t="s">
        <v>723</v>
      </c>
      <c r="I834" s="68" t="s">
        <v>17</v>
      </c>
      <c r="J834" s="68">
        <v>1</v>
      </c>
      <c r="K834" s="68">
        <v>0.21195780608857401</v>
      </c>
      <c r="L834" s="68">
        <v>0.20910136087273601</v>
      </c>
      <c r="M834" s="68">
        <v>0.205001834356628</v>
      </c>
      <c r="N834" s="68">
        <v>0.20524213186668899</v>
      </c>
      <c r="O834" s="68">
        <v>0.20979238066727299</v>
      </c>
      <c r="P834" s="68">
        <v>0.20591130301637101</v>
      </c>
      <c r="Q834" s="68">
        <v>0.206995539151894</v>
      </c>
      <c r="R834" s="68">
        <v>0.19121139370679999</v>
      </c>
      <c r="S834" s="68">
        <v>0.20551951509286201</v>
      </c>
      <c r="T834" s="68">
        <v>0.18342821735259399</v>
      </c>
      <c r="X834" s="68">
        <v>5.1262607108215098E-3</v>
      </c>
      <c r="Y834" s="68">
        <v>6.1235422548042697E-3</v>
      </c>
      <c r="Z834" s="68">
        <v>1.2025541424041399E-3</v>
      </c>
      <c r="AB834" s="68">
        <v>1.8337163159491099E-4</v>
      </c>
      <c r="AH834" s="68" t="s">
        <v>755</v>
      </c>
    </row>
    <row r="835" spans="1:34" s="68" customFormat="1" ht="14.5" x14ac:dyDescent="0.35">
      <c r="A835" s="68" t="s">
        <v>832</v>
      </c>
      <c r="B835" s="68" t="s">
        <v>9</v>
      </c>
      <c r="C835" s="68" t="s">
        <v>34</v>
      </c>
      <c r="D835" s="68" t="s">
        <v>35</v>
      </c>
      <c r="E835" s="68" t="s">
        <v>753</v>
      </c>
      <c r="F835" s="68" t="s">
        <v>1161</v>
      </c>
      <c r="G835" s="68" t="s">
        <v>40</v>
      </c>
      <c r="H835" s="68" t="s">
        <v>723</v>
      </c>
      <c r="I835" s="68" t="s">
        <v>18</v>
      </c>
      <c r="J835" s="68">
        <v>298</v>
      </c>
      <c r="K835" s="68">
        <v>1.0807168348009599E-3</v>
      </c>
      <c r="L835" s="68">
        <v>1.0671234015435301E-3</v>
      </c>
      <c r="M835" s="68">
        <v>1.0463063322417501E-3</v>
      </c>
      <c r="N835" s="68">
        <v>1.0471879825830199E-3</v>
      </c>
      <c r="O835" s="68">
        <v>1.07055804631633E-3</v>
      </c>
      <c r="P835" s="68">
        <v>1.0506481809239301E-3</v>
      </c>
      <c r="Q835" s="68">
        <v>1.0564344900168101E-3</v>
      </c>
      <c r="R835" s="68">
        <v>9.7563317328569401E-4</v>
      </c>
      <c r="S835" s="68">
        <v>1.0487335824154E-3</v>
      </c>
      <c r="T835" s="68">
        <v>8.7752806597864695E-4</v>
      </c>
      <c r="X835" s="68">
        <v>2.5589067943816299E-5</v>
      </c>
      <c r="Y835" s="68">
        <v>3.1349582385992602E-5</v>
      </c>
      <c r="Z835" s="68">
        <v>6.1582441327917303E-6</v>
      </c>
      <c r="AB835" s="68">
        <v>9.3306484798228703E-7</v>
      </c>
      <c r="AH835" s="68" t="s">
        <v>755</v>
      </c>
    </row>
    <row r="836" spans="1:34" s="68" customFormat="1" ht="14.5" x14ac:dyDescent="0.35">
      <c r="A836" s="68" t="s">
        <v>832</v>
      </c>
      <c r="B836" s="68" t="s">
        <v>9</v>
      </c>
      <c r="C836" s="68" t="s">
        <v>34</v>
      </c>
      <c r="D836" s="68" t="s">
        <v>35</v>
      </c>
      <c r="E836" s="68" t="s">
        <v>753</v>
      </c>
      <c r="F836" s="68" t="s">
        <v>888</v>
      </c>
      <c r="G836" s="68" t="s">
        <v>40</v>
      </c>
      <c r="H836" s="68" t="s">
        <v>724</v>
      </c>
      <c r="I836" s="68" t="s">
        <v>16</v>
      </c>
      <c r="J836" s="68">
        <v>25</v>
      </c>
      <c r="Y836" s="68">
        <v>8.31882429511013E-7</v>
      </c>
      <c r="Z836" s="68">
        <v>5.2081961561423604E-6</v>
      </c>
      <c r="AA836" s="68">
        <v>7.5737470558069803E-6</v>
      </c>
      <c r="AB836" s="68">
        <v>5.9671003623506897E-6</v>
      </c>
      <c r="AC836" s="68">
        <v>9.3492620775856394E-6</v>
      </c>
      <c r="AD836" s="68">
        <v>2.0215856209488199E-5</v>
      </c>
      <c r="AE836" s="68">
        <v>4.5486058288273796E-6</v>
      </c>
      <c r="AF836" s="68">
        <v>7.7088746841999998E-6</v>
      </c>
      <c r="AG836" s="68">
        <v>2.391373206782E-6</v>
      </c>
      <c r="AH836" s="68" t="s">
        <v>889</v>
      </c>
    </row>
    <row r="837" spans="1:34" s="68" customFormat="1" ht="14.5" x14ac:dyDescent="0.35">
      <c r="A837" s="68" t="s">
        <v>832</v>
      </c>
      <c r="B837" s="68" t="s">
        <v>9</v>
      </c>
      <c r="C837" s="68" t="s">
        <v>34</v>
      </c>
      <c r="D837" s="68" t="s">
        <v>35</v>
      </c>
      <c r="E837" s="68" t="s">
        <v>753</v>
      </c>
      <c r="F837" s="68" t="s">
        <v>888</v>
      </c>
      <c r="G837" s="68" t="s">
        <v>40</v>
      </c>
      <c r="H837" s="68" t="s">
        <v>724</v>
      </c>
      <c r="I837" s="68" t="s">
        <v>17</v>
      </c>
      <c r="J837" s="68">
        <v>1</v>
      </c>
      <c r="Y837" s="68">
        <v>1.7933419753916699E-3</v>
      </c>
      <c r="Z837" s="68">
        <v>1.12347953745817E-2</v>
      </c>
      <c r="AA837" s="68">
        <v>1.6341932692186301E-2</v>
      </c>
      <c r="AB837" s="68">
        <v>1.28522781229956E-2</v>
      </c>
      <c r="AC837" s="68">
        <v>2.0147031171529099E-2</v>
      </c>
      <c r="AD837" s="68">
        <v>4.3592294837357201E-2</v>
      </c>
      <c r="AE837" s="68">
        <v>9.80507039640394E-3</v>
      </c>
      <c r="AF837" s="68">
        <v>1.6631452913311501E-2</v>
      </c>
      <c r="AG837" s="68">
        <v>5.1560932746294004E-3</v>
      </c>
      <c r="AH837" s="68" t="s">
        <v>889</v>
      </c>
    </row>
    <row r="838" spans="1:34" s="68" customFormat="1" ht="14.5" x14ac:dyDescent="0.35">
      <c r="A838" s="68" t="s">
        <v>832</v>
      </c>
      <c r="B838" s="68" t="s">
        <v>9</v>
      </c>
      <c r="C838" s="68" t="s">
        <v>34</v>
      </c>
      <c r="D838" s="68" t="s">
        <v>35</v>
      </c>
      <c r="E838" s="68" t="s">
        <v>753</v>
      </c>
      <c r="F838" s="68" t="s">
        <v>888</v>
      </c>
      <c r="G838" s="68" t="s">
        <v>40</v>
      </c>
      <c r="H838" s="68" t="s">
        <v>724</v>
      </c>
      <c r="I838" s="68" t="s">
        <v>18</v>
      </c>
      <c r="J838" s="68">
        <v>298</v>
      </c>
      <c r="Y838" s="68">
        <v>9.9160385597712203E-7</v>
      </c>
      <c r="Z838" s="68">
        <v>6.2081698181216904E-6</v>
      </c>
      <c r="AA838" s="68">
        <v>9.0279064905219095E-6</v>
      </c>
      <c r="AB838" s="68">
        <v>7.1127836319220296E-6</v>
      </c>
      <c r="AC838" s="68">
        <v>1.11443203964821E-5</v>
      </c>
      <c r="AD838" s="68">
        <v>2.409730060171E-5</v>
      </c>
      <c r="AE838" s="68">
        <v>5.4219381479622804E-6</v>
      </c>
      <c r="AF838" s="68">
        <v>9.1889786235660006E-6</v>
      </c>
      <c r="AG838" s="68">
        <v>2.8505168624840002E-6</v>
      </c>
      <c r="AH838" s="68" t="s">
        <v>889</v>
      </c>
    </row>
    <row r="839" spans="1:34" s="68" customFormat="1" ht="14.5" x14ac:dyDescent="0.35">
      <c r="A839" s="68" t="s">
        <v>832</v>
      </c>
      <c r="B839" s="68" t="s">
        <v>9</v>
      </c>
      <c r="C839" s="68" t="s">
        <v>34</v>
      </c>
      <c r="D839" s="68" t="s">
        <v>35</v>
      </c>
      <c r="E839" s="68" t="s">
        <v>753</v>
      </c>
      <c r="F839" s="68" t="s">
        <v>890</v>
      </c>
      <c r="G839" s="68" t="s">
        <v>40</v>
      </c>
      <c r="H839" s="68" t="s">
        <v>724</v>
      </c>
      <c r="I839" s="68" t="s">
        <v>16</v>
      </c>
      <c r="J839" s="68">
        <v>25</v>
      </c>
      <c r="Y839" s="68">
        <v>7.2660355442492403E-9</v>
      </c>
      <c r="Z839" s="68">
        <v>3.7284932617286402E-8</v>
      </c>
      <c r="AD839" s="68">
        <v>1.46483763277693E-6</v>
      </c>
      <c r="AE839" s="68">
        <v>1.96217155245595E-6</v>
      </c>
      <c r="AF839" s="68">
        <v>1.173271445687E-6</v>
      </c>
      <c r="AG839" s="68">
        <v>2.15799914124E-7</v>
      </c>
      <c r="AH839" s="68" t="s">
        <v>891</v>
      </c>
    </row>
    <row r="840" spans="1:34" s="68" customFormat="1" ht="14.5" x14ac:dyDescent="0.35">
      <c r="A840" s="68" t="s">
        <v>832</v>
      </c>
      <c r="B840" s="68" t="s">
        <v>9</v>
      </c>
      <c r="C840" s="68" t="s">
        <v>34</v>
      </c>
      <c r="D840" s="68" t="s">
        <v>35</v>
      </c>
      <c r="E840" s="68" t="s">
        <v>753</v>
      </c>
      <c r="F840" s="68" t="s">
        <v>890</v>
      </c>
      <c r="G840" s="68" t="s">
        <v>40</v>
      </c>
      <c r="H840" s="68" t="s">
        <v>724</v>
      </c>
      <c r="I840" s="68" t="s">
        <v>17</v>
      </c>
      <c r="J840" s="68">
        <v>1</v>
      </c>
      <c r="Y840" s="68">
        <v>1.5662436300006201E-5</v>
      </c>
      <c r="Z840" s="68">
        <v>8.06351083189786E-5</v>
      </c>
      <c r="AD840" s="68">
        <v>3.1646915617602502E-3</v>
      </c>
      <c r="AE840" s="68">
        <v>4.2292628653127703E-3</v>
      </c>
      <c r="AF840" s="68">
        <v>2.5354727775638501E-3</v>
      </c>
      <c r="AG840" s="68">
        <v>4.6373455114624701E-4</v>
      </c>
      <c r="AH840" s="68" t="s">
        <v>891</v>
      </c>
    </row>
    <row r="841" spans="1:34" s="68" customFormat="1" ht="14.5" x14ac:dyDescent="0.35">
      <c r="A841" s="68" t="s">
        <v>832</v>
      </c>
      <c r="B841" s="68" t="s">
        <v>9</v>
      </c>
      <c r="C841" s="68" t="s">
        <v>34</v>
      </c>
      <c r="D841" s="68" t="s">
        <v>35</v>
      </c>
      <c r="E841" s="68" t="s">
        <v>753</v>
      </c>
      <c r="F841" s="68" t="s">
        <v>890</v>
      </c>
      <c r="G841" s="68" t="s">
        <v>40</v>
      </c>
      <c r="H841" s="68" t="s">
        <v>724</v>
      </c>
      <c r="I841" s="68" t="s">
        <v>18</v>
      </c>
      <c r="J841" s="68">
        <v>298</v>
      </c>
      <c r="Y841" s="68">
        <v>8.6611143687450904E-9</v>
      </c>
      <c r="Z841" s="68">
        <v>4.4443639679805401E-8</v>
      </c>
      <c r="AD841" s="68">
        <v>1.7460864582701001E-6</v>
      </c>
      <c r="AE841" s="68">
        <v>2.33890849052713E-6</v>
      </c>
      <c r="AF841" s="68">
        <v>1.3985395632590001E-6</v>
      </c>
      <c r="AG841" s="68">
        <v>2.57233497636E-7</v>
      </c>
      <c r="AH841" s="68" t="s">
        <v>891</v>
      </c>
    </row>
    <row r="842" spans="1:34" s="68" customFormat="1" ht="14.5" x14ac:dyDescent="0.35">
      <c r="A842" s="68" t="s">
        <v>832</v>
      </c>
      <c r="B842" s="68" t="s">
        <v>9</v>
      </c>
      <c r="C842" s="68" t="s">
        <v>34</v>
      </c>
      <c r="D842" s="68" t="s">
        <v>35</v>
      </c>
      <c r="E842" s="68" t="s">
        <v>753</v>
      </c>
      <c r="F842" s="68" t="s">
        <v>38</v>
      </c>
      <c r="G842" s="68" t="s">
        <v>40</v>
      </c>
      <c r="H842" s="68" t="s">
        <v>723</v>
      </c>
      <c r="I842" s="68" t="s">
        <v>16</v>
      </c>
      <c r="J842" s="68">
        <v>25</v>
      </c>
      <c r="K842" s="68">
        <v>5.8683318616628199E-5</v>
      </c>
      <c r="L842" s="68">
        <v>6.0962717619202502E-5</v>
      </c>
      <c r="M842" s="68">
        <v>5.7489004141864502E-5</v>
      </c>
      <c r="N842" s="68">
        <v>5.6747070249297601E-5</v>
      </c>
      <c r="O842" s="68">
        <v>6.0848994574349003E-5</v>
      </c>
      <c r="P842" s="68">
        <v>6.0582679160676202E-5</v>
      </c>
      <c r="Q842" s="68">
        <v>5.8896546192306003E-5</v>
      </c>
      <c r="R842" s="68">
        <v>5.4195347624065803E-5</v>
      </c>
      <c r="S842" s="68">
        <v>5.9026659887262997E-5</v>
      </c>
      <c r="T842" s="68">
        <v>5.08949023930246E-5</v>
      </c>
      <c r="Y842" s="68">
        <v>8.88119370112258E-7</v>
      </c>
      <c r="Z842" s="68">
        <v>2.8828235546918699E-8</v>
      </c>
      <c r="AC842" s="68">
        <v>5.6391408681306298E-6</v>
      </c>
      <c r="AD842" s="68">
        <v>1.7786807741977399E-5</v>
      </c>
      <c r="AE842" s="68">
        <v>9.4254176170773793E-6</v>
      </c>
      <c r="AF842" s="68">
        <v>7.3499132734669997E-6</v>
      </c>
      <c r="AG842" s="68">
        <v>1.2800458903799999E-7</v>
      </c>
      <c r="AH842" s="68" t="s">
        <v>756</v>
      </c>
    </row>
    <row r="843" spans="1:34" s="68" customFormat="1" ht="14.5" x14ac:dyDescent="0.35">
      <c r="A843" s="68" t="s">
        <v>832</v>
      </c>
      <c r="B843" s="68" t="s">
        <v>9</v>
      </c>
      <c r="C843" s="68" t="s">
        <v>34</v>
      </c>
      <c r="D843" s="68" t="s">
        <v>35</v>
      </c>
      <c r="E843" s="68" t="s">
        <v>753</v>
      </c>
      <c r="F843" s="68" t="s">
        <v>38</v>
      </c>
      <c r="G843" s="68" t="s">
        <v>40</v>
      </c>
      <c r="H843" s="68" t="s">
        <v>723</v>
      </c>
      <c r="I843" s="68" t="s">
        <v>17</v>
      </c>
      <c r="J843" s="68">
        <v>1</v>
      </c>
      <c r="K843" s="68">
        <v>0.218747360155054</v>
      </c>
      <c r="L843" s="68">
        <v>0.22694921473492</v>
      </c>
      <c r="M843" s="68">
        <v>0.214286904817831</v>
      </c>
      <c r="N843" s="68">
        <v>0.211578375706722</v>
      </c>
      <c r="O843" s="68">
        <v>0.22680153700063399</v>
      </c>
      <c r="P843" s="68">
        <v>0.225790912431622</v>
      </c>
      <c r="Q843" s="68">
        <v>0.219536202783813</v>
      </c>
      <c r="R843" s="68">
        <v>0.20173030388278601</v>
      </c>
      <c r="S843" s="68">
        <v>0.220118451709821</v>
      </c>
      <c r="T843" s="68">
        <v>0.18965658522665499</v>
      </c>
      <c r="Y843" s="68">
        <v>3.0083069462578899E-4</v>
      </c>
      <c r="Z843" s="68">
        <v>9.76292515759506E-6</v>
      </c>
      <c r="AC843" s="68">
        <v>1.9099391879975501E-3</v>
      </c>
      <c r="AD843" s="68">
        <v>6.0259068273709297E-3</v>
      </c>
      <c r="AE843" s="68">
        <v>3.1926461819263099E-3</v>
      </c>
      <c r="AF843" s="68">
        <v>2.49042996430779E-3</v>
      </c>
      <c r="AG843" s="68">
        <v>4.3352550126471999E-5</v>
      </c>
      <c r="AH843" s="68" t="s">
        <v>756</v>
      </c>
    </row>
    <row r="844" spans="1:34" s="68" customFormat="1" ht="14.5" x14ac:dyDescent="0.35">
      <c r="A844" s="68" t="s">
        <v>832</v>
      </c>
      <c r="B844" s="68" t="s">
        <v>9</v>
      </c>
      <c r="C844" s="68" t="s">
        <v>34</v>
      </c>
      <c r="D844" s="68" t="s">
        <v>35</v>
      </c>
      <c r="E844" s="68" t="s">
        <v>753</v>
      </c>
      <c r="F844" s="68" t="s">
        <v>38</v>
      </c>
      <c r="G844" s="68" t="s">
        <v>40</v>
      </c>
      <c r="H844" s="68" t="s">
        <v>723</v>
      </c>
      <c r="I844" s="68" t="s">
        <v>18</v>
      </c>
      <c r="J844" s="68">
        <v>298</v>
      </c>
      <c r="K844" s="68">
        <v>1.11621325956599E-3</v>
      </c>
      <c r="L844" s="68">
        <v>1.1577805195747701E-3</v>
      </c>
      <c r="M844" s="68">
        <v>1.0934444183761599E-3</v>
      </c>
      <c r="N844" s="68">
        <v>1.0796786191553101E-3</v>
      </c>
      <c r="O844" s="68">
        <v>1.15729377441442E-3</v>
      </c>
      <c r="P844" s="68">
        <v>1.1521195098621699E-3</v>
      </c>
      <c r="Q844" s="68">
        <v>1.1202327484697301E-3</v>
      </c>
      <c r="R844" s="68">
        <v>1.0291015326933501E-3</v>
      </c>
      <c r="S844" s="68">
        <v>1.12329774288361E-3</v>
      </c>
      <c r="T844" s="68">
        <v>9.0726920714785599E-4</v>
      </c>
      <c r="Y844" s="68">
        <v>1.5400205716175199E-6</v>
      </c>
      <c r="Z844" s="68">
        <v>4.9986654358176E-8</v>
      </c>
      <c r="AC844" s="68">
        <v>9.7781723431706898E-6</v>
      </c>
      <c r="AD844" s="68">
        <v>3.0843545630459403E-5</v>
      </c>
      <c r="AE844" s="68">
        <v>1.63437779880777E-5</v>
      </c>
      <c r="AF844" s="68">
        <v>1.2745503812839999E-5</v>
      </c>
      <c r="AG844" s="68">
        <v>2.21954753761E-7</v>
      </c>
      <c r="AH844" s="68" t="s">
        <v>756</v>
      </c>
    </row>
    <row r="845" spans="1:34" s="68" customFormat="1" ht="14.5" x14ac:dyDescent="0.35">
      <c r="A845" s="68" t="s">
        <v>832</v>
      </c>
      <c r="B845" s="68" t="s">
        <v>9</v>
      </c>
      <c r="C845" s="68" t="s">
        <v>34</v>
      </c>
      <c r="D845" s="68" t="s">
        <v>35</v>
      </c>
      <c r="E845" s="68" t="s">
        <v>753</v>
      </c>
      <c r="F845" s="68" t="s">
        <v>892</v>
      </c>
      <c r="G845" s="68" t="s">
        <v>40</v>
      </c>
      <c r="H845" s="68" t="s">
        <v>723</v>
      </c>
      <c r="I845" s="68" t="s">
        <v>16</v>
      </c>
      <c r="J845" s="68">
        <v>25</v>
      </c>
      <c r="Y845" s="68">
        <v>1.21282371449811E-5</v>
      </c>
      <c r="Z845" s="68">
        <v>1.4919145862660499E-6</v>
      </c>
      <c r="AC845" s="68">
        <v>1.3433940549941801E-5</v>
      </c>
      <c r="AD845" s="68">
        <v>7.0249113302713794E-5</v>
      </c>
      <c r="AE845" s="68">
        <v>4.0643013731841697E-5</v>
      </c>
      <c r="AF845" s="68">
        <v>8.4592568284849997E-5</v>
      </c>
      <c r="AG845" s="68">
        <v>5.2067072040130002E-6</v>
      </c>
      <c r="AH845" s="68" t="s">
        <v>893</v>
      </c>
    </row>
    <row r="846" spans="1:34" s="68" customFormat="1" ht="14.5" x14ac:dyDescent="0.35">
      <c r="A846" s="68" t="s">
        <v>832</v>
      </c>
      <c r="B846" s="68" t="s">
        <v>9</v>
      </c>
      <c r="C846" s="68" t="s">
        <v>34</v>
      </c>
      <c r="D846" s="68" t="s">
        <v>35</v>
      </c>
      <c r="E846" s="68" t="s">
        <v>753</v>
      </c>
      <c r="F846" s="68" t="s">
        <v>892</v>
      </c>
      <c r="G846" s="68" t="s">
        <v>40</v>
      </c>
      <c r="H846" s="68" t="s">
        <v>723</v>
      </c>
      <c r="I846" s="68" t="s">
        <v>17</v>
      </c>
      <c r="J846" s="68">
        <v>1</v>
      </c>
      <c r="Y846" s="68">
        <v>4.1059121207809596E-3</v>
      </c>
      <c r="Z846" s="68">
        <v>5.05161759755254E-4</v>
      </c>
      <c r="AC846" s="68">
        <v>4.5491926767564101E-3</v>
      </c>
      <c r="AD846" s="68">
        <v>2.3791814105575501E-2</v>
      </c>
      <c r="AE846" s="68">
        <v>1.3762703666233901E-2</v>
      </c>
      <c r="AF846" s="68">
        <v>2.8641727450948101E-2</v>
      </c>
      <c r="AG846" s="68">
        <v>1.7627477846705901E-3</v>
      </c>
      <c r="AH846" s="68" t="s">
        <v>893</v>
      </c>
    </row>
    <row r="847" spans="1:34" s="68" customFormat="1" ht="14.5" x14ac:dyDescent="0.35">
      <c r="A847" s="68" t="s">
        <v>832</v>
      </c>
      <c r="B847" s="68" t="s">
        <v>9</v>
      </c>
      <c r="C847" s="68" t="s">
        <v>34</v>
      </c>
      <c r="D847" s="68" t="s">
        <v>35</v>
      </c>
      <c r="E847" s="68" t="s">
        <v>753</v>
      </c>
      <c r="F847" s="68" t="s">
        <v>892</v>
      </c>
      <c r="G847" s="68" t="s">
        <v>40</v>
      </c>
      <c r="H847" s="68" t="s">
        <v>723</v>
      </c>
      <c r="I847" s="68" t="s">
        <v>18</v>
      </c>
      <c r="J847" s="68">
        <v>298</v>
      </c>
      <c r="Y847" s="68">
        <v>2.10289626804887E-5</v>
      </c>
      <c r="Z847" s="68">
        <v>2.5868480971627E-6</v>
      </c>
      <c r="AC847" s="68">
        <v>2.3294022705619199E-5</v>
      </c>
      <c r="AD847" s="68">
        <v>1.21810011002387E-4</v>
      </c>
      <c r="AE847" s="68">
        <v>7.0474195526257596E-5</v>
      </c>
      <c r="AF847" s="68">
        <v>1.4667562667674899E-4</v>
      </c>
      <c r="AG847" s="68">
        <v>9.0277606439229905E-6</v>
      </c>
      <c r="AH847" s="68" t="s">
        <v>893</v>
      </c>
    </row>
    <row r="848" spans="1:34" s="68" customFormat="1" ht="14.5" x14ac:dyDescent="0.35">
      <c r="A848" s="68" t="s">
        <v>832</v>
      </c>
      <c r="B848" s="68" t="s">
        <v>9</v>
      </c>
      <c r="C848" s="68" t="s">
        <v>34</v>
      </c>
      <c r="D848" s="68" t="s">
        <v>35</v>
      </c>
      <c r="E848" s="68" t="s">
        <v>753</v>
      </c>
      <c r="F848" s="68" t="s">
        <v>1160</v>
      </c>
      <c r="G848" s="68" t="s">
        <v>40</v>
      </c>
      <c r="H848" s="68" t="s">
        <v>723</v>
      </c>
      <c r="I848" s="68" t="s">
        <v>16</v>
      </c>
      <c r="J848" s="68">
        <v>25</v>
      </c>
      <c r="K848" s="68">
        <v>3.1073084463809401E-3</v>
      </c>
      <c r="L848" s="68">
        <v>3.09224253869788E-3</v>
      </c>
      <c r="M848" s="68">
        <v>3.0772997495865299E-3</v>
      </c>
      <c r="N848" s="68">
        <v>3.1460689130806199E-3</v>
      </c>
      <c r="O848" s="68">
        <v>3.22698954137909E-3</v>
      </c>
      <c r="P848" s="68">
        <v>3.0961428297057898E-3</v>
      </c>
      <c r="Q848" s="68">
        <v>3.2366448121825299E-3</v>
      </c>
      <c r="R848" s="68">
        <v>3.0610569772861799E-3</v>
      </c>
      <c r="S848" s="68">
        <v>3.0512981486505199E-3</v>
      </c>
      <c r="T848" s="68">
        <v>2.7522076508382999E-3</v>
      </c>
      <c r="U848" s="68">
        <v>2.75928661553477E-3</v>
      </c>
      <c r="V848" s="68">
        <v>2.9287927293283702E-3</v>
      </c>
      <c r="W848" s="68">
        <v>2.3030277897087498E-3</v>
      </c>
      <c r="X848" s="68">
        <v>3.2226107341517499E-2</v>
      </c>
      <c r="Y848" s="68">
        <v>3.2406996202477799E-2</v>
      </c>
      <c r="Z848" s="68">
        <v>3.0898852644182299E-2</v>
      </c>
      <c r="AA848" s="68">
        <v>2.1458445688856201E-2</v>
      </c>
      <c r="AB848" s="68">
        <v>2.2015944249243701E-2</v>
      </c>
      <c r="AC848" s="68">
        <v>2.1700305431701501E-2</v>
      </c>
      <c r="AD848" s="68">
        <v>1.87463076439226E-2</v>
      </c>
      <c r="AE848" s="68">
        <v>1.4343956821302E-2</v>
      </c>
      <c r="AF848" s="68">
        <v>1.7074642549793798E-2</v>
      </c>
      <c r="AG848" s="68">
        <v>1.14589385960484E-2</v>
      </c>
      <c r="AH848" s="68" t="s">
        <v>754</v>
      </c>
    </row>
    <row r="849" spans="1:34" s="68" customFormat="1" ht="14.5" x14ac:dyDescent="0.35">
      <c r="A849" s="68" t="s">
        <v>832</v>
      </c>
      <c r="B849" s="68" t="s">
        <v>9</v>
      </c>
      <c r="C849" s="68" t="s">
        <v>34</v>
      </c>
      <c r="D849" s="68" t="s">
        <v>35</v>
      </c>
      <c r="E849" s="68" t="s">
        <v>753</v>
      </c>
      <c r="F849" s="68" t="s">
        <v>1160</v>
      </c>
      <c r="G849" s="68" t="s">
        <v>40</v>
      </c>
      <c r="H849" s="68" t="s">
        <v>723</v>
      </c>
      <c r="I849" s="68" t="s">
        <v>17</v>
      </c>
      <c r="J849" s="68">
        <v>1</v>
      </c>
      <c r="K849" s="68">
        <v>11.5948419898409</v>
      </c>
      <c r="L849" s="68">
        <v>11.5389292228017</v>
      </c>
      <c r="M849" s="68">
        <v>11.484187978780501</v>
      </c>
      <c r="N849" s="68">
        <v>11.738934895868301</v>
      </c>
      <c r="O849" s="68">
        <v>12.0450278060044</v>
      </c>
      <c r="P849" s="68">
        <v>11.5548761426176</v>
      </c>
      <c r="Q849" s="68">
        <v>12.0804874754315</v>
      </c>
      <c r="R849" s="68">
        <v>11.4257971665995</v>
      </c>
      <c r="S849" s="68">
        <v>11.390310313213799</v>
      </c>
      <c r="T849" s="68">
        <v>10.341953704198</v>
      </c>
      <c r="U849" s="68">
        <v>10.291083375366499</v>
      </c>
      <c r="V849" s="68">
        <v>10.9232763269299</v>
      </c>
      <c r="W849" s="68">
        <v>8.6106701193127506</v>
      </c>
      <c r="X849" s="68">
        <v>10.957480354424501</v>
      </c>
      <c r="Y849" s="68">
        <v>11.0118324623052</v>
      </c>
      <c r="Z849" s="68">
        <v>10.5024766215304</v>
      </c>
      <c r="AA849" s="68">
        <v>7.2906165857490803</v>
      </c>
      <c r="AB849" s="68">
        <v>7.4887622471217297</v>
      </c>
      <c r="AC849" s="68">
        <v>7.3857220002532404</v>
      </c>
      <c r="AD849" s="68">
        <v>6.3776550891439197</v>
      </c>
      <c r="AE849" s="68">
        <v>4.8842386904763897</v>
      </c>
      <c r="AF849" s="68">
        <v>5.81474629901113</v>
      </c>
      <c r="AG849" s="68">
        <v>3.8998321085512901</v>
      </c>
      <c r="AH849" s="68" t="s">
        <v>754</v>
      </c>
    </row>
    <row r="850" spans="1:34" s="68" customFormat="1" ht="14.5" x14ac:dyDescent="0.35">
      <c r="A850" s="68" t="s">
        <v>832</v>
      </c>
      <c r="B850" s="68" t="s">
        <v>9</v>
      </c>
      <c r="C850" s="68" t="s">
        <v>34</v>
      </c>
      <c r="D850" s="68" t="s">
        <v>35</v>
      </c>
      <c r="E850" s="68" t="s">
        <v>753</v>
      </c>
      <c r="F850" s="68" t="s">
        <v>1160</v>
      </c>
      <c r="G850" s="68" t="s">
        <v>40</v>
      </c>
      <c r="H850" s="68" t="s">
        <v>723</v>
      </c>
      <c r="I850" s="68" t="s">
        <v>18</v>
      </c>
      <c r="J850" s="68">
        <v>298</v>
      </c>
      <c r="K850" s="68">
        <v>5.9177247002201297E-2</v>
      </c>
      <c r="L850" s="68">
        <v>5.8892176436507099E-2</v>
      </c>
      <c r="M850" s="68">
        <v>5.8613772154066802E-2</v>
      </c>
      <c r="N850" s="68">
        <v>5.9912140265119603E-2</v>
      </c>
      <c r="O850" s="68">
        <v>6.1478358221468701E-2</v>
      </c>
      <c r="P850" s="68">
        <v>5.8974909816550999E-2</v>
      </c>
      <c r="Q850" s="68">
        <v>6.16587869648514E-2</v>
      </c>
      <c r="R850" s="68">
        <v>5.8317900488112501E-2</v>
      </c>
      <c r="S850" s="68">
        <v>5.8137679635162698E-2</v>
      </c>
      <c r="T850" s="68">
        <v>4.91373146404488E-2</v>
      </c>
      <c r="U850" s="68">
        <v>5.2518236647171E-2</v>
      </c>
      <c r="V850" s="68">
        <v>5.5744491631787803E-2</v>
      </c>
      <c r="W850" s="68">
        <v>4.3841436769650202E-2</v>
      </c>
      <c r="X850" s="68">
        <v>5.5878169759858203E-2</v>
      </c>
      <c r="Y850" s="68">
        <v>5.6189264191271897E-2</v>
      </c>
      <c r="Z850" s="68">
        <v>5.3578974299605897E-2</v>
      </c>
      <c r="AA850" s="68">
        <v>3.7207491276930002E-2</v>
      </c>
      <c r="AB850" s="68">
        <v>3.8178013217682598E-2</v>
      </c>
      <c r="AC850" s="68">
        <v>3.7634030364846999E-2</v>
      </c>
      <c r="AD850" s="68">
        <v>3.2510183437653203E-2</v>
      </c>
      <c r="AE850" s="68">
        <v>2.4878526016161199E-2</v>
      </c>
      <c r="AF850" s="68">
        <v>2.9614309769881299E-2</v>
      </c>
      <c r="AG850" s="68">
        <v>1.98733739974498E-2</v>
      </c>
      <c r="AH850" s="68" t="s">
        <v>754</v>
      </c>
    </row>
    <row r="851" spans="1:34" s="68" customFormat="1" ht="14.5" x14ac:dyDescent="0.35">
      <c r="A851" s="68" t="s">
        <v>832</v>
      </c>
      <c r="B851" s="68" t="s">
        <v>9</v>
      </c>
      <c r="C851" s="68" t="s">
        <v>34</v>
      </c>
      <c r="D851" s="68" t="s">
        <v>35</v>
      </c>
      <c r="E851" s="68" t="s">
        <v>753</v>
      </c>
      <c r="F851" s="68" t="s">
        <v>894</v>
      </c>
      <c r="G851" s="68" t="s">
        <v>40</v>
      </c>
      <c r="H851" s="68" t="s">
        <v>724</v>
      </c>
      <c r="I851" s="68" t="s">
        <v>16</v>
      </c>
      <c r="J851" s="68">
        <v>25</v>
      </c>
      <c r="Y851" s="68">
        <v>2.4714601707480501E-6</v>
      </c>
      <c r="Z851" s="68">
        <v>1.0150340395738501E-4</v>
      </c>
      <c r="AA851" s="68">
        <v>1.3326365333018E-4</v>
      </c>
      <c r="AB851" s="68">
        <v>7.4182039976450104E-5</v>
      </c>
      <c r="AC851" s="68">
        <v>4.7474745291677297E-5</v>
      </c>
      <c r="AD851" s="68">
        <v>4.2599029548242403E-5</v>
      </c>
      <c r="AE851" s="68">
        <v>1.5397523428192901E-5</v>
      </c>
      <c r="AF851" s="68">
        <v>3.5753950780134997E-5</v>
      </c>
      <c r="AG851" s="68">
        <v>1.2741502625195E-5</v>
      </c>
      <c r="AH851" s="68" t="s">
        <v>895</v>
      </c>
    </row>
    <row r="852" spans="1:34" s="68" customFormat="1" ht="14.5" x14ac:dyDescent="0.35">
      <c r="A852" s="68" t="s">
        <v>832</v>
      </c>
      <c r="B852" s="68" t="s">
        <v>9</v>
      </c>
      <c r="C852" s="68" t="s">
        <v>34</v>
      </c>
      <c r="D852" s="68" t="s">
        <v>35</v>
      </c>
      <c r="E852" s="68" t="s">
        <v>753</v>
      </c>
      <c r="F852" s="68" t="s">
        <v>894</v>
      </c>
      <c r="G852" s="68" t="s">
        <v>40</v>
      </c>
      <c r="H852" s="68" t="s">
        <v>724</v>
      </c>
      <c r="I852" s="68" t="s">
        <v>17</v>
      </c>
      <c r="J852" s="68">
        <v>1</v>
      </c>
      <c r="Y852" s="68">
        <v>5.3303002028792798E-3</v>
      </c>
      <c r="Z852" s="68">
        <v>0.21893689618481299</v>
      </c>
      <c r="AA852" s="68">
        <v>0.28743015161603003</v>
      </c>
      <c r="AB852" s="68">
        <v>0.159992148446605</v>
      </c>
      <c r="AC852" s="68">
        <v>0.10241685979540301</v>
      </c>
      <c r="AD852" s="68">
        <v>9.1856274373146196E-2</v>
      </c>
      <c r="AE852" s="68">
        <v>3.3203034396123099E-2</v>
      </c>
      <c r="AF852" s="68">
        <v>7.7102649205739393E-2</v>
      </c>
      <c r="AG852" s="68">
        <v>2.7479234906141198E-2</v>
      </c>
      <c r="AH852" s="68" t="s">
        <v>895</v>
      </c>
    </row>
    <row r="853" spans="1:34" s="68" customFormat="1" ht="14.5" x14ac:dyDescent="0.35">
      <c r="A853" s="68" t="s">
        <v>832</v>
      </c>
      <c r="B853" s="68" t="s">
        <v>9</v>
      </c>
      <c r="C853" s="68" t="s">
        <v>34</v>
      </c>
      <c r="D853" s="68" t="s">
        <v>35</v>
      </c>
      <c r="E853" s="68" t="s">
        <v>753</v>
      </c>
      <c r="F853" s="68" t="s">
        <v>894</v>
      </c>
      <c r="G853" s="68" t="s">
        <v>40</v>
      </c>
      <c r="H853" s="68" t="s">
        <v>724</v>
      </c>
      <c r="I853" s="68" t="s">
        <v>18</v>
      </c>
      <c r="J853" s="68">
        <v>298</v>
      </c>
      <c r="Y853" s="68">
        <v>2.9459805235316601E-6</v>
      </c>
      <c r="Z853" s="68">
        <v>1.2099205751720301E-4</v>
      </c>
      <c r="AA853" s="68">
        <v>1.5885027476957399E-4</v>
      </c>
      <c r="AB853" s="68">
        <v>8.8424991651928601E-5</v>
      </c>
      <c r="AC853" s="68">
        <v>5.6589896387679303E-5</v>
      </c>
      <c r="AD853" s="68">
        <v>5.0778043221505003E-5</v>
      </c>
      <c r="AE853" s="68">
        <v>1.83538479264057E-5</v>
      </c>
      <c r="AF853" s="68">
        <v>4.2618709329920001E-5</v>
      </c>
      <c r="AG853" s="68">
        <v>1.5187871129231999E-5</v>
      </c>
      <c r="AH853" s="68" t="s">
        <v>895</v>
      </c>
    </row>
    <row r="854" spans="1:34" s="68" customFormat="1" ht="14.5" x14ac:dyDescent="0.35">
      <c r="A854" s="68" t="s">
        <v>832</v>
      </c>
      <c r="B854" s="68" t="s">
        <v>9</v>
      </c>
      <c r="C854" s="68" t="s">
        <v>34</v>
      </c>
      <c r="D854" s="68" t="s">
        <v>35</v>
      </c>
      <c r="E854" s="68" t="s">
        <v>753</v>
      </c>
      <c r="F854" s="68" t="s">
        <v>411</v>
      </c>
      <c r="G854" s="68" t="s">
        <v>40</v>
      </c>
      <c r="H854" s="68" t="s">
        <v>724</v>
      </c>
      <c r="I854" s="68" t="s">
        <v>16</v>
      </c>
      <c r="J854" s="68">
        <v>25</v>
      </c>
      <c r="T854" s="68">
        <v>5.6432894129306698E-6</v>
      </c>
      <c r="U854" s="68">
        <v>6.56338857953972E-6</v>
      </c>
      <c r="V854" s="68">
        <v>3.8234646768926898E-6</v>
      </c>
      <c r="W854" s="68">
        <v>6.6087171045011404E-6</v>
      </c>
      <c r="X854" s="68">
        <v>3.2181476335276402E-6</v>
      </c>
      <c r="Y854" s="68">
        <v>2.41281948013757E-6</v>
      </c>
      <c r="Z854" s="68">
        <v>3.1109537483621001E-6</v>
      </c>
      <c r="AA854" s="68">
        <v>2.4247613729200998E-6</v>
      </c>
      <c r="AB854" s="68">
        <v>2.1327309578929899E-6</v>
      </c>
      <c r="AC854" s="68">
        <v>2.9696263417762702E-6</v>
      </c>
      <c r="AD854" s="68">
        <v>2.0826378456896298E-6</v>
      </c>
      <c r="AE854" s="68">
        <v>3.1630072872464302E-6</v>
      </c>
      <c r="AF854" s="68">
        <v>3.5655240069160001E-6</v>
      </c>
      <c r="AG854" s="68">
        <v>3.4127065731780001E-6</v>
      </c>
      <c r="AH854" s="68" t="s">
        <v>757</v>
      </c>
    </row>
    <row r="855" spans="1:34" s="68" customFormat="1" ht="14.5" x14ac:dyDescent="0.35">
      <c r="A855" s="68" t="s">
        <v>832</v>
      </c>
      <c r="B855" s="68" t="s">
        <v>9</v>
      </c>
      <c r="C855" s="68" t="s">
        <v>34</v>
      </c>
      <c r="D855" s="68" t="s">
        <v>35</v>
      </c>
      <c r="E855" s="68" t="s">
        <v>753</v>
      </c>
      <c r="F855" s="68" t="s">
        <v>411</v>
      </c>
      <c r="G855" s="68" t="s">
        <v>40</v>
      </c>
      <c r="H855" s="68" t="s">
        <v>724</v>
      </c>
      <c r="I855" s="68" t="s">
        <v>17</v>
      </c>
      <c r="J855" s="68">
        <v>1</v>
      </c>
      <c r="T855" s="68">
        <v>1.2058580817550299E-2</v>
      </c>
      <c r="U855" s="68">
        <v>1.39196344994878E-2</v>
      </c>
      <c r="V855" s="68">
        <v>8.1088038867540308E-3</v>
      </c>
      <c r="W855" s="68">
        <v>1.4015767235226E-2</v>
      </c>
      <c r="X855" s="68">
        <v>6.9487886199843798E-3</v>
      </c>
      <c r="Y855" s="68">
        <v>5.2047276000153396E-3</v>
      </c>
      <c r="Z855" s="68">
        <v>6.7145292770916399E-3</v>
      </c>
      <c r="AA855" s="68">
        <v>5.2288495392920301E-3</v>
      </c>
      <c r="AB855" s="68">
        <v>4.5942327831729104E-3</v>
      </c>
      <c r="AC855" s="68">
        <v>6.2979835456390999E-3</v>
      </c>
      <c r="AD855" s="68">
        <v>4.4168583431385801E-3</v>
      </c>
      <c r="AE855" s="68">
        <v>6.70810585479217E-3</v>
      </c>
      <c r="AF855" s="68">
        <v>7.56176331386685E-3</v>
      </c>
      <c r="AG855" s="68">
        <v>7.2376681003950404E-3</v>
      </c>
      <c r="AH855" s="68" t="s">
        <v>757</v>
      </c>
    </row>
    <row r="856" spans="1:34" s="68" customFormat="1" ht="14.5" x14ac:dyDescent="0.35">
      <c r="A856" s="68" t="s">
        <v>832</v>
      </c>
      <c r="B856" s="68" t="s">
        <v>9</v>
      </c>
      <c r="C856" s="68" t="s">
        <v>34</v>
      </c>
      <c r="D856" s="68" t="s">
        <v>35</v>
      </c>
      <c r="E856" s="68" t="s">
        <v>753</v>
      </c>
      <c r="F856" s="68" t="s">
        <v>411</v>
      </c>
      <c r="G856" s="68" t="s">
        <v>40</v>
      </c>
      <c r="H856" s="68" t="s">
        <v>724</v>
      </c>
      <c r="I856" s="68" t="s">
        <v>18</v>
      </c>
      <c r="J856" s="68">
        <v>298</v>
      </c>
      <c r="T856" s="68">
        <v>6.7268009802133603E-6</v>
      </c>
      <c r="U856" s="68">
        <v>7.8235591868113397E-6</v>
      </c>
      <c r="V856" s="68">
        <v>4.5575698948560899E-6</v>
      </c>
      <c r="W856" s="68">
        <v>7.8775907885653697E-6</v>
      </c>
      <c r="X856" s="68">
        <v>3.8360319791649396E-6</v>
      </c>
      <c r="Y856" s="68">
        <v>2.8760808203239899E-6</v>
      </c>
      <c r="Z856" s="68">
        <v>3.7082568680476201E-6</v>
      </c>
      <c r="AA856" s="68">
        <v>2.8903155565207501E-6</v>
      </c>
      <c r="AB856" s="68">
        <v>2.5422153018084399E-6</v>
      </c>
      <c r="AC856" s="68">
        <v>3.5397945993973101E-6</v>
      </c>
      <c r="AD856" s="68">
        <v>2.48250431206204E-6</v>
      </c>
      <c r="AE856" s="68">
        <v>3.7703046863981601E-6</v>
      </c>
      <c r="AF856" s="68">
        <v>4.2501046162439997E-6</v>
      </c>
      <c r="AG856" s="68">
        <v>4.0679462352279998E-6</v>
      </c>
      <c r="AH856" s="68" t="s">
        <v>757</v>
      </c>
    </row>
    <row r="857" spans="1:34" s="68" customFormat="1" ht="14.5" x14ac:dyDescent="0.35">
      <c r="A857" s="68" t="s">
        <v>832</v>
      </c>
      <c r="B857" s="68" t="s">
        <v>9</v>
      </c>
      <c r="C857" s="68" t="s">
        <v>34</v>
      </c>
      <c r="D857" s="68" t="s">
        <v>35</v>
      </c>
      <c r="E857" s="68" t="s">
        <v>753</v>
      </c>
      <c r="F857" s="68" t="s">
        <v>1085</v>
      </c>
      <c r="G857" s="68" t="s">
        <v>40</v>
      </c>
      <c r="H857" s="68" t="s">
        <v>725</v>
      </c>
      <c r="I857" s="68" t="s">
        <v>16</v>
      </c>
      <c r="J857" s="68">
        <v>25</v>
      </c>
      <c r="V857" s="68">
        <v>1.5408008989894999E-5</v>
      </c>
      <c r="W857" s="68">
        <v>1.73387447432317E-5</v>
      </c>
      <c r="X857" s="68">
        <v>1.9790105136149598E-5</v>
      </c>
      <c r="Y857" s="68">
        <v>3.4220610413769097E-8</v>
      </c>
      <c r="Z857" s="68">
        <v>2.4203091837043099E-5</v>
      </c>
      <c r="AA857" s="68">
        <v>2.5010701053781398E-5</v>
      </c>
      <c r="AB857" s="68">
        <v>2.3542721914830801E-5</v>
      </c>
      <c r="AC857" s="68">
        <v>2.50226693364595E-5</v>
      </c>
      <c r="AD857" s="68">
        <v>2.5120220070642001E-5</v>
      </c>
      <c r="AE857" s="68">
        <v>2.5616917104795199E-5</v>
      </c>
      <c r="AF857" s="68">
        <v>2.5089529012665E-5</v>
      </c>
      <c r="AG857" s="68">
        <v>2.2426113180853001E-5</v>
      </c>
      <c r="AH857" s="68" t="s">
        <v>780</v>
      </c>
    </row>
    <row r="858" spans="1:34" s="68" customFormat="1" ht="14.5" x14ac:dyDescent="0.35">
      <c r="A858" s="68" t="s">
        <v>832</v>
      </c>
      <c r="B858" s="68" t="s">
        <v>9</v>
      </c>
      <c r="C858" s="68" t="s">
        <v>34</v>
      </c>
      <c r="D858" s="68" t="s">
        <v>35</v>
      </c>
      <c r="E858" s="68" t="s">
        <v>753</v>
      </c>
      <c r="F858" s="68" t="s">
        <v>1085</v>
      </c>
      <c r="G858" s="68" t="s">
        <v>40</v>
      </c>
      <c r="H858" s="68" t="s">
        <v>725</v>
      </c>
      <c r="I858" s="68" t="s">
        <v>17</v>
      </c>
      <c r="J858" s="68">
        <v>1</v>
      </c>
      <c r="Y858" s="68">
        <v>6.2792265402843695E-5</v>
      </c>
      <c r="AH858" s="68" t="s">
        <v>780</v>
      </c>
    </row>
    <row r="859" spans="1:34" s="68" customFormat="1" ht="14.5" x14ac:dyDescent="0.35">
      <c r="A859" s="68" t="s">
        <v>832</v>
      </c>
      <c r="B859" s="68" t="s">
        <v>9</v>
      </c>
      <c r="C859" s="68" t="s">
        <v>34</v>
      </c>
      <c r="D859" s="68" t="s">
        <v>35</v>
      </c>
      <c r="E859" s="68" t="s">
        <v>753</v>
      </c>
      <c r="F859" s="68" t="s">
        <v>1085</v>
      </c>
      <c r="G859" s="68" t="s">
        <v>40</v>
      </c>
      <c r="H859" s="68" t="s">
        <v>725</v>
      </c>
      <c r="I859" s="68" t="s">
        <v>18</v>
      </c>
      <c r="J859" s="68">
        <v>298</v>
      </c>
      <c r="V859" s="68">
        <v>3.6158745097036101E-5</v>
      </c>
      <c r="W859" s="68">
        <v>4.06896992261789E-5</v>
      </c>
      <c r="X859" s="68">
        <v>4.6442429228259103E-5</v>
      </c>
      <c r="Y859" s="68">
        <v>8.1581935226425894E-8</v>
      </c>
      <c r="Z859" s="68">
        <v>5.6798605768580799E-5</v>
      </c>
      <c r="AA859" s="68">
        <v>5.8693862697961498E-5</v>
      </c>
      <c r="AB859" s="68">
        <v>5.5248882653629199E-5</v>
      </c>
      <c r="AC859" s="68">
        <v>5.8721949265336498E-5</v>
      </c>
      <c r="AD859" s="68">
        <v>5.8950876450779103E-5</v>
      </c>
      <c r="AE859" s="68">
        <v>6.0116500215677898E-5</v>
      </c>
      <c r="AF859" s="68">
        <v>5.8878852210471999E-5</v>
      </c>
      <c r="AG859" s="68">
        <v>5.2628481107167002E-5</v>
      </c>
      <c r="AH859" s="68" t="s">
        <v>780</v>
      </c>
    </row>
    <row r="860" spans="1:34" s="68" customFormat="1" ht="14.5" x14ac:dyDescent="0.35">
      <c r="A860" s="68" t="s">
        <v>832</v>
      </c>
      <c r="B860" s="68" t="s">
        <v>9</v>
      </c>
      <c r="C860" s="68" t="s">
        <v>34</v>
      </c>
      <c r="D860" s="68" t="s">
        <v>35</v>
      </c>
      <c r="E860" s="68" t="s">
        <v>753</v>
      </c>
      <c r="F860" s="68" t="s">
        <v>1162</v>
      </c>
      <c r="G860" s="68" t="s">
        <v>40</v>
      </c>
      <c r="H860" s="68" t="s">
        <v>724</v>
      </c>
      <c r="I860" s="68" t="s">
        <v>16</v>
      </c>
      <c r="J860" s="68">
        <v>25</v>
      </c>
      <c r="Y860" s="68">
        <v>3.96618257872566E-9</v>
      </c>
      <c r="AC860" s="68">
        <v>1.6773304447203301E-6</v>
      </c>
      <c r="AD860" s="68">
        <v>4.7158938781202E-7</v>
      </c>
      <c r="AE860" s="68">
        <v>2.6395041063095199E-8</v>
      </c>
      <c r="AF860" s="68">
        <v>1.3846856221200001E-7</v>
      </c>
      <c r="AG860" s="68">
        <v>1.4800786882E-8</v>
      </c>
      <c r="AH860" s="68" t="s">
        <v>896</v>
      </c>
    </row>
    <row r="861" spans="1:34" s="68" customFormat="1" ht="14.5" x14ac:dyDescent="0.35">
      <c r="A861" s="68" t="s">
        <v>832</v>
      </c>
      <c r="B861" s="68" t="s">
        <v>9</v>
      </c>
      <c r="C861" s="68" t="s">
        <v>34</v>
      </c>
      <c r="D861" s="68" t="s">
        <v>35</v>
      </c>
      <c r="E861" s="68" t="s">
        <v>753</v>
      </c>
      <c r="F861" s="68" t="s">
        <v>1162</v>
      </c>
      <c r="G861" s="68" t="s">
        <v>40</v>
      </c>
      <c r="H861" s="68" t="s">
        <v>724</v>
      </c>
      <c r="I861" s="68" t="s">
        <v>17</v>
      </c>
      <c r="J861" s="68">
        <v>1</v>
      </c>
      <c r="Y861" s="68">
        <v>8.5429769935487698E-6</v>
      </c>
      <c r="AC861" s="68">
        <v>3.5989373028028301E-3</v>
      </c>
      <c r="AD861" s="68">
        <v>1.0196733837958499E-3</v>
      </c>
      <c r="AE861" s="68">
        <v>5.6954288015901998E-5</v>
      </c>
      <c r="AF861" s="68">
        <v>2.9772488217007898E-4</v>
      </c>
      <c r="AG861" s="68">
        <v>3.1832194117250001E-5</v>
      </c>
      <c r="AH861" s="68" t="s">
        <v>896</v>
      </c>
    </row>
    <row r="862" spans="1:34" s="68" customFormat="1" ht="14.5" x14ac:dyDescent="0.35">
      <c r="A862" s="68" t="s">
        <v>832</v>
      </c>
      <c r="B862" s="68" t="s">
        <v>9</v>
      </c>
      <c r="C862" s="68" t="s">
        <v>34</v>
      </c>
      <c r="D862" s="68" t="s">
        <v>35</v>
      </c>
      <c r="E862" s="68" t="s">
        <v>753</v>
      </c>
      <c r="F862" s="68" t="s">
        <v>1162</v>
      </c>
      <c r="G862" s="68" t="s">
        <v>40</v>
      </c>
      <c r="H862" s="68" t="s">
        <v>724</v>
      </c>
      <c r="I862" s="68" t="s">
        <v>18</v>
      </c>
      <c r="J862" s="68">
        <v>298</v>
      </c>
      <c r="Y862" s="68">
        <v>4.7173535216661304E-9</v>
      </c>
      <c r="AC862" s="68">
        <v>1.9993778901066299E-6</v>
      </c>
      <c r="AD862" s="68">
        <v>5.6213455027192802E-7</v>
      </c>
      <c r="AE862" s="68">
        <v>3.1462888946980697E-8</v>
      </c>
      <c r="AF862" s="68">
        <v>1.6505452615700001E-7</v>
      </c>
      <c r="AG862" s="68">
        <v>1.7642537962999999E-8</v>
      </c>
      <c r="AH862" s="68" t="s">
        <v>896</v>
      </c>
    </row>
    <row r="863" spans="1:34" s="68" customFormat="1" ht="14.5" x14ac:dyDescent="0.35">
      <c r="A863" s="68" t="s">
        <v>832</v>
      </c>
      <c r="B863" s="68" t="s">
        <v>9</v>
      </c>
      <c r="C863" s="68" t="s">
        <v>34</v>
      </c>
      <c r="D863" s="68" t="s">
        <v>35</v>
      </c>
      <c r="E863" s="68" t="s">
        <v>758</v>
      </c>
      <c r="F863" s="68" t="s">
        <v>1221</v>
      </c>
      <c r="G863" s="68" t="s">
        <v>40</v>
      </c>
      <c r="H863" s="68" t="s">
        <v>724</v>
      </c>
      <c r="I863" s="68" t="s">
        <v>16</v>
      </c>
      <c r="J863" s="68">
        <v>25</v>
      </c>
      <c r="AG863" s="68">
        <v>4.0054605819999997E-8</v>
      </c>
      <c r="AH863" s="68" t="s">
        <v>1222</v>
      </c>
    </row>
    <row r="864" spans="1:34" s="68" customFormat="1" ht="14.5" x14ac:dyDescent="0.35">
      <c r="A864" s="68" t="s">
        <v>832</v>
      </c>
      <c r="B864" s="68" t="s">
        <v>9</v>
      </c>
      <c r="C864" s="68" t="s">
        <v>34</v>
      </c>
      <c r="D864" s="68" t="s">
        <v>35</v>
      </c>
      <c r="E864" s="68" t="s">
        <v>758</v>
      </c>
      <c r="F864" s="68" t="s">
        <v>1221</v>
      </c>
      <c r="G864" s="68" t="s">
        <v>40</v>
      </c>
      <c r="H864" s="68" t="s">
        <v>724</v>
      </c>
      <c r="I864" s="68" t="s">
        <v>17</v>
      </c>
      <c r="J864" s="68">
        <v>1</v>
      </c>
      <c r="AG864" s="68">
        <v>8.4694662913935997E-5</v>
      </c>
      <c r="AH864" s="68" t="s">
        <v>1222</v>
      </c>
    </row>
    <row r="865" spans="1:34" s="68" customFormat="1" ht="14.5" x14ac:dyDescent="0.35">
      <c r="A865" s="68" t="s">
        <v>832</v>
      </c>
      <c r="B865" s="68" t="s">
        <v>9</v>
      </c>
      <c r="C865" s="68" t="s">
        <v>34</v>
      </c>
      <c r="D865" s="68" t="s">
        <v>35</v>
      </c>
      <c r="E865" s="68" t="s">
        <v>758</v>
      </c>
      <c r="F865" s="68" t="s">
        <v>1221</v>
      </c>
      <c r="G865" s="68" t="s">
        <v>40</v>
      </c>
      <c r="H865" s="68" t="s">
        <v>724</v>
      </c>
      <c r="I865" s="68" t="s">
        <v>18</v>
      </c>
      <c r="J865" s="68">
        <v>298</v>
      </c>
      <c r="AG865" s="68">
        <v>4.77450901369999E-8</v>
      </c>
      <c r="AH865" s="68" t="s">
        <v>1222</v>
      </c>
    </row>
    <row r="866" spans="1:34" s="68" customFormat="1" ht="14.5" x14ac:dyDescent="0.35">
      <c r="A866" s="68" t="s">
        <v>832</v>
      </c>
      <c r="B866" s="68" t="s">
        <v>9</v>
      </c>
      <c r="C866" s="68" t="s">
        <v>34</v>
      </c>
      <c r="D866" s="68" t="s">
        <v>35</v>
      </c>
      <c r="E866" s="68" t="s">
        <v>758</v>
      </c>
      <c r="F866" s="68" t="s">
        <v>897</v>
      </c>
      <c r="G866" s="68" t="s">
        <v>40</v>
      </c>
      <c r="H866" s="68" t="s">
        <v>724</v>
      </c>
      <c r="I866" s="68" t="s">
        <v>16</v>
      </c>
      <c r="J866" s="68">
        <v>25</v>
      </c>
      <c r="Y866" s="68">
        <v>1.4205990077660999E-7</v>
      </c>
      <c r="Z866" s="68">
        <v>2.40682604858508E-7</v>
      </c>
      <c r="AA866" s="68">
        <v>8.2299207347680207E-6</v>
      </c>
      <c r="AB866" s="68">
        <v>1.09022135772053E-5</v>
      </c>
      <c r="AC866" s="68">
        <v>6.5537464054343798E-6</v>
      </c>
      <c r="AD866" s="68">
        <v>2.5048687933023001E-5</v>
      </c>
      <c r="AE866" s="68">
        <v>1.93711786869667E-5</v>
      </c>
      <c r="AF866" s="68">
        <v>4.1849361941708997E-5</v>
      </c>
      <c r="AG866" s="68">
        <v>3.6482725164699001E-5</v>
      </c>
      <c r="AH866" s="68" t="s">
        <v>898</v>
      </c>
    </row>
    <row r="867" spans="1:34" s="68" customFormat="1" ht="14.5" x14ac:dyDescent="0.35">
      <c r="A867" s="68" t="s">
        <v>832</v>
      </c>
      <c r="B867" s="68" t="s">
        <v>9</v>
      </c>
      <c r="C867" s="68" t="s">
        <v>34</v>
      </c>
      <c r="D867" s="68" t="s">
        <v>35</v>
      </c>
      <c r="E867" s="68" t="s">
        <v>758</v>
      </c>
      <c r="F867" s="68" t="s">
        <v>897</v>
      </c>
      <c r="G867" s="68" t="s">
        <v>40</v>
      </c>
      <c r="H867" s="68" t="s">
        <v>724</v>
      </c>
      <c r="I867" s="68" t="s">
        <v>17</v>
      </c>
      <c r="J867" s="68">
        <v>1</v>
      </c>
      <c r="Y867" s="68">
        <v>3.0662936800457798E-4</v>
      </c>
      <c r="Z867" s="68">
        <v>5.1900068015182097E-4</v>
      </c>
      <c r="AA867" s="68">
        <v>1.7744710660574099E-2</v>
      </c>
      <c r="AB867" s="68">
        <v>2.3515943381999801E-2</v>
      </c>
      <c r="AC867" s="68">
        <v>1.41375296126603E-2</v>
      </c>
      <c r="AD867" s="68">
        <v>5.4029700432586203E-2</v>
      </c>
      <c r="AE867" s="68">
        <v>4.17760910091323E-2</v>
      </c>
      <c r="AF867" s="68">
        <v>9.0263312747846894E-2</v>
      </c>
      <c r="AG867" s="68">
        <v>7.8641142648222001E-2</v>
      </c>
      <c r="AH867" s="68" t="s">
        <v>898</v>
      </c>
    </row>
    <row r="868" spans="1:34" s="68" customFormat="1" ht="14.5" x14ac:dyDescent="0.35">
      <c r="A868" s="68" t="s">
        <v>832</v>
      </c>
      <c r="B868" s="68" t="s">
        <v>9</v>
      </c>
      <c r="C868" s="68" t="s">
        <v>34</v>
      </c>
      <c r="D868" s="68" t="s">
        <v>35</v>
      </c>
      <c r="E868" s="68" t="s">
        <v>758</v>
      </c>
      <c r="F868" s="68" t="s">
        <v>897</v>
      </c>
      <c r="G868" s="68" t="s">
        <v>40</v>
      </c>
      <c r="H868" s="68" t="s">
        <v>724</v>
      </c>
      <c r="I868" s="68" t="s">
        <v>18</v>
      </c>
      <c r="J868" s="68">
        <v>298</v>
      </c>
      <c r="Y868" s="68">
        <v>1.69335401725718E-7</v>
      </c>
      <c r="Z868" s="68">
        <v>2.86893664991342E-7</v>
      </c>
      <c r="AA868" s="68">
        <v>9.8100655158434397E-6</v>
      </c>
      <c r="AB868" s="68">
        <v>1.29954385840287E-5</v>
      </c>
      <c r="AC868" s="68">
        <v>7.8120657152777992E-6</v>
      </c>
      <c r="AD868" s="68">
        <v>2.9858036016163299E-5</v>
      </c>
      <c r="AE868" s="68">
        <v>2.30904449948646E-5</v>
      </c>
      <c r="AF868" s="68">
        <v>4.9884439434516002E-5</v>
      </c>
      <c r="AG868" s="68">
        <v>4.3487408396322103E-5</v>
      </c>
      <c r="AH868" s="68" t="s">
        <v>898</v>
      </c>
    </row>
    <row r="869" spans="1:34" s="68" customFormat="1" ht="14.5" x14ac:dyDescent="0.35">
      <c r="A869" s="68" t="s">
        <v>832</v>
      </c>
      <c r="B869" s="68" t="s">
        <v>999</v>
      </c>
      <c r="C869" s="68" t="s">
        <v>34</v>
      </c>
      <c r="D869" s="68" t="s">
        <v>35</v>
      </c>
      <c r="E869" s="68" t="s">
        <v>758</v>
      </c>
      <c r="F869" s="68" t="s">
        <v>1092</v>
      </c>
      <c r="G869" s="68" t="s">
        <v>40</v>
      </c>
      <c r="H869" s="68" t="s">
        <v>724</v>
      </c>
      <c r="I869" s="68" t="s">
        <v>16</v>
      </c>
      <c r="J869" s="68">
        <v>25</v>
      </c>
      <c r="AC869" s="68">
        <v>1.1674094842397699E-8</v>
      </c>
      <c r="AD869" s="68">
        <v>1.11104331465072E-6</v>
      </c>
      <c r="AE869" s="68">
        <v>3.70549079219048E-7</v>
      </c>
      <c r="AF869" s="68">
        <v>7.9747300231300005E-7</v>
      </c>
      <c r="AG869" s="68">
        <v>2.31143278561E-7</v>
      </c>
      <c r="AH869" s="68" t="s">
        <v>1093</v>
      </c>
    </row>
    <row r="870" spans="1:34" s="68" customFormat="1" ht="14.5" x14ac:dyDescent="0.35">
      <c r="A870" s="68" t="s">
        <v>832</v>
      </c>
      <c r="B870" s="68" t="s">
        <v>999</v>
      </c>
      <c r="C870" s="68" t="s">
        <v>34</v>
      </c>
      <c r="D870" s="68" t="s">
        <v>35</v>
      </c>
      <c r="E870" s="68" t="s">
        <v>758</v>
      </c>
      <c r="F870" s="68" t="s">
        <v>1092</v>
      </c>
      <c r="G870" s="68" t="s">
        <v>40</v>
      </c>
      <c r="H870" s="68" t="s">
        <v>724</v>
      </c>
      <c r="I870" s="68" t="s">
        <v>17</v>
      </c>
      <c r="J870" s="68">
        <v>1</v>
      </c>
      <c r="AC870" s="68">
        <v>2.5209091717376199E-5</v>
      </c>
      <c r="AD870" s="68">
        <v>2.3922786028790798E-3</v>
      </c>
      <c r="AE870" s="68">
        <v>7.9736790968127898E-4</v>
      </c>
      <c r="AF870" s="68">
        <v>1.7219172394698601E-3</v>
      </c>
      <c r="AG870" s="68">
        <v>4.9875079035868405E-4</v>
      </c>
      <c r="AH870" s="68" t="s">
        <v>1093</v>
      </c>
    </row>
    <row r="871" spans="1:34" s="68" customFormat="1" ht="14.5" x14ac:dyDescent="0.35">
      <c r="A871" s="68" t="s">
        <v>832</v>
      </c>
      <c r="B871" s="68" t="s">
        <v>999</v>
      </c>
      <c r="C871" s="68" t="s">
        <v>34</v>
      </c>
      <c r="D871" s="68" t="s">
        <v>35</v>
      </c>
      <c r="E871" s="68" t="s">
        <v>758</v>
      </c>
      <c r="F871" s="68" t="s">
        <v>1092</v>
      </c>
      <c r="G871" s="68" t="s">
        <v>40</v>
      </c>
      <c r="H871" s="68" t="s">
        <v>724</v>
      </c>
      <c r="I871" s="68" t="s">
        <v>18</v>
      </c>
      <c r="J871" s="68">
        <v>298</v>
      </c>
      <c r="AC871" s="68">
        <v>1.3915521052138E-8</v>
      </c>
      <c r="AD871" s="68">
        <v>1.3243636310636599E-6</v>
      </c>
      <c r="AE871" s="68">
        <v>4.4169450242947101E-7</v>
      </c>
      <c r="AF871" s="68">
        <v>9.5058781875700003E-7</v>
      </c>
      <c r="AG871" s="68">
        <v>2.75522788044E-7</v>
      </c>
      <c r="AH871" s="68" t="s">
        <v>1093</v>
      </c>
    </row>
    <row r="872" spans="1:34" s="68" customFormat="1" ht="14.5" x14ac:dyDescent="0.35">
      <c r="A872" s="68" t="s">
        <v>832</v>
      </c>
      <c r="B872" s="68" t="s">
        <v>999</v>
      </c>
      <c r="C872" s="68" t="s">
        <v>34</v>
      </c>
      <c r="D872" s="68" t="s">
        <v>35</v>
      </c>
      <c r="E872" s="68" t="s">
        <v>758</v>
      </c>
      <c r="F872" s="68" t="s">
        <v>1009</v>
      </c>
      <c r="G872" s="68" t="s">
        <v>40</v>
      </c>
      <c r="H872" s="68" t="s">
        <v>724</v>
      </c>
      <c r="I872" s="68" t="s">
        <v>16</v>
      </c>
      <c r="J872" s="68">
        <v>25</v>
      </c>
      <c r="AC872" s="68">
        <v>1.6845707728101999E-7</v>
      </c>
      <c r="AD872" s="68">
        <v>5.4570442227959305E-7</v>
      </c>
      <c r="AE872" s="68">
        <v>6.6316347779642901E-7</v>
      </c>
      <c r="AF872" s="68">
        <v>5.79035602949E-7</v>
      </c>
      <c r="AG872" s="68">
        <v>1.48553450478E-7</v>
      </c>
      <c r="AH872" s="68" t="s">
        <v>1094</v>
      </c>
    </row>
    <row r="873" spans="1:34" s="68" customFormat="1" ht="14.5" x14ac:dyDescent="0.35">
      <c r="A873" s="68" t="s">
        <v>832</v>
      </c>
      <c r="B873" s="68" t="s">
        <v>999</v>
      </c>
      <c r="C873" s="68" t="s">
        <v>34</v>
      </c>
      <c r="D873" s="68" t="s">
        <v>35</v>
      </c>
      <c r="E873" s="68" t="s">
        <v>758</v>
      </c>
      <c r="F873" s="68" t="s">
        <v>1009</v>
      </c>
      <c r="G873" s="68" t="s">
        <v>40</v>
      </c>
      <c r="H873" s="68" t="s">
        <v>724</v>
      </c>
      <c r="I873" s="68" t="s">
        <v>17</v>
      </c>
      <c r="J873" s="68">
        <v>1</v>
      </c>
      <c r="AC873" s="68">
        <v>3.6338410019641699E-4</v>
      </c>
      <c r="AD873" s="68">
        <v>1.17803006666312E-3</v>
      </c>
      <c r="AE873" s="68">
        <v>1.4288856734039001E-3</v>
      </c>
      <c r="AF873" s="68">
        <v>1.24796231223571E-3</v>
      </c>
      <c r="AG873" s="68">
        <v>3.20579856845604E-4</v>
      </c>
      <c r="AH873" s="68" t="s">
        <v>1094</v>
      </c>
    </row>
    <row r="874" spans="1:34" s="68" customFormat="1" ht="14.5" x14ac:dyDescent="0.35">
      <c r="A874" s="68" t="s">
        <v>832</v>
      </c>
      <c r="B874" s="68" t="s">
        <v>999</v>
      </c>
      <c r="C874" s="68" t="s">
        <v>34</v>
      </c>
      <c r="D874" s="68" t="s">
        <v>35</v>
      </c>
      <c r="E874" s="68" t="s">
        <v>758</v>
      </c>
      <c r="F874" s="68" t="s">
        <v>1009</v>
      </c>
      <c r="G874" s="68" t="s">
        <v>40</v>
      </c>
      <c r="H874" s="68" t="s">
        <v>724</v>
      </c>
      <c r="I874" s="68" t="s">
        <v>18</v>
      </c>
      <c r="J874" s="68">
        <v>298</v>
      </c>
      <c r="AC874" s="68">
        <v>2.0080083611897699E-7</v>
      </c>
      <c r="AD874" s="68">
        <v>6.5047967135727395E-7</v>
      </c>
      <c r="AE874" s="68">
        <v>7.9049086553279399E-7</v>
      </c>
      <c r="AF874" s="68">
        <v>6.9021043871500003E-7</v>
      </c>
      <c r="AG874" s="68">
        <v>1.7707571297000001E-7</v>
      </c>
      <c r="AH874" s="68" t="s">
        <v>1094</v>
      </c>
    </row>
    <row r="875" spans="1:34" s="68" customFormat="1" ht="14.5" x14ac:dyDescent="0.35">
      <c r="A875" s="68" t="s">
        <v>832</v>
      </c>
      <c r="B875" s="68" t="s">
        <v>9</v>
      </c>
      <c r="C875" s="68" t="s">
        <v>34</v>
      </c>
      <c r="D875" s="68" t="s">
        <v>35</v>
      </c>
      <c r="E875" s="68" t="s">
        <v>758</v>
      </c>
      <c r="F875" s="68" t="s">
        <v>1030</v>
      </c>
      <c r="G875" s="68" t="s">
        <v>40</v>
      </c>
      <c r="H875" s="68" t="s">
        <v>724</v>
      </c>
      <c r="I875" s="68" t="s">
        <v>16</v>
      </c>
      <c r="J875" s="68">
        <v>25</v>
      </c>
      <c r="AD875" s="68">
        <v>9.6758461383950992E-9</v>
      </c>
      <c r="AF875" s="68">
        <v>1.3566755913E-8</v>
      </c>
      <c r="AH875" s="68" t="s">
        <v>1165</v>
      </c>
    </row>
    <row r="876" spans="1:34" s="68" customFormat="1" ht="14.5" x14ac:dyDescent="0.35">
      <c r="A876" s="68" t="s">
        <v>832</v>
      </c>
      <c r="B876" s="68" t="s">
        <v>9</v>
      </c>
      <c r="C876" s="68" t="s">
        <v>34</v>
      </c>
      <c r="D876" s="68" t="s">
        <v>35</v>
      </c>
      <c r="E876" s="68" t="s">
        <v>758</v>
      </c>
      <c r="F876" s="68" t="s">
        <v>1030</v>
      </c>
      <c r="G876" s="68" t="s">
        <v>40</v>
      </c>
      <c r="H876" s="68" t="s">
        <v>724</v>
      </c>
      <c r="I876" s="68" t="s">
        <v>17</v>
      </c>
      <c r="J876" s="68">
        <v>1</v>
      </c>
      <c r="AD876" s="68">
        <v>2.0588742922566998E-5</v>
      </c>
      <c r="AF876" s="68">
        <v>2.8666612975547998E-5</v>
      </c>
      <c r="AH876" s="68" t="s">
        <v>1165</v>
      </c>
    </row>
    <row r="877" spans="1:34" s="68" customFormat="1" ht="14.5" x14ac:dyDescent="0.35">
      <c r="A877" s="68" t="s">
        <v>832</v>
      </c>
      <c r="B877" s="68" t="s">
        <v>9</v>
      </c>
      <c r="C877" s="68" t="s">
        <v>34</v>
      </c>
      <c r="D877" s="68" t="s">
        <v>35</v>
      </c>
      <c r="E877" s="68" t="s">
        <v>758</v>
      </c>
      <c r="F877" s="68" t="s">
        <v>1030</v>
      </c>
      <c r="G877" s="68" t="s">
        <v>40</v>
      </c>
      <c r="H877" s="68" t="s">
        <v>724</v>
      </c>
      <c r="I877" s="68" t="s">
        <v>18</v>
      </c>
      <c r="J877" s="68">
        <v>298</v>
      </c>
      <c r="AD877" s="68">
        <v>1.16833957216029E-8</v>
      </c>
      <c r="AF877" s="68">
        <v>1.6515649071E-8</v>
      </c>
      <c r="AH877" s="68" t="s">
        <v>1165</v>
      </c>
    </row>
    <row r="878" spans="1:34" s="68" customFormat="1" ht="14.5" x14ac:dyDescent="0.35">
      <c r="A878" s="68" t="s">
        <v>832</v>
      </c>
      <c r="B878" s="68" t="s">
        <v>999</v>
      </c>
      <c r="C878" s="68" t="s">
        <v>34</v>
      </c>
      <c r="D878" s="68" t="s">
        <v>35</v>
      </c>
      <c r="E878" s="68" t="s">
        <v>758</v>
      </c>
      <c r="F878" s="68" t="s">
        <v>1010</v>
      </c>
      <c r="G878" s="68" t="s">
        <v>40</v>
      </c>
      <c r="H878" s="68" t="s">
        <v>724</v>
      </c>
      <c r="I878" s="68" t="s">
        <v>16</v>
      </c>
      <c r="J878" s="68">
        <v>25</v>
      </c>
      <c r="AC878" s="68">
        <v>2.0669885914412501E-8</v>
      </c>
      <c r="AD878" s="68">
        <v>1.0775561821478E-8</v>
      </c>
      <c r="AE878" s="68">
        <v>4.6609037969047599E-8</v>
      </c>
      <c r="AF878" s="68">
        <v>5.8108509002999999E-8</v>
      </c>
      <c r="AG878" s="68">
        <v>1.2793604876E-8</v>
      </c>
      <c r="AH878" s="68" t="s">
        <v>1095</v>
      </c>
    </row>
    <row r="879" spans="1:34" s="68" customFormat="1" ht="14.5" x14ac:dyDescent="0.35">
      <c r="A879" s="68" t="s">
        <v>832</v>
      </c>
      <c r="B879" s="68" t="s">
        <v>999</v>
      </c>
      <c r="C879" s="68" t="s">
        <v>34</v>
      </c>
      <c r="D879" s="68" t="s">
        <v>35</v>
      </c>
      <c r="E879" s="68" t="s">
        <v>758</v>
      </c>
      <c r="F879" s="68" t="s">
        <v>1010</v>
      </c>
      <c r="G879" s="68" t="s">
        <v>40</v>
      </c>
      <c r="H879" s="68" t="s">
        <v>724</v>
      </c>
      <c r="I879" s="68" t="s">
        <v>17</v>
      </c>
      <c r="J879" s="68">
        <v>1</v>
      </c>
      <c r="AC879" s="68">
        <v>4.3839675932467101E-5</v>
      </c>
      <c r="AD879" s="68">
        <v>2.26362059688008E-5</v>
      </c>
      <c r="AE879" s="68">
        <v>9.8909760231179005E-5</v>
      </c>
      <c r="AF879" s="68">
        <v>1.22978094879782E-4</v>
      </c>
      <c r="AG879" s="68">
        <v>2.7380851285377001E-5</v>
      </c>
      <c r="AH879" s="68" t="s">
        <v>1095</v>
      </c>
    </row>
    <row r="880" spans="1:34" s="68" customFormat="1" ht="14.5" x14ac:dyDescent="0.35">
      <c r="A880" s="68" t="s">
        <v>832</v>
      </c>
      <c r="B880" s="68" t="s">
        <v>999</v>
      </c>
      <c r="C880" s="68" t="s">
        <v>34</v>
      </c>
      <c r="D880" s="68" t="s">
        <v>35</v>
      </c>
      <c r="E880" s="68" t="s">
        <v>758</v>
      </c>
      <c r="F880" s="68" t="s">
        <v>1010</v>
      </c>
      <c r="G880" s="68" t="s">
        <v>40</v>
      </c>
      <c r="H880" s="68" t="s">
        <v>724</v>
      </c>
      <c r="I880" s="68" t="s">
        <v>18</v>
      </c>
      <c r="J880" s="68">
        <v>298</v>
      </c>
      <c r="AC880" s="68">
        <v>2.4773140643914001E-8</v>
      </c>
      <c r="AD880" s="68">
        <v>1.3110676316926101E-8</v>
      </c>
      <c r="AE880" s="68">
        <v>5.5748894128774198E-8</v>
      </c>
      <c r="AF880" s="68">
        <v>7.0472056018999997E-8</v>
      </c>
      <c r="AG880" s="68">
        <v>1.5249977011999999E-8</v>
      </c>
      <c r="AH880" s="68" t="s">
        <v>1095</v>
      </c>
    </row>
    <row r="881" spans="1:34" s="68" customFormat="1" ht="14.5" x14ac:dyDescent="0.35">
      <c r="A881" s="68" t="s">
        <v>832</v>
      </c>
      <c r="B881" s="68" t="s">
        <v>9</v>
      </c>
      <c r="C881" s="68" t="s">
        <v>34</v>
      </c>
      <c r="D881" s="68" t="s">
        <v>35</v>
      </c>
      <c r="E881" s="68" t="s">
        <v>758</v>
      </c>
      <c r="F881" s="68" t="s">
        <v>979</v>
      </c>
      <c r="G881" s="68" t="s">
        <v>40</v>
      </c>
      <c r="H881" s="68" t="s">
        <v>724</v>
      </c>
      <c r="I881" s="68" t="s">
        <v>16</v>
      </c>
      <c r="J881" s="68">
        <v>25</v>
      </c>
      <c r="AA881" s="68">
        <v>2.3990557210794799E-9</v>
      </c>
      <c r="AB881" s="68">
        <v>6.4715239027655097E-8</v>
      </c>
      <c r="AC881" s="68">
        <v>5.7115425417029396E-7</v>
      </c>
      <c r="AD881" s="68">
        <v>2.3475251352146502E-6</v>
      </c>
      <c r="AE881" s="68">
        <v>1.46559552597024E-6</v>
      </c>
      <c r="AF881" s="68">
        <v>4.0614684578779999E-6</v>
      </c>
      <c r="AG881" s="68">
        <v>1.7137296560970001E-6</v>
      </c>
      <c r="AH881" s="68" t="s">
        <v>980</v>
      </c>
    </row>
    <row r="882" spans="1:34" s="68" customFormat="1" ht="14.5" x14ac:dyDescent="0.35">
      <c r="A882" s="68" t="s">
        <v>832</v>
      </c>
      <c r="B882" s="68" t="s">
        <v>9</v>
      </c>
      <c r="C882" s="68" t="s">
        <v>34</v>
      </c>
      <c r="D882" s="68" t="s">
        <v>35</v>
      </c>
      <c r="E882" s="68" t="s">
        <v>758</v>
      </c>
      <c r="F882" s="68" t="s">
        <v>979</v>
      </c>
      <c r="G882" s="68" t="s">
        <v>40</v>
      </c>
      <c r="H882" s="68" t="s">
        <v>724</v>
      </c>
      <c r="I882" s="68" t="s">
        <v>17</v>
      </c>
      <c r="J882" s="68">
        <v>1</v>
      </c>
      <c r="AA882" s="68">
        <v>5.1750599033264801E-6</v>
      </c>
      <c r="AB882" s="68">
        <v>1.39542986445376E-4</v>
      </c>
      <c r="AC882" s="68">
        <v>1.2319029286512E-3</v>
      </c>
      <c r="AD882" s="68">
        <v>5.0612760927908696E-3</v>
      </c>
      <c r="AE882" s="68">
        <v>3.1606961514781102E-3</v>
      </c>
      <c r="AF882" s="68">
        <v>8.7589406627579403E-3</v>
      </c>
      <c r="AG882" s="68">
        <v>3.6969832876407901E-3</v>
      </c>
      <c r="AH882" s="68" t="s">
        <v>980</v>
      </c>
    </row>
    <row r="883" spans="1:34" s="68" customFormat="1" ht="14.5" x14ac:dyDescent="0.35">
      <c r="A883" s="68" t="s">
        <v>832</v>
      </c>
      <c r="B883" s="68" t="s">
        <v>9</v>
      </c>
      <c r="C883" s="68" t="s">
        <v>34</v>
      </c>
      <c r="D883" s="68" t="s">
        <v>35</v>
      </c>
      <c r="E883" s="68" t="s">
        <v>758</v>
      </c>
      <c r="F883" s="68" t="s">
        <v>979</v>
      </c>
      <c r="G883" s="68" t="s">
        <v>40</v>
      </c>
      <c r="H883" s="68" t="s">
        <v>724</v>
      </c>
      <c r="I883" s="68" t="s">
        <v>18</v>
      </c>
      <c r="J883" s="68">
        <v>298</v>
      </c>
      <c r="AA883" s="68">
        <v>2.85967441952673E-9</v>
      </c>
      <c r="AB883" s="68">
        <v>7.7140564920964904E-8</v>
      </c>
      <c r="AC883" s="68">
        <v>6.8081587097099196E-7</v>
      </c>
      <c r="AD883" s="68">
        <v>2.79824996117585E-6</v>
      </c>
      <c r="AE883" s="68">
        <v>1.74698986695739E-6</v>
      </c>
      <c r="AF883" s="68">
        <v>4.8412704017899999E-6</v>
      </c>
      <c r="AG883" s="68">
        <v>2.042765750068E-6</v>
      </c>
      <c r="AH883" s="68" t="s">
        <v>980</v>
      </c>
    </row>
    <row r="884" spans="1:34" s="68" customFormat="1" ht="14.5" x14ac:dyDescent="0.35">
      <c r="A884" s="68" t="s">
        <v>832</v>
      </c>
      <c r="B884" s="68" t="s">
        <v>9</v>
      </c>
      <c r="C884" s="68" t="s">
        <v>34</v>
      </c>
      <c r="D884" s="68" t="s">
        <v>35</v>
      </c>
      <c r="E884" s="68" t="s">
        <v>758</v>
      </c>
      <c r="F884" s="68" t="s">
        <v>1163</v>
      </c>
      <c r="G884" s="68" t="s">
        <v>40</v>
      </c>
      <c r="H884" s="68" t="s">
        <v>724</v>
      </c>
      <c r="I884" s="68" t="s">
        <v>16</v>
      </c>
      <c r="J884" s="68">
        <v>25</v>
      </c>
      <c r="V884" s="68">
        <v>5.3241940345809502E-6</v>
      </c>
      <c r="W884" s="68">
        <v>1.03156512749386E-5</v>
      </c>
      <c r="X884" s="68">
        <v>2.02602615398382E-5</v>
      </c>
      <c r="Z884" s="68">
        <v>1.17754556590381E-7</v>
      </c>
      <c r="AA884" s="68">
        <v>2.3005105341125801E-8</v>
      </c>
      <c r="AB884" s="68">
        <v>3.9021951061139101E-7</v>
      </c>
      <c r="AC884" s="68">
        <v>1.2645280931859799E-6</v>
      </c>
      <c r="AD884" s="68">
        <v>1.20558174878708E-6</v>
      </c>
      <c r="AE884" s="68">
        <v>1.0559517266316701E-5</v>
      </c>
      <c r="AF884" s="68">
        <v>1.4344807735075999E-5</v>
      </c>
      <c r="AG884" s="68">
        <v>6.0293086824999996E-8</v>
      </c>
      <c r="AH884" s="68" t="s">
        <v>781</v>
      </c>
    </row>
    <row r="885" spans="1:34" s="68" customFormat="1" ht="14.5" x14ac:dyDescent="0.35">
      <c r="A885" s="68" t="s">
        <v>832</v>
      </c>
      <c r="B885" s="68" t="s">
        <v>9</v>
      </c>
      <c r="C885" s="68" t="s">
        <v>34</v>
      </c>
      <c r="D885" s="68" t="s">
        <v>35</v>
      </c>
      <c r="E885" s="68" t="s">
        <v>758</v>
      </c>
      <c r="F885" s="68" t="s">
        <v>1163</v>
      </c>
      <c r="G885" s="68" t="s">
        <v>40</v>
      </c>
      <c r="H885" s="68" t="s">
        <v>724</v>
      </c>
      <c r="I885" s="68" t="s">
        <v>17</v>
      </c>
      <c r="J885" s="68">
        <v>1</v>
      </c>
      <c r="V885" s="68">
        <v>1.1291550708539299E-2</v>
      </c>
      <c r="W885" s="68">
        <v>2.18774332238897E-2</v>
      </c>
      <c r="X885" s="68">
        <v>4.3797113877206702E-2</v>
      </c>
      <c r="Z885" s="68">
        <v>2.5383039427414401E-4</v>
      </c>
      <c r="AA885" s="68">
        <v>4.9613482619279902E-5</v>
      </c>
      <c r="AB885" s="68">
        <v>8.4126266284685895E-4</v>
      </c>
      <c r="AC885" s="68">
        <v>2.7270592350558099E-3</v>
      </c>
      <c r="AD885" s="68">
        <v>2.59874641962756E-3</v>
      </c>
      <c r="AE885" s="68">
        <v>2.2783054228685099E-2</v>
      </c>
      <c r="AF885" s="68">
        <v>3.0927029685492501E-2</v>
      </c>
      <c r="AG885" s="68">
        <v>1.3004915221208899E-4</v>
      </c>
      <c r="AH885" s="68" t="s">
        <v>781</v>
      </c>
    </row>
    <row r="886" spans="1:34" s="68" customFormat="1" ht="14.5" x14ac:dyDescent="0.35">
      <c r="A886" s="68" t="s">
        <v>832</v>
      </c>
      <c r="B886" s="68" t="s">
        <v>9</v>
      </c>
      <c r="C886" s="68" t="s">
        <v>34</v>
      </c>
      <c r="D886" s="68" t="s">
        <v>35</v>
      </c>
      <c r="E886" s="68" t="s">
        <v>758</v>
      </c>
      <c r="F886" s="68" t="s">
        <v>1163</v>
      </c>
      <c r="G886" s="68" t="s">
        <v>40</v>
      </c>
      <c r="H886" s="68" t="s">
        <v>724</v>
      </c>
      <c r="I886" s="68" t="s">
        <v>18</v>
      </c>
      <c r="J886" s="68">
        <v>298</v>
      </c>
      <c r="V886" s="68">
        <v>6.3464392892204899E-6</v>
      </c>
      <c r="W886" s="68">
        <v>1.22962563197267E-5</v>
      </c>
      <c r="X886" s="68">
        <v>2.41502317554871E-5</v>
      </c>
      <c r="Z886" s="68">
        <v>1.4036343145573401E-7</v>
      </c>
      <c r="AA886" s="68">
        <v>2.7422085566622001E-8</v>
      </c>
      <c r="AB886" s="68">
        <v>4.6514165664877898E-7</v>
      </c>
      <c r="AC886" s="68">
        <v>1.50731748707769E-6</v>
      </c>
      <c r="AD886" s="68">
        <v>1.4370534445542E-6</v>
      </c>
      <c r="AE886" s="68">
        <v>1.25869445814498E-5</v>
      </c>
      <c r="AF886" s="68">
        <v>1.709901082021E-5</v>
      </c>
      <c r="AG886" s="68">
        <v>7.1869359495000097E-8</v>
      </c>
      <c r="AH886" s="68" t="s">
        <v>781</v>
      </c>
    </row>
    <row r="887" spans="1:34" s="68" customFormat="1" ht="14.5" x14ac:dyDescent="0.35">
      <c r="A887" s="68" t="s">
        <v>832</v>
      </c>
      <c r="B887" s="68" t="s">
        <v>9</v>
      </c>
      <c r="C887" s="68" t="s">
        <v>34</v>
      </c>
      <c r="D887" s="68" t="s">
        <v>35</v>
      </c>
      <c r="E887" s="68" t="s">
        <v>758</v>
      </c>
      <c r="F887" s="68" t="s">
        <v>1086</v>
      </c>
      <c r="G887" s="68" t="s">
        <v>40</v>
      </c>
      <c r="H887" s="68" t="s">
        <v>725</v>
      </c>
      <c r="I887" s="68" t="s">
        <v>16</v>
      </c>
      <c r="J887" s="68">
        <v>25</v>
      </c>
      <c r="W887" s="68">
        <v>8.4320283299601394E-5</v>
      </c>
      <c r="X887" s="68">
        <v>1.56752209314642E-4</v>
      </c>
      <c r="Y887" s="68">
        <v>2.14698959561995E-7</v>
      </c>
      <c r="Z887" s="68">
        <v>1.4145346689308999E-4</v>
      </c>
      <c r="AA887" s="68">
        <v>1.29732679860027E-4</v>
      </c>
      <c r="AB887" s="68">
        <v>1.4579851496541001E-4</v>
      </c>
      <c r="AC887" s="68">
        <v>5.8694655435111497E-5</v>
      </c>
      <c r="AH887" s="68" t="s">
        <v>834</v>
      </c>
    </row>
    <row r="888" spans="1:34" s="68" customFormat="1" ht="14.5" x14ac:dyDescent="0.35">
      <c r="A888" s="68" t="s">
        <v>832</v>
      </c>
      <c r="B888" s="68" t="s">
        <v>9</v>
      </c>
      <c r="C888" s="68" t="s">
        <v>34</v>
      </c>
      <c r="D888" s="68" t="s">
        <v>35</v>
      </c>
      <c r="E888" s="68" t="s">
        <v>758</v>
      </c>
      <c r="F888" s="68" t="s">
        <v>1086</v>
      </c>
      <c r="G888" s="68" t="s">
        <v>40</v>
      </c>
      <c r="H888" s="68" t="s">
        <v>725</v>
      </c>
      <c r="I888" s="68" t="s">
        <v>17</v>
      </c>
      <c r="J888" s="68">
        <v>1</v>
      </c>
      <c r="Y888" s="68">
        <v>1.7802837726880601E-4</v>
      </c>
      <c r="AH888" s="68" t="s">
        <v>834</v>
      </c>
    </row>
    <row r="889" spans="1:34" s="68" customFormat="1" ht="14.5" x14ac:dyDescent="0.35">
      <c r="A889" s="68" t="s">
        <v>832</v>
      </c>
      <c r="B889" s="68" t="s">
        <v>9</v>
      </c>
      <c r="C889" s="68" t="s">
        <v>34</v>
      </c>
      <c r="D889" s="68" t="s">
        <v>35</v>
      </c>
      <c r="E889" s="68" t="s">
        <v>758</v>
      </c>
      <c r="F889" s="68" t="s">
        <v>1086</v>
      </c>
      <c r="G889" s="68" t="s">
        <v>40</v>
      </c>
      <c r="H889" s="68" t="s">
        <v>725</v>
      </c>
      <c r="I889" s="68" t="s">
        <v>18</v>
      </c>
      <c r="J889" s="68">
        <v>298</v>
      </c>
      <c r="W889" s="68">
        <v>1.9787862483334001E-4</v>
      </c>
      <c r="X889" s="68">
        <v>3.6785824720913602E-4</v>
      </c>
      <c r="Y889" s="68">
        <v>5.1184231959579705E-7</v>
      </c>
      <c r="Z889" s="68">
        <v>3.3195592343136001E-4</v>
      </c>
      <c r="AA889" s="68">
        <v>3.0445016646151899E-4</v>
      </c>
      <c r="AB889" s="68">
        <v>3.4215266499507601E-4</v>
      </c>
      <c r="AC889" s="68">
        <v>1.3774168264234801E-4</v>
      </c>
      <c r="AH889" s="68" t="s">
        <v>834</v>
      </c>
    </row>
    <row r="890" spans="1:34" s="68" customFormat="1" ht="14.5" x14ac:dyDescent="0.35">
      <c r="A890" s="68" t="s">
        <v>832</v>
      </c>
      <c r="B890" s="68" t="s">
        <v>9</v>
      </c>
      <c r="C890" s="68" t="s">
        <v>34</v>
      </c>
      <c r="D890" s="68" t="s">
        <v>35</v>
      </c>
      <c r="E890" s="68" t="s">
        <v>758</v>
      </c>
      <c r="F890" s="68" t="s">
        <v>1090</v>
      </c>
      <c r="G890" s="68" t="s">
        <v>40</v>
      </c>
      <c r="H890" s="68" t="s">
        <v>725</v>
      </c>
      <c r="I890" s="68" t="s">
        <v>16</v>
      </c>
      <c r="J890" s="68">
        <v>25</v>
      </c>
      <c r="U890" s="68">
        <v>2.6105725712932902E-5</v>
      </c>
      <c r="X890" s="68">
        <v>4.5666616743481899E-4</v>
      </c>
      <c r="Z890" s="68">
        <v>3.0480462699083799E-3</v>
      </c>
      <c r="AA890" s="68">
        <v>3.4548340384564099E-3</v>
      </c>
      <c r="AB890" s="68">
        <v>2.0599032156534201E-3</v>
      </c>
      <c r="AC890" s="68">
        <v>1.9944107440460399E-3</v>
      </c>
      <c r="AD890" s="68">
        <v>5.1810556669123402E-4</v>
      </c>
      <c r="AE890" s="68">
        <v>4.2358551599477098E-4</v>
      </c>
      <c r="AF890" s="68">
        <v>9.6911785702445197E-4</v>
      </c>
      <c r="AG890" s="68">
        <v>4.0048529229801198E-4</v>
      </c>
      <c r="AH890" s="68" t="s">
        <v>768</v>
      </c>
    </row>
    <row r="891" spans="1:34" s="68" customFormat="1" ht="14.5" x14ac:dyDescent="0.35">
      <c r="A891" s="68" t="s">
        <v>832</v>
      </c>
      <c r="B891" s="68" t="s">
        <v>9</v>
      </c>
      <c r="C891" s="68" t="s">
        <v>34</v>
      </c>
      <c r="D891" s="68" t="s">
        <v>35</v>
      </c>
      <c r="E891" s="68" t="s">
        <v>758</v>
      </c>
      <c r="F891" s="68" t="s">
        <v>1090</v>
      </c>
      <c r="G891" s="68" t="s">
        <v>40</v>
      </c>
      <c r="H891" s="68" t="s">
        <v>725</v>
      </c>
      <c r="I891" s="68" t="s">
        <v>17</v>
      </c>
      <c r="J891" s="68">
        <v>1</v>
      </c>
      <c r="U891" s="68">
        <v>2.1176824902293799E-5</v>
      </c>
      <c r="X891" s="68">
        <v>1.3541094861061099E-4</v>
      </c>
      <c r="Z891" s="68">
        <v>2.6152450992522999E-3</v>
      </c>
      <c r="AA891" s="68">
        <v>2.66020437614207E-3</v>
      </c>
      <c r="AB891" s="68">
        <v>1.25872223228052E-3</v>
      </c>
      <c r="AC891" s="68">
        <v>2.14465036838849E-3</v>
      </c>
      <c r="AD891" s="68">
        <v>6.9989226095381501E-4</v>
      </c>
      <c r="AE891" s="68">
        <v>1.37195472334254E-3</v>
      </c>
      <c r="AF891" s="68">
        <v>2.9659187511648901E-4</v>
      </c>
      <c r="AG891" s="68">
        <v>2.5702274837421398E-4</v>
      </c>
      <c r="AH891" s="68" t="s">
        <v>768</v>
      </c>
    </row>
    <row r="892" spans="1:34" s="68" customFormat="1" ht="14.5" x14ac:dyDescent="0.35">
      <c r="A892" s="68" t="s">
        <v>832</v>
      </c>
      <c r="B892" s="68" t="s">
        <v>9</v>
      </c>
      <c r="C892" s="68" t="s">
        <v>34</v>
      </c>
      <c r="D892" s="68" t="s">
        <v>35</v>
      </c>
      <c r="E892" s="68" t="s">
        <v>758</v>
      </c>
      <c r="F892" s="68" t="s">
        <v>1090</v>
      </c>
      <c r="G892" s="68" t="s">
        <v>40</v>
      </c>
      <c r="H892" s="68" t="s">
        <v>725</v>
      </c>
      <c r="I892" s="68" t="s">
        <v>18</v>
      </c>
      <c r="J892" s="68">
        <v>298</v>
      </c>
      <c r="U892" s="68">
        <v>4.0838688353517203E-5</v>
      </c>
      <c r="X892" s="68">
        <v>7.1443043520113398E-4</v>
      </c>
      <c r="Z892" s="68">
        <v>4.76820904430775E-3</v>
      </c>
      <c r="AA892" s="68">
        <v>5.4046206114967601E-3</v>
      </c>
      <c r="AB892" s="68">
        <v>3.2224974973215298E-3</v>
      </c>
      <c r="AC892" s="68">
        <v>3.1198789199510901E-3</v>
      </c>
      <c r="AD892" s="68">
        <v>8.1045322912464595E-4</v>
      </c>
      <c r="AE892" s="68">
        <v>6.62458567907334E-4</v>
      </c>
      <c r="AF892" s="68">
        <v>1.5161327935418901E-3</v>
      </c>
      <c r="AG892" s="68">
        <v>6.2733635011298096E-4</v>
      </c>
      <c r="AH892" s="68" t="s">
        <v>768</v>
      </c>
    </row>
    <row r="893" spans="1:34" s="68" customFormat="1" ht="14.5" x14ac:dyDescent="0.35">
      <c r="A893" s="68" t="s">
        <v>832</v>
      </c>
      <c r="B893" s="68" t="s">
        <v>999</v>
      </c>
      <c r="C893" s="68" t="s">
        <v>34</v>
      </c>
      <c r="D893" s="68" t="s">
        <v>35</v>
      </c>
      <c r="E893" s="68" t="s">
        <v>758</v>
      </c>
      <c r="F893" s="68" t="s">
        <v>1097</v>
      </c>
      <c r="G893" s="68" t="s">
        <v>40</v>
      </c>
      <c r="H893" s="68" t="s">
        <v>725</v>
      </c>
      <c r="I893" s="68" t="s">
        <v>16</v>
      </c>
      <c r="J893" s="68">
        <v>25</v>
      </c>
      <c r="W893" s="68">
        <v>1.3052656029538199E-7</v>
      </c>
      <c r="X893" s="68">
        <v>1.0283231039660101E-3</v>
      </c>
      <c r="Y893" s="68">
        <v>7.9797073849533602E-4</v>
      </c>
      <c r="Z893" s="68">
        <v>1.10633451717453E-4</v>
      </c>
      <c r="AA893" s="68">
        <v>1.0873998221789999E-4</v>
      </c>
      <c r="AB893" s="68">
        <v>6.4544718822198105E-5</v>
      </c>
      <c r="AC893" s="68">
        <v>1.3408500740412499E-4</v>
      </c>
      <c r="AD893" s="68">
        <v>2.6208690410498802E-5</v>
      </c>
      <c r="AE893" s="68">
        <v>1.18357307085714E-7</v>
      </c>
      <c r="AH893" s="68" t="s">
        <v>1098</v>
      </c>
    </row>
    <row r="894" spans="1:34" s="68" customFormat="1" ht="14.5" x14ac:dyDescent="0.35">
      <c r="A894" s="68" t="s">
        <v>832</v>
      </c>
      <c r="B894" s="68" t="s">
        <v>999</v>
      </c>
      <c r="C894" s="68" t="s">
        <v>34</v>
      </c>
      <c r="D894" s="68" t="s">
        <v>35</v>
      </c>
      <c r="E894" s="68" t="s">
        <v>758</v>
      </c>
      <c r="F894" s="68" t="s">
        <v>1097</v>
      </c>
      <c r="G894" s="68" t="s">
        <v>40</v>
      </c>
      <c r="H894" s="68" t="s">
        <v>725</v>
      </c>
      <c r="I894" s="68" t="s">
        <v>17</v>
      </c>
      <c r="J894" s="68">
        <v>1</v>
      </c>
      <c r="W894" s="68">
        <v>1.01184756407711E-6</v>
      </c>
      <c r="X894" s="68">
        <v>1.0666859386087199E-2</v>
      </c>
      <c r="Y894" s="68">
        <v>7.2885541149744397E-3</v>
      </c>
      <c r="Z894" s="68">
        <v>2.2271167868418299E-3</v>
      </c>
      <c r="AA894" s="68">
        <v>2.22845041232157E-3</v>
      </c>
      <c r="AB894" s="68">
        <v>1.7149805483281399E-3</v>
      </c>
      <c r="AC894" s="68">
        <v>4.8445444870196001E-3</v>
      </c>
      <c r="AD894" s="68">
        <v>6.4992421124433904E-4</v>
      </c>
      <c r="AE894" s="68">
        <v>4.199166966548E-6</v>
      </c>
      <c r="AH894" s="68" t="s">
        <v>1098</v>
      </c>
    </row>
    <row r="895" spans="1:34" s="68" customFormat="1" ht="14.5" x14ac:dyDescent="0.35">
      <c r="A895" s="68" t="s">
        <v>832</v>
      </c>
      <c r="B895" s="68" t="s">
        <v>999</v>
      </c>
      <c r="C895" s="68" t="s">
        <v>34</v>
      </c>
      <c r="D895" s="68" t="s">
        <v>35</v>
      </c>
      <c r="E895" s="68" t="s">
        <v>758</v>
      </c>
      <c r="F895" s="68" t="s">
        <v>1097</v>
      </c>
      <c r="G895" s="68" t="s">
        <v>40</v>
      </c>
      <c r="H895" s="68" t="s">
        <v>725</v>
      </c>
      <c r="I895" s="68" t="s">
        <v>18</v>
      </c>
      <c r="J895" s="68">
        <v>298</v>
      </c>
      <c r="W895" s="68">
        <v>2.04128334835944E-7</v>
      </c>
      <c r="X895" s="68">
        <v>1.60693795545259E-3</v>
      </c>
      <c r="Y895" s="68">
        <v>1.24714504949334E-3</v>
      </c>
      <c r="Z895" s="68">
        <v>3.6097570217625202E-4</v>
      </c>
      <c r="AA895" s="68">
        <v>3.3696943701871598E-4</v>
      </c>
      <c r="AB895" s="68">
        <v>2.1521104210126801E-4</v>
      </c>
      <c r="AC895" s="68">
        <v>4.5139544948372899E-4</v>
      </c>
      <c r="AD895" s="68">
        <v>8.2985985982536996E-5</v>
      </c>
      <c r="AE895" s="68">
        <v>3.50685701757161E-7</v>
      </c>
      <c r="AH895" s="68" t="s">
        <v>1098</v>
      </c>
    </row>
    <row r="896" spans="1:34" s="68" customFormat="1" ht="14.5" x14ac:dyDescent="0.35">
      <c r="A896" s="68" t="s">
        <v>832</v>
      </c>
      <c r="B896" s="68" t="s">
        <v>999</v>
      </c>
      <c r="C896" s="68" t="s">
        <v>34</v>
      </c>
      <c r="D896" s="68" t="s">
        <v>35</v>
      </c>
      <c r="E896" s="68" t="s">
        <v>758</v>
      </c>
      <c r="F896" s="68" t="s">
        <v>1219</v>
      </c>
      <c r="G896" s="68" t="s">
        <v>40</v>
      </c>
      <c r="H896" s="68" t="s">
        <v>725</v>
      </c>
      <c r="I896" s="68" t="s">
        <v>16</v>
      </c>
      <c r="J896" s="68">
        <v>25</v>
      </c>
      <c r="AG896" s="68">
        <v>1.38444221673511E-4</v>
      </c>
      <c r="AH896" s="68" t="s">
        <v>1220</v>
      </c>
    </row>
    <row r="897" spans="1:34" s="68" customFormat="1" ht="14.5" x14ac:dyDescent="0.35">
      <c r="A897" s="68" t="s">
        <v>832</v>
      </c>
      <c r="B897" s="68" t="s">
        <v>999</v>
      </c>
      <c r="C897" s="68" t="s">
        <v>34</v>
      </c>
      <c r="D897" s="68" t="s">
        <v>35</v>
      </c>
      <c r="E897" s="68" t="s">
        <v>758</v>
      </c>
      <c r="F897" s="68" t="s">
        <v>1219</v>
      </c>
      <c r="G897" s="68" t="s">
        <v>40</v>
      </c>
      <c r="H897" s="68" t="s">
        <v>725</v>
      </c>
      <c r="I897" s="68" t="s">
        <v>18</v>
      </c>
      <c r="J897" s="68">
        <v>298</v>
      </c>
      <c r="AG897" s="68">
        <v>2.16595984808208E-4</v>
      </c>
      <c r="AH897" s="68" t="s">
        <v>1220</v>
      </c>
    </row>
    <row r="898" spans="1:34" s="68" customFormat="1" ht="14.5" x14ac:dyDescent="0.35">
      <c r="A898" s="68" t="s">
        <v>832</v>
      </c>
      <c r="B898" s="68" t="s">
        <v>9</v>
      </c>
      <c r="C898" s="68" t="s">
        <v>34</v>
      </c>
      <c r="D898" s="68" t="s">
        <v>35</v>
      </c>
      <c r="E898" s="68" t="s">
        <v>758</v>
      </c>
      <c r="F898" s="68" t="s">
        <v>1091</v>
      </c>
      <c r="G898" s="68" t="s">
        <v>40</v>
      </c>
      <c r="H898" s="68" t="s">
        <v>724</v>
      </c>
      <c r="I898" s="68" t="s">
        <v>16</v>
      </c>
      <c r="J898" s="68">
        <v>25</v>
      </c>
      <c r="AA898" s="68">
        <v>2.8884044969574399E-7</v>
      </c>
      <c r="AB898" s="68">
        <v>4.3519539949033499E-8</v>
      </c>
      <c r="AC898" s="68">
        <v>8.8970632783705597E-7</v>
      </c>
      <c r="AD898" s="68">
        <v>2.3584812522343602E-6</v>
      </c>
      <c r="AE898" s="68">
        <v>1.4590121556345201E-6</v>
      </c>
      <c r="AF898" s="68">
        <v>1.881291984893E-6</v>
      </c>
      <c r="AG898" s="68">
        <v>1.0045178460180001E-6</v>
      </c>
      <c r="AH898" s="68" t="s">
        <v>981</v>
      </c>
    </row>
    <row r="899" spans="1:34" s="68" customFormat="1" ht="14.5" x14ac:dyDescent="0.35">
      <c r="A899" s="68" t="s">
        <v>832</v>
      </c>
      <c r="B899" s="68" t="s">
        <v>9</v>
      </c>
      <c r="C899" s="68" t="s">
        <v>34</v>
      </c>
      <c r="D899" s="68" t="s">
        <v>35</v>
      </c>
      <c r="E899" s="68" t="s">
        <v>758</v>
      </c>
      <c r="F899" s="68" t="s">
        <v>1091</v>
      </c>
      <c r="G899" s="68" t="s">
        <v>40</v>
      </c>
      <c r="H899" s="68" t="s">
        <v>724</v>
      </c>
      <c r="I899" s="68" t="s">
        <v>17</v>
      </c>
      <c r="J899" s="68">
        <v>1</v>
      </c>
      <c r="AA899" s="68">
        <v>6.2276155326914805E-4</v>
      </c>
      <c r="AB899" s="68">
        <v>9.3870119337528894E-5</v>
      </c>
      <c r="AC899" s="68">
        <v>1.9191321373976499E-3</v>
      </c>
      <c r="AD899" s="68">
        <v>5.0874359926472903E-3</v>
      </c>
      <c r="AE899" s="68">
        <v>3.14691936455641E-3</v>
      </c>
      <c r="AF899" s="68">
        <v>4.0571521630420604E-3</v>
      </c>
      <c r="AG899" s="68">
        <v>2.16594315749249E-3</v>
      </c>
      <c r="AH899" s="68" t="s">
        <v>981</v>
      </c>
    </row>
    <row r="900" spans="1:34" s="68" customFormat="1" ht="14.5" x14ac:dyDescent="0.35">
      <c r="A900" s="68" t="s">
        <v>832</v>
      </c>
      <c r="B900" s="68" t="s">
        <v>9</v>
      </c>
      <c r="C900" s="68" t="s">
        <v>34</v>
      </c>
      <c r="D900" s="68" t="s">
        <v>35</v>
      </c>
      <c r="E900" s="68" t="s">
        <v>758</v>
      </c>
      <c r="F900" s="68" t="s">
        <v>1091</v>
      </c>
      <c r="G900" s="68" t="s">
        <v>40</v>
      </c>
      <c r="H900" s="68" t="s">
        <v>724</v>
      </c>
      <c r="I900" s="68" t="s">
        <v>18</v>
      </c>
      <c r="J900" s="68">
        <v>298</v>
      </c>
      <c r="AA900" s="68">
        <v>3.4429781603732699E-7</v>
      </c>
      <c r="AB900" s="68">
        <v>5.1875291619247798E-8</v>
      </c>
      <c r="AC900" s="68">
        <v>1.0605299427817699E-6</v>
      </c>
      <c r="AD900" s="68">
        <v>2.8113096526633602E-6</v>
      </c>
      <c r="AE900" s="68">
        <v>1.73914248951557E-6</v>
      </c>
      <c r="AF900" s="68">
        <v>2.2425000459919999E-6</v>
      </c>
      <c r="AG900" s="68">
        <v>1.197385272454E-6</v>
      </c>
      <c r="AH900" s="68" t="s">
        <v>981</v>
      </c>
    </row>
    <row r="901" spans="1:34" s="68" customFormat="1" ht="14.5" x14ac:dyDescent="0.35">
      <c r="A901" s="68" t="s">
        <v>832</v>
      </c>
      <c r="B901" s="68" t="s">
        <v>9</v>
      </c>
      <c r="C901" s="68" t="s">
        <v>34</v>
      </c>
      <c r="D901" s="68" t="s">
        <v>35</v>
      </c>
      <c r="E901" s="68" t="s">
        <v>758</v>
      </c>
      <c r="F901" s="68" t="s">
        <v>852</v>
      </c>
      <c r="G901" s="68" t="s">
        <v>40</v>
      </c>
      <c r="H901" s="68" t="s">
        <v>725</v>
      </c>
      <c r="I901" s="68" t="s">
        <v>16</v>
      </c>
      <c r="J901" s="68">
        <v>25</v>
      </c>
      <c r="X901" s="68">
        <v>3.78176112529576E-6</v>
      </c>
      <c r="Y901" s="68">
        <v>3.9082029653417901E-5</v>
      </c>
      <c r="Z901" s="68">
        <v>4.84205755788523E-4</v>
      </c>
      <c r="AA901" s="68">
        <v>2.5893187486241797E-4</v>
      </c>
      <c r="AB901" s="68">
        <v>9.0300992889137498E-5</v>
      </c>
      <c r="AH901" s="68" t="s">
        <v>869</v>
      </c>
    </row>
    <row r="902" spans="1:34" s="68" customFormat="1" ht="14.5" x14ac:dyDescent="0.35">
      <c r="A902" s="68" t="s">
        <v>832</v>
      </c>
      <c r="B902" s="68" t="s">
        <v>9</v>
      </c>
      <c r="C902" s="68" t="s">
        <v>34</v>
      </c>
      <c r="D902" s="68" t="s">
        <v>35</v>
      </c>
      <c r="E902" s="68" t="s">
        <v>758</v>
      </c>
      <c r="F902" s="68" t="s">
        <v>852</v>
      </c>
      <c r="G902" s="68" t="s">
        <v>40</v>
      </c>
      <c r="H902" s="68" t="s">
        <v>725</v>
      </c>
      <c r="I902" s="68" t="s">
        <v>17</v>
      </c>
      <c r="J902" s="68">
        <v>1</v>
      </c>
      <c r="X902" s="68">
        <v>4.9666396288473101E-5</v>
      </c>
      <c r="Y902" s="68">
        <v>2.8353077137784598E-4</v>
      </c>
      <c r="Z902" s="68">
        <v>5.4107756601422502E-4</v>
      </c>
      <c r="AA902" s="68">
        <v>1.3043710865934599E-4</v>
      </c>
      <c r="AB902" s="68">
        <v>1.40159497287297E-5</v>
      </c>
      <c r="AH902" s="68" t="s">
        <v>869</v>
      </c>
    </row>
    <row r="903" spans="1:34" s="68" customFormat="1" ht="14.5" x14ac:dyDescent="0.35">
      <c r="A903" s="68" t="s">
        <v>832</v>
      </c>
      <c r="B903" s="68" t="s">
        <v>9</v>
      </c>
      <c r="C903" s="68" t="s">
        <v>34</v>
      </c>
      <c r="D903" s="68" t="s">
        <v>35</v>
      </c>
      <c r="E903" s="68" t="s">
        <v>758</v>
      </c>
      <c r="F903" s="68" t="s">
        <v>852</v>
      </c>
      <c r="G903" s="68" t="s">
        <v>40</v>
      </c>
      <c r="H903" s="68" t="s">
        <v>725</v>
      </c>
      <c r="I903" s="68" t="s">
        <v>18</v>
      </c>
      <c r="J903" s="68">
        <v>298</v>
      </c>
      <c r="X903" s="68">
        <v>6.0399110537413297E-6</v>
      </c>
      <c r="Y903" s="68">
        <v>6.1379456134197304E-5</v>
      </c>
      <c r="Z903" s="68">
        <v>7.57989553118018E-4</v>
      </c>
      <c r="AA903" s="68">
        <v>4.0520731452824198E-4</v>
      </c>
      <c r="AB903" s="68">
        <v>1.4128755095902201E-4</v>
      </c>
      <c r="AH903" s="68" t="s">
        <v>869</v>
      </c>
    </row>
    <row r="904" spans="1:34" s="68" customFormat="1" ht="14.5" x14ac:dyDescent="0.35">
      <c r="A904" s="68" t="s">
        <v>832</v>
      </c>
      <c r="B904" s="68" t="s">
        <v>9</v>
      </c>
      <c r="C904" s="68" t="s">
        <v>34</v>
      </c>
      <c r="D904" s="68" t="s">
        <v>35</v>
      </c>
      <c r="E904" s="68" t="s">
        <v>758</v>
      </c>
      <c r="F904" s="68" t="s">
        <v>1164</v>
      </c>
      <c r="G904" s="68" t="s">
        <v>40</v>
      </c>
      <c r="H904" s="68" t="s">
        <v>724</v>
      </c>
      <c r="I904" s="68" t="s">
        <v>16</v>
      </c>
      <c r="J904" s="68">
        <v>25</v>
      </c>
      <c r="Y904" s="68">
        <v>2.69547547750081E-7</v>
      </c>
      <c r="AH904" s="68" t="s">
        <v>899</v>
      </c>
    </row>
    <row r="905" spans="1:34" s="68" customFormat="1" ht="14.5" x14ac:dyDescent="0.35">
      <c r="A905" s="68" t="s">
        <v>832</v>
      </c>
      <c r="B905" s="68" t="s">
        <v>9</v>
      </c>
      <c r="C905" s="68" t="s">
        <v>34</v>
      </c>
      <c r="D905" s="68" t="s">
        <v>35</v>
      </c>
      <c r="E905" s="68" t="s">
        <v>758</v>
      </c>
      <c r="F905" s="68" t="s">
        <v>1164</v>
      </c>
      <c r="G905" s="68" t="s">
        <v>40</v>
      </c>
      <c r="H905" s="68" t="s">
        <v>724</v>
      </c>
      <c r="I905" s="68" t="s">
        <v>17</v>
      </c>
      <c r="J905" s="68">
        <v>1</v>
      </c>
      <c r="Y905" s="68">
        <v>5.8147955314826795E-4</v>
      </c>
      <c r="AH905" s="68" t="s">
        <v>899</v>
      </c>
    </row>
    <row r="906" spans="1:34" s="68" customFormat="1" ht="14.5" x14ac:dyDescent="0.35">
      <c r="A906" s="68" t="s">
        <v>832</v>
      </c>
      <c r="B906" s="68" t="s">
        <v>9</v>
      </c>
      <c r="C906" s="68" t="s">
        <v>34</v>
      </c>
      <c r="D906" s="68" t="s">
        <v>35</v>
      </c>
      <c r="E906" s="68" t="s">
        <v>758</v>
      </c>
      <c r="F906" s="68" t="s">
        <v>1164</v>
      </c>
      <c r="G906" s="68" t="s">
        <v>40</v>
      </c>
      <c r="H906" s="68" t="s">
        <v>724</v>
      </c>
      <c r="I906" s="68" t="s">
        <v>18</v>
      </c>
      <c r="J906" s="68">
        <v>298</v>
      </c>
      <c r="Y906" s="68">
        <v>3.2130067691809601E-7</v>
      </c>
      <c r="AH906" s="68" t="s">
        <v>899</v>
      </c>
    </row>
    <row r="907" spans="1:34" s="68" customFormat="1" ht="14.5" x14ac:dyDescent="0.35">
      <c r="A907" s="68" t="s">
        <v>832</v>
      </c>
      <c r="B907" s="68" t="s">
        <v>9</v>
      </c>
      <c r="C907" s="68" t="s">
        <v>34</v>
      </c>
      <c r="D907" s="68" t="s">
        <v>35</v>
      </c>
      <c r="E907" s="68" t="s">
        <v>758</v>
      </c>
      <c r="F907" s="68" t="s">
        <v>769</v>
      </c>
      <c r="G907" s="68" t="s">
        <v>40</v>
      </c>
      <c r="H907" s="68" t="s">
        <v>725</v>
      </c>
      <c r="I907" s="68" t="s">
        <v>16</v>
      </c>
      <c r="J907" s="68">
        <v>25</v>
      </c>
      <c r="U907" s="68">
        <v>1.2710079765483101E-3</v>
      </c>
      <c r="X907" s="68">
        <v>7.4738308365048401E-4</v>
      </c>
      <c r="Y907" s="68">
        <v>1.1410749550914E-3</v>
      </c>
      <c r="Z907" s="68">
        <v>1.2564338158774901E-3</v>
      </c>
      <c r="AA907" s="68">
        <v>1.2522065245484399E-3</v>
      </c>
      <c r="AB907" s="68">
        <v>4.3167168475427998E-4</v>
      </c>
      <c r="AC907" s="68">
        <v>4.2382987741000801E-4</v>
      </c>
      <c r="AD907" s="68">
        <v>4.3922384525341298E-4</v>
      </c>
      <c r="AE907" s="68">
        <v>2.8530275242972402E-4</v>
      </c>
      <c r="AH907" s="68" t="s">
        <v>770</v>
      </c>
    </row>
    <row r="908" spans="1:34" s="68" customFormat="1" ht="14.5" x14ac:dyDescent="0.35">
      <c r="A908" s="68" t="s">
        <v>832</v>
      </c>
      <c r="B908" s="68" t="s">
        <v>9</v>
      </c>
      <c r="C908" s="68" t="s">
        <v>34</v>
      </c>
      <c r="D908" s="68" t="s">
        <v>35</v>
      </c>
      <c r="E908" s="68" t="s">
        <v>758</v>
      </c>
      <c r="F908" s="68" t="s">
        <v>769</v>
      </c>
      <c r="G908" s="68" t="s">
        <v>40</v>
      </c>
      <c r="H908" s="68" t="s">
        <v>725</v>
      </c>
      <c r="I908" s="68" t="s">
        <v>18</v>
      </c>
      <c r="J908" s="68">
        <v>298</v>
      </c>
      <c r="U908" s="68">
        <v>1.9884919793098301E-3</v>
      </c>
      <c r="X908" s="68">
        <v>1.16928083437118E-3</v>
      </c>
      <c r="Y908" s="68">
        <v>1.7852117672405E-3</v>
      </c>
      <c r="Z908" s="68">
        <v>1.9656907049403201E-3</v>
      </c>
      <c r="AA908" s="68">
        <v>1.95907710765603E-3</v>
      </c>
      <c r="AB908" s="68">
        <v>6.7535035079806997E-4</v>
      </c>
      <c r="AC908" s="68">
        <v>6.6308184320795804E-4</v>
      </c>
      <c r="AD908" s="68">
        <v>6.8716570589896504E-4</v>
      </c>
      <c r="AE908" s="68">
        <v>4.4635615617630298E-4</v>
      </c>
      <c r="AH908" s="68" t="s">
        <v>770</v>
      </c>
    </row>
    <row r="909" spans="1:34" s="68" customFormat="1" ht="14.5" x14ac:dyDescent="0.35">
      <c r="A909" s="68" t="s">
        <v>832</v>
      </c>
      <c r="B909" s="68" t="s">
        <v>999</v>
      </c>
      <c r="C909" s="68" t="s">
        <v>34</v>
      </c>
      <c r="D909" s="68" t="s">
        <v>35</v>
      </c>
      <c r="E909" s="68" t="s">
        <v>758</v>
      </c>
      <c r="F909" s="68" t="s">
        <v>1011</v>
      </c>
      <c r="G909" s="68" t="s">
        <v>40</v>
      </c>
      <c r="H909" s="68" t="s">
        <v>724</v>
      </c>
      <c r="I909" s="68" t="s">
        <v>16</v>
      </c>
      <c r="J909" s="68">
        <v>25</v>
      </c>
      <c r="AC909" s="68">
        <v>5.2219318082576502E-8</v>
      </c>
      <c r="AD909" s="68">
        <v>1.98044526590972E-7</v>
      </c>
      <c r="AE909" s="68">
        <v>1.8066541533214301E-7</v>
      </c>
      <c r="AF909" s="68">
        <v>2.4550749007299998E-7</v>
      </c>
      <c r="AG909" s="68">
        <v>1.3633436718800001E-7</v>
      </c>
      <c r="AH909" s="68" t="s">
        <v>1096</v>
      </c>
    </row>
    <row r="910" spans="1:34" s="68" customFormat="1" ht="14.5" x14ac:dyDescent="0.35">
      <c r="A910" s="68" t="s">
        <v>832</v>
      </c>
      <c r="B910" s="68" t="s">
        <v>999</v>
      </c>
      <c r="C910" s="68" t="s">
        <v>34</v>
      </c>
      <c r="D910" s="68" t="s">
        <v>35</v>
      </c>
      <c r="E910" s="68" t="s">
        <v>758</v>
      </c>
      <c r="F910" s="68" t="s">
        <v>1011</v>
      </c>
      <c r="G910" s="68" t="s">
        <v>40</v>
      </c>
      <c r="H910" s="68" t="s">
        <v>724</v>
      </c>
      <c r="I910" s="68" t="s">
        <v>17</v>
      </c>
      <c r="J910" s="68">
        <v>1</v>
      </c>
      <c r="AC910" s="68">
        <v>1.12852968974397E-4</v>
      </c>
      <c r="AD910" s="68">
        <v>4.2716558089608099E-4</v>
      </c>
      <c r="AE910" s="68">
        <v>3.8955744716527601E-4</v>
      </c>
      <c r="AF910" s="68">
        <v>5.2998094459731995E-4</v>
      </c>
      <c r="AG910" s="68">
        <v>2.9430836951833001E-4</v>
      </c>
      <c r="AH910" s="68" t="s">
        <v>1096</v>
      </c>
    </row>
    <row r="911" spans="1:34" s="68" customFormat="1" ht="14.5" x14ac:dyDescent="0.35">
      <c r="A911" s="68" t="s">
        <v>832</v>
      </c>
      <c r="B911" s="68" t="s">
        <v>999</v>
      </c>
      <c r="C911" s="68" t="s">
        <v>34</v>
      </c>
      <c r="D911" s="68" t="s">
        <v>35</v>
      </c>
      <c r="E911" s="68" t="s">
        <v>758</v>
      </c>
      <c r="F911" s="68" t="s">
        <v>1011</v>
      </c>
      <c r="G911" s="68" t="s">
        <v>40</v>
      </c>
      <c r="H911" s="68" t="s">
        <v>724</v>
      </c>
      <c r="I911" s="68" t="s">
        <v>18</v>
      </c>
      <c r="J911" s="68">
        <v>298</v>
      </c>
      <c r="AC911" s="68">
        <v>6.2245427154431404E-8</v>
      </c>
      <c r="AD911" s="68">
        <v>2.3606907569643999E-7</v>
      </c>
      <c r="AE911" s="68">
        <v>2.15353175076052E-7</v>
      </c>
      <c r="AF911" s="68">
        <v>2.92644928167E-7</v>
      </c>
      <c r="AG911" s="68">
        <v>1.62510565689E-7</v>
      </c>
      <c r="AH911" s="68" t="s">
        <v>1096</v>
      </c>
    </row>
    <row r="912" spans="1:34" s="68" customFormat="1" ht="14.5" x14ac:dyDescent="0.35">
      <c r="A912" s="68" t="s">
        <v>832</v>
      </c>
      <c r="B912" s="68" t="s">
        <v>9</v>
      </c>
      <c r="C912" s="68" t="s">
        <v>34</v>
      </c>
      <c r="D912" s="68" t="s">
        <v>35</v>
      </c>
      <c r="E912" s="68" t="s">
        <v>758</v>
      </c>
      <c r="F912" s="68" t="s">
        <v>405</v>
      </c>
      <c r="G912" s="68" t="s">
        <v>40</v>
      </c>
      <c r="H912" s="68" t="s">
        <v>723</v>
      </c>
      <c r="I912" s="68" t="s">
        <v>16</v>
      </c>
      <c r="J912" s="68">
        <v>25</v>
      </c>
      <c r="T912" s="68">
        <v>7.3814030645275104E-5</v>
      </c>
      <c r="U912" s="68">
        <v>1.10422395997033E-4</v>
      </c>
      <c r="V912" s="68">
        <v>1.1611359640052E-4</v>
      </c>
      <c r="W912" s="68">
        <v>7.1494949157369106E-5</v>
      </c>
      <c r="X912" s="68">
        <v>1.43647109817957E-5</v>
      </c>
      <c r="Y912" s="68">
        <v>7.5851312811122902E-6</v>
      </c>
      <c r="Z912" s="68">
        <v>1.43715706793359E-6</v>
      </c>
      <c r="AA912" s="68">
        <v>3.1713131615139898E-7</v>
      </c>
      <c r="AB912" s="68">
        <v>1.39335575174705E-6</v>
      </c>
      <c r="AC912" s="68">
        <v>2.8534004414917601E-5</v>
      </c>
      <c r="AD912" s="68">
        <v>4.9136372317325098E-6</v>
      </c>
      <c r="AE912" s="68">
        <v>2.05018284396286E-5</v>
      </c>
      <c r="AF912" s="68">
        <v>2.9842151066810002E-6</v>
      </c>
      <c r="AG912" s="68">
        <v>8.1810326114219994E-6</v>
      </c>
      <c r="AH912" s="68" t="s">
        <v>759</v>
      </c>
    </row>
    <row r="913" spans="1:34" s="68" customFormat="1" ht="14.5" x14ac:dyDescent="0.35">
      <c r="A913" s="68" t="s">
        <v>832</v>
      </c>
      <c r="B913" s="68" t="s">
        <v>9</v>
      </c>
      <c r="C913" s="68" t="s">
        <v>34</v>
      </c>
      <c r="D913" s="68" t="s">
        <v>35</v>
      </c>
      <c r="E913" s="68" t="s">
        <v>758</v>
      </c>
      <c r="F913" s="68" t="s">
        <v>405</v>
      </c>
      <c r="G913" s="68" t="s">
        <v>40</v>
      </c>
      <c r="H913" s="68" t="s">
        <v>723</v>
      </c>
      <c r="I913" s="68" t="s">
        <v>17</v>
      </c>
      <c r="J913" s="68">
        <v>1</v>
      </c>
      <c r="T913" s="68">
        <v>0.28073115574389201</v>
      </c>
      <c r="U913" s="68">
        <v>0.42309317685357301</v>
      </c>
      <c r="V913" s="68">
        <v>0.44489951457229099</v>
      </c>
      <c r="W913" s="68">
        <v>0.27632533619287702</v>
      </c>
      <c r="X913" s="68">
        <v>4.9226240323861003E-3</v>
      </c>
      <c r="Y913" s="68">
        <v>2.6245253061451201E-3</v>
      </c>
      <c r="Z913" s="68">
        <v>4.9727106435164205E-4</v>
      </c>
      <c r="AA913" s="68">
        <v>1.0726143723801201E-4</v>
      </c>
      <c r="AB913" s="68">
        <v>4.82112030728785E-4</v>
      </c>
      <c r="AC913" s="68">
        <v>9.8732810949842802E-3</v>
      </c>
      <c r="AD913" s="68">
        <v>1.70023967712715E-3</v>
      </c>
      <c r="AE913" s="68">
        <v>7.0939411472630103E-3</v>
      </c>
      <c r="AF913" s="68">
        <v>1.03269033569509E-3</v>
      </c>
      <c r="AG913" s="68">
        <v>2.8317218898380198E-3</v>
      </c>
      <c r="AH913" s="68" t="s">
        <v>759</v>
      </c>
    </row>
    <row r="914" spans="1:34" s="68" customFormat="1" ht="14.5" x14ac:dyDescent="0.35">
      <c r="A914" s="68" t="s">
        <v>832</v>
      </c>
      <c r="B914" s="68" t="s">
        <v>9</v>
      </c>
      <c r="C914" s="68" t="s">
        <v>34</v>
      </c>
      <c r="D914" s="68" t="s">
        <v>35</v>
      </c>
      <c r="E914" s="68" t="s">
        <v>758</v>
      </c>
      <c r="F914" s="68" t="s">
        <v>405</v>
      </c>
      <c r="G914" s="68" t="s">
        <v>40</v>
      </c>
      <c r="H914" s="68" t="s">
        <v>723</v>
      </c>
      <c r="I914" s="68" t="s">
        <v>18</v>
      </c>
      <c r="J914" s="68">
        <v>298</v>
      </c>
      <c r="T914" s="68">
        <v>1.2694609443342701E-3</v>
      </c>
      <c r="U914" s="68">
        <v>2.0566428934993999E-3</v>
      </c>
      <c r="V914" s="68">
        <v>2.16264282910693E-3</v>
      </c>
      <c r="W914" s="68">
        <v>1.3570240805490801E-3</v>
      </c>
      <c r="X914" s="68">
        <v>2.49071882958239E-5</v>
      </c>
      <c r="Y914" s="68">
        <v>1.31512480211074E-5</v>
      </c>
      <c r="Z914" s="68">
        <v>2.4917799940710399E-6</v>
      </c>
      <c r="AA914" s="68">
        <v>5.4985631521081205E-7</v>
      </c>
      <c r="AB914" s="68">
        <v>2.4158384564102201E-6</v>
      </c>
      <c r="AC914" s="68">
        <v>4.9473763687410299E-5</v>
      </c>
      <c r="AD914" s="68">
        <v>8.5196124570542198E-6</v>
      </c>
      <c r="AE914" s="68">
        <v>3.5546830289873897E-5</v>
      </c>
      <c r="AF914" s="68">
        <v>5.1743903575049998E-6</v>
      </c>
      <c r="AG914" s="68">
        <v>1.4185621396315001E-5</v>
      </c>
      <c r="AH914" s="68" t="s">
        <v>759</v>
      </c>
    </row>
    <row r="915" spans="1:34" s="68" customFormat="1" ht="14.5" x14ac:dyDescent="0.35">
      <c r="A915" s="68" t="s">
        <v>832</v>
      </c>
      <c r="B915" s="68" t="s">
        <v>9</v>
      </c>
      <c r="C915" s="68" t="s">
        <v>34</v>
      </c>
      <c r="D915" s="68" t="s">
        <v>35</v>
      </c>
      <c r="E915" s="68" t="s">
        <v>758</v>
      </c>
      <c r="F915" s="68" t="s">
        <v>1089</v>
      </c>
      <c r="G915" s="68" t="s">
        <v>40</v>
      </c>
      <c r="H915" s="68" t="s">
        <v>725</v>
      </c>
      <c r="I915" s="68" t="s">
        <v>16</v>
      </c>
      <c r="J915" s="68">
        <v>25</v>
      </c>
      <c r="T915" s="68">
        <v>2.87741872430593E-3</v>
      </c>
      <c r="U915" s="68">
        <v>4.8245278812283398E-3</v>
      </c>
      <c r="V915" s="68">
        <v>2.1719457063128999E-3</v>
      </c>
      <c r="W915" s="68">
        <v>2.2873099132382701E-3</v>
      </c>
      <c r="X915" s="68">
        <v>8.0650423211232995E-3</v>
      </c>
      <c r="Y915" s="68">
        <v>7.7132460830962304E-3</v>
      </c>
      <c r="Z915" s="68">
        <v>1.2668074147651101E-3</v>
      </c>
      <c r="AA915" s="68">
        <v>1.2801210497409301E-3</v>
      </c>
      <c r="AB915" s="68">
        <v>1.21341316134042E-3</v>
      </c>
      <c r="AC915" s="68">
        <v>1.13866838886864E-3</v>
      </c>
      <c r="AD915" s="68">
        <v>1.0012716832706501E-3</v>
      </c>
      <c r="AE915" s="68">
        <v>1.09892983298876E-3</v>
      </c>
      <c r="AF915" s="68">
        <v>8.8112048344104901E-4</v>
      </c>
      <c r="AG915" s="68">
        <v>6.2630192759083499E-4</v>
      </c>
      <c r="AH915" s="68" t="s">
        <v>760</v>
      </c>
    </row>
    <row r="916" spans="1:34" s="68" customFormat="1" ht="14.5" x14ac:dyDescent="0.35">
      <c r="A916" s="68" t="s">
        <v>832</v>
      </c>
      <c r="B916" s="68" t="s">
        <v>9</v>
      </c>
      <c r="C916" s="68" t="s">
        <v>34</v>
      </c>
      <c r="D916" s="68" t="s">
        <v>35</v>
      </c>
      <c r="E916" s="68" t="s">
        <v>758</v>
      </c>
      <c r="F916" s="68" t="s">
        <v>1089</v>
      </c>
      <c r="G916" s="68" t="s">
        <v>40</v>
      </c>
      <c r="H916" s="68" t="s">
        <v>725</v>
      </c>
      <c r="I916" s="68" t="s">
        <v>17</v>
      </c>
      <c r="J916" s="68">
        <v>1</v>
      </c>
      <c r="T916" s="68">
        <v>5.4058893283626301E-3</v>
      </c>
      <c r="U916" s="68">
        <v>8.2816123670374202E-3</v>
      </c>
      <c r="V916" s="68">
        <v>3.7284852315578802E-3</v>
      </c>
      <c r="W916" s="68">
        <v>5.0186848109990698E-3</v>
      </c>
      <c r="X916" s="68">
        <v>1.56167139800022E-2</v>
      </c>
      <c r="Y916" s="68">
        <v>1.16310403591082E-2</v>
      </c>
      <c r="Z916" s="68">
        <v>2.37824902720938E-3</v>
      </c>
      <c r="AA916" s="68">
        <v>4.1488737666933702E-3</v>
      </c>
      <c r="AB916" s="68">
        <v>3.7875654835891198E-3</v>
      </c>
      <c r="AC916" s="68">
        <v>2.6303197887106201E-3</v>
      </c>
      <c r="AD916" s="68">
        <v>3.3224018074145402E-3</v>
      </c>
      <c r="AE916" s="68">
        <v>3.29974509811991E-3</v>
      </c>
      <c r="AF916" s="68">
        <v>7.2031241307649804E-3</v>
      </c>
      <c r="AG916" s="68">
        <v>6.64495290755426E-3</v>
      </c>
      <c r="AH916" s="68" t="s">
        <v>760</v>
      </c>
    </row>
    <row r="917" spans="1:34" s="68" customFormat="1" ht="14.5" x14ac:dyDescent="0.35">
      <c r="A917" s="68" t="s">
        <v>832</v>
      </c>
      <c r="B917" s="68" t="s">
        <v>9</v>
      </c>
      <c r="C917" s="68" t="s">
        <v>34</v>
      </c>
      <c r="D917" s="68" t="s">
        <v>35</v>
      </c>
      <c r="E917" s="68" t="s">
        <v>758</v>
      </c>
      <c r="F917" s="68" t="s">
        <v>1089</v>
      </c>
      <c r="G917" s="68" t="s">
        <v>40</v>
      </c>
      <c r="H917" s="68" t="s">
        <v>725</v>
      </c>
      <c r="I917" s="68" t="s">
        <v>18</v>
      </c>
      <c r="J917" s="68">
        <v>298</v>
      </c>
      <c r="T917" s="68">
        <v>4.5749585272688497E-3</v>
      </c>
      <c r="U917" s="68">
        <v>7.5507438809396298E-3</v>
      </c>
      <c r="V917" s="68">
        <v>3.3992560837890302E-3</v>
      </c>
      <c r="W917" s="68">
        <v>3.5800798455906998E-3</v>
      </c>
      <c r="X917" s="68">
        <v>1.26220633652876E-2</v>
      </c>
      <c r="Y917" s="68">
        <v>1.20722169480319E-2</v>
      </c>
      <c r="Z917" s="68">
        <v>3.2170326512351E-3</v>
      </c>
      <c r="AA917" s="68">
        <v>3.2179884722220698E-3</v>
      </c>
      <c r="AB917" s="68">
        <v>3.13368545864098E-3</v>
      </c>
      <c r="AC917" s="68">
        <v>2.9933970753736102E-3</v>
      </c>
      <c r="AD917" s="68">
        <v>2.6763463054873299E-3</v>
      </c>
      <c r="AE917" s="68">
        <v>2.79986555763028E-3</v>
      </c>
      <c r="AF917" s="68">
        <v>2.2436789152817998E-3</v>
      </c>
      <c r="AG917" s="68">
        <v>1.6213609665544199E-3</v>
      </c>
      <c r="AH917" s="68" t="s">
        <v>760</v>
      </c>
    </row>
    <row r="918" spans="1:34" s="68" customFormat="1" ht="14.5" x14ac:dyDescent="0.35">
      <c r="A918" s="68" t="s">
        <v>832</v>
      </c>
      <c r="B918" s="68" t="s">
        <v>9</v>
      </c>
      <c r="C918" s="68" t="s">
        <v>34</v>
      </c>
      <c r="D918" s="68" t="s">
        <v>35</v>
      </c>
      <c r="E918" s="68" t="s">
        <v>758</v>
      </c>
      <c r="F918" s="68" t="s">
        <v>1087</v>
      </c>
      <c r="G918" s="68" t="s">
        <v>40</v>
      </c>
      <c r="H918" s="68" t="s">
        <v>725</v>
      </c>
      <c r="I918" s="68" t="s">
        <v>16</v>
      </c>
      <c r="J918" s="68">
        <v>25</v>
      </c>
      <c r="T918" s="68">
        <v>2.5037945381156798E-4</v>
      </c>
      <c r="X918" s="68">
        <v>8.5343991780712299E-8</v>
      </c>
      <c r="Y918" s="68">
        <v>4.7870921079261004E-7</v>
      </c>
      <c r="Z918" s="68">
        <v>1.1092820756433901E-8</v>
      </c>
      <c r="AA918" s="68">
        <v>2.4798656117272299E-8</v>
      </c>
      <c r="AB918" s="68">
        <v>2.9826285552321399E-8</v>
      </c>
      <c r="AC918" s="68">
        <v>1.6629103836154499E-8</v>
      </c>
      <c r="AD918" s="68">
        <v>7.1973803499276601E-9</v>
      </c>
      <c r="AH918" s="68" t="s">
        <v>1088</v>
      </c>
    </row>
    <row r="919" spans="1:34" s="68" customFormat="1" ht="14.5" x14ac:dyDescent="0.35">
      <c r="A919" s="68" t="s">
        <v>832</v>
      </c>
      <c r="B919" s="68" t="s">
        <v>9</v>
      </c>
      <c r="C919" s="68" t="s">
        <v>34</v>
      </c>
      <c r="D919" s="68" t="s">
        <v>35</v>
      </c>
      <c r="E919" s="68" t="s">
        <v>758</v>
      </c>
      <c r="F919" s="68" t="s">
        <v>1087</v>
      </c>
      <c r="G919" s="68" t="s">
        <v>40</v>
      </c>
      <c r="H919" s="68" t="s">
        <v>725</v>
      </c>
      <c r="I919" s="68" t="s">
        <v>17</v>
      </c>
      <c r="J919" s="68">
        <v>1</v>
      </c>
      <c r="T919" s="68">
        <v>6.8233491170375301E-3</v>
      </c>
      <c r="X919" s="68">
        <v>1.96632058653796E-6</v>
      </c>
      <c r="Y919" s="68">
        <v>1.20408046850526E-5</v>
      </c>
      <c r="Z919" s="68">
        <v>7.0253378164088396E-7</v>
      </c>
      <c r="AA919" s="68">
        <v>1.7472227959335999E-6</v>
      </c>
      <c r="AB919" s="68">
        <v>2.3375839337858801E-6</v>
      </c>
      <c r="AC919" s="68">
        <v>1.1511710046903699E-6</v>
      </c>
      <c r="AD919" s="68">
        <v>4.4912011802898498E-7</v>
      </c>
      <c r="AH919" s="68" t="s">
        <v>1088</v>
      </c>
    </row>
    <row r="920" spans="1:34" s="68" customFormat="1" ht="14.5" x14ac:dyDescent="0.35">
      <c r="A920" s="68" t="s">
        <v>832</v>
      </c>
      <c r="B920" s="68" t="s">
        <v>9</v>
      </c>
      <c r="C920" s="68" t="s">
        <v>34</v>
      </c>
      <c r="D920" s="68" t="s">
        <v>35</v>
      </c>
      <c r="E920" s="68" t="s">
        <v>758</v>
      </c>
      <c r="F920" s="68" t="s">
        <v>1087</v>
      </c>
      <c r="G920" s="68" t="s">
        <v>40</v>
      </c>
      <c r="H920" s="68" t="s">
        <v>725</v>
      </c>
      <c r="I920" s="68" t="s">
        <v>18</v>
      </c>
      <c r="J920" s="68">
        <v>298</v>
      </c>
      <c r="T920" s="68">
        <v>4.1772793684546899E-4</v>
      </c>
      <c r="X920" s="68">
        <v>1.3989065294911201E-7</v>
      </c>
      <c r="Y920" s="68">
        <v>7.5207457422134501E-7</v>
      </c>
      <c r="Z920" s="68">
        <v>2.8001550172974398E-8</v>
      </c>
      <c r="AA920" s="68">
        <v>6.4325917181532706E-8</v>
      </c>
      <c r="AB920" s="68">
        <v>8.1122597330104196E-8</v>
      </c>
      <c r="AC920" s="68">
        <v>4.3719643908616603E-8</v>
      </c>
      <c r="AD920" s="68">
        <v>2.02565384958987E-8</v>
      </c>
      <c r="AH920" s="68" t="s">
        <v>1088</v>
      </c>
    </row>
    <row r="921" spans="1:34" s="68" customFormat="1" ht="14.5" x14ac:dyDescent="0.35">
      <c r="A921" s="68" t="s">
        <v>832</v>
      </c>
      <c r="B921" s="68" t="s">
        <v>9</v>
      </c>
      <c r="C921" s="68" t="s">
        <v>34</v>
      </c>
      <c r="D921" s="68" t="s">
        <v>35</v>
      </c>
      <c r="E921" s="68" t="s">
        <v>853</v>
      </c>
      <c r="F921" s="68" t="s">
        <v>900</v>
      </c>
      <c r="G921" s="68" t="s">
        <v>40</v>
      </c>
      <c r="H921" s="68" t="s">
        <v>723</v>
      </c>
      <c r="I921" s="68" t="s">
        <v>16</v>
      </c>
      <c r="J921" s="68">
        <v>25</v>
      </c>
      <c r="Y921" s="68">
        <v>9.7056397272690804E-7</v>
      </c>
      <c r="Z921" s="68">
        <v>3.09924156407941E-9</v>
      </c>
      <c r="AA921" s="68">
        <v>1.35413538406205E-5</v>
      </c>
      <c r="AC921" s="68">
        <v>3.91866612112305E-9</v>
      </c>
      <c r="AD921" s="68">
        <v>1.73139497026836E-6</v>
      </c>
      <c r="AE921" s="68">
        <v>6.9424104754642899E-6</v>
      </c>
      <c r="AF921" s="68">
        <v>9.4201096194500003E-7</v>
      </c>
      <c r="AG921" s="68">
        <v>1.7037112162599999E-7</v>
      </c>
      <c r="AH921" s="68" t="s">
        <v>901</v>
      </c>
    </row>
    <row r="922" spans="1:34" s="68" customFormat="1" ht="14.5" x14ac:dyDescent="0.35">
      <c r="A922" s="68" t="s">
        <v>832</v>
      </c>
      <c r="B922" s="68" t="s">
        <v>9</v>
      </c>
      <c r="C922" s="68" t="s">
        <v>34</v>
      </c>
      <c r="D922" s="68" t="s">
        <v>35</v>
      </c>
      <c r="E922" s="68" t="s">
        <v>853</v>
      </c>
      <c r="F922" s="68" t="s">
        <v>900</v>
      </c>
      <c r="G922" s="68" t="s">
        <v>40</v>
      </c>
      <c r="H922" s="68" t="s">
        <v>723</v>
      </c>
      <c r="I922" s="68" t="s">
        <v>17</v>
      </c>
      <c r="J922" s="68">
        <v>1</v>
      </c>
      <c r="Y922" s="68">
        <v>3.3604413635107298E-4</v>
      </c>
      <c r="Z922" s="68">
        <v>1.0733532630288399E-6</v>
      </c>
      <c r="AA922" s="68">
        <v>4.6909235669912001E-3</v>
      </c>
      <c r="AC922" s="68">
        <v>1.35789249903836E-6</v>
      </c>
      <c r="AD922" s="68">
        <v>5.9963074050766504E-4</v>
      </c>
      <c r="AE922" s="68">
        <v>2.4047004110428101E-3</v>
      </c>
      <c r="AF922" s="68">
        <v>3.2642383730643301E-4</v>
      </c>
      <c r="AG922" s="68">
        <v>5.9067995559465997E-5</v>
      </c>
      <c r="AH922" s="68" t="s">
        <v>901</v>
      </c>
    </row>
    <row r="923" spans="1:34" s="68" customFormat="1" ht="14.5" x14ac:dyDescent="0.35">
      <c r="A923" s="68" t="s">
        <v>832</v>
      </c>
      <c r="B923" s="68" t="s">
        <v>9</v>
      </c>
      <c r="C923" s="68" t="s">
        <v>34</v>
      </c>
      <c r="D923" s="68" t="s">
        <v>35</v>
      </c>
      <c r="E923" s="68" t="s">
        <v>853</v>
      </c>
      <c r="F923" s="68" t="s">
        <v>900</v>
      </c>
      <c r="G923" s="68" t="s">
        <v>40</v>
      </c>
      <c r="H923" s="68" t="s">
        <v>723</v>
      </c>
      <c r="I923" s="68" t="s">
        <v>18</v>
      </c>
      <c r="J923" s="68">
        <v>298</v>
      </c>
      <c r="Y923" s="68">
        <v>1.68294807067622E-6</v>
      </c>
      <c r="Z923" s="68">
        <v>5.374406312841E-9</v>
      </c>
      <c r="AA923" s="68">
        <v>2.3482116447294701E-5</v>
      </c>
      <c r="AC923" s="68">
        <v>6.7956209898681203E-9</v>
      </c>
      <c r="AD923" s="68">
        <v>3.0022983932893702E-6</v>
      </c>
      <c r="AE923" s="68">
        <v>1.2038730598132599E-5</v>
      </c>
      <c r="AF923" s="68">
        <v>1.6336387300089999E-6</v>
      </c>
      <c r="AG923" s="68">
        <v>2.9547823514500002E-7</v>
      </c>
      <c r="AH923" s="68" t="s">
        <v>901</v>
      </c>
    </row>
    <row r="924" spans="1:34" s="68" customFormat="1" ht="14.5" x14ac:dyDescent="0.35">
      <c r="A924" s="68" t="s">
        <v>832</v>
      </c>
      <c r="B924" s="68" t="s">
        <v>9</v>
      </c>
      <c r="C924" s="68" t="s">
        <v>34</v>
      </c>
      <c r="D924" s="68" t="s">
        <v>35</v>
      </c>
      <c r="E924" s="68" t="s">
        <v>853</v>
      </c>
      <c r="F924" s="68" t="s">
        <v>1168</v>
      </c>
      <c r="G924" s="68" t="s">
        <v>40</v>
      </c>
      <c r="H924" s="68" t="s">
        <v>723</v>
      </c>
      <c r="I924" s="68" t="s">
        <v>16</v>
      </c>
      <c r="J924" s="68">
        <v>25</v>
      </c>
      <c r="Y924" s="68">
        <v>4.4656449456451697E-6</v>
      </c>
      <c r="Z924" s="68">
        <v>1.10078565371176E-7</v>
      </c>
      <c r="AB924" s="68">
        <v>1.6731249718222999E-7</v>
      </c>
      <c r="AC924" s="68">
        <v>8.8415319228759908E-6</v>
      </c>
      <c r="AD924" s="68">
        <v>3.1870637431899302E-5</v>
      </c>
      <c r="AE924" s="68">
        <v>2.0546814347752402E-5</v>
      </c>
      <c r="AF924" s="68">
        <v>9.7785736256509992E-6</v>
      </c>
      <c r="AG924" s="68">
        <v>2.5565125846130002E-6</v>
      </c>
      <c r="AH924" s="68" t="s">
        <v>902</v>
      </c>
    </row>
    <row r="925" spans="1:34" s="68" customFormat="1" ht="14.5" x14ac:dyDescent="0.35">
      <c r="A925" s="68" t="s">
        <v>832</v>
      </c>
      <c r="B925" s="68" t="s">
        <v>9</v>
      </c>
      <c r="C925" s="68" t="s">
        <v>34</v>
      </c>
      <c r="D925" s="68" t="s">
        <v>35</v>
      </c>
      <c r="E925" s="68" t="s">
        <v>853</v>
      </c>
      <c r="F925" s="68" t="s">
        <v>1168</v>
      </c>
      <c r="G925" s="68" t="s">
        <v>40</v>
      </c>
      <c r="H925" s="68" t="s">
        <v>723</v>
      </c>
      <c r="I925" s="68" t="s">
        <v>17</v>
      </c>
      <c r="J925" s="68">
        <v>1</v>
      </c>
      <c r="Y925" s="68">
        <v>1.5458646316588501E-3</v>
      </c>
      <c r="Z925" s="68">
        <v>3.80998712696993E-5</v>
      </c>
      <c r="AB925" s="68">
        <v>5.7925584846295903E-5</v>
      </c>
      <c r="AC925" s="68">
        <v>3.0614300395765599E-3</v>
      </c>
      <c r="AD925" s="68">
        <v>1.10346206781901E-2</v>
      </c>
      <c r="AE925" s="68">
        <v>7.1133137552961403E-3</v>
      </c>
      <c r="AF925" s="68">
        <v>3.38496409124283E-3</v>
      </c>
      <c r="AG925" s="68">
        <v>8.8513941917201303E-4</v>
      </c>
      <c r="AH925" s="68" t="s">
        <v>902</v>
      </c>
    </row>
    <row r="926" spans="1:34" s="68" customFormat="1" ht="14.5" x14ac:dyDescent="0.35">
      <c r="A926" s="68" t="s">
        <v>832</v>
      </c>
      <c r="B926" s="68" t="s">
        <v>9</v>
      </c>
      <c r="C926" s="68" t="s">
        <v>34</v>
      </c>
      <c r="D926" s="68" t="s">
        <v>35</v>
      </c>
      <c r="E926" s="68" t="s">
        <v>853</v>
      </c>
      <c r="F926" s="68" t="s">
        <v>1168</v>
      </c>
      <c r="G926" s="68" t="s">
        <v>40</v>
      </c>
      <c r="H926" s="68" t="s">
        <v>723</v>
      </c>
      <c r="I926" s="68" t="s">
        <v>18</v>
      </c>
      <c r="J926" s="68">
        <v>298</v>
      </c>
      <c r="Y926" s="68">
        <v>7.7431925458442202E-6</v>
      </c>
      <c r="Z926" s="68">
        <v>1.9086782841307401E-7</v>
      </c>
      <c r="AB926" s="68">
        <v>2.9011586750003398E-7</v>
      </c>
      <c r="AC926" s="68">
        <v>1.53312376980498E-5</v>
      </c>
      <c r="AD926" s="68">
        <v>5.5263207319429198E-5</v>
      </c>
      <c r="AE926" s="68">
        <v>3.5627729456255602E-5</v>
      </c>
      <c r="AF926" s="68">
        <v>1.6955503834924E-5</v>
      </c>
      <c r="AG926" s="68">
        <v>4.4329854496779997E-6</v>
      </c>
      <c r="AH926" s="68" t="s">
        <v>902</v>
      </c>
    </row>
    <row r="927" spans="1:34" s="68" customFormat="1" ht="14.5" x14ac:dyDescent="0.35">
      <c r="A927" s="68" t="s">
        <v>832</v>
      </c>
      <c r="B927" s="68" t="s">
        <v>9</v>
      </c>
      <c r="C927" s="68" t="s">
        <v>34</v>
      </c>
      <c r="D927" s="68" t="s">
        <v>35</v>
      </c>
      <c r="E927" s="68" t="s">
        <v>853</v>
      </c>
      <c r="F927" s="68" t="s">
        <v>1169</v>
      </c>
      <c r="G927" s="68" t="s">
        <v>40</v>
      </c>
      <c r="H927" s="68" t="s">
        <v>723</v>
      </c>
      <c r="I927" s="68" t="s">
        <v>16</v>
      </c>
      <c r="J927" s="68">
        <v>25</v>
      </c>
      <c r="Y927" s="68">
        <v>6.6438219370433599E-7</v>
      </c>
      <c r="AH927" s="68" t="s">
        <v>903</v>
      </c>
    </row>
    <row r="928" spans="1:34" s="68" customFormat="1" ht="14.5" x14ac:dyDescent="0.35">
      <c r="A928" s="68" t="s">
        <v>832</v>
      </c>
      <c r="B928" s="68" t="s">
        <v>9</v>
      </c>
      <c r="C928" s="68" t="s">
        <v>34</v>
      </c>
      <c r="D928" s="68" t="s">
        <v>35</v>
      </c>
      <c r="E928" s="68" t="s">
        <v>853</v>
      </c>
      <c r="F928" s="68" t="s">
        <v>1169</v>
      </c>
      <c r="G928" s="68" t="s">
        <v>40</v>
      </c>
      <c r="H928" s="68" t="s">
        <v>723</v>
      </c>
      <c r="I928" s="68" t="s">
        <v>17</v>
      </c>
      <c r="J928" s="68">
        <v>1</v>
      </c>
      <c r="Y928" s="68">
        <v>2.5634740206401498E-4</v>
      </c>
      <c r="AH928" s="68" t="s">
        <v>903</v>
      </c>
    </row>
    <row r="929" spans="1:34" s="68" customFormat="1" ht="14.5" x14ac:dyDescent="0.35">
      <c r="A929" s="68" t="s">
        <v>832</v>
      </c>
      <c r="B929" s="68" t="s">
        <v>9</v>
      </c>
      <c r="C929" s="68" t="s">
        <v>34</v>
      </c>
      <c r="D929" s="68" t="s">
        <v>35</v>
      </c>
      <c r="E929" s="68" t="s">
        <v>853</v>
      </c>
      <c r="F929" s="68" t="s">
        <v>1169</v>
      </c>
      <c r="G929" s="68" t="s">
        <v>40</v>
      </c>
      <c r="H929" s="68" t="s">
        <v>723</v>
      </c>
      <c r="I929" s="68" t="s">
        <v>18</v>
      </c>
      <c r="J929" s="68">
        <v>298</v>
      </c>
      <c r="Y929" s="68">
        <v>1.15211041807557E-6</v>
      </c>
      <c r="AH929" s="68" t="s">
        <v>903</v>
      </c>
    </row>
    <row r="930" spans="1:34" s="68" customFormat="1" ht="14.5" x14ac:dyDescent="0.35">
      <c r="A930" s="68" t="s">
        <v>832</v>
      </c>
      <c r="B930" s="68" t="s">
        <v>9</v>
      </c>
      <c r="C930" s="68" t="s">
        <v>34</v>
      </c>
      <c r="D930" s="68" t="s">
        <v>35</v>
      </c>
      <c r="E930" s="68" t="s">
        <v>853</v>
      </c>
      <c r="F930" s="68" t="s">
        <v>904</v>
      </c>
      <c r="G930" s="68" t="s">
        <v>40</v>
      </c>
      <c r="H930" s="68" t="s">
        <v>723</v>
      </c>
      <c r="I930" s="68" t="s">
        <v>16</v>
      </c>
      <c r="J930" s="68">
        <v>25</v>
      </c>
      <c r="Y930" s="68">
        <v>6.4427882006843197E-5</v>
      </c>
      <c r="Z930" s="68">
        <v>4.4708152206931798E-8</v>
      </c>
      <c r="AC930" s="68">
        <v>1.99896609396018E-8</v>
      </c>
      <c r="AD930" s="68">
        <v>2.9206993577103098E-7</v>
      </c>
      <c r="AE930" s="68">
        <v>4.9801840677833302E-6</v>
      </c>
      <c r="AF930" s="68">
        <v>6.9925646348786998E-5</v>
      </c>
      <c r="AG930" s="68">
        <v>1.38145478111954E-4</v>
      </c>
      <c r="AH930" s="68" t="s">
        <v>905</v>
      </c>
    </row>
    <row r="931" spans="1:34" s="68" customFormat="1" ht="14.5" x14ac:dyDescent="0.35">
      <c r="A931" s="68" t="s">
        <v>832</v>
      </c>
      <c r="B931" s="68" t="s">
        <v>9</v>
      </c>
      <c r="C931" s="68" t="s">
        <v>34</v>
      </c>
      <c r="D931" s="68" t="s">
        <v>35</v>
      </c>
      <c r="E931" s="68" t="s">
        <v>853</v>
      </c>
      <c r="F931" s="68" t="s">
        <v>904</v>
      </c>
      <c r="G931" s="68" t="s">
        <v>40</v>
      </c>
      <c r="H931" s="68" t="s">
        <v>723</v>
      </c>
      <c r="I931" s="68" t="s">
        <v>17</v>
      </c>
      <c r="J931" s="68">
        <v>1</v>
      </c>
      <c r="Y931" s="68">
        <v>2.23034889267275E-2</v>
      </c>
      <c r="Z931" s="68">
        <v>1.54796587322939E-5</v>
      </c>
      <c r="AC931" s="68">
        <v>6.9214378475240704E-6</v>
      </c>
      <c r="AD931" s="68">
        <v>1.0114443013416E-4</v>
      </c>
      <c r="AE931" s="68">
        <v>1.7313668416735399E-3</v>
      </c>
      <c r="AF931" s="68">
        <v>2.5346320710550801E-2</v>
      </c>
      <c r="AG931" s="68">
        <v>5.1339627412034003E-2</v>
      </c>
      <c r="AH931" s="68" t="s">
        <v>905</v>
      </c>
    </row>
    <row r="932" spans="1:34" s="68" customFormat="1" ht="14.5" x14ac:dyDescent="0.35">
      <c r="A932" s="68" t="s">
        <v>832</v>
      </c>
      <c r="B932" s="68" t="s">
        <v>9</v>
      </c>
      <c r="C932" s="68" t="s">
        <v>34</v>
      </c>
      <c r="D932" s="68" t="s">
        <v>35</v>
      </c>
      <c r="E932" s="68" t="s">
        <v>853</v>
      </c>
      <c r="F932" s="68" t="s">
        <v>904</v>
      </c>
      <c r="G932" s="68" t="s">
        <v>40</v>
      </c>
      <c r="H932" s="68" t="s">
        <v>723</v>
      </c>
      <c r="I932" s="68" t="s">
        <v>18</v>
      </c>
      <c r="J932" s="68">
        <v>298</v>
      </c>
      <c r="Y932" s="68">
        <v>1.1170353308032301E-4</v>
      </c>
      <c r="Z932" s="68">
        <v>7.75116276470894E-8</v>
      </c>
      <c r="AC932" s="68">
        <v>3.4657133123448901E-8</v>
      </c>
      <c r="AD932" s="68">
        <v>5.06375563219215E-7</v>
      </c>
      <c r="AE932" s="68">
        <v>8.6324144237394793E-6</v>
      </c>
      <c r="AF932" s="68">
        <v>1.20895167920202E-4</v>
      </c>
      <c r="AG932" s="68">
        <v>2.38462643351323E-4</v>
      </c>
      <c r="AH932" s="68" t="s">
        <v>905</v>
      </c>
    </row>
    <row r="933" spans="1:34" s="68" customFormat="1" ht="14.5" x14ac:dyDescent="0.35">
      <c r="A933" s="68" t="s">
        <v>832</v>
      </c>
      <c r="B933" s="68" t="s">
        <v>9</v>
      </c>
      <c r="C933" s="68" t="s">
        <v>34</v>
      </c>
      <c r="D933" s="68" t="s">
        <v>35</v>
      </c>
      <c r="E933" s="68" t="s">
        <v>853</v>
      </c>
      <c r="F933" s="68" t="s">
        <v>854</v>
      </c>
      <c r="G933" s="68" t="s">
        <v>40</v>
      </c>
      <c r="H933" s="68" t="s">
        <v>723</v>
      </c>
      <c r="I933" s="68" t="s">
        <v>16</v>
      </c>
      <c r="J933" s="68">
        <v>25</v>
      </c>
      <c r="X933" s="68">
        <v>4.3876959722143101E-7</v>
      </c>
      <c r="AD933" s="68">
        <v>4.4687142996304499E-7</v>
      </c>
      <c r="AE933" s="68">
        <v>4.7147256058964298E-6</v>
      </c>
      <c r="AF933" s="68">
        <v>9.1794589514999998E-7</v>
      </c>
      <c r="AG933" s="68">
        <v>5.7165606212999998E-8</v>
      </c>
      <c r="AH933" s="68" t="s">
        <v>872</v>
      </c>
    </row>
    <row r="934" spans="1:34" s="68" customFormat="1" ht="14.5" x14ac:dyDescent="0.35">
      <c r="A934" s="68" t="s">
        <v>832</v>
      </c>
      <c r="B934" s="68" t="s">
        <v>9</v>
      </c>
      <c r="C934" s="68" t="s">
        <v>34</v>
      </c>
      <c r="D934" s="68" t="s">
        <v>35</v>
      </c>
      <c r="E934" s="68" t="s">
        <v>853</v>
      </c>
      <c r="F934" s="68" t="s">
        <v>854</v>
      </c>
      <c r="G934" s="68" t="s">
        <v>40</v>
      </c>
      <c r="H934" s="68" t="s">
        <v>723</v>
      </c>
      <c r="I934" s="68" t="s">
        <v>17</v>
      </c>
      <c r="J934" s="68">
        <v>1</v>
      </c>
      <c r="X934" s="68">
        <v>1.5193014591896801E-4</v>
      </c>
      <c r="AD934" s="68">
        <v>1.54725194217302E-4</v>
      </c>
      <c r="AE934" s="68">
        <v>1.6327830346838899E-3</v>
      </c>
      <c r="AF934" s="68">
        <v>3.1780847326942402E-4</v>
      </c>
      <c r="AG934" s="68">
        <v>1.9804375699922001E-5</v>
      </c>
      <c r="AH934" s="68" t="s">
        <v>872</v>
      </c>
    </row>
    <row r="935" spans="1:34" s="68" customFormat="1" ht="14.5" x14ac:dyDescent="0.35">
      <c r="A935" s="68" t="s">
        <v>832</v>
      </c>
      <c r="B935" s="68" t="s">
        <v>9</v>
      </c>
      <c r="C935" s="68" t="s">
        <v>34</v>
      </c>
      <c r="D935" s="68" t="s">
        <v>35</v>
      </c>
      <c r="E935" s="68" t="s">
        <v>853</v>
      </c>
      <c r="F935" s="68" t="s">
        <v>854</v>
      </c>
      <c r="G935" s="68" t="s">
        <v>40</v>
      </c>
      <c r="H935" s="68" t="s">
        <v>723</v>
      </c>
      <c r="I935" s="68" t="s">
        <v>18</v>
      </c>
      <c r="J935" s="68">
        <v>298</v>
      </c>
      <c r="X935" s="68">
        <v>7.6084113080867104E-7</v>
      </c>
      <c r="AD935" s="68">
        <v>7.7493295694945002E-7</v>
      </c>
      <c r="AE935" s="68">
        <v>8.1759103142277492E-6</v>
      </c>
      <c r="AF935" s="68">
        <v>1.5917055219E-6</v>
      </c>
      <c r="AG935" s="68">
        <v>9.91325989559999E-8</v>
      </c>
      <c r="AH935" s="68" t="s">
        <v>872</v>
      </c>
    </row>
    <row r="936" spans="1:34" s="68" customFormat="1" ht="14.5" x14ac:dyDescent="0.35">
      <c r="A936" s="68" t="s">
        <v>832</v>
      </c>
      <c r="B936" s="68" t="s">
        <v>206</v>
      </c>
      <c r="C936" s="68" t="s">
        <v>34</v>
      </c>
      <c r="D936" s="68" t="s">
        <v>207</v>
      </c>
      <c r="E936" s="68" t="s">
        <v>12</v>
      </c>
      <c r="G936" s="68" t="s">
        <v>208</v>
      </c>
      <c r="H936" s="68" t="s">
        <v>169</v>
      </c>
      <c r="I936" s="68" t="s">
        <v>209</v>
      </c>
      <c r="J936" s="68">
        <v>22800</v>
      </c>
      <c r="K936" s="68">
        <v>0.136077217296632</v>
      </c>
      <c r="L936" s="68">
        <v>0.146688370430821</v>
      </c>
      <c r="M936" s="68">
        <v>0.156050892964299</v>
      </c>
      <c r="N936" s="68">
        <v>0.14164920395321301</v>
      </c>
      <c r="O936" s="68">
        <v>0.135943725101243</v>
      </c>
      <c r="P936" s="68">
        <v>0.122468734393333</v>
      </c>
      <c r="Q936" s="68">
        <v>9.7959600253882298E-2</v>
      </c>
      <c r="R936" s="68">
        <v>9.74445292013075E-2</v>
      </c>
      <c r="S936" s="68">
        <v>0.103490552869841</v>
      </c>
      <c r="T936" s="68">
        <v>8.5998869986339696E-2</v>
      </c>
      <c r="U936" s="68">
        <v>7.6161790955766404E-2</v>
      </c>
      <c r="V936" s="68">
        <v>8.0621803867605896E-2</v>
      </c>
      <c r="W936" s="68">
        <v>7.9971753976446805E-2</v>
      </c>
      <c r="X936" s="68">
        <v>6.2403537988782697E-2</v>
      </c>
      <c r="Y936" s="68">
        <v>6.9189585552722102E-2</v>
      </c>
      <c r="Z936" s="68">
        <v>6.0863726295125799E-2</v>
      </c>
      <c r="AA936" s="68">
        <v>7.7732640138640605E-2</v>
      </c>
      <c r="AB936" s="68">
        <v>4.9603043459308903E-2</v>
      </c>
      <c r="AC936" s="68">
        <v>7.8793078339168904E-2</v>
      </c>
      <c r="AD936" s="68">
        <v>4.89577191959688E-2</v>
      </c>
      <c r="AE936" s="68">
        <v>7.4173528288912896E-2</v>
      </c>
      <c r="AF936" s="68">
        <v>6.80139340348003E-2</v>
      </c>
      <c r="AG936" s="68">
        <v>3.1137964149139798E-2</v>
      </c>
      <c r="AH936" s="68" t="s">
        <v>600</v>
      </c>
    </row>
    <row r="937" spans="1:34" s="68" customFormat="1" ht="14.5" x14ac:dyDescent="0.35">
      <c r="A937" s="68" t="s">
        <v>832</v>
      </c>
      <c r="B937" s="68" t="s">
        <v>9</v>
      </c>
      <c r="C937" s="68" t="s">
        <v>34</v>
      </c>
      <c r="D937" s="68" t="s">
        <v>39</v>
      </c>
      <c r="E937" s="68" t="s">
        <v>1173</v>
      </c>
      <c r="G937" s="68" t="s">
        <v>40</v>
      </c>
      <c r="H937" s="68" t="s">
        <v>413</v>
      </c>
      <c r="I937" s="68" t="s">
        <v>16</v>
      </c>
      <c r="J937" s="68">
        <v>25</v>
      </c>
      <c r="AA937" s="68">
        <v>2.4846442499999998E-4</v>
      </c>
      <c r="AB937" s="68">
        <v>3.128044E-4</v>
      </c>
      <c r="AC937" s="68">
        <v>5.0517747500000005E-4</v>
      </c>
      <c r="AD937" s="68">
        <v>2.58920825E-4</v>
      </c>
      <c r="AE937" s="68">
        <v>4.6046884999999997E-4</v>
      </c>
      <c r="AF937" s="68">
        <v>6.0464882500000001E-4</v>
      </c>
      <c r="AG937" s="68">
        <v>5.6599592500000001E-4</v>
      </c>
      <c r="AH937" s="68" t="s">
        <v>982</v>
      </c>
    </row>
    <row r="938" spans="1:34" s="68" customFormat="1" ht="14.5" x14ac:dyDescent="0.35">
      <c r="A938" s="68" t="s">
        <v>832</v>
      </c>
      <c r="B938" s="68" t="s">
        <v>9</v>
      </c>
      <c r="C938" s="68" t="s">
        <v>34</v>
      </c>
      <c r="D938" s="68" t="s">
        <v>39</v>
      </c>
      <c r="E938" s="68" t="s">
        <v>1173</v>
      </c>
      <c r="G938" s="68" t="s">
        <v>40</v>
      </c>
      <c r="H938" s="68" t="s">
        <v>413</v>
      </c>
      <c r="I938" s="68" t="s">
        <v>17</v>
      </c>
      <c r="J938" s="68">
        <v>1</v>
      </c>
      <c r="AA938" s="68">
        <v>0.52694337383500001</v>
      </c>
      <c r="AB938" s="68">
        <v>0.66339554938099998</v>
      </c>
      <c r="AC938" s="68">
        <v>1.0713803631559999</v>
      </c>
      <c r="AD938" s="68">
        <v>0.549119278825</v>
      </c>
      <c r="AE938" s="68">
        <v>0.97656236184400003</v>
      </c>
      <c r="AF938" s="68">
        <v>1.2823392313840001</v>
      </c>
      <c r="AG938" s="68">
        <v>1.200364145003</v>
      </c>
      <c r="AH938" s="68" t="s">
        <v>982</v>
      </c>
    </row>
    <row r="939" spans="1:34" s="68" customFormat="1" ht="14.5" x14ac:dyDescent="0.35">
      <c r="A939" s="68" t="s">
        <v>832</v>
      </c>
      <c r="B939" s="68" t="s">
        <v>9</v>
      </c>
      <c r="C939" s="68" t="s">
        <v>34</v>
      </c>
      <c r="D939" s="68" t="s">
        <v>39</v>
      </c>
      <c r="E939" s="68" t="s">
        <v>1173</v>
      </c>
      <c r="G939" s="68" t="s">
        <v>40</v>
      </c>
      <c r="H939" s="68" t="s">
        <v>413</v>
      </c>
      <c r="I939" s="68" t="s">
        <v>18</v>
      </c>
      <c r="J939" s="68">
        <v>298</v>
      </c>
      <c r="AA939" s="68">
        <v>2.9616968400000002E-4</v>
      </c>
      <c r="AB939" s="68">
        <v>3.7286296400000001E-4</v>
      </c>
      <c r="AC939" s="68">
        <v>6.0217158000000005E-4</v>
      </c>
      <c r="AD939" s="68">
        <v>3.0863353399999998E-4</v>
      </c>
      <c r="AE939" s="68">
        <v>5.4887874999999997E-4</v>
      </c>
      <c r="AF939" s="68">
        <v>7.2074130999999996E-4</v>
      </c>
      <c r="AG939" s="68">
        <v>6.7466723200000005E-4</v>
      </c>
      <c r="AH939" s="68" t="s">
        <v>982</v>
      </c>
    </row>
    <row r="940" spans="1:34" s="68" customFormat="1" ht="14.5" x14ac:dyDescent="0.35">
      <c r="A940" s="68" t="s">
        <v>832</v>
      </c>
      <c r="B940" s="68" t="s">
        <v>999</v>
      </c>
      <c r="C940" s="68" t="s">
        <v>34</v>
      </c>
      <c r="D940" s="68" t="s">
        <v>39</v>
      </c>
      <c r="E940" s="68" t="s">
        <v>1016</v>
      </c>
      <c r="G940" s="68" t="s">
        <v>40</v>
      </c>
      <c r="H940" s="68" t="s">
        <v>413</v>
      </c>
      <c r="I940" s="68" t="s">
        <v>16</v>
      </c>
      <c r="J940" s="68">
        <v>25</v>
      </c>
      <c r="K940" s="68">
        <v>4.03974010171984E-3</v>
      </c>
      <c r="L940" s="68">
        <v>7.1529521957052096E-3</v>
      </c>
      <c r="M940" s="68">
        <v>8.1305434724552907E-3</v>
      </c>
      <c r="N940" s="68">
        <v>9.5816460907960695E-3</v>
      </c>
      <c r="O940" s="68">
        <v>1.03595935332814E-2</v>
      </c>
      <c r="P940" s="68">
        <v>9.2802052549586997E-3</v>
      </c>
      <c r="Q940" s="68">
        <v>8.9070395058377192E-3</v>
      </c>
      <c r="R940" s="68">
        <v>1.00113552772177E-2</v>
      </c>
      <c r="S940" s="68">
        <v>1.0996711780985199E-2</v>
      </c>
      <c r="T940" s="68">
        <v>7.1146677714945704E-3</v>
      </c>
      <c r="U940" s="68">
        <v>6.3845133714607299E-3</v>
      </c>
      <c r="V940" s="68">
        <v>7.1791062824618501E-3</v>
      </c>
      <c r="W940" s="68">
        <v>8.1956509695262705E-3</v>
      </c>
      <c r="X940" s="68">
        <v>5.5744514662984298E-3</v>
      </c>
      <c r="Y940" s="68">
        <v>6.3346256336261697E-3</v>
      </c>
      <c r="Z940" s="68">
        <v>5.2864895100272003E-3</v>
      </c>
      <c r="AA940" s="68">
        <v>4.3167892828665996E-3</v>
      </c>
      <c r="AB940" s="68">
        <v>3.854908724887E-3</v>
      </c>
      <c r="AC940" s="68">
        <v>4.9453510345494802E-3</v>
      </c>
      <c r="AD940" s="68">
        <v>4.4059102817848696E-3</v>
      </c>
      <c r="AE940" s="68">
        <v>3.67648556141457E-3</v>
      </c>
      <c r="AF940" s="68">
        <v>3.40119021722118E-3</v>
      </c>
      <c r="AG940" s="68">
        <v>3.6208147516745802E-3</v>
      </c>
      <c r="AH940" s="68" t="s">
        <v>1017</v>
      </c>
    </row>
    <row r="941" spans="1:34" s="68" customFormat="1" ht="14.5" x14ac:dyDescent="0.35">
      <c r="A941" s="68" t="s">
        <v>832</v>
      </c>
      <c r="B941" s="68" t="s">
        <v>999</v>
      </c>
      <c r="C941" s="68" t="s">
        <v>34</v>
      </c>
      <c r="D941" s="68" t="s">
        <v>39</v>
      </c>
      <c r="E941" s="68" t="s">
        <v>1016</v>
      </c>
      <c r="G941" s="68" t="s">
        <v>40</v>
      </c>
      <c r="H941" s="68" t="s">
        <v>413</v>
      </c>
      <c r="I941" s="68" t="s">
        <v>17</v>
      </c>
      <c r="J941" s="68">
        <v>1</v>
      </c>
      <c r="K941" s="68">
        <v>14.199118089162701</v>
      </c>
      <c r="L941" s="68">
        <v>25.305136506730801</v>
      </c>
      <c r="M941" s="68">
        <v>26.799804213125899</v>
      </c>
      <c r="N941" s="68">
        <v>31.908527577639401</v>
      </c>
      <c r="O941" s="68">
        <v>32.779004096032402</v>
      </c>
      <c r="P941" s="68">
        <v>29.886689849457898</v>
      </c>
      <c r="Q941" s="68">
        <v>27.8405088094839</v>
      </c>
      <c r="R941" s="68">
        <v>32.588550380626003</v>
      </c>
      <c r="S941" s="68">
        <v>37.745884923579602</v>
      </c>
      <c r="T941" s="68">
        <v>14.9761158261429</v>
      </c>
      <c r="U941" s="68">
        <v>13.439167479842601</v>
      </c>
      <c r="V941" s="68">
        <v>15.225448603846599</v>
      </c>
      <c r="W941" s="68">
        <v>17.3813365761713</v>
      </c>
      <c r="X941" s="68">
        <v>11.822296669725</v>
      </c>
      <c r="Y941" s="68">
        <v>13.4344740437945</v>
      </c>
      <c r="Z941" s="68">
        <v>11.211586952865799</v>
      </c>
      <c r="AA941" s="68">
        <v>9.1550467111036795</v>
      </c>
      <c r="AB941" s="68">
        <v>8.1754904237404808</v>
      </c>
      <c r="AC941" s="68">
        <v>10.488100474072599</v>
      </c>
      <c r="AD941" s="68">
        <v>9.3440545256094207</v>
      </c>
      <c r="AE941" s="68">
        <v>7.7970905786480698</v>
      </c>
      <c r="AF941" s="68">
        <v>7.2132442126826897</v>
      </c>
      <c r="AG941" s="68">
        <v>7.67902392535147</v>
      </c>
      <c r="AH941" s="68" t="s">
        <v>1017</v>
      </c>
    </row>
    <row r="942" spans="1:34" s="68" customFormat="1" ht="14.5" x14ac:dyDescent="0.35">
      <c r="A942" s="68" t="s">
        <v>832</v>
      </c>
      <c r="B942" s="68" t="s">
        <v>999</v>
      </c>
      <c r="C942" s="68" t="s">
        <v>34</v>
      </c>
      <c r="D942" s="68" t="s">
        <v>39</v>
      </c>
      <c r="E942" s="68" t="s">
        <v>1016</v>
      </c>
      <c r="G942" s="68" t="s">
        <v>40</v>
      </c>
      <c r="H942" s="68" t="s">
        <v>413</v>
      </c>
      <c r="I942" s="68" t="s">
        <v>18</v>
      </c>
      <c r="J942" s="68">
        <v>298</v>
      </c>
      <c r="K942" s="68">
        <v>6.3583130373870603E-2</v>
      </c>
      <c r="L942" s="68">
        <v>0.11065977582174499</v>
      </c>
      <c r="M942" s="68">
        <v>0.108995732969162</v>
      </c>
      <c r="N942" s="68">
        <v>0.13215023466787701</v>
      </c>
      <c r="O942" s="68">
        <v>0.12567287360770699</v>
      </c>
      <c r="P942" s="68">
        <v>0.118266540611347</v>
      </c>
      <c r="Q942" s="68">
        <v>0.10400969460359499</v>
      </c>
      <c r="R942" s="68">
        <v>0.13066486330565399</v>
      </c>
      <c r="S942" s="68">
        <v>0.163615012795779</v>
      </c>
      <c r="T942" s="68">
        <v>9.8601359691750708E-3</v>
      </c>
      <c r="U942" s="68">
        <v>8.8482234113364394E-3</v>
      </c>
      <c r="V942" s="68">
        <v>8.5574946886953305E-3</v>
      </c>
      <c r="W942" s="68">
        <v>9.7692159556753509E-3</v>
      </c>
      <c r="X942" s="68">
        <v>6.6447461478279599E-3</v>
      </c>
      <c r="Y942" s="68">
        <v>7.5508737552824898E-3</v>
      </c>
      <c r="Z942" s="68">
        <v>6.3014954959525098E-3</v>
      </c>
      <c r="AA942" s="68">
        <v>5.1456128251771097E-3</v>
      </c>
      <c r="AB942" s="68">
        <v>4.5950512000653603E-3</v>
      </c>
      <c r="AC942" s="68">
        <v>5.8948584331830001E-3</v>
      </c>
      <c r="AD942" s="68">
        <v>5.2518450558875704E-3</v>
      </c>
      <c r="AE942" s="68">
        <v>4.3823707892062004E-3</v>
      </c>
      <c r="AF942" s="68">
        <v>4.05421873892767E-3</v>
      </c>
      <c r="AG942" s="68">
        <v>4.3160111839960899E-3</v>
      </c>
      <c r="AH942" s="68" t="s">
        <v>1017</v>
      </c>
    </row>
    <row r="943" spans="1:34" s="68" customFormat="1" ht="14.5" x14ac:dyDescent="0.35">
      <c r="A943" s="68" t="s">
        <v>832</v>
      </c>
      <c r="B943" s="68" t="s">
        <v>764</v>
      </c>
      <c r="C943" s="68" t="s">
        <v>10</v>
      </c>
      <c r="D943" s="68" t="s">
        <v>43</v>
      </c>
      <c r="E943" s="68" t="s">
        <v>12</v>
      </c>
      <c r="G943" s="68" t="s">
        <v>398</v>
      </c>
      <c r="H943" s="68" t="s">
        <v>169</v>
      </c>
      <c r="I943" s="68" t="s">
        <v>17</v>
      </c>
      <c r="J943" s="68">
        <v>1</v>
      </c>
      <c r="K943" s="68">
        <v>2.2674485333333298E-3</v>
      </c>
      <c r="L943" s="68">
        <v>2.2674485333333298E-3</v>
      </c>
      <c r="M943" s="68">
        <v>2.2674485333333298E-3</v>
      </c>
      <c r="N943" s="68">
        <v>2.2674485333333298E-3</v>
      </c>
      <c r="O943" s="68">
        <v>2.2674485333333298E-3</v>
      </c>
      <c r="P943" s="68">
        <v>2.2674485333333298E-3</v>
      </c>
      <c r="Q943" s="68">
        <v>2.2674485333333298E-3</v>
      </c>
      <c r="R943" s="68">
        <v>2.2674485333333298E-3</v>
      </c>
      <c r="S943" s="68">
        <v>2.2674485333333298E-3</v>
      </c>
      <c r="T943" s="68">
        <v>2.2674485333333298E-3</v>
      </c>
      <c r="U943" s="68">
        <v>2.2674485333333298E-3</v>
      </c>
      <c r="V943" s="68">
        <v>5.3212299999999997E-3</v>
      </c>
      <c r="W943" s="68">
        <v>8.0372289999999997E-4</v>
      </c>
      <c r="X943" s="68">
        <v>6.7739269999999999E-4</v>
      </c>
      <c r="Y943" s="68">
        <v>1.1286075E-3</v>
      </c>
      <c r="Z943" s="68">
        <v>5.9940999999999998E-4</v>
      </c>
      <c r="AA943" s="68">
        <v>7.5834999999999997E-4</v>
      </c>
      <c r="AB943" s="68">
        <v>7.5558000000000005E-4</v>
      </c>
      <c r="AC943" s="68">
        <v>6.6045999999999998E-4</v>
      </c>
      <c r="AD943" s="68">
        <v>2.4486000000000001E-4</v>
      </c>
      <c r="AH943" s="68" t="s">
        <v>429</v>
      </c>
    </row>
    <row r="944" spans="1:34" s="68" customFormat="1" ht="14.5" x14ac:dyDescent="0.35">
      <c r="A944" s="68" t="s">
        <v>832</v>
      </c>
      <c r="B944" s="68" t="s">
        <v>41</v>
      </c>
      <c r="C944" s="68" t="s">
        <v>10</v>
      </c>
      <c r="D944" s="68" t="s">
        <v>43</v>
      </c>
      <c r="E944" s="68" t="s">
        <v>12</v>
      </c>
      <c r="G944" s="68" t="s">
        <v>14</v>
      </c>
      <c r="H944" s="68" t="s">
        <v>908</v>
      </c>
      <c r="I944" s="68" t="s">
        <v>16</v>
      </c>
      <c r="J944" s="68">
        <v>25</v>
      </c>
      <c r="K944" s="68">
        <v>9.9922686578519196E-10</v>
      </c>
      <c r="L944" s="68">
        <v>3.5798994179591001E-9</v>
      </c>
      <c r="M944" s="68">
        <v>1.20385654012782E-10</v>
      </c>
      <c r="O944" s="68">
        <v>4.62197193240885E-11</v>
      </c>
      <c r="P944" s="68">
        <v>6.6775022565630197E-11</v>
      </c>
      <c r="T944" s="68">
        <v>3.6503833337544799E-9</v>
      </c>
      <c r="U944" s="68">
        <v>1.9350165895802601E-9</v>
      </c>
      <c r="V944" s="68">
        <v>9.5800119541137806E-10</v>
      </c>
      <c r="W944" s="68">
        <v>3.1382810320800299E-9</v>
      </c>
      <c r="X944" s="68">
        <v>2.2664804065254901E-8</v>
      </c>
      <c r="Y944" s="68">
        <v>1.6348271128861901E-8</v>
      </c>
      <c r="Z944" s="68">
        <v>1.9270847361097099E-8</v>
      </c>
      <c r="AA944" s="68">
        <v>3.5168133962272098E-8</v>
      </c>
      <c r="AB944" s="68">
        <v>2.7879893031478899E-8</v>
      </c>
      <c r="AC944" s="68">
        <v>2.8275868057202801E-8</v>
      </c>
      <c r="AD944" s="68">
        <v>7.6335520848498799E-8</v>
      </c>
      <c r="AE944" s="68">
        <v>4.3678831517694698E-8</v>
      </c>
      <c r="AF944" s="68">
        <v>2.81686780291866E-8</v>
      </c>
      <c r="AG944" s="68">
        <v>3.2510568096881902E-8</v>
      </c>
      <c r="AH944" s="68" t="s">
        <v>1110</v>
      </c>
    </row>
    <row r="945" spans="1:34" s="68" customFormat="1" ht="14.5" x14ac:dyDescent="0.35">
      <c r="A945" s="68" t="s">
        <v>832</v>
      </c>
      <c r="B945" s="68" t="s">
        <v>41</v>
      </c>
      <c r="C945" s="68" t="s">
        <v>10</v>
      </c>
      <c r="D945" s="68" t="s">
        <v>43</v>
      </c>
      <c r="E945" s="68" t="s">
        <v>12</v>
      </c>
      <c r="G945" s="68" t="s">
        <v>14</v>
      </c>
      <c r="H945" s="68" t="s">
        <v>908</v>
      </c>
      <c r="I945" s="68" t="s">
        <v>18</v>
      </c>
      <c r="J945" s="68">
        <v>298</v>
      </c>
      <c r="K945" s="68">
        <v>2.3821568480319001E-9</v>
      </c>
      <c r="L945" s="68">
        <v>8.5344802124144901E-9</v>
      </c>
      <c r="M945" s="68">
        <v>2.8699939916647301E-10</v>
      </c>
      <c r="O945" s="68">
        <v>1.10187810868627E-10</v>
      </c>
      <c r="P945" s="68">
        <v>1.5919165379646201E-10</v>
      </c>
      <c r="T945" s="68">
        <v>8.7025138676706905E-9</v>
      </c>
      <c r="U945" s="68">
        <v>4.6130795495593396E-9</v>
      </c>
      <c r="V945" s="68">
        <v>2.2838748498607299E-9</v>
      </c>
      <c r="W945" s="68">
        <v>7.4236968017915203E-9</v>
      </c>
      <c r="X945" s="68">
        <v>5.4028173180016403E-8</v>
      </c>
      <c r="Y945" s="68">
        <v>3.89580510511142E-8</v>
      </c>
      <c r="Z945" s="68">
        <v>4.5941700108855399E-8</v>
      </c>
      <c r="AA945" s="68">
        <v>8.3840831366056695E-8</v>
      </c>
      <c r="AB945" s="68">
        <v>6.64656649870457E-8</v>
      </c>
      <c r="AC945" s="68">
        <v>6.7409669448371395E-8</v>
      </c>
      <c r="AD945" s="68">
        <v>1.81983881702821E-7</v>
      </c>
      <c r="AE945" s="68">
        <v>1.0413033433818401E-7</v>
      </c>
      <c r="AF945" s="68">
        <v>6.7154128421580906E-8</v>
      </c>
      <c r="AG945" s="68">
        <v>7.7505194342966506E-8</v>
      </c>
      <c r="AH945" s="68" t="s">
        <v>1110</v>
      </c>
    </row>
    <row r="946" spans="1:34" s="68" customFormat="1" ht="14.5" x14ac:dyDescent="0.35">
      <c r="A946" s="68" t="s">
        <v>832</v>
      </c>
      <c r="B946" s="68" t="s">
        <v>41</v>
      </c>
      <c r="C946" s="68" t="s">
        <v>10</v>
      </c>
      <c r="D946" s="68" t="s">
        <v>43</v>
      </c>
      <c r="E946" s="68" t="s">
        <v>12</v>
      </c>
      <c r="G946" s="68" t="s">
        <v>14</v>
      </c>
      <c r="H946" s="68" t="s">
        <v>32</v>
      </c>
      <c r="I946" s="68" t="s">
        <v>16</v>
      </c>
      <c r="J946" s="68">
        <v>25</v>
      </c>
      <c r="K946" s="68">
        <v>1.39919368E-2</v>
      </c>
      <c r="L946" s="68">
        <v>1.9372756800000002E-2</v>
      </c>
      <c r="M946" s="68">
        <v>1.34665911999999E-2</v>
      </c>
      <c r="N946" s="68">
        <v>1.2961362400000001E-2</v>
      </c>
      <c r="O946" s="68">
        <v>9.3268239679999906E-3</v>
      </c>
      <c r="P946" s="68">
        <v>8.5153350720000003E-3</v>
      </c>
      <c r="Q946" s="68">
        <v>8.1245237039999901E-3</v>
      </c>
      <c r="R946" s="68">
        <v>8.2125823999999806E-3</v>
      </c>
      <c r="S946" s="68">
        <v>7.0147103999999997E-3</v>
      </c>
      <c r="T946" s="68">
        <v>6.6385645207113504E-3</v>
      </c>
      <c r="U946" s="68">
        <v>5.9085554007693797E-3</v>
      </c>
      <c r="V946" s="68">
        <v>8.0896969694121395E-3</v>
      </c>
      <c r="W946" s="68">
        <v>1.0743053981129401E-2</v>
      </c>
      <c r="X946" s="68">
        <v>1.14798894964642E-2</v>
      </c>
      <c r="Y946" s="68">
        <v>1.14310205909572E-2</v>
      </c>
      <c r="Z946" s="68">
        <v>8.3623613462306106E-3</v>
      </c>
      <c r="AA946" s="68">
        <v>9.3382745369893893E-3</v>
      </c>
      <c r="AB946" s="68">
        <v>8.6384062268313206E-3</v>
      </c>
      <c r="AC946" s="68">
        <v>9.5676852067544896E-3</v>
      </c>
      <c r="AD946" s="68">
        <v>1.41104934989552E-2</v>
      </c>
      <c r="AE946" s="68">
        <v>1.4232440813835999E-2</v>
      </c>
      <c r="AF946" s="68">
        <v>1.3190655419524E-2</v>
      </c>
      <c r="AG946" s="68">
        <v>1.38689551899304E-2</v>
      </c>
      <c r="AH946" s="68" t="s">
        <v>360</v>
      </c>
    </row>
    <row r="947" spans="1:34" s="68" customFormat="1" ht="14.5" x14ac:dyDescent="0.35">
      <c r="A947" s="68" t="s">
        <v>832</v>
      </c>
      <c r="B947" s="68" t="s">
        <v>41</v>
      </c>
      <c r="C947" s="68" t="s">
        <v>10</v>
      </c>
      <c r="D947" s="68" t="s">
        <v>43</v>
      </c>
      <c r="E947" s="68" t="s">
        <v>12</v>
      </c>
      <c r="G947" s="68" t="s">
        <v>14</v>
      </c>
      <c r="H947" s="68" t="s">
        <v>32</v>
      </c>
      <c r="I947" s="68" t="s">
        <v>18</v>
      </c>
      <c r="J947" s="68">
        <v>298</v>
      </c>
      <c r="K947" s="68">
        <v>2.1890385123599899E-2</v>
      </c>
      <c r="L947" s="68">
        <v>3.0308678013600002E-2</v>
      </c>
      <c r="M947" s="68">
        <v>2.10684819323999E-2</v>
      </c>
      <c r="N947" s="68">
        <v>2.02780514748E-2</v>
      </c>
      <c r="O947" s="68">
        <v>1.4591816097936E-2</v>
      </c>
      <c r="P947" s="68">
        <v>1.3322241720144E-2</v>
      </c>
      <c r="Q947" s="68">
        <v>1.2710817334908E-2</v>
      </c>
      <c r="R947" s="68">
        <v>1.2848585164799999E-2</v>
      </c>
      <c r="S947" s="68">
        <v>1.09745144208E-2</v>
      </c>
      <c r="T947" s="68">
        <v>1.0386034192652899E-2</v>
      </c>
      <c r="U947" s="68">
        <v>9.2439349245036894E-3</v>
      </c>
      <c r="V947" s="68">
        <v>1.2656453192072099E-2</v>
      </c>
      <c r="W947" s="68">
        <v>1.61567017261082E-2</v>
      </c>
      <c r="X947" s="68">
        <v>1.8351797495949701E-2</v>
      </c>
      <c r="Y947" s="68">
        <v>1.8856335142056601E-2</v>
      </c>
      <c r="Z947" s="68">
        <v>1.30830078037679E-2</v>
      </c>
      <c r="AA947" s="68">
        <v>1.46097305131199E-2</v>
      </c>
      <c r="AB947" s="68">
        <v>1.3514786541877599E-2</v>
      </c>
      <c r="AC947" s="68">
        <v>1.49686435059674E-2</v>
      </c>
      <c r="AD947" s="68">
        <v>2.2075867079115401E-2</v>
      </c>
      <c r="AE947" s="68">
        <v>2.2266653653246399E-2</v>
      </c>
      <c r="AF947" s="68">
        <v>2.0636780403845301E-2</v>
      </c>
      <c r="AG947" s="68">
        <v>2.16979803946462E-2</v>
      </c>
      <c r="AH947" s="68" t="s">
        <v>360</v>
      </c>
    </row>
    <row r="948" spans="1:34" s="68" customFormat="1" ht="14.5" x14ac:dyDescent="0.35">
      <c r="A948" s="68" t="s">
        <v>832</v>
      </c>
      <c r="B948" s="68" t="s">
        <v>41</v>
      </c>
      <c r="C948" s="68" t="s">
        <v>10</v>
      </c>
      <c r="D948" s="68" t="s">
        <v>43</v>
      </c>
      <c r="E948" s="68" t="s">
        <v>12</v>
      </c>
      <c r="G948" s="68" t="s">
        <v>14</v>
      </c>
      <c r="H948" s="68" t="s">
        <v>885</v>
      </c>
      <c r="I948" s="68" t="s">
        <v>16</v>
      </c>
      <c r="J948" s="68">
        <v>25</v>
      </c>
      <c r="V948" s="68">
        <v>2.1798999999999999E-8</v>
      </c>
      <c r="W948" s="68">
        <v>1.31049784135802E-4</v>
      </c>
      <c r="X948" s="68">
        <v>3.4778051958232899E-4</v>
      </c>
      <c r="Y948" s="68">
        <v>3.49701696764594E-4</v>
      </c>
      <c r="Z948" s="68">
        <v>3.8879924672211198E-4</v>
      </c>
      <c r="AA948" s="68">
        <v>3.2073248738826902E-4</v>
      </c>
      <c r="AB948" s="68">
        <v>3.42524375134551E-4</v>
      </c>
      <c r="AC948" s="68">
        <v>3.5138574679372502E-4</v>
      </c>
      <c r="AD948" s="68">
        <v>3.39818777214862E-4</v>
      </c>
      <c r="AE948" s="68">
        <v>3.4406835827261801E-4</v>
      </c>
      <c r="AF948" s="68">
        <v>2.9943015860066499E-4</v>
      </c>
      <c r="AG948" s="68">
        <v>2.9776124393955498E-4</v>
      </c>
      <c r="AH948" s="68" t="s">
        <v>906</v>
      </c>
    </row>
    <row r="949" spans="1:34" s="68" customFormat="1" ht="14.5" x14ac:dyDescent="0.35">
      <c r="A949" s="68" t="s">
        <v>832</v>
      </c>
      <c r="B949" s="68" t="s">
        <v>41</v>
      </c>
      <c r="C949" s="68" t="s">
        <v>10</v>
      </c>
      <c r="D949" s="68" t="s">
        <v>43</v>
      </c>
      <c r="E949" s="68" t="s">
        <v>12</v>
      </c>
      <c r="G949" s="68" t="s">
        <v>14</v>
      </c>
      <c r="H949" s="68" t="s">
        <v>885</v>
      </c>
      <c r="I949" s="68" t="s">
        <v>18</v>
      </c>
      <c r="J949" s="68">
        <v>298</v>
      </c>
      <c r="V949" s="68">
        <v>2.5984408000000001E-8</v>
      </c>
      <c r="W949" s="68">
        <v>3.0754108087908499E-4</v>
      </c>
      <c r="X949" s="68">
        <v>8.1615393425545297E-4</v>
      </c>
      <c r="Y949" s="68">
        <v>8.2066245686988903E-4</v>
      </c>
      <c r="Z949" s="68">
        <v>9.1241463232022001E-4</v>
      </c>
      <c r="AA949" s="68">
        <v>7.5168076634857803E-4</v>
      </c>
      <c r="AB949" s="68">
        <v>8.0390345602324598E-4</v>
      </c>
      <c r="AC949" s="68">
        <v>8.2461450128817296E-4</v>
      </c>
      <c r="AD949" s="68">
        <v>7.9571051522495898E-4</v>
      </c>
      <c r="AE949" s="68">
        <v>8.0244644641605804E-4</v>
      </c>
      <c r="AF949" s="68">
        <v>6.9609607294409E-4</v>
      </c>
      <c r="AG949" s="68">
        <v>6.8523904623452004E-4</v>
      </c>
      <c r="AH949" s="68" t="s">
        <v>906</v>
      </c>
    </row>
    <row r="950" spans="1:34" s="68" customFormat="1" ht="14.5" x14ac:dyDescent="0.35">
      <c r="A950" s="68" t="s">
        <v>832</v>
      </c>
      <c r="B950" s="68" t="s">
        <v>41</v>
      </c>
      <c r="C950" s="68" t="s">
        <v>10</v>
      </c>
      <c r="D950" s="68" t="s">
        <v>43</v>
      </c>
      <c r="E950" s="68" t="s">
        <v>12</v>
      </c>
      <c r="G950" s="68" t="s">
        <v>14</v>
      </c>
      <c r="H950" s="68" t="s">
        <v>29</v>
      </c>
      <c r="I950" s="68" t="s">
        <v>16</v>
      </c>
      <c r="J950" s="68">
        <v>25</v>
      </c>
      <c r="K950" s="68">
        <v>1.6732275000000001E-5</v>
      </c>
      <c r="L950" s="68">
        <v>1.21839E-5</v>
      </c>
      <c r="M950" s="68">
        <v>5.6211600000000002E-5</v>
      </c>
      <c r="N950" s="68">
        <v>1.5231299999999899E-5</v>
      </c>
      <c r="O950" s="68">
        <v>9.8542537499999796E-6</v>
      </c>
      <c r="P950" s="68">
        <v>6.0958860000000004E-6</v>
      </c>
      <c r="Q950" s="68">
        <v>6.3468802500000003E-6</v>
      </c>
      <c r="R950" s="68">
        <v>7.42814999999999E-6</v>
      </c>
      <c r="S950" s="68">
        <v>7.5945749999999899E-6</v>
      </c>
      <c r="T950" s="68">
        <v>4.4817619204052002E-6</v>
      </c>
      <c r="U950" s="68">
        <v>6.2244010620698496E-6</v>
      </c>
      <c r="AH950" s="68" t="s">
        <v>428</v>
      </c>
    </row>
    <row r="951" spans="1:34" s="68" customFormat="1" ht="14.5" x14ac:dyDescent="0.35">
      <c r="A951" s="68" t="s">
        <v>832</v>
      </c>
      <c r="B951" s="68" t="s">
        <v>41</v>
      </c>
      <c r="C951" s="68" t="s">
        <v>10</v>
      </c>
      <c r="D951" s="68" t="s">
        <v>43</v>
      </c>
      <c r="E951" s="68" t="s">
        <v>12</v>
      </c>
      <c r="G951" s="68" t="s">
        <v>14</v>
      </c>
      <c r="H951" s="68" t="s">
        <v>29</v>
      </c>
      <c r="I951" s="68" t="s">
        <v>17</v>
      </c>
      <c r="J951" s="68">
        <v>1</v>
      </c>
      <c r="K951" s="68">
        <v>1.6618495529999999E-2</v>
      </c>
      <c r="L951" s="68">
        <v>1.2101049480000001E-2</v>
      </c>
      <c r="M951" s="68">
        <v>5.5829361119999997E-2</v>
      </c>
      <c r="N951" s="68">
        <v>1.5127727159999899E-2</v>
      </c>
      <c r="O951" s="68">
        <v>9.7872448244999792E-3</v>
      </c>
      <c r="P951" s="68">
        <v>6.0544339752000003E-3</v>
      </c>
      <c r="Q951" s="68">
        <v>6.3037214643000003E-3</v>
      </c>
      <c r="R951" s="68">
        <v>7.3776385799999896E-3</v>
      </c>
      <c r="S951" s="68">
        <v>7.5429318899999896E-3</v>
      </c>
      <c r="T951" s="68">
        <v>4.4512859393464497E-3</v>
      </c>
      <c r="U951" s="68">
        <v>6.1820751348477801E-3</v>
      </c>
      <c r="AH951" s="68" t="s">
        <v>428</v>
      </c>
    </row>
    <row r="952" spans="1:34" s="68" customFormat="1" ht="14.5" x14ac:dyDescent="0.35">
      <c r="A952" s="68" t="s">
        <v>832</v>
      </c>
      <c r="B952" s="68" t="s">
        <v>41</v>
      </c>
      <c r="C952" s="68" t="s">
        <v>10</v>
      </c>
      <c r="D952" s="68" t="s">
        <v>43</v>
      </c>
      <c r="E952" s="68" t="s">
        <v>12</v>
      </c>
      <c r="G952" s="68" t="s">
        <v>14</v>
      </c>
      <c r="H952" s="68" t="s">
        <v>29</v>
      </c>
      <c r="I952" s="68" t="s">
        <v>18</v>
      </c>
      <c r="J952" s="68">
        <v>298</v>
      </c>
      <c r="K952" s="68">
        <v>3.9889743599999999E-5</v>
      </c>
      <c r="L952" s="68">
        <v>2.90464176E-5</v>
      </c>
      <c r="M952" s="68">
        <v>1.3400845439999999E-4</v>
      </c>
      <c r="N952" s="68">
        <v>3.6311419199999798E-5</v>
      </c>
      <c r="O952" s="68">
        <v>2.3492540939999999E-5</v>
      </c>
      <c r="P952" s="68">
        <v>1.4532592223999999E-5</v>
      </c>
      <c r="Q952" s="68">
        <v>1.5130962516E-5</v>
      </c>
      <c r="R952" s="68">
        <v>1.77087096E-5</v>
      </c>
      <c r="S952" s="68">
        <v>1.8105466800000001E-5</v>
      </c>
      <c r="T952" s="68">
        <v>1.0684520418246E-5</v>
      </c>
      <c r="U952" s="68">
        <v>1.4838972131974501E-5</v>
      </c>
      <c r="AH952" s="68" t="s">
        <v>428</v>
      </c>
    </row>
    <row r="953" spans="1:34" s="68" customFormat="1" ht="14.5" x14ac:dyDescent="0.35">
      <c r="A953" s="68" t="s">
        <v>832</v>
      </c>
      <c r="B953" s="68" t="s">
        <v>41</v>
      </c>
      <c r="C953" s="68" t="s">
        <v>10</v>
      </c>
      <c r="D953" s="68" t="s">
        <v>43</v>
      </c>
      <c r="E953" s="68" t="s">
        <v>12</v>
      </c>
      <c r="G953" s="68" t="s">
        <v>14</v>
      </c>
      <c r="H953" s="68" t="s">
        <v>30</v>
      </c>
      <c r="I953" s="68" t="s">
        <v>16</v>
      </c>
      <c r="J953" s="68">
        <v>25</v>
      </c>
      <c r="L953" s="68">
        <v>6.1531200000000001E-6</v>
      </c>
      <c r="M953" s="68">
        <v>4.3259999999999997E-6</v>
      </c>
      <c r="T953" s="68">
        <v>9.3572234659507501E-5</v>
      </c>
      <c r="U953" s="68">
        <v>2.07956672962167E-4</v>
      </c>
      <c r="V953" s="68">
        <v>1.7496361926922001E-4</v>
      </c>
      <c r="W953" s="68">
        <v>1.16863106896767E-4</v>
      </c>
      <c r="X953" s="68">
        <v>2.186672E-5</v>
      </c>
      <c r="Y953" s="68">
        <v>1.130504E-5</v>
      </c>
      <c r="Z953" s="68">
        <v>1.9809600000000001E-5</v>
      </c>
      <c r="AA953" s="68">
        <v>9.2108800000000005E-6</v>
      </c>
      <c r="AB953" s="68">
        <v>1.252152E-5</v>
      </c>
      <c r="AC953" s="68">
        <v>1.1797679999999999E-5</v>
      </c>
      <c r="AD953" s="68">
        <v>1.1175120000000001E-5</v>
      </c>
      <c r="AE953" s="68">
        <v>1.9596319999999999E-5</v>
      </c>
      <c r="AF953" s="68">
        <v>2.42888E-5</v>
      </c>
      <c r="AG953" s="68">
        <v>2.478848E-5</v>
      </c>
      <c r="AH953" s="68" t="s">
        <v>358</v>
      </c>
    </row>
    <row r="954" spans="1:34" s="68" customFormat="1" ht="14.5" x14ac:dyDescent="0.35">
      <c r="A954" s="68" t="s">
        <v>832</v>
      </c>
      <c r="B954" s="68" t="s">
        <v>41</v>
      </c>
      <c r="C954" s="68" t="s">
        <v>10</v>
      </c>
      <c r="D954" s="68" t="s">
        <v>43</v>
      </c>
      <c r="E954" s="68" t="s">
        <v>12</v>
      </c>
      <c r="G954" s="68" t="s">
        <v>14</v>
      </c>
      <c r="H954" s="68" t="s">
        <v>30</v>
      </c>
      <c r="I954" s="68" t="s">
        <v>18</v>
      </c>
      <c r="J954" s="68">
        <v>298</v>
      </c>
      <c r="L954" s="68">
        <v>1.443983436E-5</v>
      </c>
      <c r="M954" s="68">
        <v>1.0152040499999999E-5</v>
      </c>
      <c r="T954" s="68">
        <v>2.1959064168719901E-4</v>
      </c>
      <c r="U954" s="68">
        <v>4.8802232227396501E-4</v>
      </c>
      <c r="V954" s="68">
        <v>4.10595862438166E-4</v>
      </c>
      <c r="W954" s="68">
        <v>2.7424849610998799E-4</v>
      </c>
      <c r="X954" s="68">
        <v>5.131572516E-5</v>
      </c>
      <c r="Y954" s="68">
        <v>2.653010262E-5</v>
      </c>
      <c r="Z954" s="68">
        <v>4.6488178799999999E-5</v>
      </c>
      <c r="AA954" s="68">
        <v>2.161563264E-5</v>
      </c>
      <c r="AB954" s="68">
        <v>2.938487706E-5</v>
      </c>
      <c r="AC954" s="68">
        <v>2.768620554E-5</v>
      </c>
      <c r="AD954" s="68">
        <v>2.6225212859999999E-5</v>
      </c>
      <c r="AE954" s="68">
        <v>4.5987663960000002E-5</v>
      </c>
      <c r="AF954" s="68">
        <v>5.6999741400000001E-5</v>
      </c>
      <c r="AG954" s="68">
        <v>5.8172365440000002E-5</v>
      </c>
      <c r="AH954" s="68" t="s">
        <v>358</v>
      </c>
    </row>
    <row r="955" spans="1:34" s="68" customFormat="1" ht="14.5" x14ac:dyDescent="0.35">
      <c r="A955" s="68" t="s">
        <v>832</v>
      </c>
      <c r="B955" s="68" t="s">
        <v>41</v>
      </c>
      <c r="C955" s="68" t="s">
        <v>10</v>
      </c>
      <c r="D955" s="68" t="s">
        <v>43</v>
      </c>
      <c r="E955" s="68" t="s">
        <v>12</v>
      </c>
      <c r="G955" s="68" t="s">
        <v>14</v>
      </c>
      <c r="H955" s="68" t="s">
        <v>21</v>
      </c>
      <c r="I955" s="68" t="s">
        <v>16</v>
      </c>
      <c r="J955" s="68">
        <v>25</v>
      </c>
      <c r="K955" s="68">
        <v>1.82187577313422E-6</v>
      </c>
      <c r="L955" s="68">
        <v>5.4689088539051802E-6</v>
      </c>
      <c r="M955" s="68">
        <v>1.18001110043195E-7</v>
      </c>
      <c r="O955" s="68">
        <v>1.4009860554792501E-7</v>
      </c>
      <c r="P955" s="68">
        <v>1.16769222167451E-7</v>
      </c>
      <c r="T955" s="68">
        <v>1.8494796832354399E-6</v>
      </c>
      <c r="U955" s="68">
        <v>1.3035641491504099E-6</v>
      </c>
      <c r="V955" s="68">
        <v>2.8459441617712699E-7</v>
      </c>
      <c r="W955" s="68">
        <v>5.7218649618442696E-7</v>
      </c>
      <c r="X955" s="68">
        <v>1.35851953474489E-6</v>
      </c>
      <c r="Y955" s="68">
        <v>8.6920695628543497E-7</v>
      </c>
      <c r="Z955" s="68">
        <v>5.4263029824721896E-7</v>
      </c>
      <c r="AA955" s="68">
        <v>7.6142312006801096E-7</v>
      </c>
      <c r="AB955" s="68">
        <v>5.7184243389853801E-7</v>
      </c>
      <c r="AC955" s="68">
        <v>5.4684581130004305E-7</v>
      </c>
      <c r="AD955" s="68">
        <v>1.1811653399268899E-6</v>
      </c>
      <c r="AE955" s="68">
        <v>5.0253173972142802E-7</v>
      </c>
      <c r="AF955" s="68">
        <v>2.8451510570524301E-7</v>
      </c>
      <c r="AG955" s="68">
        <v>2.81075024700395E-7</v>
      </c>
      <c r="AH955" s="68" t="s">
        <v>422</v>
      </c>
    </row>
    <row r="956" spans="1:34" s="68" customFormat="1" ht="14.5" x14ac:dyDescent="0.35">
      <c r="A956" s="68" t="s">
        <v>832</v>
      </c>
      <c r="B956" s="68" t="s">
        <v>41</v>
      </c>
      <c r="C956" s="68" t="s">
        <v>10</v>
      </c>
      <c r="D956" s="68" t="s">
        <v>43</v>
      </c>
      <c r="E956" s="68" t="s">
        <v>12</v>
      </c>
      <c r="G956" s="68" t="s">
        <v>14</v>
      </c>
      <c r="H956" s="68" t="s">
        <v>21</v>
      </c>
      <c r="I956" s="68" t="s">
        <v>17</v>
      </c>
      <c r="J956" s="68">
        <v>1</v>
      </c>
      <c r="K956" s="68">
        <v>1.79661242908009E-3</v>
      </c>
      <c r="L956" s="68">
        <v>5.39307331779769E-3</v>
      </c>
      <c r="M956" s="68">
        <v>1.16364827983929E-4</v>
      </c>
      <c r="O956" s="68">
        <v>1.38155904884328E-4</v>
      </c>
      <c r="P956" s="68">
        <v>1.15150022286729E-4</v>
      </c>
      <c r="T956" s="68">
        <v>1.80148318510691E-3</v>
      </c>
      <c r="U956" s="68">
        <v>1.2685356685701501E-3</v>
      </c>
      <c r="V956" s="68">
        <v>2.8064804027280401E-4</v>
      </c>
      <c r="W956" s="68">
        <v>5.5599011504967803E-4</v>
      </c>
      <c r="X956" s="68">
        <v>1.29220781247144E-3</v>
      </c>
      <c r="Y956" s="68">
        <v>8.5659049627991805E-4</v>
      </c>
      <c r="Z956" s="68">
        <v>5.6555336622153899E-4</v>
      </c>
      <c r="AA956" s="68">
        <v>7.5080333260776205E-4</v>
      </c>
      <c r="AB956" s="68">
        <v>5.6340723179753205E-4</v>
      </c>
      <c r="AC956" s="68">
        <v>5.3908891179481203E-4</v>
      </c>
      <c r="AD956" s="68">
        <v>1.16478681212079E-3</v>
      </c>
      <c r="AE956" s="68">
        <v>4.9555271002399003E-4</v>
      </c>
      <c r="AF956" s="68">
        <v>2.7446994849476201E-4</v>
      </c>
      <c r="AG956" s="68">
        <v>2.7717890133130202E-4</v>
      </c>
      <c r="AH956" s="68" t="s">
        <v>422</v>
      </c>
    </row>
    <row r="957" spans="1:34" s="68" customFormat="1" ht="14.5" x14ac:dyDescent="0.35">
      <c r="A957" s="68" t="s">
        <v>832</v>
      </c>
      <c r="B957" s="68" t="s">
        <v>41</v>
      </c>
      <c r="C957" s="68" t="s">
        <v>10</v>
      </c>
      <c r="D957" s="68" t="s">
        <v>43</v>
      </c>
      <c r="E957" s="68" t="s">
        <v>12</v>
      </c>
      <c r="G957" s="68" t="s">
        <v>14</v>
      </c>
      <c r="H957" s="68" t="s">
        <v>21</v>
      </c>
      <c r="I957" s="68" t="s">
        <v>18</v>
      </c>
      <c r="J957" s="68">
        <v>298</v>
      </c>
      <c r="K957" s="68">
        <v>4.3433518431519701E-6</v>
      </c>
      <c r="L957" s="68">
        <v>1.3037878707709899E-5</v>
      </c>
      <c r="M957" s="68">
        <v>2.8131464634297602E-7</v>
      </c>
      <c r="O957" s="68">
        <v>3.33995075626254E-7</v>
      </c>
      <c r="P957" s="68">
        <v>2.7837782564720203E-7</v>
      </c>
      <c r="T957" s="68">
        <v>4.4091595648332902E-6</v>
      </c>
      <c r="U957" s="68">
        <v>3.10769693157458E-6</v>
      </c>
      <c r="V957" s="68">
        <v>6.7847308816626997E-7</v>
      </c>
      <c r="W957" s="68">
        <v>1.35352411665225E-6</v>
      </c>
      <c r="X957" s="68">
        <v>3.2384276731582801E-6</v>
      </c>
      <c r="Y957" s="68">
        <v>2.0713266075682499E-6</v>
      </c>
      <c r="Z957" s="68">
        <v>1.29363063102137E-6</v>
      </c>
      <c r="AA957" s="68">
        <v>1.8152327182421399E-6</v>
      </c>
      <c r="AB957" s="68">
        <v>1.36327236241411E-6</v>
      </c>
      <c r="AC957" s="68">
        <v>1.3036804141393001E-6</v>
      </c>
      <c r="AD957" s="68">
        <v>2.8158981703857099E-6</v>
      </c>
      <c r="AE957" s="68">
        <v>1.1980356674958801E-6</v>
      </c>
      <c r="AF957" s="68">
        <v>6.7828401200129898E-7</v>
      </c>
      <c r="AG957" s="68">
        <v>6.70082858885741E-7</v>
      </c>
      <c r="AH957" s="68" t="s">
        <v>422</v>
      </c>
    </row>
    <row r="958" spans="1:34" s="68" customFormat="1" ht="14.5" x14ac:dyDescent="0.35">
      <c r="A958" s="68" t="s">
        <v>832</v>
      </c>
      <c r="B958" s="68" t="s">
        <v>41</v>
      </c>
      <c r="C958" s="68" t="s">
        <v>10</v>
      </c>
      <c r="D958" s="68" t="s">
        <v>43</v>
      </c>
      <c r="E958" s="68" t="s">
        <v>12</v>
      </c>
      <c r="G958" s="68" t="s">
        <v>14</v>
      </c>
      <c r="H958" s="68" t="s">
        <v>23</v>
      </c>
      <c r="I958" s="68" t="s">
        <v>16</v>
      </c>
      <c r="J958" s="68">
        <v>25</v>
      </c>
      <c r="V958" s="68">
        <v>3.4000124082814802E-8</v>
      </c>
      <c r="W958" s="68">
        <v>2.9953128027813801E-8</v>
      </c>
      <c r="X958" s="68">
        <v>3.4402673778471201E-8</v>
      </c>
      <c r="Y958" s="68">
        <v>5.23389726369038E-8</v>
      </c>
      <c r="Z958" s="68">
        <v>1.00692351600174E-7</v>
      </c>
      <c r="AH958" s="68" t="s">
        <v>782</v>
      </c>
    </row>
    <row r="959" spans="1:34" s="68" customFormat="1" ht="14.5" x14ac:dyDescent="0.35">
      <c r="A959" s="68" t="s">
        <v>832</v>
      </c>
      <c r="B959" s="68" t="s">
        <v>41</v>
      </c>
      <c r="C959" s="68" t="s">
        <v>10</v>
      </c>
      <c r="D959" s="68" t="s">
        <v>43</v>
      </c>
      <c r="E959" s="68" t="s">
        <v>12</v>
      </c>
      <c r="G959" s="68" t="s">
        <v>14</v>
      </c>
      <c r="H959" s="68" t="s">
        <v>23</v>
      </c>
      <c r="I959" s="68" t="s">
        <v>17</v>
      </c>
      <c r="J959" s="68">
        <v>1</v>
      </c>
      <c r="V959" s="68">
        <v>3.5382224736634597E-5</v>
      </c>
      <c r="W959" s="68">
        <v>2.8893275838060702E-5</v>
      </c>
      <c r="X959" s="68">
        <v>3.1832450110866503E-5</v>
      </c>
      <c r="Y959" s="68">
        <v>5.4081358999061103E-5</v>
      </c>
      <c r="Z959" s="68">
        <v>1.06002398390873E-4</v>
      </c>
      <c r="AH959" s="68" t="s">
        <v>782</v>
      </c>
    </row>
    <row r="960" spans="1:34" s="68" customFormat="1" ht="14.5" x14ac:dyDescent="0.35">
      <c r="A960" s="68" t="s">
        <v>832</v>
      </c>
      <c r="B960" s="68" t="s">
        <v>41</v>
      </c>
      <c r="C960" s="68" t="s">
        <v>10</v>
      </c>
      <c r="D960" s="68" t="s">
        <v>43</v>
      </c>
      <c r="E960" s="68" t="s">
        <v>12</v>
      </c>
      <c r="G960" s="68" t="s">
        <v>14</v>
      </c>
      <c r="H960" s="68" t="s">
        <v>23</v>
      </c>
      <c r="I960" s="68" t="s">
        <v>18</v>
      </c>
      <c r="J960" s="68">
        <v>298</v>
      </c>
      <c r="V960" s="68">
        <v>8.1056295813430402E-8</v>
      </c>
      <c r="W960" s="68">
        <v>7.1408257218308004E-8</v>
      </c>
      <c r="X960" s="68">
        <v>8.20159742878753E-8</v>
      </c>
      <c r="Y960" s="68">
        <v>1.2477611076637901E-7</v>
      </c>
      <c r="Z960" s="68">
        <v>2.40050566214816E-7</v>
      </c>
      <c r="AH960" s="68" t="s">
        <v>782</v>
      </c>
    </row>
    <row r="961" spans="1:34" s="68" customFormat="1" ht="14.5" x14ac:dyDescent="0.35">
      <c r="A961" s="68" t="s">
        <v>832</v>
      </c>
      <c r="B961" s="68" t="s">
        <v>41</v>
      </c>
      <c r="C961" s="68" t="s">
        <v>10</v>
      </c>
      <c r="D961" s="68" t="s">
        <v>43</v>
      </c>
      <c r="E961" s="68" t="s">
        <v>12</v>
      </c>
      <c r="G961" s="68" t="s">
        <v>14</v>
      </c>
      <c r="H961" s="68" t="s">
        <v>31</v>
      </c>
      <c r="I961" s="68" t="s">
        <v>16</v>
      </c>
      <c r="J961" s="68">
        <v>25</v>
      </c>
      <c r="K961" s="68">
        <v>7.0263840000000304E-5</v>
      </c>
      <c r="L961" s="68">
        <v>8.1581679999999794E-5</v>
      </c>
      <c r="M961" s="68">
        <v>8.5127199999999906E-5</v>
      </c>
      <c r="N961" s="68">
        <v>4.0298320000000001E-5</v>
      </c>
      <c r="O961" s="68">
        <v>4.30374144E-5</v>
      </c>
      <c r="P961" s="68">
        <v>4.6267232799999902E-5</v>
      </c>
      <c r="Q961" s="68">
        <v>4.76848464E-5</v>
      </c>
      <c r="R961" s="68">
        <v>4.3881519999999998E-5</v>
      </c>
      <c r="S961" s="68">
        <v>4.8609519999999997E-5</v>
      </c>
      <c r="T961" s="68">
        <v>1.03528E-5</v>
      </c>
      <c r="U961" s="68">
        <v>1.17637492728921E-4</v>
      </c>
      <c r="W961" s="68">
        <v>1.73492E-5</v>
      </c>
      <c r="X961" s="68">
        <v>1.879168E-5</v>
      </c>
      <c r="Y961" s="68">
        <v>6.3978400000000002E-6</v>
      </c>
      <c r="Z961" s="68">
        <v>1.7115440000000002E-5</v>
      </c>
      <c r="AA961" s="68">
        <v>9.2241599999999995E-6</v>
      </c>
      <c r="AB961" s="68">
        <v>9.4159999999999993E-6</v>
      </c>
      <c r="AH961" s="68" t="s">
        <v>359</v>
      </c>
    </row>
    <row r="962" spans="1:34" s="68" customFormat="1" ht="14.5" x14ac:dyDescent="0.35">
      <c r="A962" s="68" t="s">
        <v>832</v>
      </c>
      <c r="B962" s="68" t="s">
        <v>41</v>
      </c>
      <c r="C962" s="68" t="s">
        <v>10</v>
      </c>
      <c r="D962" s="68" t="s">
        <v>43</v>
      </c>
      <c r="E962" s="68" t="s">
        <v>12</v>
      </c>
      <c r="G962" s="68" t="s">
        <v>14</v>
      </c>
      <c r="H962" s="68" t="s">
        <v>31</v>
      </c>
      <c r="I962" s="68" t="s">
        <v>18</v>
      </c>
      <c r="J962" s="68">
        <v>298</v>
      </c>
      <c r="K962" s="68">
        <v>1.6489166652000099E-4</v>
      </c>
      <c r="L962" s="68">
        <v>1.9145180753999999E-4</v>
      </c>
      <c r="M962" s="68">
        <v>1.9977225660000001E-4</v>
      </c>
      <c r="N962" s="68">
        <v>9.4570082459999994E-5</v>
      </c>
      <c r="O962" s="68">
        <v>1.009980522432E-4</v>
      </c>
      <c r="P962" s="68">
        <v>1.085776285734E-4</v>
      </c>
      <c r="Q962" s="68">
        <v>1.119044132892E-4</v>
      </c>
      <c r="R962" s="68">
        <v>1.0297895706000001E-4</v>
      </c>
      <c r="S962" s="68">
        <v>1.1407439105999999E-4</v>
      </c>
      <c r="T962" s="68">
        <v>2.42954333999999E-5</v>
      </c>
      <c r="U962" s="68">
        <v>2.76065786061594E-4</v>
      </c>
      <c r="W962" s="68">
        <v>4.0714235099999998E-5</v>
      </c>
      <c r="X962" s="68">
        <v>4.4099375039999998E-5</v>
      </c>
      <c r="Y962" s="68">
        <v>1.501413102E-5</v>
      </c>
      <c r="Z962" s="68">
        <v>4.0165658819999998E-5</v>
      </c>
      <c r="AA962" s="68">
        <v>2.1646797480000001E-5</v>
      </c>
      <c r="AB962" s="68">
        <v>2.2096998E-5</v>
      </c>
      <c r="AH962" s="68" t="s">
        <v>359</v>
      </c>
    </row>
    <row r="963" spans="1:34" s="68" customFormat="1" ht="14.5" x14ac:dyDescent="0.35">
      <c r="A963" s="68" t="s">
        <v>832</v>
      </c>
      <c r="B963" s="68" t="s">
        <v>41</v>
      </c>
      <c r="C963" s="68" t="s">
        <v>10</v>
      </c>
      <c r="D963" s="68" t="s">
        <v>43</v>
      </c>
      <c r="E963" s="68" t="s">
        <v>12</v>
      </c>
      <c r="G963" s="68" t="s">
        <v>14</v>
      </c>
      <c r="H963" s="68" t="s">
        <v>19</v>
      </c>
      <c r="I963" s="68" t="s">
        <v>16</v>
      </c>
      <c r="J963" s="68">
        <v>25</v>
      </c>
      <c r="N963" s="68">
        <v>3.37156E-3</v>
      </c>
      <c r="O963" s="68">
        <v>3.074511936E-3</v>
      </c>
      <c r="P963" s="68">
        <v>2.7617961279999999E-3</v>
      </c>
      <c r="Q963" s="68">
        <v>3.1810239920000002E-3</v>
      </c>
      <c r="R963" s="68">
        <v>3.1261872E-3</v>
      </c>
      <c r="S963" s="68">
        <v>3.1443104000000001E-3</v>
      </c>
      <c r="AH963" s="68" t="s">
        <v>356</v>
      </c>
    </row>
    <row r="964" spans="1:34" s="68" customFormat="1" ht="14.5" x14ac:dyDescent="0.35">
      <c r="A964" s="68" t="s">
        <v>832</v>
      </c>
      <c r="B964" s="68" t="s">
        <v>41</v>
      </c>
      <c r="C964" s="68" t="s">
        <v>10</v>
      </c>
      <c r="D964" s="68" t="s">
        <v>43</v>
      </c>
      <c r="E964" s="68" t="s">
        <v>12</v>
      </c>
      <c r="G964" s="68" t="s">
        <v>14</v>
      </c>
      <c r="H964" s="68" t="s">
        <v>19</v>
      </c>
      <c r="I964" s="68" t="s">
        <v>17</v>
      </c>
      <c r="J964" s="68">
        <v>1</v>
      </c>
      <c r="N964" s="68">
        <v>0.13176178699050001</v>
      </c>
      <c r="O964" s="68">
        <v>0.120153040969457</v>
      </c>
      <c r="P964" s="68">
        <v>0.107931993833336</v>
      </c>
      <c r="Q964" s="68">
        <v>0.12431557072855701</v>
      </c>
      <c r="R964" s="68">
        <v>0.12217252901886</v>
      </c>
      <c r="S964" s="68">
        <v>0.12288079024452001</v>
      </c>
      <c r="AH964" s="68" t="s">
        <v>356</v>
      </c>
    </row>
    <row r="965" spans="1:34" s="68" customFormat="1" ht="14.5" x14ac:dyDescent="0.35">
      <c r="A965" s="68" t="s">
        <v>832</v>
      </c>
      <c r="B965" s="68" t="s">
        <v>41</v>
      </c>
      <c r="C965" s="68" t="s">
        <v>10</v>
      </c>
      <c r="D965" s="68" t="s">
        <v>43</v>
      </c>
      <c r="E965" s="68" t="s">
        <v>12</v>
      </c>
      <c r="G965" s="68" t="s">
        <v>14</v>
      </c>
      <c r="H965" s="68" t="s">
        <v>19</v>
      </c>
      <c r="I965" s="68" t="s">
        <v>18</v>
      </c>
      <c r="J965" s="68">
        <v>298</v>
      </c>
      <c r="N965" s="68">
        <v>5.2748056199999997E-3</v>
      </c>
      <c r="O965" s="68">
        <v>4.8100739238720004E-3</v>
      </c>
      <c r="P965" s="68">
        <v>4.3208300422560002E-3</v>
      </c>
      <c r="Q965" s="68">
        <v>4.9767120354839997E-3</v>
      </c>
      <c r="R965" s="68">
        <v>4.8909198744E-3</v>
      </c>
      <c r="S965" s="68">
        <v>4.9192736208E-3</v>
      </c>
      <c r="AH965" s="68" t="s">
        <v>356</v>
      </c>
    </row>
    <row r="966" spans="1:34" s="68" customFormat="1" ht="14.5" x14ac:dyDescent="0.35">
      <c r="A966" s="68" t="s">
        <v>832</v>
      </c>
      <c r="B966" s="68" t="s">
        <v>41</v>
      </c>
      <c r="C966" s="68" t="s">
        <v>10</v>
      </c>
      <c r="D966" s="68" t="s">
        <v>43</v>
      </c>
      <c r="E966" s="68" t="s">
        <v>12</v>
      </c>
      <c r="G966" s="68" t="s">
        <v>14</v>
      </c>
      <c r="H966" s="68" t="s">
        <v>25</v>
      </c>
      <c r="I966" s="68" t="s">
        <v>16</v>
      </c>
      <c r="J966" s="68">
        <v>25</v>
      </c>
      <c r="K966" s="68">
        <v>5.3279999999999895E-7</v>
      </c>
      <c r="L966" s="68">
        <v>6.3929999999999996E-7</v>
      </c>
      <c r="N966" s="68">
        <v>9.1042499999999804E-7</v>
      </c>
      <c r="O966" s="68">
        <v>1.3752600000000001E-7</v>
      </c>
      <c r="P966" s="68">
        <v>4.0526624999999998E-7</v>
      </c>
      <c r="Q966" s="68">
        <v>3.370245E-7</v>
      </c>
      <c r="R966" s="68">
        <v>3.1650000000000001E-7</v>
      </c>
      <c r="S966" s="68">
        <v>6.1859999999999999E-7</v>
      </c>
      <c r="T966" s="68">
        <v>3.1359023619887601E-6</v>
      </c>
      <c r="U966" s="68">
        <v>8.5259165950274002E-7</v>
      </c>
      <c r="V966" s="68">
        <v>1.0990076811921799E-6</v>
      </c>
      <c r="W966" s="68">
        <v>2.9157971302602099E-6</v>
      </c>
      <c r="X966" s="68">
        <v>5.6956040444287698E-6</v>
      </c>
      <c r="Y966" s="68">
        <v>1.78732802193924E-6</v>
      </c>
      <c r="Z966" s="68">
        <v>1.22589567713258E-5</v>
      </c>
      <c r="AA966" s="68">
        <v>2.6871888965532799E-5</v>
      </c>
      <c r="AB966" s="68">
        <v>3.5342452975409202E-6</v>
      </c>
      <c r="AC966" s="68">
        <v>1.34983429110146E-5</v>
      </c>
      <c r="AD966" s="68">
        <v>4.2929447674619297E-6</v>
      </c>
      <c r="AE966" s="68">
        <v>2.1803494156501E-7</v>
      </c>
      <c r="AF966" s="68">
        <v>1.0503107672966599E-5</v>
      </c>
      <c r="AG966" s="68">
        <v>2.82222631379393E-5</v>
      </c>
      <c r="AH966" s="68" t="s">
        <v>424</v>
      </c>
    </row>
    <row r="967" spans="1:34" s="68" customFormat="1" ht="14.5" x14ac:dyDescent="0.35">
      <c r="A967" s="68" t="s">
        <v>832</v>
      </c>
      <c r="B967" s="68" t="s">
        <v>41</v>
      </c>
      <c r="C967" s="68" t="s">
        <v>10</v>
      </c>
      <c r="D967" s="68" t="s">
        <v>43</v>
      </c>
      <c r="E967" s="68" t="s">
        <v>12</v>
      </c>
      <c r="G967" s="68" t="s">
        <v>14</v>
      </c>
      <c r="H967" s="68" t="s">
        <v>25</v>
      </c>
      <c r="I967" s="68" t="s">
        <v>17</v>
      </c>
      <c r="J967" s="68">
        <v>1</v>
      </c>
      <c r="K967" s="68">
        <v>4.3661183999999903E-4</v>
      </c>
      <c r="L967" s="68">
        <v>5.2388504000000003E-4</v>
      </c>
      <c r="N967" s="68">
        <v>7.4606293999999801E-4</v>
      </c>
      <c r="O967" s="68">
        <v>1.126979728E-4</v>
      </c>
      <c r="P967" s="68">
        <v>3.32102183E-4</v>
      </c>
      <c r="Q967" s="68">
        <v>2.7618034360000002E-4</v>
      </c>
      <c r="R967" s="68">
        <v>2.5936120000000001E-4</v>
      </c>
      <c r="S967" s="68">
        <v>5.0692208000000004E-4</v>
      </c>
      <c r="T967" s="68">
        <v>2.6334846114555899E-3</v>
      </c>
      <c r="U967" s="68">
        <v>7.0071666522331804E-4</v>
      </c>
      <c r="V967" s="68">
        <v>0.27028220904563499</v>
      </c>
      <c r="W967" s="68">
        <v>1.94341924941492E-3</v>
      </c>
      <c r="X967" s="68">
        <v>4.9076059495427801E-3</v>
      </c>
      <c r="Y967" s="68">
        <v>1.5526744398087599E-3</v>
      </c>
      <c r="Z967" s="68">
        <v>1.0408172755126699E-2</v>
      </c>
      <c r="AA967" s="68">
        <v>2.2834933104557899E-2</v>
      </c>
      <c r="AB967" s="68">
        <v>3.0186924937151902E-3</v>
      </c>
      <c r="AC967" s="68">
        <v>1.3754134739115201E-2</v>
      </c>
      <c r="AD967" s="68">
        <v>4.18959547629307E-3</v>
      </c>
      <c r="AE967" s="68">
        <v>2.0300579640045901E-4</v>
      </c>
      <c r="AF967" s="68">
        <v>1.0281298867011599E-2</v>
      </c>
      <c r="AG967" s="68">
        <v>3.0967605794523002E-2</v>
      </c>
      <c r="AH967" s="68" t="s">
        <v>424</v>
      </c>
    </row>
    <row r="968" spans="1:34" s="68" customFormat="1" ht="14.5" x14ac:dyDescent="0.35">
      <c r="A968" s="68" t="s">
        <v>832</v>
      </c>
      <c r="B968" s="68" t="s">
        <v>41</v>
      </c>
      <c r="C968" s="68" t="s">
        <v>10</v>
      </c>
      <c r="D968" s="68" t="s">
        <v>43</v>
      </c>
      <c r="E968" s="68" t="s">
        <v>12</v>
      </c>
      <c r="G968" s="68" t="s">
        <v>14</v>
      </c>
      <c r="H968" s="68" t="s">
        <v>25</v>
      </c>
      <c r="I968" s="68" t="s">
        <v>18</v>
      </c>
      <c r="J968" s="68">
        <v>298</v>
      </c>
      <c r="K968" s="68">
        <v>1.2701952000000001E-6</v>
      </c>
      <c r="L968" s="68">
        <v>1.5240912E-6</v>
      </c>
      <c r="N968" s="68">
        <v>2.1704531999999999E-6</v>
      </c>
      <c r="O968" s="68">
        <v>3.2786198400000002E-7</v>
      </c>
      <c r="P968" s="68">
        <v>9.661547400000001E-7</v>
      </c>
      <c r="Q968" s="68">
        <v>8.0346640800000003E-7</v>
      </c>
      <c r="R968" s="68">
        <v>7.5453599999999902E-7</v>
      </c>
      <c r="S968" s="68">
        <v>1.4747423999999999E-6</v>
      </c>
      <c r="T968" s="68">
        <v>7.4759912309812104E-6</v>
      </c>
      <c r="U968" s="68">
        <v>2.0325785162545298E-6</v>
      </c>
      <c r="V968" s="68">
        <v>2.6741038949040398E-6</v>
      </c>
      <c r="W968" s="68">
        <v>5.4163635532707903E-6</v>
      </c>
      <c r="X968" s="68">
        <v>1.35783200419182E-5</v>
      </c>
      <c r="Y968" s="68">
        <v>4.26099000430316E-6</v>
      </c>
      <c r="Z968" s="68">
        <v>2.92253529428407E-5</v>
      </c>
      <c r="AA968" s="68">
        <v>6.4062583293830199E-5</v>
      </c>
      <c r="AB968" s="68">
        <v>8.4256407893375595E-6</v>
      </c>
      <c r="AC968" s="68">
        <v>3.2180049499858802E-5</v>
      </c>
      <c r="AD968" s="68">
        <v>1.0234380325629199E-5</v>
      </c>
      <c r="AE968" s="68">
        <v>5.19795300690985E-7</v>
      </c>
      <c r="AF968" s="68">
        <v>2.50394086923524E-5</v>
      </c>
      <c r="AG968" s="68">
        <v>6.7281875320847294E-5</v>
      </c>
      <c r="AH968" s="68" t="s">
        <v>424</v>
      </c>
    </row>
    <row r="969" spans="1:34" s="68" customFormat="1" ht="14.5" x14ac:dyDescent="0.35">
      <c r="A969" s="68" t="s">
        <v>832</v>
      </c>
      <c r="B969" s="68" t="s">
        <v>41</v>
      </c>
      <c r="C969" s="68" t="s">
        <v>10</v>
      </c>
      <c r="D969" s="68" t="s">
        <v>43</v>
      </c>
      <c r="E969" s="68" t="s">
        <v>12</v>
      </c>
      <c r="G969" s="68" t="s">
        <v>14</v>
      </c>
      <c r="H969" s="68" t="s">
        <v>26</v>
      </c>
      <c r="I969" s="68" t="s">
        <v>16</v>
      </c>
      <c r="J969" s="68">
        <v>25</v>
      </c>
      <c r="K969" s="68">
        <v>1.48084477500001E-3</v>
      </c>
      <c r="L969" s="68">
        <v>7.7793532500000304E-4</v>
      </c>
      <c r="M969" s="68">
        <v>7.9354845000000095E-4</v>
      </c>
      <c r="N969" s="68">
        <v>9.12219449999994E-4</v>
      </c>
      <c r="O969" s="68">
        <v>8.99908940999999E-4</v>
      </c>
      <c r="P969" s="68">
        <v>9.6789538349999898E-4</v>
      </c>
      <c r="Q969" s="68">
        <v>8.7456296175000001E-4</v>
      </c>
      <c r="R969" s="68">
        <v>7.2817829999999902E-4</v>
      </c>
      <c r="S969" s="68">
        <v>6.8800020000000205E-4</v>
      </c>
      <c r="T969" s="68">
        <v>2.09498447791139E-3</v>
      </c>
      <c r="U969" s="68">
        <v>2.08796473165617E-3</v>
      </c>
      <c r="V969" s="68">
        <v>1.3293878726966201E-3</v>
      </c>
      <c r="W969" s="68">
        <v>1.5040602079740401E-3</v>
      </c>
      <c r="X969" s="68">
        <v>1.4085125664506299E-3</v>
      </c>
      <c r="Y969" s="68">
        <v>1.22540171050911E-3</v>
      </c>
      <c r="Z969" s="68">
        <v>1.42314024692708E-3</v>
      </c>
      <c r="AA969" s="68">
        <v>1.3735542388659699E-3</v>
      </c>
      <c r="AB969" s="68">
        <v>1.2966429787432199E-3</v>
      </c>
      <c r="AC969" s="68">
        <v>1.3242078106223899E-3</v>
      </c>
      <c r="AD969" s="68">
        <v>1.2779139274679201E-3</v>
      </c>
      <c r="AE969" s="68">
        <v>1.16258379147555E-3</v>
      </c>
      <c r="AF969" s="68">
        <v>1.17666173381258E-3</v>
      </c>
      <c r="AG969" s="68">
        <v>1.22301339267627E-3</v>
      </c>
      <c r="AH969" s="68" t="s">
        <v>425</v>
      </c>
    </row>
    <row r="970" spans="1:34" s="68" customFormat="1" ht="14.5" x14ac:dyDescent="0.35">
      <c r="A970" s="68" t="s">
        <v>832</v>
      </c>
      <c r="B970" s="68" t="s">
        <v>41</v>
      </c>
      <c r="C970" s="68" t="s">
        <v>10</v>
      </c>
      <c r="D970" s="68" t="s">
        <v>43</v>
      </c>
      <c r="E970" s="68" t="s">
        <v>12</v>
      </c>
      <c r="G970" s="68" t="s">
        <v>14</v>
      </c>
      <c r="H970" s="68" t="s">
        <v>26</v>
      </c>
      <c r="I970" s="68" t="s">
        <v>17</v>
      </c>
      <c r="J970" s="68">
        <v>1</v>
      </c>
      <c r="K970" s="68">
        <v>1.164931223</v>
      </c>
      <c r="L970" s="68">
        <v>0.61197578900000205</v>
      </c>
      <c r="M970" s="68">
        <v>0.62425811400000097</v>
      </c>
      <c r="N970" s="68">
        <v>0.71761263399999597</v>
      </c>
      <c r="O970" s="68">
        <v>0.70792836691999905</v>
      </c>
      <c r="P970" s="68">
        <v>0.76141103501999896</v>
      </c>
      <c r="Q970" s="68">
        <v>0.68798952990999995</v>
      </c>
      <c r="R970" s="68">
        <v>0.57283359599999895</v>
      </c>
      <c r="S970" s="68">
        <v>0.54122682400000199</v>
      </c>
      <c r="T970" s="68">
        <v>1.5081120093721201</v>
      </c>
      <c r="U970" s="68">
        <v>1.2157859023745301</v>
      </c>
      <c r="V970" s="68">
        <v>0.92767948078973494</v>
      </c>
      <c r="W970" s="68">
        <v>0.93892225214893499</v>
      </c>
      <c r="X970" s="68">
        <v>0.79285435582281905</v>
      </c>
      <c r="Y970" s="68">
        <v>0.65592172727367504</v>
      </c>
      <c r="Z970" s="68">
        <v>0.806701215942634</v>
      </c>
      <c r="AA970" s="68">
        <v>0.77944166603008702</v>
      </c>
      <c r="AB970" s="68">
        <v>0.73544282813531103</v>
      </c>
      <c r="AC970" s="68">
        <v>0.754491463663716</v>
      </c>
      <c r="AD970" s="68">
        <v>0.681874160775367</v>
      </c>
      <c r="AE970" s="68">
        <v>0.61088568277411803</v>
      </c>
      <c r="AF970" s="68">
        <v>0.60664556395515001</v>
      </c>
      <c r="AG970" s="68">
        <v>0.65421000891747505</v>
      </c>
      <c r="AH970" s="68" t="s">
        <v>425</v>
      </c>
    </row>
    <row r="971" spans="1:34" s="68" customFormat="1" ht="14.5" x14ac:dyDescent="0.35">
      <c r="A971" s="68" t="s">
        <v>832</v>
      </c>
      <c r="B971" s="68" t="s">
        <v>41</v>
      </c>
      <c r="C971" s="68" t="s">
        <v>10</v>
      </c>
      <c r="D971" s="68" t="s">
        <v>43</v>
      </c>
      <c r="E971" s="68" t="s">
        <v>12</v>
      </c>
      <c r="G971" s="68" t="s">
        <v>14</v>
      </c>
      <c r="H971" s="68" t="s">
        <v>26</v>
      </c>
      <c r="I971" s="68" t="s">
        <v>18</v>
      </c>
      <c r="J971" s="68">
        <v>298</v>
      </c>
      <c r="K971" s="68">
        <v>3.5303339436000098E-3</v>
      </c>
      <c r="L971" s="68">
        <v>1.8545978148000099E-3</v>
      </c>
      <c r="M971" s="68">
        <v>1.8918195048000001E-3</v>
      </c>
      <c r="N971" s="68">
        <v>2.1747311687999901E-3</v>
      </c>
      <c r="O971" s="68">
        <v>2.1453829153440002E-3</v>
      </c>
      <c r="P971" s="68">
        <v>2.3074625942640001E-3</v>
      </c>
      <c r="Q971" s="68">
        <v>2.0849581008119998E-3</v>
      </c>
      <c r="R971" s="68">
        <v>1.7359770672E-3</v>
      </c>
      <c r="S971" s="68">
        <v>1.64019247680001E-3</v>
      </c>
      <c r="T971" s="68">
        <v>4.9944429953407603E-3</v>
      </c>
      <c r="U971" s="68">
        <v>4.9777079202683004E-3</v>
      </c>
      <c r="V971" s="68">
        <v>3.1646851478829801E-3</v>
      </c>
      <c r="W971" s="68">
        <v>3.7359168659698199E-3</v>
      </c>
      <c r="X971" s="68">
        <v>3.58534370665245E-3</v>
      </c>
      <c r="Y971" s="68">
        <v>3.1220090280085098E-3</v>
      </c>
      <c r="Z971" s="68">
        <v>3.6120245356181702E-3</v>
      </c>
      <c r="AA971" s="68">
        <v>3.4788450740096798E-3</v>
      </c>
      <c r="AB971" s="68">
        <v>3.2683099360667901E-3</v>
      </c>
      <c r="AC971" s="68">
        <v>3.3628004772440802E-3</v>
      </c>
      <c r="AD971" s="68">
        <v>3.2693771630895999E-3</v>
      </c>
      <c r="AE971" s="68">
        <v>2.9874231945816901E-3</v>
      </c>
      <c r="AF971" s="68">
        <v>3.0010151737763901E-3</v>
      </c>
      <c r="AG971" s="68">
        <v>3.1214653943018099E-3</v>
      </c>
      <c r="AH971" s="68" t="s">
        <v>425</v>
      </c>
    </row>
    <row r="972" spans="1:34" s="68" customFormat="1" ht="14.5" x14ac:dyDescent="0.35">
      <c r="A972" s="68" t="s">
        <v>832</v>
      </c>
      <c r="B972" s="68" t="s">
        <v>41</v>
      </c>
      <c r="C972" s="68" t="s">
        <v>10</v>
      </c>
      <c r="D972" s="68" t="s">
        <v>43</v>
      </c>
      <c r="E972" s="68" t="s">
        <v>12</v>
      </c>
      <c r="G972" s="68" t="s">
        <v>14</v>
      </c>
      <c r="H972" s="68" t="s">
        <v>910</v>
      </c>
      <c r="I972" s="68" t="s">
        <v>16</v>
      </c>
      <c r="J972" s="68">
        <v>25</v>
      </c>
      <c r="U972" s="68">
        <v>7.0623461083547001E-10</v>
      </c>
      <c r="V972" s="68">
        <v>1.3780506335746699E-10</v>
      </c>
      <c r="W972" s="68">
        <v>1.3848483982935199E-9</v>
      </c>
      <c r="X972" s="68">
        <v>4.42462448614706E-8</v>
      </c>
      <c r="Y972" s="68">
        <v>2.7617830812316999E-8</v>
      </c>
      <c r="Z972" s="68">
        <v>2.5169504669274299E-8</v>
      </c>
      <c r="AA972" s="68">
        <v>5.5044669059162E-8</v>
      </c>
      <c r="AB972" s="68">
        <v>5.50915912598861E-8</v>
      </c>
      <c r="AC972" s="68">
        <v>5.8807959818666399E-8</v>
      </c>
      <c r="AD972" s="68">
        <v>2.2294155537910599E-7</v>
      </c>
      <c r="AE972" s="68">
        <v>9.6554582464124595E-8</v>
      </c>
      <c r="AF972" s="68">
        <v>9.1380581169531293E-8</v>
      </c>
      <c r="AG972" s="68">
        <v>1.5942560180677201E-7</v>
      </c>
      <c r="AH972" s="68" t="s">
        <v>1111</v>
      </c>
    </row>
    <row r="973" spans="1:34" s="68" customFormat="1" ht="14.5" x14ac:dyDescent="0.35">
      <c r="A973" s="68" t="s">
        <v>832</v>
      </c>
      <c r="B973" s="68" t="s">
        <v>41</v>
      </c>
      <c r="C973" s="68" t="s">
        <v>10</v>
      </c>
      <c r="D973" s="68" t="s">
        <v>43</v>
      </c>
      <c r="E973" s="68" t="s">
        <v>12</v>
      </c>
      <c r="G973" s="68" t="s">
        <v>14</v>
      </c>
      <c r="H973" s="68" t="s">
        <v>910</v>
      </c>
      <c r="I973" s="68" t="s">
        <v>18</v>
      </c>
      <c r="J973" s="68">
        <v>298</v>
      </c>
      <c r="U973" s="68">
        <v>1.68366331223176E-9</v>
      </c>
      <c r="V973" s="68">
        <v>3.2852727104420198E-10</v>
      </c>
      <c r="W973" s="68">
        <v>3.2758999338449201E-9</v>
      </c>
      <c r="X973" s="68">
        <v>1.05473833925864E-7</v>
      </c>
      <c r="Y973" s="68">
        <v>6.5813495153489005E-8</v>
      </c>
      <c r="Z973" s="68">
        <v>6.0004099131550001E-8</v>
      </c>
      <c r="AA973" s="68">
        <v>1.3122649103704199E-7</v>
      </c>
      <c r="AB973" s="68">
        <v>1.3133835356356799E-7</v>
      </c>
      <c r="AC973" s="68">
        <v>1.40198176207701E-7</v>
      </c>
      <c r="AD973" s="68">
        <v>5.3149266802378902E-7</v>
      </c>
      <c r="AE973" s="68">
        <v>2.3018612459447299E-7</v>
      </c>
      <c r="AF973" s="68">
        <v>2.1785130550816299E-7</v>
      </c>
      <c r="AG973" s="68">
        <v>3.80070634707345E-7</v>
      </c>
      <c r="AH973" s="68" t="s">
        <v>1111</v>
      </c>
    </row>
    <row r="974" spans="1:34" s="68" customFormat="1" ht="14.5" x14ac:dyDescent="0.35">
      <c r="A974" s="68" t="s">
        <v>832</v>
      </c>
      <c r="B974" s="68" t="s">
        <v>41</v>
      </c>
      <c r="C974" s="68" t="s">
        <v>10</v>
      </c>
      <c r="D974" s="68" t="s">
        <v>43</v>
      </c>
      <c r="E974" s="68" t="s">
        <v>12</v>
      </c>
      <c r="G974" s="68" t="s">
        <v>14</v>
      </c>
      <c r="H974" s="68" t="s">
        <v>27</v>
      </c>
      <c r="I974" s="68" t="s">
        <v>16</v>
      </c>
      <c r="J974" s="68">
        <v>25</v>
      </c>
      <c r="K974" s="68">
        <v>4.3102499999999998E-7</v>
      </c>
      <c r="N974" s="68">
        <v>9.8250000000000102E-8</v>
      </c>
      <c r="O974" s="68">
        <v>6.5552175000000098E-7</v>
      </c>
      <c r="P974" s="68">
        <v>3.1541250000000101E-7</v>
      </c>
      <c r="AH974" s="68" t="s">
        <v>426</v>
      </c>
    </row>
    <row r="975" spans="1:34" s="68" customFormat="1" ht="14.5" x14ac:dyDescent="0.35">
      <c r="A975" s="68" t="s">
        <v>832</v>
      </c>
      <c r="B975" s="68" t="s">
        <v>41</v>
      </c>
      <c r="C975" s="68" t="s">
        <v>10</v>
      </c>
      <c r="D975" s="68" t="s">
        <v>43</v>
      </c>
      <c r="E975" s="68" t="s">
        <v>12</v>
      </c>
      <c r="G975" s="68" t="s">
        <v>14</v>
      </c>
      <c r="H975" s="68" t="s">
        <v>27</v>
      </c>
      <c r="I975" s="68" t="s">
        <v>17</v>
      </c>
      <c r="J975" s="68">
        <v>1</v>
      </c>
      <c r="K975" s="68">
        <v>4.3159969999999998E-4</v>
      </c>
      <c r="N975" s="68">
        <v>9.83810000000001E-5</v>
      </c>
      <c r="O975" s="68">
        <v>6.5639577900000095E-4</v>
      </c>
      <c r="P975" s="68">
        <v>3.15833050000001E-4</v>
      </c>
      <c r="AH975" s="68" t="s">
        <v>426</v>
      </c>
    </row>
    <row r="976" spans="1:34" s="68" customFormat="1" ht="14.5" x14ac:dyDescent="0.35">
      <c r="A976" s="68" t="s">
        <v>832</v>
      </c>
      <c r="B976" s="68" t="s">
        <v>41</v>
      </c>
      <c r="C976" s="68" t="s">
        <v>10</v>
      </c>
      <c r="D976" s="68" t="s">
        <v>43</v>
      </c>
      <c r="E976" s="68" t="s">
        <v>12</v>
      </c>
      <c r="G976" s="68" t="s">
        <v>14</v>
      </c>
      <c r="H976" s="68" t="s">
        <v>27</v>
      </c>
      <c r="I976" s="68" t="s">
        <v>18</v>
      </c>
      <c r="J976" s="68">
        <v>298</v>
      </c>
      <c r="K976" s="68">
        <v>1.0275636E-6</v>
      </c>
      <c r="N976" s="68">
        <v>2.34228E-7</v>
      </c>
      <c r="O976" s="68">
        <v>1.562763852E-6</v>
      </c>
      <c r="P976" s="68">
        <v>7.51943400000001E-7</v>
      </c>
      <c r="AH976" s="68" t="s">
        <v>426</v>
      </c>
    </row>
    <row r="977" spans="1:34" s="68" customFormat="1" ht="14.5" x14ac:dyDescent="0.35">
      <c r="A977" s="68" t="s">
        <v>832</v>
      </c>
      <c r="B977" s="68" t="s">
        <v>41</v>
      </c>
      <c r="C977" s="68" t="s">
        <v>10</v>
      </c>
      <c r="D977" s="68" t="s">
        <v>43</v>
      </c>
      <c r="E977" s="68" t="s">
        <v>12</v>
      </c>
      <c r="G977" s="68" t="s">
        <v>14</v>
      </c>
      <c r="H977" s="68" t="s">
        <v>44</v>
      </c>
      <c r="I977" s="68" t="s">
        <v>16</v>
      </c>
      <c r="J977" s="68">
        <v>25</v>
      </c>
      <c r="K977" s="68">
        <v>2.5480319999999899E-4</v>
      </c>
      <c r="L977" s="68">
        <v>6.9999999999999897E-6</v>
      </c>
      <c r="M977" s="68">
        <v>2.0990000000000001E-4</v>
      </c>
      <c r="N977" s="68">
        <v>2.9130159999999901E-4</v>
      </c>
      <c r="O977" s="68">
        <v>2.6149584800000099E-4</v>
      </c>
      <c r="P977" s="68">
        <v>2.78043600000002E-4</v>
      </c>
      <c r="Q977" s="68">
        <v>1.9245486399999999E-4</v>
      </c>
      <c r="R977" s="68">
        <v>1.6969439999999999E-4</v>
      </c>
      <c r="S977" s="68">
        <v>1.390296E-4</v>
      </c>
      <c r="T977" s="68">
        <v>3.2324197162397002E-4</v>
      </c>
      <c r="U977" s="68">
        <v>1.12724342022507E-4</v>
      </c>
      <c r="V977" s="68">
        <v>7.1274996495257603E-5</v>
      </c>
      <c r="AH977" s="68" t="s">
        <v>357</v>
      </c>
    </row>
    <row r="978" spans="1:34" s="68" customFormat="1" ht="14.5" x14ac:dyDescent="0.35">
      <c r="A978" s="68" t="s">
        <v>832</v>
      </c>
      <c r="B978" s="68" t="s">
        <v>41</v>
      </c>
      <c r="C978" s="68" t="s">
        <v>10</v>
      </c>
      <c r="D978" s="68" t="s">
        <v>43</v>
      </c>
      <c r="E978" s="68" t="s">
        <v>12</v>
      </c>
      <c r="G978" s="68" t="s">
        <v>14</v>
      </c>
      <c r="H978" s="68" t="s">
        <v>44</v>
      </c>
      <c r="I978" s="68" t="s">
        <v>17</v>
      </c>
      <c r="J978" s="68">
        <v>1</v>
      </c>
      <c r="K978" s="68">
        <v>2.1905431103999898E-2</v>
      </c>
      <c r="L978" s="68">
        <v>6.0178999999999897E-4</v>
      </c>
      <c r="M978" s="68">
        <v>1.8045103E-2</v>
      </c>
      <c r="N978" s="68">
        <v>2.50431985519999E-2</v>
      </c>
      <c r="O978" s="68">
        <v>2.2480798052560001E-2</v>
      </c>
      <c r="P978" s="68">
        <v>2.3903408292000099E-2</v>
      </c>
      <c r="Q978" s="68">
        <v>1.654534465808E-2</v>
      </c>
      <c r="R978" s="68">
        <v>1.4588627567999999E-2</v>
      </c>
      <c r="S978" s="68">
        <v>1.1952374712000001E-2</v>
      </c>
      <c r="T978" s="68">
        <v>3.6547057361588399E-2</v>
      </c>
      <c r="U978" s="68">
        <v>1.00041944616197E-2</v>
      </c>
      <c r="V978" s="68">
        <v>6.7419556320856304E-3</v>
      </c>
      <c r="AH978" s="68" t="s">
        <v>357</v>
      </c>
    </row>
    <row r="979" spans="1:34" s="68" customFormat="1" ht="14.5" x14ac:dyDescent="0.35">
      <c r="A979" s="68" t="s">
        <v>832</v>
      </c>
      <c r="B979" s="68" t="s">
        <v>41</v>
      </c>
      <c r="C979" s="68" t="s">
        <v>10</v>
      </c>
      <c r="D979" s="68" t="s">
        <v>43</v>
      </c>
      <c r="E979" s="68" t="s">
        <v>12</v>
      </c>
      <c r="G979" s="68" t="s">
        <v>14</v>
      </c>
      <c r="H979" s="68" t="s">
        <v>44</v>
      </c>
      <c r="I979" s="68" t="s">
        <v>18</v>
      </c>
      <c r="J979" s="68">
        <v>298</v>
      </c>
      <c r="K979" s="68">
        <v>3.9863960639999798E-4</v>
      </c>
      <c r="L979" s="68">
        <v>1.09515E-5</v>
      </c>
      <c r="M979" s="68">
        <v>3.2838855000000001E-4</v>
      </c>
      <c r="N979" s="68">
        <v>4.5574135319999802E-4</v>
      </c>
      <c r="O979" s="68">
        <v>4.0911025419600102E-4</v>
      </c>
      <c r="P979" s="68">
        <v>4.3499921220000202E-4</v>
      </c>
      <c r="Q979" s="68">
        <v>3.0109563472800001E-4</v>
      </c>
      <c r="R979" s="68">
        <v>2.6548688880000001E-4</v>
      </c>
      <c r="S979" s="68">
        <v>2.1751180919999999E-4</v>
      </c>
      <c r="T979" s="68">
        <v>5.0571206460570096E-4</v>
      </c>
      <c r="U979" s="68">
        <v>1.7635723309421199E-4</v>
      </c>
      <c r="V979" s="68">
        <v>1.11706398210864E-4</v>
      </c>
      <c r="AH979" s="68" t="s">
        <v>357</v>
      </c>
    </row>
    <row r="980" spans="1:34" s="68" customFormat="1" ht="14.5" x14ac:dyDescent="0.35">
      <c r="A980" s="68" t="s">
        <v>832</v>
      </c>
      <c r="B980" s="68" t="s">
        <v>41</v>
      </c>
      <c r="C980" s="68" t="s">
        <v>10</v>
      </c>
      <c r="D980" s="68" t="s">
        <v>43</v>
      </c>
      <c r="E980" s="68" t="s">
        <v>12</v>
      </c>
      <c r="G980" s="68" t="s">
        <v>14</v>
      </c>
      <c r="H980" s="68" t="s">
        <v>28</v>
      </c>
      <c r="I980" s="68" t="s">
        <v>16</v>
      </c>
      <c r="J980" s="68">
        <v>25</v>
      </c>
      <c r="K980" s="68">
        <v>1.1427037499999999E-4</v>
      </c>
      <c r="L980" s="68">
        <v>6.1298174999999797E-5</v>
      </c>
      <c r="M980" s="68">
        <v>2.074575E-6</v>
      </c>
      <c r="N980" s="68">
        <v>1.6421077499999999E-4</v>
      </c>
      <c r="O980" s="68">
        <v>1.8034557000000001E-5</v>
      </c>
      <c r="P980" s="68">
        <v>4.69570664999998E-5</v>
      </c>
      <c r="Q980" s="68">
        <v>5.6496409499999701E-5</v>
      </c>
      <c r="R980" s="68">
        <v>7.0194149999999996E-5</v>
      </c>
      <c r="S980" s="68">
        <v>2.8926975000000001E-5</v>
      </c>
      <c r="AH980" s="68" t="s">
        <v>427</v>
      </c>
    </row>
    <row r="981" spans="1:34" s="68" customFormat="1" ht="14.5" x14ac:dyDescent="0.35">
      <c r="A981" s="68" t="s">
        <v>832</v>
      </c>
      <c r="B981" s="68" t="s">
        <v>41</v>
      </c>
      <c r="C981" s="68" t="s">
        <v>10</v>
      </c>
      <c r="D981" s="68" t="s">
        <v>43</v>
      </c>
      <c r="E981" s="68" t="s">
        <v>12</v>
      </c>
      <c r="G981" s="68" t="s">
        <v>14</v>
      </c>
      <c r="H981" s="68" t="s">
        <v>28</v>
      </c>
      <c r="I981" s="68" t="s">
        <v>17</v>
      </c>
      <c r="J981" s="68">
        <v>1</v>
      </c>
      <c r="K981" s="68">
        <v>0.11274677</v>
      </c>
      <c r="L981" s="68">
        <v>6.04808659999998E-2</v>
      </c>
      <c r="M981" s="68">
        <v>2.0469139999999999E-3</v>
      </c>
      <c r="N981" s="68">
        <v>0.16202129800000001</v>
      </c>
      <c r="O981" s="68">
        <v>1.7794096240000001E-2</v>
      </c>
      <c r="P981" s="68">
        <v>4.6330972279999799E-2</v>
      </c>
      <c r="Q981" s="68">
        <v>5.5743124039999703E-2</v>
      </c>
      <c r="R981" s="68">
        <v>6.9258228000000005E-2</v>
      </c>
      <c r="S981" s="68">
        <v>2.8541282000000001E-2</v>
      </c>
      <c r="AH981" s="68" t="s">
        <v>427</v>
      </c>
    </row>
    <row r="982" spans="1:34" s="68" customFormat="1" ht="14.5" x14ac:dyDescent="0.35">
      <c r="A982" s="68" t="s">
        <v>832</v>
      </c>
      <c r="B982" s="68" t="s">
        <v>41</v>
      </c>
      <c r="C982" s="68" t="s">
        <v>10</v>
      </c>
      <c r="D982" s="68" t="s">
        <v>43</v>
      </c>
      <c r="E982" s="68" t="s">
        <v>12</v>
      </c>
      <c r="G982" s="68" t="s">
        <v>14</v>
      </c>
      <c r="H982" s="68" t="s">
        <v>28</v>
      </c>
      <c r="I982" s="68" t="s">
        <v>18</v>
      </c>
      <c r="J982" s="68">
        <v>298</v>
      </c>
      <c r="K982" s="68">
        <v>2.7242057400000101E-4</v>
      </c>
      <c r="L982" s="68">
        <v>1.461348492E-4</v>
      </c>
      <c r="M982" s="68">
        <v>4.9457867999999997E-6</v>
      </c>
      <c r="N982" s="68">
        <v>3.9147848759999999E-4</v>
      </c>
      <c r="O982" s="68">
        <v>4.2994383887999997E-5</v>
      </c>
      <c r="P982" s="68">
        <v>1.11945646535999E-4</v>
      </c>
      <c r="Q982" s="68">
        <v>1.3468744024799901E-4</v>
      </c>
      <c r="R982" s="68">
        <v>1.6734285359999999E-4</v>
      </c>
      <c r="S982" s="68">
        <v>6.8961908400000003E-5</v>
      </c>
      <c r="AH982" s="68" t="s">
        <v>427</v>
      </c>
    </row>
    <row r="983" spans="1:34" s="68" customFormat="1" ht="14.5" x14ac:dyDescent="0.35">
      <c r="A983" s="68" t="s">
        <v>832</v>
      </c>
      <c r="B983" s="68" t="s">
        <v>568</v>
      </c>
      <c r="C983" s="68" t="s">
        <v>10</v>
      </c>
      <c r="D983" s="68" t="s">
        <v>43</v>
      </c>
      <c r="E983" s="68" t="s">
        <v>12</v>
      </c>
      <c r="G983" s="68" t="s">
        <v>793</v>
      </c>
      <c r="H983" s="68" t="s">
        <v>15</v>
      </c>
      <c r="I983" s="68" t="s">
        <v>16</v>
      </c>
      <c r="J983" s="68">
        <v>25</v>
      </c>
      <c r="K983" s="68">
        <v>1.12394000539346E-2</v>
      </c>
      <c r="L983" s="68">
        <v>1.1189427660758E-2</v>
      </c>
      <c r="M983" s="68">
        <v>1.2530132130407301E-2</v>
      </c>
      <c r="N983" s="68">
        <v>1.10194388925982E-2</v>
      </c>
      <c r="O983" s="68">
        <v>9.3427879701668201E-3</v>
      </c>
      <c r="P983" s="68">
        <v>9.1068151542186802E-3</v>
      </c>
      <c r="Q983" s="68">
        <v>9.3368059507621497E-3</v>
      </c>
      <c r="R983" s="68">
        <v>9.6910917946870304E-3</v>
      </c>
      <c r="S983" s="68">
        <v>1.07391742930133E-2</v>
      </c>
      <c r="T983" s="68">
        <v>9.1903341805258405E-3</v>
      </c>
      <c r="U983" s="68">
        <v>9.7593329781622707E-3</v>
      </c>
      <c r="V983" s="68">
        <v>5.8557033817261701E-3</v>
      </c>
      <c r="W983" s="68">
        <v>6.2110351520285297E-3</v>
      </c>
      <c r="X983" s="68">
        <v>3.6542643176501301E-3</v>
      </c>
      <c r="Y983" s="68">
        <v>3.6095595493126601E-3</v>
      </c>
      <c r="Z983" s="68">
        <v>1.38351554989537E-3</v>
      </c>
      <c r="AA983" s="68">
        <v>1.6032004956817001E-3</v>
      </c>
      <c r="AB983" s="68">
        <v>1.4556347605379301E-3</v>
      </c>
      <c r="AC983" s="68">
        <v>1.4808563487154201E-3</v>
      </c>
      <c r="AD983" s="68">
        <v>1.2612331917732399E-3</v>
      </c>
      <c r="AE983" s="68">
        <v>1.4594252084762999E-3</v>
      </c>
      <c r="AF983" s="68">
        <v>1.5174101523959399E-3</v>
      </c>
      <c r="AG983" s="68">
        <v>1.4641252146443699E-3</v>
      </c>
      <c r="AH983" s="68" t="s">
        <v>794</v>
      </c>
    </row>
    <row r="984" spans="1:34" s="68" customFormat="1" ht="14.5" x14ac:dyDescent="0.35">
      <c r="A984" s="68" t="s">
        <v>832</v>
      </c>
      <c r="B984" s="68" t="s">
        <v>764</v>
      </c>
      <c r="C984" s="68" t="s">
        <v>10</v>
      </c>
      <c r="D984" s="68" t="s">
        <v>11</v>
      </c>
      <c r="E984" s="68" t="s">
        <v>12</v>
      </c>
      <c r="G984" s="68" t="s">
        <v>398</v>
      </c>
      <c r="H984" s="68" t="s">
        <v>169</v>
      </c>
      <c r="I984" s="68" t="s">
        <v>17</v>
      </c>
      <c r="J984" s="68">
        <v>1</v>
      </c>
      <c r="K984" s="68">
        <v>1.5938903616896899E-2</v>
      </c>
      <c r="L984" s="68">
        <v>1.5938903616896899E-2</v>
      </c>
      <c r="M984" s="68">
        <v>1.5938903616896899E-2</v>
      </c>
      <c r="N984" s="68">
        <v>1.5938903616896899E-2</v>
      </c>
      <c r="O984" s="68">
        <v>1.5938903616896899E-2</v>
      </c>
      <c r="P984" s="68">
        <v>1.5938903616896899E-2</v>
      </c>
      <c r="Q984" s="68">
        <v>1.5938903616896899E-2</v>
      </c>
      <c r="R984" s="68">
        <v>1.5938903616896899E-2</v>
      </c>
      <c r="S984" s="68">
        <v>1.5938903616896899E-2</v>
      </c>
      <c r="T984" s="68">
        <v>1.5938903616896899E-2</v>
      </c>
      <c r="U984" s="68">
        <v>1.5938903616896899E-2</v>
      </c>
      <c r="V984" s="68">
        <v>3.13738639090584E-2</v>
      </c>
      <c r="W984" s="68">
        <v>1.29881369416322E-2</v>
      </c>
      <c r="X984" s="68">
        <v>3.4547100000000002E-3</v>
      </c>
      <c r="Y984" s="68">
        <v>2.79204E-3</v>
      </c>
      <c r="Z984" s="68">
        <v>1.92983E-3</v>
      </c>
      <c r="AA984" s="68">
        <v>7.5575999999999996E-4</v>
      </c>
      <c r="AB984" s="68">
        <v>2.6094999999999997E-4</v>
      </c>
      <c r="AC984" s="68">
        <v>4.4571716E-4</v>
      </c>
      <c r="AD984" s="68">
        <v>4.9166800000000001E-4</v>
      </c>
      <c r="AE984" s="68">
        <v>1.4666460000000001E-4</v>
      </c>
      <c r="AF984" s="68">
        <v>8.1813100000000004E-5</v>
      </c>
      <c r="AG984" s="68">
        <v>1.2683666667000001E-4</v>
      </c>
      <c r="AH984" s="68" t="s">
        <v>399</v>
      </c>
    </row>
    <row r="985" spans="1:34" s="68" customFormat="1" ht="14.5" x14ac:dyDescent="0.35">
      <c r="A985" s="68" t="s">
        <v>832</v>
      </c>
      <c r="B985" s="68" t="s">
        <v>9</v>
      </c>
      <c r="C985" s="68" t="s">
        <v>10</v>
      </c>
      <c r="D985" s="68" t="s">
        <v>11</v>
      </c>
      <c r="E985" s="68" t="s">
        <v>12</v>
      </c>
      <c r="G985" s="68" t="s">
        <v>14</v>
      </c>
      <c r="H985" s="68" t="s">
        <v>53</v>
      </c>
      <c r="I985" s="68" t="s">
        <v>16</v>
      </c>
      <c r="J985" s="68">
        <v>25</v>
      </c>
      <c r="P985" s="68">
        <v>1.8470088749999901E-5</v>
      </c>
      <c r="Q985" s="68">
        <v>1.99636750000001E-5</v>
      </c>
      <c r="R985" s="68">
        <v>1.6321625000000001E-5</v>
      </c>
      <c r="S985" s="68">
        <v>1.6150125000000002E-5</v>
      </c>
      <c r="T985" s="68">
        <v>1.1565166666666699E-5</v>
      </c>
      <c r="U985" s="68">
        <v>1.099025E-5</v>
      </c>
      <c r="W985" s="68">
        <v>2.1830748E-6</v>
      </c>
      <c r="X985" s="68">
        <v>1.0394824999999999E-3</v>
      </c>
      <c r="Y985" s="68">
        <v>1.1301787496584999E-3</v>
      </c>
      <c r="Z985" s="68">
        <v>5.3576135793754402E-4</v>
      </c>
      <c r="AA985" s="68">
        <v>4.2438257385398002E-4</v>
      </c>
      <c r="AB985" s="68">
        <v>1.1313863560234499E-3</v>
      </c>
      <c r="AC985" s="68">
        <v>6.2553041892879297E-3</v>
      </c>
      <c r="AD985" s="68">
        <v>2.31783749409131E-4</v>
      </c>
      <c r="AE985" s="68">
        <v>3.2600167119700599E-4</v>
      </c>
      <c r="AF985" s="68">
        <v>3.3383329888259501E-4</v>
      </c>
      <c r="AG985" s="68">
        <v>3.2507994482259099E-3</v>
      </c>
      <c r="AH985" s="68" t="s">
        <v>388</v>
      </c>
    </row>
    <row r="986" spans="1:34" s="68" customFormat="1" ht="14.5" x14ac:dyDescent="0.35">
      <c r="A986" s="68" t="s">
        <v>832</v>
      </c>
      <c r="B986" s="68" t="s">
        <v>764</v>
      </c>
      <c r="C986" s="68" t="s">
        <v>10</v>
      </c>
      <c r="D986" s="68" t="s">
        <v>42</v>
      </c>
      <c r="E986" s="68" t="s">
        <v>12</v>
      </c>
      <c r="G986" s="68" t="s">
        <v>398</v>
      </c>
      <c r="H986" s="68" t="s">
        <v>1485</v>
      </c>
      <c r="I986" s="68" t="s">
        <v>17</v>
      </c>
      <c r="J986" s="68">
        <v>1</v>
      </c>
      <c r="K986" s="68">
        <v>3.5346666666666599E-7</v>
      </c>
      <c r="L986" s="68">
        <v>3.5346666666666599E-7</v>
      </c>
      <c r="M986" s="68">
        <v>3.5346666666666599E-7</v>
      </c>
      <c r="N986" s="68">
        <v>3.5346666666666599E-7</v>
      </c>
      <c r="O986" s="68">
        <v>3.5346666666666599E-7</v>
      </c>
      <c r="P986" s="68">
        <v>3.5346666666666599E-7</v>
      </c>
      <c r="Q986" s="68">
        <v>3.5346666666666599E-7</v>
      </c>
      <c r="R986" s="68">
        <v>3.5346666666666599E-7</v>
      </c>
      <c r="S986" s="68">
        <v>3.5346666666666599E-7</v>
      </c>
      <c r="T986" s="68">
        <v>3.5346666666666599E-7</v>
      </c>
      <c r="U986" s="68">
        <v>3.5346666666666599E-7</v>
      </c>
      <c r="V986" s="68">
        <v>3.5346666666666599E-7</v>
      </c>
      <c r="X986" s="68">
        <v>1.0604E-6</v>
      </c>
      <c r="AB986" s="68">
        <v>1.6644000000000001E-4</v>
      </c>
      <c r="AH986" s="68" t="s">
        <v>1187</v>
      </c>
    </row>
    <row r="987" spans="1:34" s="68" customFormat="1" ht="14.5" x14ac:dyDescent="0.35">
      <c r="A987" s="68" t="s">
        <v>832</v>
      </c>
      <c r="B987" s="68" t="s">
        <v>764</v>
      </c>
      <c r="C987" s="68" t="s">
        <v>10</v>
      </c>
      <c r="D987" s="68" t="s">
        <v>42</v>
      </c>
      <c r="E987" s="68" t="s">
        <v>12</v>
      </c>
      <c r="G987" s="68" t="s">
        <v>398</v>
      </c>
      <c r="H987" s="68" t="s">
        <v>1486</v>
      </c>
      <c r="I987" s="68" t="s">
        <v>17</v>
      </c>
      <c r="J987" s="68">
        <v>1</v>
      </c>
      <c r="K987" s="68">
        <v>3.5346666666666599E-7</v>
      </c>
      <c r="L987" s="68">
        <v>3.5346666666666599E-7</v>
      </c>
      <c r="M987" s="68">
        <v>3.5346666666666599E-7</v>
      </c>
      <c r="N987" s="68">
        <v>3.5346666666666599E-7</v>
      </c>
      <c r="O987" s="68">
        <v>3.5346666666666599E-7</v>
      </c>
      <c r="P987" s="68">
        <v>3.5346666666666599E-7</v>
      </c>
      <c r="Q987" s="68">
        <v>3.5346666666666599E-7</v>
      </c>
      <c r="R987" s="68">
        <v>3.5346666666666599E-7</v>
      </c>
      <c r="S987" s="68">
        <v>3.5346666666666599E-7</v>
      </c>
      <c r="T987" s="68">
        <v>3.5346666666666599E-7</v>
      </c>
      <c r="U987" s="68">
        <v>3.5346666666666599E-7</v>
      </c>
      <c r="V987" s="68">
        <v>3.5346666666666599E-7</v>
      </c>
      <c r="X987" s="68">
        <v>1.0604E-6</v>
      </c>
      <c r="AB987" s="68">
        <v>1.6644000000000001E-4</v>
      </c>
      <c r="AH987" s="68" t="s">
        <v>1187</v>
      </c>
    </row>
    <row r="988" spans="1:34" s="68" customFormat="1" ht="14.5" x14ac:dyDescent="0.35">
      <c r="A988" s="68" t="s">
        <v>832</v>
      </c>
      <c r="B988" s="68" t="s">
        <v>764</v>
      </c>
      <c r="C988" s="68" t="s">
        <v>10</v>
      </c>
      <c r="D988" s="68" t="s">
        <v>42</v>
      </c>
      <c r="E988" s="68" t="s">
        <v>12</v>
      </c>
      <c r="G988" s="68" t="s">
        <v>398</v>
      </c>
      <c r="H988" s="68" t="s">
        <v>1487</v>
      </c>
      <c r="I988" s="68" t="s">
        <v>17</v>
      </c>
      <c r="J988" s="68">
        <v>1</v>
      </c>
      <c r="K988" s="68">
        <v>5.3019999999999896E-7</v>
      </c>
      <c r="L988" s="68">
        <v>5.3019999999999896E-7</v>
      </c>
      <c r="M988" s="68">
        <v>5.3019999999999896E-7</v>
      </c>
      <c r="N988" s="68">
        <v>5.3019999999999896E-7</v>
      </c>
      <c r="O988" s="68">
        <v>5.3019999999999896E-7</v>
      </c>
      <c r="P988" s="68">
        <v>5.3019999999999896E-7</v>
      </c>
      <c r="Q988" s="68">
        <v>5.3019999999999896E-7</v>
      </c>
      <c r="R988" s="68">
        <v>5.3019999999999896E-7</v>
      </c>
      <c r="S988" s="68">
        <v>5.3019999999999896E-7</v>
      </c>
      <c r="T988" s="68">
        <v>5.3019999999999896E-7</v>
      </c>
      <c r="U988" s="68">
        <v>5.3019999999999896E-7</v>
      </c>
      <c r="V988" s="68">
        <v>5.3019999999999896E-7</v>
      </c>
      <c r="X988" s="68">
        <v>1.5906000000000001E-6</v>
      </c>
      <c r="AB988" s="68">
        <v>2.4966000000000002E-4</v>
      </c>
      <c r="AH988" s="68" t="s">
        <v>1187</v>
      </c>
    </row>
    <row r="989" spans="1:34" s="68" customFormat="1" ht="14.5" x14ac:dyDescent="0.35">
      <c r="A989" s="68" t="s">
        <v>832</v>
      </c>
      <c r="B989" s="68" t="s">
        <v>764</v>
      </c>
      <c r="C989" s="68" t="s">
        <v>10</v>
      </c>
      <c r="D989" s="68" t="s">
        <v>42</v>
      </c>
      <c r="E989" s="68" t="s">
        <v>12</v>
      </c>
      <c r="G989" s="68" t="s">
        <v>398</v>
      </c>
      <c r="H989" s="68" t="s">
        <v>1488</v>
      </c>
      <c r="I989" s="68" t="s">
        <v>17</v>
      </c>
      <c r="J989" s="68">
        <v>1</v>
      </c>
      <c r="K989" s="68">
        <v>8.8366666666666501E-7</v>
      </c>
      <c r="L989" s="68">
        <v>8.8366666666666501E-7</v>
      </c>
      <c r="M989" s="68">
        <v>8.8366666666666501E-7</v>
      </c>
      <c r="N989" s="68">
        <v>8.8366666666666501E-7</v>
      </c>
      <c r="O989" s="68">
        <v>8.8366666666666501E-7</v>
      </c>
      <c r="P989" s="68">
        <v>8.8366666666666501E-7</v>
      </c>
      <c r="Q989" s="68">
        <v>8.8366666666666501E-7</v>
      </c>
      <c r="R989" s="68">
        <v>8.8366666666666501E-7</v>
      </c>
      <c r="S989" s="68">
        <v>8.8366666666666501E-7</v>
      </c>
      <c r="T989" s="68">
        <v>8.8366666666666501E-7</v>
      </c>
      <c r="U989" s="68">
        <v>8.8366666666666501E-7</v>
      </c>
      <c r="V989" s="68">
        <v>8.8366666666666501E-7</v>
      </c>
      <c r="X989" s="68">
        <v>2.6510000000000001E-6</v>
      </c>
      <c r="AB989" s="68">
        <v>4.1609999999999998E-4</v>
      </c>
      <c r="AH989" s="68" t="s">
        <v>1187</v>
      </c>
    </row>
    <row r="990" spans="1:34" s="68" customFormat="1" ht="14.5" x14ac:dyDescent="0.35">
      <c r="A990" s="68" t="s">
        <v>832</v>
      </c>
      <c r="B990" s="68" t="s">
        <v>764</v>
      </c>
      <c r="C990" s="68" t="s">
        <v>10</v>
      </c>
      <c r="D990" s="68" t="s">
        <v>42</v>
      </c>
      <c r="E990" s="68" t="s">
        <v>12</v>
      </c>
      <c r="G990" s="68" t="s">
        <v>398</v>
      </c>
      <c r="H990" s="68" t="s">
        <v>1489</v>
      </c>
      <c r="I990" s="68" t="s">
        <v>17</v>
      </c>
      <c r="J990" s="68">
        <v>1</v>
      </c>
      <c r="K990" s="68">
        <v>8.8366666666666501E-7</v>
      </c>
      <c r="L990" s="68">
        <v>8.8366666666666501E-7</v>
      </c>
      <c r="M990" s="68">
        <v>8.8366666666666501E-7</v>
      </c>
      <c r="N990" s="68">
        <v>8.8366666666666501E-7</v>
      </c>
      <c r="O990" s="68">
        <v>8.8366666666666501E-7</v>
      </c>
      <c r="P990" s="68">
        <v>8.8366666666666501E-7</v>
      </c>
      <c r="Q990" s="68">
        <v>8.8366666666666501E-7</v>
      </c>
      <c r="R990" s="68">
        <v>8.8366666666666501E-7</v>
      </c>
      <c r="S990" s="68">
        <v>8.8366666666666501E-7</v>
      </c>
      <c r="T990" s="68">
        <v>8.8366666666666501E-7</v>
      </c>
      <c r="U990" s="68">
        <v>8.8366666666666501E-7</v>
      </c>
      <c r="V990" s="68">
        <v>8.8366666666666501E-7</v>
      </c>
      <c r="X990" s="68">
        <v>2.6510000000000001E-6</v>
      </c>
      <c r="AB990" s="68">
        <v>4.1609999999999998E-4</v>
      </c>
      <c r="AH990" s="68" t="s">
        <v>1187</v>
      </c>
    </row>
    <row r="991" spans="1:34" s="68" customFormat="1" ht="14.5" x14ac:dyDescent="0.35">
      <c r="A991" s="68" t="s">
        <v>832</v>
      </c>
      <c r="B991" s="68" t="s">
        <v>764</v>
      </c>
      <c r="C991" s="68" t="s">
        <v>10</v>
      </c>
      <c r="D991" s="68" t="s">
        <v>42</v>
      </c>
      <c r="E991" s="68" t="s">
        <v>12</v>
      </c>
      <c r="G991" s="68" t="s">
        <v>398</v>
      </c>
      <c r="H991" s="68" t="s">
        <v>1490</v>
      </c>
      <c r="I991" s="68" t="s">
        <v>17</v>
      </c>
      <c r="J991" s="68">
        <v>1</v>
      </c>
      <c r="K991" s="68">
        <v>1.2371333333333311E-6</v>
      </c>
      <c r="L991" s="68">
        <v>1.2371333333333311E-6</v>
      </c>
      <c r="M991" s="68">
        <v>1.2371333333333311E-6</v>
      </c>
      <c r="N991" s="68">
        <v>1.2371333333333311E-6</v>
      </c>
      <c r="O991" s="68">
        <v>1.2371333333333311E-6</v>
      </c>
      <c r="P991" s="68">
        <v>1.2371333333333311E-6</v>
      </c>
      <c r="Q991" s="68">
        <v>1.2371333333333311E-6</v>
      </c>
      <c r="R991" s="68">
        <v>1.2371333333333311E-6</v>
      </c>
      <c r="S991" s="68">
        <v>1.2371333333333311E-6</v>
      </c>
      <c r="T991" s="68">
        <v>1.2371333333333311E-6</v>
      </c>
      <c r="U991" s="68">
        <v>1.2371333333333311E-6</v>
      </c>
      <c r="V991" s="68">
        <v>1.2371333333333311E-6</v>
      </c>
      <c r="X991" s="68">
        <v>3.7114000000000002E-6</v>
      </c>
      <c r="AB991" s="68">
        <v>5.8253999999999999E-4</v>
      </c>
      <c r="AH991" s="68" t="s">
        <v>1187</v>
      </c>
    </row>
    <row r="992" spans="1:34" s="68" customFormat="1" ht="14.5" x14ac:dyDescent="0.35">
      <c r="A992" s="68" t="s">
        <v>832</v>
      </c>
      <c r="B992" s="68" t="s">
        <v>764</v>
      </c>
      <c r="C992" s="68" t="s">
        <v>10</v>
      </c>
      <c r="D992" s="68" t="s">
        <v>42</v>
      </c>
      <c r="E992" s="68" t="s">
        <v>12</v>
      </c>
      <c r="G992" s="68" t="s">
        <v>398</v>
      </c>
      <c r="H992" s="68" t="s">
        <v>1491</v>
      </c>
      <c r="I992" s="68" t="s">
        <v>17</v>
      </c>
      <c r="J992" s="68">
        <v>1</v>
      </c>
      <c r="K992" s="68">
        <v>2.1207999999999959E-6</v>
      </c>
      <c r="L992" s="68">
        <v>2.1207999999999959E-6</v>
      </c>
      <c r="M992" s="68">
        <v>2.1207999999999959E-6</v>
      </c>
      <c r="N992" s="68">
        <v>2.1207999999999959E-6</v>
      </c>
      <c r="O992" s="68">
        <v>2.1207999999999959E-6</v>
      </c>
      <c r="P992" s="68">
        <v>2.1207999999999959E-6</v>
      </c>
      <c r="Q992" s="68">
        <v>2.1207999999999959E-6</v>
      </c>
      <c r="R992" s="68">
        <v>2.1207999999999959E-6</v>
      </c>
      <c r="S992" s="68">
        <v>2.1207999999999959E-6</v>
      </c>
      <c r="T992" s="68">
        <v>2.1207999999999959E-6</v>
      </c>
      <c r="U992" s="68">
        <v>2.1207999999999959E-6</v>
      </c>
      <c r="V992" s="68">
        <v>2.1207999999999959E-6</v>
      </c>
      <c r="X992" s="68">
        <v>6.3623999999999986E-6</v>
      </c>
      <c r="AB992" s="68">
        <v>9.9863999999999986E-4</v>
      </c>
      <c r="AH992" s="68" t="s">
        <v>1187</v>
      </c>
    </row>
    <row r="993" spans="1:34" s="68" customFormat="1" ht="14.5" x14ac:dyDescent="0.35">
      <c r="A993" s="68" t="s">
        <v>832</v>
      </c>
      <c r="B993" s="68" t="s">
        <v>764</v>
      </c>
      <c r="C993" s="68" t="s">
        <v>10</v>
      </c>
      <c r="D993" s="68" t="s">
        <v>42</v>
      </c>
      <c r="E993" s="68" t="s">
        <v>12</v>
      </c>
      <c r="G993" s="68" t="s">
        <v>398</v>
      </c>
      <c r="H993" s="68" t="s">
        <v>1492</v>
      </c>
      <c r="I993" s="68" t="s">
        <v>17</v>
      </c>
      <c r="J993" s="68">
        <v>1</v>
      </c>
      <c r="K993" s="68">
        <v>1.0957466666666639E-5</v>
      </c>
      <c r="L993" s="68">
        <v>1.0957466666666639E-5</v>
      </c>
      <c r="M993" s="68">
        <v>1.0957466666666639E-5</v>
      </c>
      <c r="N993" s="68">
        <v>1.0957466666666639E-5</v>
      </c>
      <c r="O993" s="68">
        <v>1.0957466666666639E-5</v>
      </c>
      <c r="P993" s="68">
        <v>1.0957466666666639E-5</v>
      </c>
      <c r="Q993" s="68">
        <v>1.0957466666666639E-5</v>
      </c>
      <c r="R993" s="68">
        <v>1.0957466666666639E-5</v>
      </c>
      <c r="S993" s="68">
        <v>1.0957466666666639E-5</v>
      </c>
      <c r="T993" s="68">
        <v>1.0957466666666639E-5</v>
      </c>
      <c r="U993" s="68">
        <v>1.0957466666666639E-5</v>
      </c>
      <c r="V993" s="68">
        <v>1.0957466666666639E-5</v>
      </c>
      <c r="X993" s="68">
        <v>3.2872400000000001E-5</v>
      </c>
      <c r="AB993" s="68">
        <v>5.1596400000000001E-3</v>
      </c>
      <c r="AH993" s="68" t="s">
        <v>1187</v>
      </c>
    </row>
    <row r="994" spans="1:34" s="68" customFormat="1" ht="14.5" x14ac:dyDescent="0.35">
      <c r="A994" s="68" t="s">
        <v>832</v>
      </c>
      <c r="B994" s="68" t="s">
        <v>9</v>
      </c>
      <c r="C994" s="68" t="s">
        <v>10</v>
      </c>
      <c r="D994" s="68" t="s">
        <v>11</v>
      </c>
      <c r="E994" s="68" t="s">
        <v>12</v>
      </c>
      <c r="G994" s="68" t="s">
        <v>14</v>
      </c>
      <c r="H994" s="68" t="s">
        <v>53</v>
      </c>
      <c r="I994" s="68" t="s">
        <v>17</v>
      </c>
      <c r="J994" s="68">
        <v>1</v>
      </c>
      <c r="P994" s="68">
        <v>4.8122966999318999E-2</v>
      </c>
      <c r="Q994" s="68">
        <v>5.2014437299882303E-2</v>
      </c>
      <c r="R994" s="68">
        <v>4.2525243483210802E-2</v>
      </c>
      <c r="S994" s="68">
        <v>4.2078408118633302E-2</v>
      </c>
      <c r="T994" s="68">
        <v>2.7246862699999999E-2</v>
      </c>
      <c r="U994" s="68">
        <v>2.58761409E-2</v>
      </c>
      <c r="W994" s="68">
        <v>5.0039999999999998E-3</v>
      </c>
      <c r="X994" s="68">
        <v>5.3087000000000002E-2</v>
      </c>
      <c r="Y994" s="68">
        <v>0.234127</v>
      </c>
      <c r="Z994" s="68">
        <v>0.254684226330323</v>
      </c>
      <c r="AA994" s="68">
        <v>0.26443626557773597</v>
      </c>
      <c r="AB994" s="68">
        <v>0.24905735793737699</v>
      </c>
      <c r="AC994" s="68">
        <v>0.22261619713088299</v>
      </c>
      <c r="AD994" s="68">
        <v>0.20433006366544401</v>
      </c>
      <c r="AE994" s="68">
        <v>0.22823471737699999</v>
      </c>
      <c r="AF994" s="68">
        <v>0.21046805649386299</v>
      </c>
      <c r="AG994" s="68">
        <v>0.16698476531321199</v>
      </c>
      <c r="AH994" s="68" t="s">
        <v>388</v>
      </c>
    </row>
    <row r="995" spans="1:34" s="68" customFormat="1" ht="14.5" x14ac:dyDescent="0.35">
      <c r="A995" s="68" t="s">
        <v>832</v>
      </c>
      <c r="B995" s="68" t="s">
        <v>41</v>
      </c>
      <c r="C995" s="68" t="s">
        <v>10</v>
      </c>
      <c r="D995" s="68" t="s">
        <v>42</v>
      </c>
      <c r="E995" s="68" t="s">
        <v>12</v>
      </c>
      <c r="G995" s="68" t="s">
        <v>14</v>
      </c>
      <c r="H995" s="68" t="s">
        <v>1247</v>
      </c>
      <c r="I995" s="68" t="s">
        <v>16</v>
      </c>
      <c r="J995" s="68">
        <v>25</v>
      </c>
      <c r="K995" s="68">
        <v>8.0546606683659601E-12</v>
      </c>
      <c r="L995" s="68">
        <v>1.7055631449125081E-12</v>
      </c>
      <c r="M995" s="68">
        <v>2.8131153399839799E-12</v>
      </c>
      <c r="N995" s="68">
        <v>4.78184600913662E-13</v>
      </c>
      <c r="O995" s="68">
        <v>1.0223189522661439E-12</v>
      </c>
      <c r="P995" s="68">
        <v>4.8357186376307013E-12</v>
      </c>
      <c r="Q995" s="68">
        <v>2.5198749266548799E-11</v>
      </c>
      <c r="R995" s="68">
        <v>1.854147548408332E-11</v>
      </c>
      <c r="S995" s="68">
        <v>1.9597769951418501E-11</v>
      </c>
      <c r="T995" s="68">
        <v>1.192679331526528E-11</v>
      </c>
      <c r="U995" s="68">
        <v>3.7870580746625397E-12</v>
      </c>
      <c r="V995" s="68">
        <v>5.9467918545464599E-12</v>
      </c>
      <c r="W995" s="68">
        <v>1.1441022906550799E-11</v>
      </c>
      <c r="X995" s="68">
        <v>8.2625621285560405E-11</v>
      </c>
      <c r="Y995" s="68">
        <v>3.4801205308086E-11</v>
      </c>
      <c r="Z995" s="68">
        <v>3.5599569721567603E-11</v>
      </c>
      <c r="AA995" s="68">
        <v>8.1778903936209603E-11</v>
      </c>
      <c r="AB995" s="68">
        <v>6.9955550654569008E-11</v>
      </c>
      <c r="AC995" s="68">
        <v>5.6966717214580612E-11</v>
      </c>
      <c r="AD995" s="68">
        <v>7.0660431088964207E-11</v>
      </c>
      <c r="AE995" s="68">
        <v>4.2636339236138598E-11</v>
      </c>
      <c r="AF995" s="68">
        <v>1.902115725653306E-11</v>
      </c>
      <c r="AG995" s="68">
        <v>4.4144596404997401E-12</v>
      </c>
      <c r="AH995" s="68" t="s">
        <v>1107</v>
      </c>
    </row>
    <row r="996" spans="1:34" s="68" customFormat="1" ht="14.5" x14ac:dyDescent="0.35">
      <c r="A996" s="68" t="s">
        <v>832</v>
      </c>
      <c r="B996" s="68" t="s">
        <v>41</v>
      </c>
      <c r="C996" s="68" t="s">
        <v>10</v>
      </c>
      <c r="D996" s="68" t="s">
        <v>42</v>
      </c>
      <c r="E996" s="68" t="s">
        <v>12</v>
      </c>
      <c r="G996" s="68" t="s">
        <v>14</v>
      </c>
      <c r="H996" s="68" t="s">
        <v>1337</v>
      </c>
      <c r="I996" s="68" t="s">
        <v>16</v>
      </c>
      <c r="J996" s="68">
        <v>25</v>
      </c>
      <c r="K996" s="68">
        <v>8.0546606683659601E-12</v>
      </c>
      <c r="L996" s="68">
        <v>1.7055631449125081E-12</v>
      </c>
      <c r="M996" s="68">
        <v>2.8131153399839799E-12</v>
      </c>
      <c r="N996" s="68">
        <v>4.78184600913662E-13</v>
      </c>
      <c r="O996" s="68">
        <v>1.0223189522661439E-12</v>
      </c>
      <c r="P996" s="68">
        <v>4.8357186376307013E-12</v>
      </c>
      <c r="Q996" s="68">
        <v>2.5198749266548799E-11</v>
      </c>
      <c r="R996" s="68">
        <v>1.854147548408332E-11</v>
      </c>
      <c r="S996" s="68">
        <v>1.9597769951418501E-11</v>
      </c>
      <c r="T996" s="68">
        <v>1.192679331526528E-11</v>
      </c>
      <c r="U996" s="68">
        <v>3.7870580746625397E-12</v>
      </c>
      <c r="V996" s="68">
        <v>5.9467918545464599E-12</v>
      </c>
      <c r="W996" s="68">
        <v>1.1441022906550799E-11</v>
      </c>
      <c r="X996" s="68">
        <v>8.2625621285560405E-11</v>
      </c>
      <c r="Y996" s="68">
        <v>3.4801205308086E-11</v>
      </c>
      <c r="Z996" s="68">
        <v>3.5599569721567603E-11</v>
      </c>
      <c r="AA996" s="68">
        <v>8.1778903936209603E-11</v>
      </c>
      <c r="AB996" s="68">
        <v>6.9955550654569008E-11</v>
      </c>
      <c r="AC996" s="68">
        <v>5.6966717214580612E-11</v>
      </c>
      <c r="AD996" s="68">
        <v>7.0660431088964207E-11</v>
      </c>
      <c r="AE996" s="68">
        <v>4.2636339236138598E-11</v>
      </c>
      <c r="AF996" s="68">
        <v>1.902115725653306E-11</v>
      </c>
      <c r="AG996" s="68">
        <v>4.4144596404997401E-12</v>
      </c>
      <c r="AH996" s="68" t="s">
        <v>1107</v>
      </c>
    </row>
    <row r="997" spans="1:34" s="68" customFormat="1" ht="14.5" x14ac:dyDescent="0.35">
      <c r="A997" s="68" t="s">
        <v>832</v>
      </c>
      <c r="B997" s="68" t="s">
        <v>41</v>
      </c>
      <c r="C997" s="68" t="s">
        <v>10</v>
      </c>
      <c r="D997" s="68" t="s">
        <v>42</v>
      </c>
      <c r="E997" s="68" t="s">
        <v>12</v>
      </c>
      <c r="G997" s="68" t="s">
        <v>14</v>
      </c>
      <c r="H997" s="68" t="s">
        <v>1243</v>
      </c>
      <c r="I997" s="68" t="s">
        <v>16</v>
      </c>
      <c r="J997" s="68">
        <v>25</v>
      </c>
      <c r="K997" s="68">
        <v>1.208199100254894E-11</v>
      </c>
      <c r="L997" s="68">
        <v>2.5583447173687621E-12</v>
      </c>
      <c r="M997" s="68">
        <v>4.2196730099759699E-12</v>
      </c>
      <c r="N997" s="68">
        <v>7.1727690137049295E-13</v>
      </c>
      <c r="O997" s="68">
        <v>1.5334784283992161E-12</v>
      </c>
      <c r="P997" s="68">
        <v>7.2535779564460504E-12</v>
      </c>
      <c r="Q997" s="68">
        <v>3.7798123899823197E-11</v>
      </c>
      <c r="R997" s="68">
        <v>2.7812213226124981E-11</v>
      </c>
      <c r="S997" s="68">
        <v>2.9396654927127738E-11</v>
      </c>
      <c r="T997" s="68">
        <v>1.7890189972897921E-11</v>
      </c>
      <c r="U997" s="68">
        <v>5.68058711199381E-12</v>
      </c>
      <c r="V997" s="68">
        <v>8.9201877818196899E-12</v>
      </c>
      <c r="W997" s="68">
        <v>1.7161534359826199E-11</v>
      </c>
      <c r="X997" s="68">
        <v>1.2393843192834061E-10</v>
      </c>
      <c r="Y997" s="68">
        <v>5.2201807962128998E-11</v>
      </c>
      <c r="Z997" s="68">
        <v>5.3399354582351397E-11</v>
      </c>
      <c r="AA997" s="68">
        <v>1.2266835590431439E-10</v>
      </c>
      <c r="AB997" s="68">
        <v>1.0493332598185351E-10</v>
      </c>
      <c r="AC997" s="68">
        <v>8.5450075821870899E-11</v>
      </c>
      <c r="AD997" s="68">
        <v>1.059906466334463E-10</v>
      </c>
      <c r="AE997" s="68">
        <v>6.39545088542079E-11</v>
      </c>
      <c r="AF997" s="68">
        <v>2.8531735884799591E-11</v>
      </c>
      <c r="AG997" s="68">
        <v>6.6216894607496086E-12</v>
      </c>
      <c r="AH997" s="68" t="s">
        <v>1107</v>
      </c>
    </row>
    <row r="998" spans="1:34" s="68" customFormat="1" ht="14.5" x14ac:dyDescent="0.35">
      <c r="A998" s="68" t="s">
        <v>832</v>
      </c>
      <c r="B998" s="68" t="s">
        <v>41</v>
      </c>
      <c r="C998" s="68" t="s">
        <v>10</v>
      </c>
      <c r="D998" s="68" t="s">
        <v>42</v>
      </c>
      <c r="E998" s="68" t="s">
        <v>12</v>
      </c>
      <c r="G998" s="68" t="s">
        <v>14</v>
      </c>
      <c r="H998" s="68" t="s">
        <v>1245</v>
      </c>
      <c r="I998" s="68" t="s">
        <v>16</v>
      </c>
      <c r="J998" s="68">
        <v>25</v>
      </c>
      <c r="K998" s="68">
        <v>2.0136651670914899E-11</v>
      </c>
      <c r="L998" s="68">
        <v>4.2639078622812706E-12</v>
      </c>
      <c r="M998" s="68">
        <v>7.0327883499599506E-12</v>
      </c>
      <c r="N998" s="68">
        <v>1.1954615022841549E-12</v>
      </c>
      <c r="O998" s="68">
        <v>2.5557973806653602E-12</v>
      </c>
      <c r="P998" s="68">
        <v>1.208929659407675E-11</v>
      </c>
      <c r="Q998" s="68">
        <v>6.2996873166372E-11</v>
      </c>
      <c r="R998" s="68">
        <v>4.6353688710208301E-11</v>
      </c>
      <c r="S998" s="68">
        <v>4.8994424878546252E-11</v>
      </c>
      <c r="T998" s="68">
        <v>2.9816983288163201E-11</v>
      </c>
      <c r="U998" s="68">
        <v>9.4676451866563505E-12</v>
      </c>
      <c r="V998" s="68">
        <v>1.486697963636615E-11</v>
      </c>
      <c r="W998" s="68">
        <v>2.8602557266377001E-11</v>
      </c>
      <c r="X998" s="68">
        <v>2.0656405321390101E-10</v>
      </c>
      <c r="Y998" s="68">
        <v>8.7003013270214998E-11</v>
      </c>
      <c r="Z998" s="68">
        <v>8.8998924303919006E-11</v>
      </c>
      <c r="AA998" s="68">
        <v>2.04447259840524E-10</v>
      </c>
      <c r="AB998" s="68">
        <v>1.748888766364225E-10</v>
      </c>
      <c r="AC998" s="68">
        <v>1.4241679303645151E-10</v>
      </c>
      <c r="AD998" s="68">
        <v>1.7665107772241051E-10</v>
      </c>
      <c r="AE998" s="68">
        <v>1.065908480903465E-10</v>
      </c>
      <c r="AF998" s="68">
        <v>4.7552893141332651E-11</v>
      </c>
      <c r="AG998" s="68">
        <v>1.103614910124935E-11</v>
      </c>
      <c r="AH998" s="68" t="s">
        <v>1107</v>
      </c>
    </row>
    <row r="999" spans="1:34" s="68" customFormat="1" ht="14.5" x14ac:dyDescent="0.35">
      <c r="A999" s="68" t="s">
        <v>832</v>
      </c>
      <c r="B999" s="68" t="s">
        <v>41</v>
      </c>
      <c r="C999" s="68" t="s">
        <v>10</v>
      </c>
      <c r="D999" s="68" t="s">
        <v>42</v>
      </c>
      <c r="E999" s="68" t="s">
        <v>12</v>
      </c>
      <c r="G999" s="68" t="s">
        <v>14</v>
      </c>
      <c r="H999" s="68" t="s">
        <v>1244</v>
      </c>
      <c r="I999" s="68" t="s">
        <v>16</v>
      </c>
      <c r="J999" s="68">
        <v>25</v>
      </c>
      <c r="K999" s="68">
        <v>2.0136651670914899E-11</v>
      </c>
      <c r="L999" s="68">
        <v>4.2639078622812706E-12</v>
      </c>
      <c r="M999" s="68">
        <v>7.0327883499599506E-12</v>
      </c>
      <c r="N999" s="68">
        <v>1.1954615022841549E-12</v>
      </c>
      <c r="O999" s="68">
        <v>2.5557973806653602E-12</v>
      </c>
      <c r="P999" s="68">
        <v>1.208929659407675E-11</v>
      </c>
      <c r="Q999" s="68">
        <v>6.2996873166372E-11</v>
      </c>
      <c r="R999" s="68">
        <v>4.6353688710208301E-11</v>
      </c>
      <c r="S999" s="68">
        <v>4.8994424878546252E-11</v>
      </c>
      <c r="T999" s="68">
        <v>2.9816983288163201E-11</v>
      </c>
      <c r="U999" s="68">
        <v>9.4676451866563505E-12</v>
      </c>
      <c r="V999" s="68">
        <v>1.486697963636615E-11</v>
      </c>
      <c r="W999" s="68">
        <v>2.8602557266377001E-11</v>
      </c>
      <c r="X999" s="68">
        <v>2.0656405321390101E-10</v>
      </c>
      <c r="Y999" s="68">
        <v>8.7003013270214998E-11</v>
      </c>
      <c r="Z999" s="68">
        <v>8.8998924303919006E-11</v>
      </c>
      <c r="AA999" s="68">
        <v>2.04447259840524E-10</v>
      </c>
      <c r="AB999" s="68">
        <v>1.748888766364225E-10</v>
      </c>
      <c r="AC999" s="68">
        <v>1.4241679303645151E-10</v>
      </c>
      <c r="AD999" s="68">
        <v>1.7665107772241051E-10</v>
      </c>
      <c r="AE999" s="68">
        <v>1.065908480903465E-10</v>
      </c>
      <c r="AF999" s="68">
        <v>4.7552893141332651E-11</v>
      </c>
      <c r="AG999" s="68">
        <v>1.103614910124935E-11</v>
      </c>
      <c r="AH999" s="68" t="s">
        <v>1107</v>
      </c>
    </row>
    <row r="1000" spans="1:34" s="68" customFormat="1" ht="14.5" x14ac:dyDescent="0.35">
      <c r="A1000" s="68" t="s">
        <v>832</v>
      </c>
      <c r="B1000" s="68" t="s">
        <v>41</v>
      </c>
      <c r="C1000" s="68" t="s">
        <v>10</v>
      </c>
      <c r="D1000" s="68" t="s">
        <v>42</v>
      </c>
      <c r="E1000" s="68" t="s">
        <v>12</v>
      </c>
      <c r="G1000" s="68" t="s">
        <v>14</v>
      </c>
      <c r="H1000" s="68" t="s">
        <v>1246</v>
      </c>
      <c r="I1000" s="68" t="s">
        <v>16</v>
      </c>
      <c r="J1000" s="68">
        <v>25</v>
      </c>
      <c r="K1000" s="68">
        <v>2.8191312339280859E-11</v>
      </c>
      <c r="L1000" s="68">
        <v>5.9694710071937787E-12</v>
      </c>
      <c r="M1000" s="68">
        <v>9.8459036899439306E-12</v>
      </c>
      <c r="N1000" s="68">
        <v>1.6736461031978171E-12</v>
      </c>
      <c r="O1000" s="68">
        <v>3.5781163329315041E-12</v>
      </c>
      <c r="P1000" s="68">
        <v>1.692501523170745E-11</v>
      </c>
      <c r="Q1000" s="68">
        <v>8.8195622432920815E-11</v>
      </c>
      <c r="R1000" s="68">
        <v>6.4895164194291624E-11</v>
      </c>
      <c r="S1000" s="68">
        <v>6.8592194829964753E-11</v>
      </c>
      <c r="T1000" s="68">
        <v>4.1743776603428488E-11</v>
      </c>
      <c r="U1000" s="68">
        <v>1.3254703261318889E-11</v>
      </c>
      <c r="V1000" s="68">
        <v>2.081377149091261E-11</v>
      </c>
      <c r="W1000" s="68">
        <v>4.0043580172927797E-11</v>
      </c>
      <c r="X1000" s="68">
        <v>2.8918967449946139E-10</v>
      </c>
      <c r="Y1000" s="68">
        <v>1.2180421857830099E-10</v>
      </c>
      <c r="Z1000" s="68">
        <v>1.2459849402548661E-10</v>
      </c>
      <c r="AA1000" s="68">
        <v>2.862261637767337E-10</v>
      </c>
      <c r="AB1000" s="68">
        <v>2.448444272909915E-10</v>
      </c>
      <c r="AC1000" s="68">
        <v>1.9938351025103211E-10</v>
      </c>
      <c r="AD1000" s="68">
        <v>2.473115088113747E-10</v>
      </c>
      <c r="AE1000" s="68">
        <v>1.4922718732648511E-10</v>
      </c>
      <c r="AF1000" s="68">
        <v>6.6574050397865714E-11</v>
      </c>
      <c r="AG1000" s="68">
        <v>1.545060874174909E-11</v>
      </c>
      <c r="AH1000" s="68" t="s">
        <v>1107</v>
      </c>
    </row>
    <row r="1001" spans="1:34" s="68" customFormat="1" ht="14.5" x14ac:dyDescent="0.35">
      <c r="A1001" s="68" t="s">
        <v>832</v>
      </c>
      <c r="B1001" s="68" t="s">
        <v>41</v>
      </c>
      <c r="C1001" s="68" t="s">
        <v>10</v>
      </c>
      <c r="D1001" s="68" t="s">
        <v>42</v>
      </c>
      <c r="E1001" s="68" t="s">
        <v>12</v>
      </c>
      <c r="G1001" s="68" t="s">
        <v>14</v>
      </c>
      <c r="H1001" s="68" t="s">
        <v>1248</v>
      </c>
      <c r="I1001" s="68" t="s">
        <v>16</v>
      </c>
      <c r="J1001" s="68">
        <v>25</v>
      </c>
      <c r="K1001" s="68">
        <v>4.8327964010195761E-11</v>
      </c>
      <c r="L1001" s="68">
        <v>1.023337886947505E-11</v>
      </c>
      <c r="M1001" s="68">
        <v>1.687869203990388E-11</v>
      </c>
      <c r="N1001" s="68">
        <v>2.8691076054819718E-12</v>
      </c>
      <c r="O1001" s="68">
        <v>6.1339137135968627E-12</v>
      </c>
      <c r="P1001" s="68">
        <v>2.9014311825784202E-11</v>
      </c>
      <c r="Q1001" s="68">
        <v>1.5119249559929279E-10</v>
      </c>
      <c r="R1001" s="68">
        <v>1.112488529044999E-10</v>
      </c>
      <c r="S1001" s="68">
        <v>1.17586619708511E-10</v>
      </c>
      <c r="T1001" s="68">
        <v>7.1560759891591682E-11</v>
      </c>
      <c r="U1001" s="68">
        <v>2.272234844797524E-11</v>
      </c>
      <c r="V1001" s="68">
        <v>3.5680751127278759E-11</v>
      </c>
      <c r="W1001" s="68">
        <v>6.8646137439304795E-11</v>
      </c>
      <c r="X1001" s="68">
        <v>4.9575372771336243E-10</v>
      </c>
      <c r="Y1001" s="68">
        <v>2.0880723184851599E-10</v>
      </c>
      <c r="Z1001" s="68">
        <v>2.1359741832940559E-10</v>
      </c>
      <c r="AA1001" s="68">
        <v>4.9067342361725757E-10</v>
      </c>
      <c r="AB1001" s="68">
        <v>4.1973330392741402E-10</v>
      </c>
      <c r="AC1001" s="68">
        <v>3.418003032874836E-10</v>
      </c>
      <c r="AD1001" s="68">
        <v>4.2396258653378522E-10</v>
      </c>
      <c r="AE1001" s="68">
        <v>2.558180354168316E-10</v>
      </c>
      <c r="AF1001" s="68">
        <v>1.141269435391984E-10</v>
      </c>
      <c r="AG1001" s="68">
        <v>2.6486757842998441E-11</v>
      </c>
      <c r="AH1001" s="68" t="s">
        <v>1107</v>
      </c>
    </row>
    <row r="1002" spans="1:34" s="68" customFormat="1" ht="14.5" x14ac:dyDescent="0.35">
      <c r="A1002" s="68" t="s">
        <v>832</v>
      </c>
      <c r="B1002" s="68" t="s">
        <v>41</v>
      </c>
      <c r="C1002" s="68" t="s">
        <v>10</v>
      </c>
      <c r="D1002" s="68" t="s">
        <v>42</v>
      </c>
      <c r="E1002" s="68" t="s">
        <v>12</v>
      </c>
      <c r="G1002" s="68" t="s">
        <v>14</v>
      </c>
      <c r="H1002" s="68" t="s">
        <v>1249</v>
      </c>
      <c r="I1002" s="68" t="s">
        <v>16</v>
      </c>
      <c r="J1002" s="68">
        <v>25</v>
      </c>
      <c r="K1002" s="68">
        <v>2.4969448071934469E-10</v>
      </c>
      <c r="L1002" s="68">
        <v>5.287245749228775E-11</v>
      </c>
      <c r="M1002" s="68">
        <v>8.7206575539503386E-11</v>
      </c>
      <c r="N1002" s="68">
        <v>1.4823722628323521E-11</v>
      </c>
      <c r="O1002" s="68">
        <v>3.1691887520250457E-11</v>
      </c>
      <c r="P1002" s="68">
        <v>1.4990727776655171E-10</v>
      </c>
      <c r="Q1002" s="68">
        <v>7.8116122726301281E-10</v>
      </c>
      <c r="R1002" s="68">
        <v>5.7478574000658289E-10</v>
      </c>
      <c r="S1002" s="68">
        <v>6.0753086849397347E-10</v>
      </c>
      <c r="T1002" s="68">
        <v>3.6973059277322368E-10</v>
      </c>
      <c r="U1002" s="68">
        <v>1.1739880031453869E-10</v>
      </c>
      <c r="V1002" s="68">
        <v>1.843505474909403E-10</v>
      </c>
      <c r="W1002" s="68">
        <v>3.5467171010307481E-10</v>
      </c>
      <c r="X1002" s="68">
        <v>2.561394259852373E-9</v>
      </c>
      <c r="Y1002" s="68">
        <v>1.0788373645506661E-9</v>
      </c>
      <c r="Z1002" s="68">
        <v>1.1035866613685951E-9</v>
      </c>
      <c r="AA1002" s="68">
        <v>2.5351460220224979E-9</v>
      </c>
      <c r="AB1002" s="68">
        <v>2.1686220702916389E-9</v>
      </c>
      <c r="AC1002" s="68">
        <v>1.7659682336519989E-9</v>
      </c>
      <c r="AD1002" s="68">
        <v>2.1904733637578901E-9</v>
      </c>
      <c r="AE1002" s="68">
        <v>1.3217265163202969E-9</v>
      </c>
      <c r="AF1002" s="68">
        <v>5.8965587495252483E-10</v>
      </c>
      <c r="AG1002" s="68">
        <v>1.368482488554919E-10</v>
      </c>
      <c r="AH1002" s="68" t="s">
        <v>1107</v>
      </c>
    </row>
    <row r="1003" spans="1:34" s="68" customFormat="1" ht="14.5" x14ac:dyDescent="0.35">
      <c r="A1003" s="68" t="s">
        <v>832</v>
      </c>
      <c r="B1003" s="68" t="s">
        <v>9</v>
      </c>
      <c r="C1003" s="68" t="s">
        <v>10</v>
      </c>
      <c r="D1003" s="68" t="s">
        <v>11</v>
      </c>
      <c r="E1003" s="68" t="s">
        <v>12</v>
      </c>
      <c r="G1003" s="68" t="s">
        <v>14</v>
      </c>
      <c r="H1003" s="68" t="s">
        <v>53</v>
      </c>
      <c r="I1003" s="68" t="s">
        <v>18</v>
      </c>
      <c r="J1003" s="68">
        <v>298</v>
      </c>
      <c r="P1003" s="68">
        <v>2.2016345789999899E-5</v>
      </c>
      <c r="Q1003" s="68">
        <v>2.37967006000001E-5</v>
      </c>
      <c r="R1003" s="68">
        <v>1.9455377000000001E-5</v>
      </c>
      <c r="S1003" s="68">
        <v>1.9250949E-5</v>
      </c>
      <c r="T1003" s="68">
        <v>1.3785678666666701E-5</v>
      </c>
      <c r="U1003" s="68">
        <v>1.3100378000000001E-5</v>
      </c>
      <c r="W1003" s="68">
        <v>2.483025102E-6</v>
      </c>
      <c r="X1003" s="68">
        <v>3.2243599999999997E-5</v>
      </c>
      <c r="Y1003" s="68">
        <v>1.2900270959293199E-4</v>
      </c>
      <c r="Z1003" s="68">
        <v>1.3900997666155301E-4</v>
      </c>
      <c r="AA1003" s="68">
        <v>1.4374426203394401E-4</v>
      </c>
      <c r="AB1003" s="68">
        <v>1.34078074379952E-4</v>
      </c>
      <c r="AC1003" s="68">
        <v>1.3668835563120899E-4</v>
      </c>
      <c r="AD1003" s="68">
        <v>1.12149915295684E-4</v>
      </c>
      <c r="AE1003" s="68">
        <v>1.2220732206683101E-4</v>
      </c>
      <c r="AF1003" s="68">
        <v>1.12586321530933E-4</v>
      </c>
      <c r="AG1003" s="68">
        <v>9.6420222285288404E-5</v>
      </c>
      <c r="AH1003" s="68" t="s">
        <v>388</v>
      </c>
    </row>
    <row r="1004" spans="1:34" s="68" customFormat="1" ht="14.5" x14ac:dyDescent="0.35">
      <c r="A1004" s="68" t="s">
        <v>832</v>
      </c>
      <c r="B1004" s="68" t="s">
        <v>41</v>
      </c>
      <c r="C1004" s="68" t="s">
        <v>10</v>
      </c>
      <c r="D1004" s="68" t="s">
        <v>42</v>
      </c>
      <c r="E1004" s="68" t="s">
        <v>12</v>
      </c>
      <c r="G1004" s="68" t="s">
        <v>14</v>
      </c>
      <c r="H1004" s="68" t="s">
        <v>1247</v>
      </c>
      <c r="I1004" s="68" t="s">
        <v>18</v>
      </c>
      <c r="J1004" s="68">
        <v>298</v>
      </c>
      <c r="K1004" s="68">
        <v>1.9202311033384439E-11</v>
      </c>
      <c r="L1004" s="68">
        <v>4.0660625374714203E-12</v>
      </c>
      <c r="M1004" s="68">
        <v>6.7064669705218199E-12</v>
      </c>
      <c r="N1004" s="68">
        <v>1.13999208857817E-12</v>
      </c>
      <c r="O1004" s="68">
        <v>2.4372083822024798E-12</v>
      </c>
      <c r="P1004" s="68">
        <v>1.152835323211158E-11</v>
      </c>
      <c r="Q1004" s="68">
        <v>6.0073818251452204E-11</v>
      </c>
      <c r="R1004" s="68">
        <v>4.4202877554054602E-11</v>
      </c>
      <c r="S1004" s="68">
        <v>4.67210835641818E-11</v>
      </c>
      <c r="T1004" s="68">
        <v>2.84334752635924E-11</v>
      </c>
      <c r="U1004" s="68">
        <v>9.028346449995501E-12</v>
      </c>
      <c r="V1004" s="68">
        <v>1.417715178123876E-11</v>
      </c>
      <c r="W1004" s="68">
        <v>2.7275398609217201E-11</v>
      </c>
      <c r="X1004" s="68">
        <v>1.9697948114477621E-10</v>
      </c>
      <c r="Y1004" s="68">
        <v>8.2966073454477004E-11</v>
      </c>
      <c r="Z1004" s="68">
        <v>8.4869374216217012E-11</v>
      </c>
      <c r="AA1004" s="68">
        <v>1.949609069839238E-10</v>
      </c>
      <c r="AB1004" s="68">
        <v>1.667740327604926E-10</v>
      </c>
      <c r="AC1004" s="68">
        <v>1.3580865383956E-10</v>
      </c>
      <c r="AD1004" s="68">
        <v>1.684544677160908E-10</v>
      </c>
      <c r="AE1004" s="68">
        <v>1.016450327389546E-10</v>
      </c>
      <c r="AF1004" s="68">
        <v>4.5346438899574803E-11</v>
      </c>
      <c r="AG1004" s="68">
        <v>1.0524071782951359E-11</v>
      </c>
      <c r="AH1004" s="68" t="s">
        <v>1107</v>
      </c>
    </row>
    <row r="1005" spans="1:34" s="68" customFormat="1" ht="14.5" x14ac:dyDescent="0.35">
      <c r="A1005" s="68" t="s">
        <v>832</v>
      </c>
      <c r="B1005" s="68" t="s">
        <v>41</v>
      </c>
      <c r="C1005" s="68" t="s">
        <v>10</v>
      </c>
      <c r="D1005" s="68" t="s">
        <v>42</v>
      </c>
      <c r="E1005" s="68" t="s">
        <v>12</v>
      </c>
      <c r="G1005" s="68" t="s">
        <v>14</v>
      </c>
      <c r="H1005" s="68" t="s">
        <v>1337</v>
      </c>
      <c r="I1005" s="68" t="s">
        <v>18</v>
      </c>
      <c r="J1005" s="68">
        <v>298</v>
      </c>
      <c r="K1005" s="68">
        <v>1.9202311033384439E-11</v>
      </c>
      <c r="L1005" s="68">
        <v>4.0660625374714203E-12</v>
      </c>
      <c r="M1005" s="68">
        <v>6.7064669705218199E-12</v>
      </c>
      <c r="N1005" s="68">
        <v>1.13999208857817E-12</v>
      </c>
      <c r="O1005" s="68">
        <v>2.4372083822024798E-12</v>
      </c>
      <c r="P1005" s="68">
        <v>1.152835323211158E-11</v>
      </c>
      <c r="Q1005" s="68">
        <v>6.0073818251452204E-11</v>
      </c>
      <c r="R1005" s="68">
        <v>4.4202877554054602E-11</v>
      </c>
      <c r="S1005" s="68">
        <v>4.67210835641818E-11</v>
      </c>
      <c r="T1005" s="68">
        <v>2.84334752635924E-11</v>
      </c>
      <c r="U1005" s="68">
        <v>9.028346449995501E-12</v>
      </c>
      <c r="V1005" s="68">
        <v>1.417715178123876E-11</v>
      </c>
      <c r="W1005" s="68">
        <v>2.7275398609217201E-11</v>
      </c>
      <c r="X1005" s="68">
        <v>1.9697948114477621E-10</v>
      </c>
      <c r="Y1005" s="68">
        <v>8.2966073454477004E-11</v>
      </c>
      <c r="Z1005" s="68">
        <v>8.4869374216217012E-11</v>
      </c>
      <c r="AA1005" s="68">
        <v>1.949609069839238E-10</v>
      </c>
      <c r="AB1005" s="68">
        <v>1.667740327604926E-10</v>
      </c>
      <c r="AC1005" s="68">
        <v>1.3580865383956E-10</v>
      </c>
      <c r="AD1005" s="68">
        <v>1.684544677160908E-10</v>
      </c>
      <c r="AE1005" s="68">
        <v>1.016450327389546E-10</v>
      </c>
      <c r="AF1005" s="68">
        <v>4.5346438899574803E-11</v>
      </c>
      <c r="AG1005" s="68">
        <v>1.0524071782951359E-11</v>
      </c>
      <c r="AH1005" s="68" t="s">
        <v>1107</v>
      </c>
    </row>
    <row r="1006" spans="1:34" s="68" customFormat="1" ht="14.5" x14ac:dyDescent="0.35">
      <c r="A1006" s="68" t="s">
        <v>832</v>
      </c>
      <c r="B1006" s="68" t="s">
        <v>41</v>
      </c>
      <c r="C1006" s="68" t="s">
        <v>10</v>
      </c>
      <c r="D1006" s="68" t="s">
        <v>42</v>
      </c>
      <c r="E1006" s="68" t="s">
        <v>12</v>
      </c>
      <c r="G1006" s="68" t="s">
        <v>14</v>
      </c>
      <c r="H1006" s="68" t="s">
        <v>1243</v>
      </c>
      <c r="I1006" s="68" t="s">
        <v>18</v>
      </c>
      <c r="J1006" s="68">
        <v>298</v>
      </c>
      <c r="K1006" s="68">
        <v>2.8803466550076659E-11</v>
      </c>
      <c r="L1006" s="68">
        <v>6.0990938062071292E-12</v>
      </c>
      <c r="M1006" s="68">
        <v>1.0059700455782729E-11</v>
      </c>
      <c r="N1006" s="68">
        <v>1.709988132867255E-12</v>
      </c>
      <c r="O1006" s="68">
        <v>3.6558125733037198E-12</v>
      </c>
      <c r="P1006" s="68">
        <v>1.7292529848167369E-11</v>
      </c>
      <c r="Q1006" s="68">
        <v>9.0110727377178293E-11</v>
      </c>
      <c r="R1006" s="68">
        <v>6.63043163310819E-11</v>
      </c>
      <c r="S1006" s="68">
        <v>7.00816253462727E-11</v>
      </c>
      <c r="T1006" s="68">
        <v>4.2650212895388597E-11</v>
      </c>
      <c r="U1006" s="68">
        <v>1.3542519674993251E-11</v>
      </c>
      <c r="V1006" s="68">
        <v>2.126572767185814E-11</v>
      </c>
      <c r="W1006" s="68">
        <v>4.0913097913825799E-11</v>
      </c>
      <c r="X1006" s="68">
        <v>2.954692217171643E-10</v>
      </c>
      <c r="Y1006" s="68">
        <v>1.2444911018171551E-10</v>
      </c>
      <c r="Z1006" s="68">
        <v>1.273040613243255E-10</v>
      </c>
      <c r="AA1006" s="68">
        <v>2.9244136047588568E-10</v>
      </c>
      <c r="AB1006" s="68">
        <v>2.5016104914073891E-10</v>
      </c>
      <c r="AC1006" s="68">
        <v>2.0371298075933999E-10</v>
      </c>
      <c r="AD1006" s="68">
        <v>2.5268170157413621E-10</v>
      </c>
      <c r="AE1006" s="68">
        <v>1.5246754910843189E-10</v>
      </c>
      <c r="AF1006" s="68">
        <v>6.8019658349362198E-11</v>
      </c>
      <c r="AG1006" s="68">
        <v>1.5786107674427039E-11</v>
      </c>
      <c r="AH1006" s="68" t="s">
        <v>1107</v>
      </c>
    </row>
    <row r="1007" spans="1:34" s="68" customFormat="1" ht="14.5" x14ac:dyDescent="0.35">
      <c r="A1007" s="68" t="s">
        <v>832</v>
      </c>
      <c r="B1007" s="68" t="s">
        <v>41</v>
      </c>
      <c r="C1007" s="68" t="s">
        <v>10</v>
      </c>
      <c r="D1007" s="68" t="s">
        <v>42</v>
      </c>
      <c r="E1007" s="68" t="s">
        <v>12</v>
      </c>
      <c r="G1007" s="68" t="s">
        <v>14</v>
      </c>
      <c r="H1007" s="68" t="s">
        <v>1245</v>
      </c>
      <c r="I1007" s="68" t="s">
        <v>18</v>
      </c>
      <c r="J1007" s="68">
        <v>298</v>
      </c>
      <c r="K1007" s="68">
        <v>4.8005777583461102E-11</v>
      </c>
      <c r="L1007" s="68">
        <v>1.0165156343678549E-11</v>
      </c>
      <c r="M1007" s="68">
        <v>1.6766167426304549E-11</v>
      </c>
      <c r="N1007" s="68">
        <v>2.8499802214454248E-12</v>
      </c>
      <c r="O1007" s="68">
        <v>6.0930209555061996E-12</v>
      </c>
      <c r="P1007" s="68">
        <v>2.8820883080278951E-11</v>
      </c>
      <c r="Q1007" s="68">
        <v>1.5018454562863051E-10</v>
      </c>
      <c r="R1007" s="68">
        <v>1.105071938851365E-10</v>
      </c>
      <c r="S1007" s="68">
        <v>1.168027089104545E-10</v>
      </c>
      <c r="T1007" s="68">
        <v>7.1083688158980997E-11</v>
      </c>
      <c r="U1007" s="68">
        <v>2.257086612498875E-11</v>
      </c>
      <c r="V1007" s="68">
        <v>3.5442879453096902E-11</v>
      </c>
      <c r="W1007" s="68">
        <v>6.8188496523042997E-11</v>
      </c>
      <c r="X1007" s="68">
        <v>4.9244870286194048E-10</v>
      </c>
      <c r="Y1007" s="68">
        <v>2.074151836361925E-10</v>
      </c>
      <c r="Z1007" s="68">
        <v>2.121734355405425E-10</v>
      </c>
      <c r="AA1007" s="68">
        <v>4.8740226745980948E-10</v>
      </c>
      <c r="AB1007" s="68">
        <v>4.1693508190123148E-10</v>
      </c>
      <c r="AC1007" s="68">
        <v>3.3952163459889999E-10</v>
      </c>
      <c r="AD1007" s="68">
        <v>4.2113616929022698E-10</v>
      </c>
      <c r="AE1007" s="68">
        <v>2.5411258184738649E-10</v>
      </c>
      <c r="AF1007" s="68">
        <v>1.13366097248937E-10</v>
      </c>
      <c r="AG1007" s="68">
        <v>2.6310179457378399E-11</v>
      </c>
      <c r="AH1007" s="68" t="s">
        <v>1107</v>
      </c>
    </row>
    <row r="1008" spans="1:34" s="68" customFormat="1" ht="14.5" x14ac:dyDescent="0.35">
      <c r="A1008" s="68" t="s">
        <v>832</v>
      </c>
      <c r="B1008" s="68" t="s">
        <v>41</v>
      </c>
      <c r="C1008" s="68" t="s">
        <v>10</v>
      </c>
      <c r="D1008" s="68" t="s">
        <v>42</v>
      </c>
      <c r="E1008" s="68" t="s">
        <v>12</v>
      </c>
      <c r="G1008" s="68" t="s">
        <v>14</v>
      </c>
      <c r="H1008" s="68" t="s">
        <v>1244</v>
      </c>
      <c r="I1008" s="68" t="s">
        <v>18</v>
      </c>
      <c r="J1008" s="68">
        <v>298</v>
      </c>
      <c r="K1008" s="68">
        <v>4.8005777583461102E-11</v>
      </c>
      <c r="L1008" s="68">
        <v>1.0165156343678549E-11</v>
      </c>
      <c r="M1008" s="68">
        <v>1.6766167426304549E-11</v>
      </c>
      <c r="N1008" s="68">
        <v>2.8499802214454248E-12</v>
      </c>
      <c r="O1008" s="68">
        <v>6.0930209555061996E-12</v>
      </c>
      <c r="P1008" s="68">
        <v>2.8820883080278951E-11</v>
      </c>
      <c r="Q1008" s="68">
        <v>1.5018454562863051E-10</v>
      </c>
      <c r="R1008" s="68">
        <v>1.105071938851365E-10</v>
      </c>
      <c r="S1008" s="68">
        <v>1.168027089104545E-10</v>
      </c>
      <c r="T1008" s="68">
        <v>7.1083688158980997E-11</v>
      </c>
      <c r="U1008" s="68">
        <v>2.257086612498875E-11</v>
      </c>
      <c r="V1008" s="68">
        <v>3.5442879453096902E-11</v>
      </c>
      <c r="W1008" s="68">
        <v>6.8188496523042997E-11</v>
      </c>
      <c r="X1008" s="68">
        <v>4.9244870286194048E-10</v>
      </c>
      <c r="Y1008" s="68">
        <v>2.074151836361925E-10</v>
      </c>
      <c r="Z1008" s="68">
        <v>2.121734355405425E-10</v>
      </c>
      <c r="AA1008" s="68">
        <v>4.8740226745980948E-10</v>
      </c>
      <c r="AB1008" s="68">
        <v>4.1693508190123148E-10</v>
      </c>
      <c r="AC1008" s="68">
        <v>3.3952163459889999E-10</v>
      </c>
      <c r="AD1008" s="68">
        <v>4.2113616929022698E-10</v>
      </c>
      <c r="AE1008" s="68">
        <v>2.5411258184738649E-10</v>
      </c>
      <c r="AF1008" s="68">
        <v>1.13366097248937E-10</v>
      </c>
      <c r="AG1008" s="68">
        <v>2.6310179457378399E-11</v>
      </c>
      <c r="AH1008" s="68" t="s">
        <v>1107</v>
      </c>
    </row>
    <row r="1009" spans="1:34" s="68" customFormat="1" ht="14.5" x14ac:dyDescent="0.35">
      <c r="A1009" s="68" t="s">
        <v>832</v>
      </c>
      <c r="B1009" s="68" t="s">
        <v>41</v>
      </c>
      <c r="C1009" s="68" t="s">
        <v>10</v>
      </c>
      <c r="D1009" s="68" t="s">
        <v>42</v>
      </c>
      <c r="E1009" s="68" t="s">
        <v>12</v>
      </c>
      <c r="G1009" s="68" t="s">
        <v>14</v>
      </c>
      <c r="H1009" s="68" t="s">
        <v>1246</v>
      </c>
      <c r="I1009" s="68" t="s">
        <v>18</v>
      </c>
      <c r="J1009" s="68">
        <v>298</v>
      </c>
      <c r="K1009" s="68">
        <v>6.7208088616845541E-11</v>
      </c>
      <c r="L1009" s="68">
        <v>1.423121888114997E-11</v>
      </c>
      <c r="M1009" s="68">
        <v>2.3472634396826369E-11</v>
      </c>
      <c r="N1009" s="68">
        <v>3.9899723100235953E-12</v>
      </c>
      <c r="O1009" s="68">
        <v>8.5302293377086811E-12</v>
      </c>
      <c r="P1009" s="68">
        <v>4.0349236312390529E-11</v>
      </c>
      <c r="Q1009" s="68">
        <v>2.1025836388008269E-10</v>
      </c>
      <c r="R1009" s="68">
        <v>1.547100714391911E-10</v>
      </c>
      <c r="S1009" s="68">
        <v>1.635237924746363E-10</v>
      </c>
      <c r="T1009" s="68">
        <v>9.9517163422573403E-11</v>
      </c>
      <c r="U1009" s="68">
        <v>3.1599212574984253E-11</v>
      </c>
      <c r="V1009" s="68">
        <v>4.9620031234335657E-11</v>
      </c>
      <c r="W1009" s="68">
        <v>9.5463895132260214E-11</v>
      </c>
      <c r="X1009" s="68">
        <v>6.8942818400671681E-10</v>
      </c>
      <c r="Y1009" s="68">
        <v>2.9038125709066952E-10</v>
      </c>
      <c r="Z1009" s="68">
        <v>2.9704280975675952E-10</v>
      </c>
      <c r="AA1009" s="68">
        <v>6.8236317444373333E-10</v>
      </c>
      <c r="AB1009" s="68">
        <v>5.8370911466172411E-10</v>
      </c>
      <c r="AC1009" s="68">
        <v>4.7533028843846002E-10</v>
      </c>
      <c r="AD1009" s="68">
        <v>5.8959063700631785E-10</v>
      </c>
      <c r="AE1009" s="68">
        <v>3.5575761458634108E-10</v>
      </c>
      <c r="AF1009" s="68">
        <v>1.587125361485118E-10</v>
      </c>
      <c r="AG1009" s="68">
        <v>3.6834251240329761E-11</v>
      </c>
      <c r="AH1009" s="68" t="s">
        <v>1107</v>
      </c>
    </row>
    <row r="1010" spans="1:34" s="68" customFormat="1" ht="14.5" x14ac:dyDescent="0.35">
      <c r="A1010" s="68" t="s">
        <v>832</v>
      </c>
      <c r="B1010" s="68" t="s">
        <v>41</v>
      </c>
      <c r="C1010" s="68" t="s">
        <v>10</v>
      </c>
      <c r="D1010" s="68" t="s">
        <v>42</v>
      </c>
      <c r="E1010" s="68" t="s">
        <v>12</v>
      </c>
      <c r="G1010" s="68" t="s">
        <v>14</v>
      </c>
      <c r="H1010" s="68" t="s">
        <v>1248</v>
      </c>
      <c r="I1010" s="68" t="s">
        <v>18</v>
      </c>
      <c r="J1010" s="68">
        <v>298</v>
      </c>
      <c r="K1010" s="68">
        <v>1.152138662003066E-10</v>
      </c>
      <c r="L1010" s="68">
        <v>2.439637522482852E-11</v>
      </c>
      <c r="M1010" s="68">
        <v>4.0238801823130918E-11</v>
      </c>
      <c r="N1010" s="68">
        <v>6.8399525314690193E-12</v>
      </c>
      <c r="O1010" s="68">
        <v>1.4623250293214879E-11</v>
      </c>
      <c r="P1010" s="68">
        <v>6.9170119392669477E-11</v>
      </c>
      <c r="Q1010" s="68">
        <v>3.6044290950871322E-10</v>
      </c>
      <c r="R1010" s="68">
        <v>2.652172653243276E-10</v>
      </c>
      <c r="S1010" s="68">
        <v>2.803265013850908E-10</v>
      </c>
      <c r="T1010" s="68">
        <v>1.7060085158155439E-10</v>
      </c>
      <c r="U1010" s="68">
        <v>5.4170078699973003E-11</v>
      </c>
      <c r="V1010" s="68">
        <v>8.5062910687432559E-11</v>
      </c>
      <c r="W1010" s="68">
        <v>1.636523916553032E-10</v>
      </c>
      <c r="X1010" s="68">
        <v>1.181876886868657E-9</v>
      </c>
      <c r="Y1010" s="68">
        <v>4.9779644072686205E-10</v>
      </c>
      <c r="Z1010" s="68">
        <v>5.09216245297302E-10</v>
      </c>
      <c r="AA1010" s="68">
        <v>1.1697654419035429E-9</v>
      </c>
      <c r="AB1010" s="68">
        <v>1.000644196562955E-9</v>
      </c>
      <c r="AC1010" s="68">
        <v>8.1485192303735996E-10</v>
      </c>
      <c r="AD1010" s="68">
        <v>1.010726806296545E-9</v>
      </c>
      <c r="AE1010" s="68">
        <v>6.0987019643372757E-10</v>
      </c>
      <c r="AF1010" s="68">
        <v>2.7207863339744879E-10</v>
      </c>
      <c r="AG1010" s="68">
        <v>6.3144430697708157E-11</v>
      </c>
      <c r="AH1010" s="68" t="s">
        <v>1107</v>
      </c>
    </row>
    <row r="1011" spans="1:34" s="68" customFormat="1" ht="14.5" x14ac:dyDescent="0.35">
      <c r="A1011" s="68" t="s">
        <v>832</v>
      </c>
      <c r="B1011" s="68" t="s">
        <v>41</v>
      </c>
      <c r="C1011" s="68" t="s">
        <v>10</v>
      </c>
      <c r="D1011" s="68" t="s">
        <v>42</v>
      </c>
      <c r="E1011" s="68" t="s">
        <v>12</v>
      </c>
      <c r="G1011" s="68" t="s">
        <v>14</v>
      </c>
      <c r="H1011" s="68" t="s">
        <v>1249</v>
      </c>
      <c r="I1011" s="68" t="s">
        <v>18</v>
      </c>
      <c r="J1011" s="68">
        <v>298</v>
      </c>
      <c r="K1011" s="68">
        <v>5.9527164203491758E-10</v>
      </c>
      <c r="L1011" s="68">
        <v>1.2604793866161401E-10</v>
      </c>
      <c r="M1011" s="68">
        <v>2.0790047608617639E-10</v>
      </c>
      <c r="N1011" s="68">
        <v>3.5339754745923273E-11</v>
      </c>
      <c r="O1011" s="68">
        <v>7.5553459848276885E-11</v>
      </c>
      <c r="P1011" s="68">
        <v>3.5737895019545889E-10</v>
      </c>
      <c r="Q1011" s="68">
        <v>1.862288365795018E-9</v>
      </c>
      <c r="R1011" s="68">
        <v>1.3702892041756929E-9</v>
      </c>
      <c r="S1011" s="68">
        <v>1.4483535904896361E-9</v>
      </c>
      <c r="T1011" s="68">
        <v>8.8143773317136438E-10</v>
      </c>
      <c r="U1011" s="68">
        <v>2.7987873994986049E-10</v>
      </c>
      <c r="V1011" s="68">
        <v>4.3949170521840153E-10</v>
      </c>
      <c r="W1011" s="68">
        <v>8.4553735688573322E-10</v>
      </c>
      <c r="X1011" s="68">
        <v>6.1063639154880624E-9</v>
      </c>
      <c r="Y1011" s="68">
        <v>2.5719482770887868E-9</v>
      </c>
      <c r="Z1011" s="68">
        <v>2.6309506007027268E-9</v>
      </c>
      <c r="AA1011" s="68">
        <v>6.0437881165016366E-9</v>
      </c>
      <c r="AB1011" s="68">
        <v>5.1699950155752702E-9</v>
      </c>
      <c r="AC1011" s="68">
        <v>4.2100682690263597E-9</v>
      </c>
      <c r="AD1011" s="68">
        <v>5.2220884991988148E-9</v>
      </c>
      <c r="AE1011" s="68">
        <v>3.150996014907592E-9</v>
      </c>
      <c r="AF1011" s="68">
        <v>1.405739605886819E-9</v>
      </c>
      <c r="AG1011" s="68">
        <v>3.2624622527149218E-10</v>
      </c>
      <c r="AH1011" s="68" t="s">
        <v>1107</v>
      </c>
    </row>
    <row r="1012" spans="1:34" s="68" customFormat="1" ht="14.5" x14ac:dyDescent="0.35">
      <c r="A1012" s="68" t="s">
        <v>832</v>
      </c>
      <c r="B1012" s="68" t="s">
        <v>9</v>
      </c>
      <c r="C1012" s="68" t="s">
        <v>10</v>
      </c>
      <c r="D1012" s="68" t="s">
        <v>11</v>
      </c>
      <c r="E1012" s="68" t="s">
        <v>12</v>
      </c>
      <c r="G1012" s="68" t="s">
        <v>14</v>
      </c>
      <c r="H1012" s="68" t="s">
        <v>908</v>
      </c>
      <c r="I1012" s="68" t="s">
        <v>16</v>
      </c>
      <c r="J1012" s="68">
        <v>25</v>
      </c>
      <c r="K1012" s="68">
        <v>1.4359535601767099E-7</v>
      </c>
      <c r="L1012" s="68">
        <v>3.3271845264864298E-7</v>
      </c>
      <c r="M1012" s="68">
        <v>5.3586708353355803E-8</v>
      </c>
      <c r="N1012" s="68">
        <v>1.37620887841934E-8</v>
      </c>
      <c r="O1012" s="68">
        <v>1.76871810216975E-8</v>
      </c>
      <c r="P1012" s="68">
        <v>2.8234627649052301E-8</v>
      </c>
      <c r="Q1012" s="68">
        <v>1.5995419666101001E-7</v>
      </c>
      <c r="R1012" s="68">
        <v>8.1725504397607497E-8</v>
      </c>
      <c r="S1012" s="68">
        <v>7.0075780142553297E-8</v>
      </c>
      <c r="T1012" s="68">
        <v>3.2532791093583701E-8</v>
      </c>
      <c r="U1012" s="68">
        <v>2.49671025583287E-8</v>
      </c>
      <c r="V1012" s="68">
        <v>9.6226697187276802E-9</v>
      </c>
      <c r="W1012" s="68">
        <v>1.26805512744551E-8</v>
      </c>
      <c r="X1012" s="68">
        <v>2.9741495717387699E-8</v>
      </c>
      <c r="Y1012" s="68">
        <v>5.2555721615842198E-8</v>
      </c>
      <c r="Z1012" s="68">
        <v>8.9915528665394002E-8</v>
      </c>
      <c r="AA1012" s="68">
        <v>1.2319980579954799E-7</v>
      </c>
      <c r="AB1012" s="68">
        <v>1.12675460088043E-7</v>
      </c>
      <c r="AC1012" s="68">
        <v>1.3429506742493301E-7</v>
      </c>
      <c r="AD1012" s="68">
        <v>1.6017706560728701E-7</v>
      </c>
      <c r="AE1012" s="68">
        <v>2.2555225999768299E-7</v>
      </c>
      <c r="AF1012" s="68">
        <v>2.1602747305886601E-7</v>
      </c>
      <c r="AG1012" s="68">
        <v>3.45901435510466E-7</v>
      </c>
      <c r="AH1012" s="68" t="s">
        <v>1035</v>
      </c>
    </row>
    <row r="1013" spans="1:34" s="68" customFormat="1" ht="14.5" x14ac:dyDescent="0.35">
      <c r="A1013" s="68" t="s">
        <v>832</v>
      </c>
      <c r="B1013" s="68" t="s">
        <v>41</v>
      </c>
      <c r="C1013" s="68" t="s">
        <v>10</v>
      </c>
      <c r="D1013" s="68" t="s">
        <v>42</v>
      </c>
      <c r="E1013" s="68" t="s">
        <v>12</v>
      </c>
      <c r="G1013" s="68" t="s">
        <v>14</v>
      </c>
      <c r="H1013" s="68" t="s">
        <v>1254</v>
      </c>
      <c r="I1013" s="68" t="s">
        <v>16</v>
      </c>
      <c r="J1013" s="68">
        <v>25</v>
      </c>
      <c r="W1013" s="68">
        <v>1.878012321152946E-7</v>
      </c>
      <c r="X1013" s="68">
        <v>2.2314157957187801E-7</v>
      </c>
      <c r="Y1013" s="68">
        <v>1.7437734508443421E-7</v>
      </c>
      <c r="Z1013" s="68">
        <v>2.0692987255246199E-7</v>
      </c>
      <c r="AA1013" s="68">
        <v>2.0930289088139599E-7</v>
      </c>
      <c r="AB1013" s="68">
        <v>3.0969972934769999E-8</v>
      </c>
      <c r="AH1013" s="68" t="s">
        <v>1109</v>
      </c>
    </row>
    <row r="1014" spans="1:34" s="68" customFormat="1" ht="14.5" x14ac:dyDescent="0.35">
      <c r="A1014" s="68" t="s">
        <v>832</v>
      </c>
      <c r="B1014" s="68" t="s">
        <v>41</v>
      </c>
      <c r="C1014" s="68" t="s">
        <v>10</v>
      </c>
      <c r="D1014" s="68" t="s">
        <v>42</v>
      </c>
      <c r="E1014" s="68" t="s">
        <v>12</v>
      </c>
      <c r="G1014" s="68" t="s">
        <v>14</v>
      </c>
      <c r="H1014" s="68" t="s">
        <v>1338</v>
      </c>
      <c r="I1014" s="68" t="s">
        <v>16</v>
      </c>
      <c r="J1014" s="68">
        <v>25</v>
      </c>
      <c r="W1014" s="68">
        <v>1.878012321152946E-7</v>
      </c>
      <c r="X1014" s="68">
        <v>2.2314157957187801E-7</v>
      </c>
      <c r="Y1014" s="68">
        <v>1.7437734508443421E-7</v>
      </c>
      <c r="Z1014" s="68">
        <v>2.0692987255246199E-7</v>
      </c>
      <c r="AA1014" s="68">
        <v>2.0930289088139599E-7</v>
      </c>
      <c r="AB1014" s="68">
        <v>3.0969972934769999E-8</v>
      </c>
      <c r="AH1014" s="68" t="s">
        <v>1109</v>
      </c>
    </row>
    <row r="1015" spans="1:34" s="68" customFormat="1" ht="14.5" x14ac:dyDescent="0.35">
      <c r="A1015" s="68" t="s">
        <v>832</v>
      </c>
      <c r="B1015" s="68" t="s">
        <v>41</v>
      </c>
      <c r="C1015" s="68" t="s">
        <v>10</v>
      </c>
      <c r="D1015" s="68" t="s">
        <v>42</v>
      </c>
      <c r="E1015" s="68" t="s">
        <v>12</v>
      </c>
      <c r="G1015" s="68" t="s">
        <v>14</v>
      </c>
      <c r="H1015" s="68" t="s">
        <v>1250</v>
      </c>
      <c r="I1015" s="68" t="s">
        <v>16</v>
      </c>
      <c r="J1015" s="68">
        <v>25</v>
      </c>
      <c r="W1015" s="68">
        <v>2.8170184817294191E-7</v>
      </c>
      <c r="X1015" s="68">
        <v>3.3471236935781703E-7</v>
      </c>
      <c r="Y1015" s="68">
        <v>2.6156601762665132E-7</v>
      </c>
      <c r="Z1015" s="68">
        <v>3.1039480882869298E-7</v>
      </c>
      <c r="AA1015" s="68">
        <v>3.13954336322094E-7</v>
      </c>
      <c r="AB1015" s="68">
        <v>4.6454959402155002E-8</v>
      </c>
      <c r="AH1015" s="68" t="s">
        <v>1109</v>
      </c>
    </row>
    <row r="1016" spans="1:34" s="68" customFormat="1" ht="14.5" x14ac:dyDescent="0.35">
      <c r="A1016" s="68" t="s">
        <v>832</v>
      </c>
      <c r="B1016" s="68" t="s">
        <v>41</v>
      </c>
      <c r="C1016" s="68" t="s">
        <v>10</v>
      </c>
      <c r="D1016" s="68" t="s">
        <v>42</v>
      </c>
      <c r="E1016" s="68" t="s">
        <v>12</v>
      </c>
      <c r="G1016" s="68" t="s">
        <v>14</v>
      </c>
      <c r="H1016" s="68" t="s">
        <v>1252</v>
      </c>
      <c r="I1016" s="68" t="s">
        <v>16</v>
      </c>
      <c r="J1016" s="68">
        <v>25</v>
      </c>
      <c r="W1016" s="68">
        <v>4.6950308028823649E-7</v>
      </c>
      <c r="X1016" s="68">
        <v>5.5785394892969501E-7</v>
      </c>
      <c r="Y1016" s="68">
        <v>4.3594336271108547E-7</v>
      </c>
      <c r="Z1016" s="68">
        <v>5.1732468138115505E-7</v>
      </c>
      <c r="AA1016" s="68">
        <v>5.2325722720349002E-7</v>
      </c>
      <c r="AB1016" s="68">
        <v>7.7424932336924995E-8</v>
      </c>
      <c r="AH1016" s="68" t="s">
        <v>1109</v>
      </c>
    </row>
    <row r="1017" spans="1:34" s="68" customFormat="1" ht="14.5" x14ac:dyDescent="0.35">
      <c r="A1017" s="68" t="s">
        <v>832</v>
      </c>
      <c r="B1017" s="68" t="s">
        <v>41</v>
      </c>
      <c r="C1017" s="68" t="s">
        <v>10</v>
      </c>
      <c r="D1017" s="68" t="s">
        <v>42</v>
      </c>
      <c r="E1017" s="68" t="s">
        <v>12</v>
      </c>
      <c r="G1017" s="68" t="s">
        <v>14</v>
      </c>
      <c r="H1017" s="68" t="s">
        <v>1251</v>
      </c>
      <c r="I1017" s="68" t="s">
        <v>16</v>
      </c>
      <c r="J1017" s="68">
        <v>25</v>
      </c>
      <c r="W1017" s="68">
        <v>4.6950308028823649E-7</v>
      </c>
      <c r="X1017" s="68">
        <v>5.5785394892969501E-7</v>
      </c>
      <c r="Y1017" s="68">
        <v>4.3594336271108547E-7</v>
      </c>
      <c r="Z1017" s="68">
        <v>5.1732468138115505E-7</v>
      </c>
      <c r="AA1017" s="68">
        <v>5.2325722720349002E-7</v>
      </c>
      <c r="AB1017" s="68">
        <v>7.7424932336924995E-8</v>
      </c>
      <c r="AH1017" s="68" t="s">
        <v>1109</v>
      </c>
    </row>
    <row r="1018" spans="1:34" s="68" customFormat="1" ht="14.5" x14ac:dyDescent="0.35">
      <c r="A1018" s="68" t="s">
        <v>832</v>
      </c>
      <c r="B1018" s="68" t="s">
        <v>41</v>
      </c>
      <c r="C1018" s="68" t="s">
        <v>10</v>
      </c>
      <c r="D1018" s="68" t="s">
        <v>42</v>
      </c>
      <c r="E1018" s="68" t="s">
        <v>12</v>
      </c>
      <c r="G1018" s="68" t="s">
        <v>14</v>
      </c>
      <c r="H1018" s="68" t="s">
        <v>1253</v>
      </c>
      <c r="I1018" s="68" t="s">
        <v>16</v>
      </c>
      <c r="J1018" s="68">
        <v>25</v>
      </c>
      <c r="W1018" s="68">
        <v>6.5730431240353117E-7</v>
      </c>
      <c r="X1018" s="68">
        <v>7.809955285015731E-7</v>
      </c>
      <c r="Y1018" s="68">
        <v>6.1032070779551974E-7</v>
      </c>
      <c r="Z1018" s="68">
        <v>7.2425455393361707E-7</v>
      </c>
      <c r="AA1018" s="68">
        <v>7.3256011808488609E-7</v>
      </c>
      <c r="AB1018" s="68">
        <v>1.08394905271695E-7</v>
      </c>
      <c r="AH1018" s="68" t="s">
        <v>1109</v>
      </c>
    </row>
    <row r="1019" spans="1:34" s="68" customFormat="1" ht="14.5" x14ac:dyDescent="0.35">
      <c r="A1019" s="68" t="s">
        <v>832</v>
      </c>
      <c r="B1019" s="68" t="s">
        <v>41</v>
      </c>
      <c r="C1019" s="68" t="s">
        <v>10</v>
      </c>
      <c r="D1019" s="68" t="s">
        <v>42</v>
      </c>
      <c r="E1019" s="68" t="s">
        <v>12</v>
      </c>
      <c r="G1019" s="68" t="s">
        <v>14</v>
      </c>
      <c r="H1019" s="68" t="s">
        <v>1255</v>
      </c>
      <c r="I1019" s="68" t="s">
        <v>16</v>
      </c>
      <c r="J1019" s="68">
        <v>25</v>
      </c>
      <c r="W1019" s="68">
        <v>1.126807392691767E-6</v>
      </c>
      <c r="X1019" s="68">
        <v>1.3388494774312681E-6</v>
      </c>
      <c r="Y1019" s="68">
        <v>1.0462640705066051E-6</v>
      </c>
      <c r="Z1019" s="68">
        <v>1.2415792353147719E-6</v>
      </c>
      <c r="AA1019" s="68">
        <v>1.255817345288376E-6</v>
      </c>
      <c r="AB1019" s="68">
        <v>1.8581983760862001E-7</v>
      </c>
      <c r="AH1019" s="68" t="s">
        <v>1109</v>
      </c>
    </row>
    <row r="1020" spans="1:34" s="68" customFormat="1" ht="14.5" x14ac:dyDescent="0.35">
      <c r="A1020" s="68" t="s">
        <v>832</v>
      </c>
      <c r="B1020" s="68" t="s">
        <v>41</v>
      </c>
      <c r="C1020" s="68" t="s">
        <v>10</v>
      </c>
      <c r="D1020" s="68" t="s">
        <v>42</v>
      </c>
      <c r="E1020" s="68" t="s">
        <v>12</v>
      </c>
      <c r="G1020" s="68" t="s">
        <v>14</v>
      </c>
      <c r="H1020" s="68" t="s">
        <v>1256</v>
      </c>
      <c r="I1020" s="68" t="s">
        <v>16</v>
      </c>
      <c r="J1020" s="68">
        <v>25</v>
      </c>
      <c r="W1020" s="68">
        <v>5.8218381955741321E-6</v>
      </c>
      <c r="X1020" s="68">
        <v>6.917388966728218E-6</v>
      </c>
      <c r="Y1020" s="68">
        <v>5.4056976976174601E-6</v>
      </c>
      <c r="Z1020" s="68">
        <v>6.4148260491263222E-6</v>
      </c>
      <c r="AA1020" s="68">
        <v>6.4883896173232764E-6</v>
      </c>
      <c r="AB1020" s="68">
        <v>9.6006916097786996E-7</v>
      </c>
      <c r="AH1020" s="68" t="s">
        <v>1109</v>
      </c>
    </row>
    <row r="1021" spans="1:34" s="68" customFormat="1" ht="14.5" x14ac:dyDescent="0.35">
      <c r="A1021" s="68" t="s">
        <v>832</v>
      </c>
      <c r="B1021" s="68" t="s">
        <v>9</v>
      </c>
      <c r="C1021" s="68" t="s">
        <v>10</v>
      </c>
      <c r="D1021" s="68" t="s">
        <v>11</v>
      </c>
      <c r="E1021" s="68" t="s">
        <v>12</v>
      </c>
      <c r="G1021" s="68" t="s">
        <v>14</v>
      </c>
      <c r="H1021" s="68" t="s">
        <v>908</v>
      </c>
      <c r="I1021" s="68" t="s">
        <v>18</v>
      </c>
      <c r="J1021" s="68">
        <v>298</v>
      </c>
      <c r="K1021" s="68">
        <v>3.42331328746129E-7</v>
      </c>
      <c r="L1021" s="68">
        <v>7.9320079111436405E-7</v>
      </c>
      <c r="M1021" s="68">
        <v>1.2775071271440001E-7</v>
      </c>
      <c r="N1021" s="68">
        <v>3.2808819661517E-8</v>
      </c>
      <c r="O1021" s="68">
        <v>4.2166239555726798E-8</v>
      </c>
      <c r="P1021" s="68">
        <v>6.7311352315340803E-8</v>
      </c>
      <c r="Q1021" s="68">
        <v>3.8133080483984698E-7</v>
      </c>
      <c r="R1021" s="68">
        <v>1.9483360248389599E-7</v>
      </c>
      <c r="S1021" s="68">
        <v>1.6706065985984699E-7</v>
      </c>
      <c r="T1021" s="68">
        <v>7.7558173967103498E-8</v>
      </c>
      <c r="U1021" s="68">
        <v>5.9521572499055697E-8</v>
      </c>
      <c r="V1021" s="68">
        <v>2.2940444609446801E-8</v>
      </c>
      <c r="W1021" s="68">
        <v>2.8670429318678801E-8</v>
      </c>
      <c r="X1021" s="68">
        <v>7.0899665165599595E-8</v>
      </c>
      <c r="Y1021" s="68">
        <v>1.2529360334489101E-7</v>
      </c>
      <c r="Z1021" s="68">
        <v>2.14358620338299E-7</v>
      </c>
      <c r="AA1021" s="68">
        <v>2.9370833702612202E-7</v>
      </c>
      <c r="AB1021" s="68">
        <v>2.6861829684989501E-7</v>
      </c>
      <c r="AC1021" s="68">
        <v>3.2015944074104102E-7</v>
      </c>
      <c r="AD1021" s="68">
        <v>3.8186212440777101E-7</v>
      </c>
      <c r="AE1021" s="68">
        <v>5.3771658783447704E-7</v>
      </c>
      <c r="AF1021" s="68">
        <v>5.1500949577233605E-7</v>
      </c>
      <c r="AG1021" s="68">
        <v>8.2462902225695098E-7</v>
      </c>
      <c r="AH1021" s="68" t="s">
        <v>1035</v>
      </c>
    </row>
    <row r="1022" spans="1:34" s="68" customFormat="1" ht="14.5" x14ac:dyDescent="0.35">
      <c r="A1022" s="68" t="s">
        <v>832</v>
      </c>
      <c r="B1022" s="68" t="s">
        <v>41</v>
      </c>
      <c r="C1022" s="68" t="s">
        <v>10</v>
      </c>
      <c r="D1022" s="68" t="s">
        <v>42</v>
      </c>
      <c r="E1022" s="68" t="s">
        <v>12</v>
      </c>
      <c r="G1022" s="68" t="s">
        <v>14</v>
      </c>
      <c r="H1022" s="68" t="s">
        <v>1254</v>
      </c>
      <c r="I1022" s="68" t="s">
        <v>18</v>
      </c>
      <c r="J1022" s="68">
        <v>298</v>
      </c>
      <c r="W1022" s="68">
        <v>4.4072254146656798E-7</v>
      </c>
      <c r="X1022" s="68">
        <v>5.2365750186030601E-7</v>
      </c>
      <c r="Y1022" s="68">
        <v>4.0922003457689601E-7</v>
      </c>
      <c r="Z1022" s="68">
        <v>4.8561267841249201E-7</v>
      </c>
      <c r="AA1022" s="68">
        <v>4.9118155917591802E-7</v>
      </c>
      <c r="AB1022" s="68">
        <v>7.2678783984671598E-8</v>
      </c>
      <c r="AH1022" s="68" t="s">
        <v>1109</v>
      </c>
    </row>
    <row r="1023" spans="1:34" s="68" customFormat="1" ht="14.5" x14ac:dyDescent="0.35">
      <c r="A1023" s="68" t="s">
        <v>832</v>
      </c>
      <c r="B1023" s="68" t="s">
        <v>41</v>
      </c>
      <c r="C1023" s="68" t="s">
        <v>10</v>
      </c>
      <c r="D1023" s="68" t="s">
        <v>42</v>
      </c>
      <c r="E1023" s="68" t="s">
        <v>12</v>
      </c>
      <c r="G1023" s="68" t="s">
        <v>14</v>
      </c>
      <c r="H1023" s="68" t="s">
        <v>1338</v>
      </c>
      <c r="I1023" s="68" t="s">
        <v>18</v>
      </c>
      <c r="J1023" s="68">
        <v>298</v>
      </c>
      <c r="W1023" s="68">
        <v>4.4072254146656798E-7</v>
      </c>
      <c r="X1023" s="68">
        <v>5.2365750186030601E-7</v>
      </c>
      <c r="Y1023" s="68">
        <v>4.0922003457689601E-7</v>
      </c>
      <c r="Z1023" s="68">
        <v>4.8561267841249201E-7</v>
      </c>
      <c r="AA1023" s="68">
        <v>4.9118155917591802E-7</v>
      </c>
      <c r="AB1023" s="68">
        <v>7.2678783984671598E-8</v>
      </c>
      <c r="AH1023" s="68" t="s">
        <v>1109</v>
      </c>
    </row>
    <row r="1024" spans="1:34" s="68" customFormat="1" ht="14.5" x14ac:dyDescent="0.35">
      <c r="A1024" s="68" t="s">
        <v>832</v>
      </c>
      <c r="B1024" s="68" t="s">
        <v>41</v>
      </c>
      <c r="C1024" s="68" t="s">
        <v>10</v>
      </c>
      <c r="D1024" s="68" t="s">
        <v>42</v>
      </c>
      <c r="E1024" s="68" t="s">
        <v>12</v>
      </c>
      <c r="G1024" s="68" t="s">
        <v>14</v>
      </c>
      <c r="H1024" s="68" t="s">
        <v>1250</v>
      </c>
      <c r="I1024" s="68" t="s">
        <v>18</v>
      </c>
      <c r="J1024" s="68">
        <v>298</v>
      </c>
      <c r="W1024" s="68">
        <v>6.6108381219985197E-7</v>
      </c>
      <c r="X1024" s="68">
        <v>7.8548625279045902E-7</v>
      </c>
      <c r="Y1024" s="68">
        <v>6.138300518653439E-7</v>
      </c>
      <c r="Z1024" s="68">
        <v>7.2841901761873792E-7</v>
      </c>
      <c r="AA1024" s="68">
        <v>7.3677233876387698E-7</v>
      </c>
      <c r="AB1024" s="68">
        <v>1.090181759770074E-7</v>
      </c>
      <c r="AH1024" s="68" t="s">
        <v>1109</v>
      </c>
    </row>
    <row r="1025" spans="1:34" s="68" customFormat="1" ht="14.5" x14ac:dyDescent="0.35">
      <c r="A1025" s="68" t="s">
        <v>832</v>
      </c>
      <c r="B1025" s="68" t="s">
        <v>41</v>
      </c>
      <c r="C1025" s="68" t="s">
        <v>10</v>
      </c>
      <c r="D1025" s="68" t="s">
        <v>42</v>
      </c>
      <c r="E1025" s="68" t="s">
        <v>12</v>
      </c>
      <c r="G1025" s="68" t="s">
        <v>14</v>
      </c>
      <c r="H1025" s="68" t="s">
        <v>1252</v>
      </c>
      <c r="I1025" s="68" t="s">
        <v>18</v>
      </c>
      <c r="J1025" s="68">
        <v>298</v>
      </c>
      <c r="W1025" s="68">
        <v>1.1018063536664199E-6</v>
      </c>
      <c r="X1025" s="68">
        <v>1.309143754650765E-6</v>
      </c>
      <c r="Y1025" s="68">
        <v>1.0230500864422399E-6</v>
      </c>
      <c r="Z1025" s="68">
        <v>1.21403169603123E-6</v>
      </c>
      <c r="AA1025" s="68">
        <v>1.227953897939795E-6</v>
      </c>
      <c r="AB1025" s="68">
        <v>1.8169695996167899E-7</v>
      </c>
      <c r="AH1025" s="68" t="s">
        <v>1109</v>
      </c>
    </row>
    <row r="1026" spans="1:34" s="68" customFormat="1" ht="14.5" x14ac:dyDescent="0.35">
      <c r="A1026" s="68" t="s">
        <v>832</v>
      </c>
      <c r="B1026" s="68" t="s">
        <v>41</v>
      </c>
      <c r="C1026" s="68" t="s">
        <v>10</v>
      </c>
      <c r="D1026" s="68" t="s">
        <v>42</v>
      </c>
      <c r="E1026" s="68" t="s">
        <v>12</v>
      </c>
      <c r="G1026" s="68" t="s">
        <v>14</v>
      </c>
      <c r="H1026" s="68" t="s">
        <v>1251</v>
      </c>
      <c r="I1026" s="68" t="s">
        <v>18</v>
      </c>
      <c r="J1026" s="68">
        <v>298</v>
      </c>
      <c r="W1026" s="68">
        <v>1.1018063536664199E-6</v>
      </c>
      <c r="X1026" s="68">
        <v>1.309143754650765E-6</v>
      </c>
      <c r="Y1026" s="68">
        <v>1.0230500864422399E-6</v>
      </c>
      <c r="Z1026" s="68">
        <v>1.21403169603123E-6</v>
      </c>
      <c r="AA1026" s="68">
        <v>1.227953897939795E-6</v>
      </c>
      <c r="AB1026" s="68">
        <v>1.8169695996167899E-7</v>
      </c>
      <c r="AH1026" s="68" t="s">
        <v>1109</v>
      </c>
    </row>
    <row r="1027" spans="1:34" s="68" customFormat="1" ht="14.5" x14ac:dyDescent="0.35">
      <c r="A1027" s="68" t="s">
        <v>832</v>
      </c>
      <c r="B1027" s="68" t="s">
        <v>41</v>
      </c>
      <c r="C1027" s="68" t="s">
        <v>10</v>
      </c>
      <c r="D1027" s="68" t="s">
        <v>42</v>
      </c>
      <c r="E1027" s="68" t="s">
        <v>12</v>
      </c>
      <c r="G1027" s="68" t="s">
        <v>14</v>
      </c>
      <c r="H1027" s="68" t="s">
        <v>1253</v>
      </c>
      <c r="I1027" s="68" t="s">
        <v>18</v>
      </c>
      <c r="J1027" s="68">
        <v>298</v>
      </c>
      <c r="W1027" s="68">
        <v>1.5425288951329879E-6</v>
      </c>
      <c r="X1027" s="68">
        <v>1.832801256511071E-6</v>
      </c>
      <c r="Y1027" s="68">
        <v>1.4322701210191359E-6</v>
      </c>
      <c r="Z1027" s="68">
        <v>1.6996443744437221E-6</v>
      </c>
      <c r="AA1027" s="68">
        <v>1.7191354571157129E-6</v>
      </c>
      <c r="AB1027" s="68">
        <v>2.5437574394635063E-7</v>
      </c>
      <c r="AH1027" s="68" t="s">
        <v>1109</v>
      </c>
    </row>
    <row r="1028" spans="1:34" s="68" customFormat="1" ht="14.5" x14ac:dyDescent="0.35">
      <c r="A1028" s="68" t="s">
        <v>832</v>
      </c>
      <c r="B1028" s="68" t="s">
        <v>41</v>
      </c>
      <c r="C1028" s="68" t="s">
        <v>10</v>
      </c>
      <c r="D1028" s="68" t="s">
        <v>42</v>
      </c>
      <c r="E1028" s="68" t="s">
        <v>12</v>
      </c>
      <c r="G1028" s="68" t="s">
        <v>14</v>
      </c>
      <c r="H1028" s="68" t="s">
        <v>1255</v>
      </c>
      <c r="I1028" s="68" t="s">
        <v>18</v>
      </c>
      <c r="J1028" s="68">
        <v>298</v>
      </c>
      <c r="W1028" s="68">
        <v>2.6443352487994079E-6</v>
      </c>
      <c r="X1028" s="68">
        <v>3.1419450111618361E-6</v>
      </c>
      <c r="Y1028" s="68">
        <v>2.455320207461376E-6</v>
      </c>
      <c r="Z1028" s="68">
        <v>2.9136760704749521E-6</v>
      </c>
      <c r="AA1028" s="68">
        <v>2.9470893550555079E-6</v>
      </c>
      <c r="AB1028" s="68">
        <v>4.3607270390802961E-7</v>
      </c>
      <c r="AH1028" s="68" t="s">
        <v>1109</v>
      </c>
    </row>
    <row r="1029" spans="1:34" s="68" customFormat="1" ht="14.5" x14ac:dyDescent="0.35">
      <c r="A1029" s="68" t="s">
        <v>832</v>
      </c>
      <c r="B1029" s="68" t="s">
        <v>41</v>
      </c>
      <c r="C1029" s="68" t="s">
        <v>10</v>
      </c>
      <c r="D1029" s="68" t="s">
        <v>42</v>
      </c>
      <c r="E1029" s="68" t="s">
        <v>12</v>
      </c>
      <c r="G1029" s="68" t="s">
        <v>14</v>
      </c>
      <c r="H1029" s="68" t="s">
        <v>1256</v>
      </c>
      <c r="I1029" s="68" t="s">
        <v>18</v>
      </c>
      <c r="J1029" s="68">
        <v>298</v>
      </c>
      <c r="W1029" s="68">
        <v>1.3662398785463611E-5</v>
      </c>
      <c r="X1029" s="68">
        <v>1.6233382557669491E-5</v>
      </c>
      <c r="Y1029" s="68">
        <v>1.268582107188378E-5</v>
      </c>
      <c r="Z1029" s="68">
        <v>1.505399303078725E-5</v>
      </c>
      <c r="AA1029" s="68">
        <v>1.522662833445346E-5</v>
      </c>
      <c r="AB1029" s="68">
        <v>2.25304230352482E-6</v>
      </c>
      <c r="AH1029" s="68" t="s">
        <v>1109</v>
      </c>
    </row>
    <row r="1030" spans="1:34" s="68" customFormat="1" ht="14.5" x14ac:dyDescent="0.35">
      <c r="A1030" s="68" t="s">
        <v>832</v>
      </c>
      <c r="B1030" s="68" t="s">
        <v>9</v>
      </c>
      <c r="C1030" s="68" t="s">
        <v>10</v>
      </c>
      <c r="D1030" s="68" t="s">
        <v>11</v>
      </c>
      <c r="E1030" s="68" t="s">
        <v>12</v>
      </c>
      <c r="G1030" s="68" t="s">
        <v>14</v>
      </c>
      <c r="H1030" s="68" t="s">
        <v>32</v>
      </c>
      <c r="I1030" s="68" t="s">
        <v>16</v>
      </c>
      <c r="J1030" s="68">
        <v>25</v>
      </c>
      <c r="K1030" s="68">
        <v>3.1581591200000002E-2</v>
      </c>
      <c r="L1030" s="68">
        <v>2.7557254400000099E-2</v>
      </c>
      <c r="M1030" s="68">
        <v>3.6307027200000001E-2</v>
      </c>
      <c r="N1030" s="68">
        <v>3.8169070400000102E-2</v>
      </c>
      <c r="O1030" s="68">
        <v>3.58734319999999E-2</v>
      </c>
      <c r="P1030" s="68">
        <v>3.7276488527999897E-2</v>
      </c>
      <c r="Q1030" s="68">
        <v>3.7123758399999998E-2</v>
      </c>
      <c r="R1030" s="68">
        <v>3.4720272800000097E-2</v>
      </c>
      <c r="S1030" s="68">
        <v>3.5998423999999897E-2</v>
      </c>
      <c r="T1030" s="68">
        <v>4.2046870901115203E-2</v>
      </c>
      <c r="U1030" s="68">
        <v>3.61001483095333E-2</v>
      </c>
      <c r="V1030" s="68">
        <v>2.63920490150788E-2</v>
      </c>
      <c r="W1030" s="68">
        <v>2.2967377996682799E-2</v>
      </c>
      <c r="X1030" s="68">
        <v>2.5871904872055498E-2</v>
      </c>
      <c r="Y1030" s="68">
        <v>2.5182861380343501E-2</v>
      </c>
      <c r="Z1030" s="68">
        <v>1.8382572018861201E-2</v>
      </c>
      <c r="AA1030" s="68">
        <v>1.18189190453663E-2</v>
      </c>
      <c r="AB1030" s="68">
        <v>1.1656465726768201E-2</v>
      </c>
      <c r="AC1030" s="68">
        <v>1.22603122415835E-2</v>
      </c>
      <c r="AD1030" s="68">
        <v>1.27746431237989E-2</v>
      </c>
      <c r="AE1030" s="68">
        <v>1.09406127052608E-2</v>
      </c>
      <c r="AF1030" s="68">
        <v>1.0681423623125E-2</v>
      </c>
      <c r="AG1030" s="68">
        <v>1.39208109024234E-2</v>
      </c>
      <c r="AH1030" s="68" t="s">
        <v>350</v>
      </c>
    </row>
    <row r="1031" spans="1:34" s="68" customFormat="1" ht="14.5" x14ac:dyDescent="0.35">
      <c r="A1031" s="68" t="s">
        <v>832</v>
      </c>
      <c r="B1031" s="68" t="s">
        <v>41</v>
      </c>
      <c r="C1031" s="68" t="s">
        <v>10</v>
      </c>
      <c r="D1031" s="68" t="s">
        <v>42</v>
      </c>
      <c r="E1031" s="68" t="s">
        <v>12</v>
      </c>
      <c r="G1031" s="68" t="s">
        <v>14</v>
      </c>
      <c r="H1031" s="68" t="s">
        <v>1261</v>
      </c>
      <c r="I1031" s="68" t="s">
        <v>16</v>
      </c>
      <c r="J1031" s="68">
        <v>25</v>
      </c>
      <c r="M1031" s="68">
        <v>1.2975150000000001E-6</v>
      </c>
      <c r="N1031" s="68">
        <v>3.0360000000000002E-8</v>
      </c>
      <c r="P1031" s="68">
        <v>2.13E-12</v>
      </c>
      <c r="Q1031" s="68">
        <v>1.9259999999999981E-11</v>
      </c>
      <c r="R1031" s="68">
        <v>1.431E-8</v>
      </c>
      <c r="T1031" s="68">
        <v>1.0499999999999999E-11</v>
      </c>
      <c r="U1031" s="68">
        <v>1.0499999999999999E-11</v>
      </c>
      <c r="AH1031" s="68" t="s">
        <v>419</v>
      </c>
    </row>
    <row r="1032" spans="1:34" s="68" customFormat="1" ht="14.5" x14ac:dyDescent="0.35">
      <c r="A1032" s="68" t="s">
        <v>832</v>
      </c>
      <c r="B1032" s="68" t="s">
        <v>41</v>
      </c>
      <c r="C1032" s="68" t="s">
        <v>10</v>
      </c>
      <c r="D1032" s="68" t="s">
        <v>42</v>
      </c>
      <c r="E1032" s="68" t="s">
        <v>12</v>
      </c>
      <c r="G1032" s="68" t="s">
        <v>14</v>
      </c>
      <c r="H1032" s="68" t="s">
        <v>1339</v>
      </c>
      <c r="I1032" s="68" t="s">
        <v>16</v>
      </c>
      <c r="J1032" s="68">
        <v>25</v>
      </c>
      <c r="M1032" s="68">
        <v>1.2975150000000001E-6</v>
      </c>
      <c r="N1032" s="68">
        <v>3.0360000000000002E-8</v>
      </c>
      <c r="P1032" s="68">
        <v>2.13E-12</v>
      </c>
      <c r="Q1032" s="68">
        <v>1.9259999999999981E-11</v>
      </c>
      <c r="R1032" s="68">
        <v>1.431E-8</v>
      </c>
      <c r="T1032" s="68">
        <v>1.0499999999999999E-11</v>
      </c>
      <c r="U1032" s="68">
        <v>1.0499999999999999E-11</v>
      </c>
      <c r="AH1032" s="68" t="s">
        <v>419</v>
      </c>
    </row>
    <row r="1033" spans="1:34" s="68" customFormat="1" ht="14.5" x14ac:dyDescent="0.35">
      <c r="A1033" s="68" t="s">
        <v>832</v>
      </c>
      <c r="B1033" s="68" t="s">
        <v>41</v>
      </c>
      <c r="C1033" s="68" t="s">
        <v>10</v>
      </c>
      <c r="D1033" s="68" t="s">
        <v>42</v>
      </c>
      <c r="E1033" s="68" t="s">
        <v>12</v>
      </c>
      <c r="G1033" s="68" t="s">
        <v>14</v>
      </c>
      <c r="H1033" s="68" t="s">
        <v>1257</v>
      </c>
      <c r="I1033" s="68" t="s">
        <v>16</v>
      </c>
      <c r="J1033" s="68">
        <v>25</v>
      </c>
      <c r="M1033" s="68">
        <v>1.9462725000000001E-6</v>
      </c>
      <c r="N1033" s="68">
        <v>4.5540000000000003E-8</v>
      </c>
      <c r="P1033" s="68">
        <v>3.195E-12</v>
      </c>
      <c r="Q1033" s="68">
        <v>2.8889999999999971E-11</v>
      </c>
      <c r="R1033" s="68">
        <v>2.1465000000000001E-8</v>
      </c>
      <c r="T1033" s="68">
        <v>1.5750000000000001E-11</v>
      </c>
      <c r="U1033" s="68">
        <v>1.5750000000000001E-11</v>
      </c>
      <c r="AH1033" s="68" t="s">
        <v>419</v>
      </c>
    </row>
    <row r="1034" spans="1:34" s="68" customFormat="1" ht="14.5" x14ac:dyDescent="0.35">
      <c r="A1034" s="68" t="s">
        <v>832</v>
      </c>
      <c r="B1034" s="68" t="s">
        <v>41</v>
      </c>
      <c r="C1034" s="68" t="s">
        <v>10</v>
      </c>
      <c r="D1034" s="68" t="s">
        <v>42</v>
      </c>
      <c r="E1034" s="68" t="s">
        <v>12</v>
      </c>
      <c r="G1034" s="68" t="s">
        <v>14</v>
      </c>
      <c r="H1034" s="68" t="s">
        <v>1259</v>
      </c>
      <c r="I1034" s="68" t="s">
        <v>16</v>
      </c>
      <c r="J1034" s="68">
        <v>25</v>
      </c>
      <c r="M1034" s="68">
        <v>3.2437875000000002E-6</v>
      </c>
      <c r="N1034" s="68">
        <v>7.5899999999999998E-8</v>
      </c>
      <c r="P1034" s="68">
        <v>5.325E-12</v>
      </c>
      <c r="Q1034" s="68">
        <v>4.8149999999999958E-11</v>
      </c>
      <c r="R1034" s="68">
        <v>3.5775000000000001E-8</v>
      </c>
      <c r="T1034" s="68">
        <v>2.625E-11</v>
      </c>
      <c r="U1034" s="68">
        <v>2.625E-11</v>
      </c>
      <c r="AH1034" s="68" t="s">
        <v>419</v>
      </c>
    </row>
    <row r="1035" spans="1:34" s="68" customFormat="1" ht="14.5" x14ac:dyDescent="0.35">
      <c r="A1035" s="68" t="s">
        <v>832</v>
      </c>
      <c r="B1035" s="68" t="s">
        <v>41</v>
      </c>
      <c r="C1035" s="68" t="s">
        <v>10</v>
      </c>
      <c r="D1035" s="68" t="s">
        <v>42</v>
      </c>
      <c r="E1035" s="68" t="s">
        <v>12</v>
      </c>
      <c r="G1035" s="68" t="s">
        <v>14</v>
      </c>
      <c r="H1035" s="68" t="s">
        <v>1258</v>
      </c>
      <c r="I1035" s="68" t="s">
        <v>16</v>
      </c>
      <c r="J1035" s="68">
        <v>25</v>
      </c>
      <c r="M1035" s="68">
        <v>3.2437875000000002E-6</v>
      </c>
      <c r="N1035" s="68">
        <v>7.5899999999999998E-8</v>
      </c>
      <c r="P1035" s="68">
        <v>5.325E-12</v>
      </c>
      <c r="Q1035" s="68">
        <v>4.8149999999999958E-11</v>
      </c>
      <c r="R1035" s="68">
        <v>3.5775000000000001E-8</v>
      </c>
      <c r="T1035" s="68">
        <v>2.625E-11</v>
      </c>
      <c r="U1035" s="68">
        <v>2.625E-11</v>
      </c>
      <c r="AH1035" s="68" t="s">
        <v>419</v>
      </c>
    </row>
    <row r="1036" spans="1:34" s="68" customFormat="1" ht="14.5" x14ac:dyDescent="0.35">
      <c r="A1036" s="68" t="s">
        <v>832</v>
      </c>
      <c r="B1036" s="68" t="s">
        <v>41</v>
      </c>
      <c r="C1036" s="68" t="s">
        <v>10</v>
      </c>
      <c r="D1036" s="68" t="s">
        <v>42</v>
      </c>
      <c r="E1036" s="68" t="s">
        <v>12</v>
      </c>
      <c r="G1036" s="68" t="s">
        <v>14</v>
      </c>
      <c r="H1036" s="68" t="s">
        <v>1260</v>
      </c>
      <c r="I1036" s="68" t="s">
        <v>16</v>
      </c>
      <c r="J1036" s="68">
        <v>25</v>
      </c>
      <c r="M1036" s="68">
        <v>4.5413025000000011E-6</v>
      </c>
      <c r="N1036" s="68">
        <v>1.0626E-7</v>
      </c>
      <c r="P1036" s="68">
        <v>7.455E-12</v>
      </c>
      <c r="Q1036" s="68">
        <v>6.7409999999999938E-11</v>
      </c>
      <c r="R1036" s="68">
        <v>5.0085000000000001E-8</v>
      </c>
      <c r="T1036" s="68">
        <v>3.6750000000000009E-11</v>
      </c>
      <c r="U1036" s="68">
        <v>3.6750000000000009E-11</v>
      </c>
      <c r="AH1036" s="68" t="s">
        <v>419</v>
      </c>
    </row>
    <row r="1037" spans="1:34" s="68" customFormat="1" ht="14.5" x14ac:dyDescent="0.35">
      <c r="A1037" s="68" t="s">
        <v>832</v>
      </c>
      <c r="B1037" s="68" t="s">
        <v>41</v>
      </c>
      <c r="C1037" s="68" t="s">
        <v>10</v>
      </c>
      <c r="D1037" s="68" t="s">
        <v>42</v>
      </c>
      <c r="E1037" s="68" t="s">
        <v>12</v>
      </c>
      <c r="G1037" s="68" t="s">
        <v>14</v>
      </c>
      <c r="H1037" s="68" t="s">
        <v>1262</v>
      </c>
      <c r="I1037" s="68" t="s">
        <v>16</v>
      </c>
      <c r="J1037" s="68">
        <v>25</v>
      </c>
      <c r="M1037" s="68">
        <v>7.7850900000000004E-6</v>
      </c>
      <c r="N1037" s="68">
        <v>1.8216000000000001E-7</v>
      </c>
      <c r="P1037" s="68">
        <v>1.278E-11</v>
      </c>
      <c r="Q1037" s="68">
        <v>1.155599999999999E-10</v>
      </c>
      <c r="R1037" s="68">
        <v>8.5859999999999989E-8</v>
      </c>
      <c r="T1037" s="68">
        <v>6.3000000000000002E-11</v>
      </c>
      <c r="U1037" s="68">
        <v>6.3000000000000002E-11</v>
      </c>
      <c r="AH1037" s="68" t="s">
        <v>419</v>
      </c>
    </row>
    <row r="1038" spans="1:34" s="68" customFormat="1" ht="14.5" x14ac:dyDescent="0.35">
      <c r="A1038" s="68" t="s">
        <v>832</v>
      </c>
      <c r="B1038" s="68" t="s">
        <v>41</v>
      </c>
      <c r="C1038" s="68" t="s">
        <v>10</v>
      </c>
      <c r="D1038" s="68" t="s">
        <v>42</v>
      </c>
      <c r="E1038" s="68" t="s">
        <v>12</v>
      </c>
      <c r="G1038" s="68" t="s">
        <v>14</v>
      </c>
      <c r="H1038" s="68" t="s">
        <v>1263</v>
      </c>
      <c r="I1038" s="68" t="s">
        <v>16</v>
      </c>
      <c r="J1038" s="68">
        <v>25</v>
      </c>
      <c r="M1038" s="68">
        <v>4.0222965000000002E-5</v>
      </c>
      <c r="N1038" s="68">
        <v>9.4115999999999994E-7</v>
      </c>
      <c r="P1038" s="68">
        <v>6.6029999999999991E-11</v>
      </c>
      <c r="Q1038" s="68">
        <v>5.9705999999999938E-10</v>
      </c>
      <c r="R1038" s="68">
        <v>4.4360999999999999E-7</v>
      </c>
      <c r="T1038" s="68">
        <v>3.2550000000000001E-10</v>
      </c>
      <c r="U1038" s="68">
        <v>3.2550000000000001E-10</v>
      </c>
      <c r="AH1038" s="68" t="s">
        <v>419</v>
      </c>
    </row>
    <row r="1039" spans="1:34" s="68" customFormat="1" ht="14.5" x14ac:dyDescent="0.35">
      <c r="A1039" s="68" t="s">
        <v>832</v>
      </c>
      <c r="B1039" s="68" t="s">
        <v>9</v>
      </c>
      <c r="C1039" s="68" t="s">
        <v>10</v>
      </c>
      <c r="D1039" s="68" t="s">
        <v>11</v>
      </c>
      <c r="E1039" s="68" t="s">
        <v>12</v>
      </c>
      <c r="G1039" s="68" t="s">
        <v>14</v>
      </c>
      <c r="H1039" s="68" t="s">
        <v>32</v>
      </c>
      <c r="I1039" s="68" t="s">
        <v>18</v>
      </c>
      <c r="J1039" s="68">
        <v>298</v>
      </c>
      <c r="K1039" s="68">
        <v>4.9409399432399997E-2</v>
      </c>
      <c r="L1039" s="68">
        <v>4.3113324508800101E-2</v>
      </c>
      <c r="M1039" s="68">
        <v>5.68023440544001E-2</v>
      </c>
      <c r="N1039" s="68">
        <v>5.9715510640800197E-2</v>
      </c>
      <c r="O1039" s="68">
        <v>5.6123984363999901E-2</v>
      </c>
      <c r="P1039" s="68">
        <v>5.83190663020558E-2</v>
      </c>
      <c r="Q1039" s="68">
        <v>5.8080120016799998E-2</v>
      </c>
      <c r="R1039" s="68">
        <v>5.4319866795600198E-2</v>
      </c>
      <c r="S1039" s="68">
        <v>5.63195343479998E-2</v>
      </c>
      <c r="T1039" s="68">
        <v>6.5782329524794805E-2</v>
      </c>
      <c r="U1039" s="68">
        <v>5.6478682030264897E-2</v>
      </c>
      <c r="V1039" s="68">
        <v>4.5394705631422602E-2</v>
      </c>
      <c r="W1039" s="68">
        <v>3.9409507923848397E-2</v>
      </c>
      <c r="X1039" s="68">
        <v>4.90961757733459E-2</v>
      </c>
      <c r="Y1039" s="68">
        <v>4.3808149516834698E-2</v>
      </c>
      <c r="Z1039" s="68">
        <v>3.8506832787734702E-2</v>
      </c>
      <c r="AA1039" s="68">
        <v>2.5277533645808401E-2</v>
      </c>
      <c r="AB1039" s="68">
        <v>2.6482506174006801E-2</v>
      </c>
      <c r="AC1039" s="68">
        <v>2.49019776703986E-2</v>
      </c>
      <c r="AD1039" s="68">
        <v>2.5417892860082999E-2</v>
      </c>
      <c r="AE1039" s="68">
        <v>2.2751778086810899E-2</v>
      </c>
      <c r="AF1039" s="68">
        <v>2.2656186095417401E-2</v>
      </c>
      <c r="AG1039" s="68">
        <v>2.7404936891369702E-2</v>
      </c>
      <c r="AH1039" s="68" t="s">
        <v>350</v>
      </c>
    </row>
    <row r="1040" spans="1:34" s="68" customFormat="1" ht="14.5" x14ac:dyDescent="0.35">
      <c r="A1040" s="68" t="s">
        <v>832</v>
      </c>
      <c r="B1040" s="68" t="s">
        <v>41</v>
      </c>
      <c r="C1040" s="68" t="s">
        <v>10</v>
      </c>
      <c r="D1040" s="68" t="s">
        <v>42</v>
      </c>
      <c r="E1040" s="68" t="s">
        <v>12</v>
      </c>
      <c r="G1040" s="68" t="s">
        <v>14</v>
      </c>
      <c r="H1040" s="68" t="s">
        <v>1261</v>
      </c>
      <c r="I1040" s="68" t="s">
        <v>17</v>
      </c>
      <c r="J1040" s="68">
        <v>1</v>
      </c>
      <c r="M1040" s="68">
        <v>1.2886918979999999E-3</v>
      </c>
      <c r="N1040" s="68">
        <v>3.0153552000000001E-5</v>
      </c>
      <c r="P1040" s="68">
        <v>2.1155160000000001E-9</v>
      </c>
      <c r="Q1040" s="68">
        <v>1.9129031999999979E-8</v>
      </c>
      <c r="R1040" s="68">
        <v>1.4212692E-5</v>
      </c>
      <c r="T1040" s="68">
        <v>1.04286E-8</v>
      </c>
      <c r="U1040" s="68">
        <v>1.04286E-8</v>
      </c>
      <c r="AH1040" s="68" t="s">
        <v>419</v>
      </c>
    </row>
    <row r="1041" spans="1:34" s="68" customFormat="1" ht="14.5" x14ac:dyDescent="0.35">
      <c r="A1041" s="68" t="s">
        <v>832</v>
      </c>
      <c r="B1041" s="68" t="s">
        <v>41</v>
      </c>
      <c r="C1041" s="68" t="s">
        <v>10</v>
      </c>
      <c r="D1041" s="68" t="s">
        <v>42</v>
      </c>
      <c r="E1041" s="68" t="s">
        <v>12</v>
      </c>
      <c r="G1041" s="68" t="s">
        <v>14</v>
      </c>
      <c r="H1041" s="68" t="s">
        <v>1339</v>
      </c>
      <c r="I1041" s="68" t="s">
        <v>17</v>
      </c>
      <c r="J1041" s="68">
        <v>1</v>
      </c>
      <c r="M1041" s="68">
        <v>1.2886918979999999E-3</v>
      </c>
      <c r="N1041" s="68">
        <v>3.0153552000000001E-5</v>
      </c>
      <c r="P1041" s="68">
        <v>2.1155160000000001E-9</v>
      </c>
      <c r="Q1041" s="68">
        <v>1.9129031999999979E-8</v>
      </c>
      <c r="R1041" s="68">
        <v>1.4212692E-5</v>
      </c>
      <c r="T1041" s="68">
        <v>1.04286E-8</v>
      </c>
      <c r="U1041" s="68">
        <v>1.04286E-8</v>
      </c>
      <c r="AH1041" s="68" t="s">
        <v>419</v>
      </c>
    </row>
    <row r="1042" spans="1:34" s="68" customFormat="1" ht="14.5" x14ac:dyDescent="0.35">
      <c r="A1042" s="68" t="s">
        <v>832</v>
      </c>
      <c r="B1042" s="68" t="s">
        <v>41</v>
      </c>
      <c r="C1042" s="68" t="s">
        <v>10</v>
      </c>
      <c r="D1042" s="68" t="s">
        <v>42</v>
      </c>
      <c r="E1042" s="68" t="s">
        <v>12</v>
      </c>
      <c r="G1042" s="68" t="s">
        <v>14</v>
      </c>
      <c r="H1042" s="68" t="s">
        <v>1257</v>
      </c>
      <c r="I1042" s="68" t="s">
        <v>17</v>
      </c>
      <c r="J1042" s="68">
        <v>1</v>
      </c>
      <c r="M1042" s="68">
        <v>1.9330378469999999E-3</v>
      </c>
      <c r="N1042" s="68">
        <v>4.5230328000000003E-5</v>
      </c>
      <c r="P1042" s="68">
        <v>3.1732740000000002E-9</v>
      </c>
      <c r="Q1042" s="68">
        <v>2.869354799999997E-8</v>
      </c>
      <c r="R1042" s="68">
        <v>2.1319038000000001E-5</v>
      </c>
      <c r="T1042" s="68">
        <v>1.5642900000000001E-8</v>
      </c>
      <c r="U1042" s="68">
        <v>1.5642900000000001E-8</v>
      </c>
      <c r="AH1042" s="68" t="s">
        <v>419</v>
      </c>
    </row>
    <row r="1043" spans="1:34" s="68" customFormat="1" ht="14.5" x14ac:dyDescent="0.35">
      <c r="A1043" s="68" t="s">
        <v>832</v>
      </c>
      <c r="B1043" s="68" t="s">
        <v>41</v>
      </c>
      <c r="C1043" s="68" t="s">
        <v>10</v>
      </c>
      <c r="D1043" s="68" t="s">
        <v>42</v>
      </c>
      <c r="E1043" s="68" t="s">
        <v>12</v>
      </c>
      <c r="G1043" s="68" t="s">
        <v>14</v>
      </c>
      <c r="H1043" s="68" t="s">
        <v>1259</v>
      </c>
      <c r="I1043" s="68" t="s">
        <v>17</v>
      </c>
      <c r="J1043" s="68">
        <v>1</v>
      </c>
      <c r="M1043" s="68">
        <v>3.2217297450000001E-3</v>
      </c>
      <c r="N1043" s="68">
        <v>7.538388E-5</v>
      </c>
      <c r="P1043" s="68">
        <v>5.2887900000000003E-9</v>
      </c>
      <c r="Q1043" s="68">
        <v>4.782257999999995E-8</v>
      </c>
      <c r="R1043" s="68">
        <v>3.5531729999999999E-5</v>
      </c>
      <c r="T1043" s="68">
        <v>2.60715E-8</v>
      </c>
      <c r="U1043" s="68">
        <v>2.60715E-8</v>
      </c>
      <c r="AH1043" s="68" t="s">
        <v>419</v>
      </c>
    </row>
    <row r="1044" spans="1:34" s="68" customFormat="1" ht="14.5" x14ac:dyDescent="0.35">
      <c r="A1044" s="68" t="s">
        <v>832</v>
      </c>
      <c r="B1044" s="68" t="s">
        <v>41</v>
      </c>
      <c r="C1044" s="68" t="s">
        <v>10</v>
      </c>
      <c r="D1044" s="68" t="s">
        <v>42</v>
      </c>
      <c r="E1044" s="68" t="s">
        <v>12</v>
      </c>
      <c r="G1044" s="68" t="s">
        <v>14</v>
      </c>
      <c r="H1044" s="68" t="s">
        <v>1258</v>
      </c>
      <c r="I1044" s="68" t="s">
        <v>17</v>
      </c>
      <c r="J1044" s="68">
        <v>1</v>
      </c>
      <c r="M1044" s="68">
        <v>3.2217297450000001E-3</v>
      </c>
      <c r="N1044" s="68">
        <v>7.538388E-5</v>
      </c>
      <c r="P1044" s="68">
        <v>5.2887900000000003E-9</v>
      </c>
      <c r="Q1044" s="68">
        <v>4.782257999999995E-8</v>
      </c>
      <c r="R1044" s="68">
        <v>3.5531729999999999E-5</v>
      </c>
      <c r="T1044" s="68">
        <v>2.60715E-8</v>
      </c>
      <c r="U1044" s="68">
        <v>2.60715E-8</v>
      </c>
      <c r="AH1044" s="68" t="s">
        <v>419</v>
      </c>
    </row>
    <row r="1045" spans="1:34" s="68" customFormat="1" ht="14.5" x14ac:dyDescent="0.35">
      <c r="A1045" s="68" t="s">
        <v>832</v>
      </c>
      <c r="B1045" s="68" t="s">
        <v>41</v>
      </c>
      <c r="C1045" s="68" t="s">
        <v>10</v>
      </c>
      <c r="D1045" s="68" t="s">
        <v>42</v>
      </c>
      <c r="E1045" s="68" t="s">
        <v>12</v>
      </c>
      <c r="G1045" s="68" t="s">
        <v>14</v>
      </c>
      <c r="H1045" s="68" t="s">
        <v>1260</v>
      </c>
      <c r="I1045" s="68" t="s">
        <v>17</v>
      </c>
      <c r="J1045" s="68">
        <v>1</v>
      </c>
      <c r="M1045" s="68">
        <v>4.510421643000001E-3</v>
      </c>
      <c r="N1045" s="68">
        <v>1.05537432E-4</v>
      </c>
      <c r="P1045" s="68">
        <v>7.4043059999999996E-9</v>
      </c>
      <c r="Q1045" s="68">
        <v>6.6951611999999932E-8</v>
      </c>
      <c r="R1045" s="68">
        <v>4.9744421999999998E-5</v>
      </c>
      <c r="T1045" s="68">
        <v>3.6500100000000001E-8</v>
      </c>
      <c r="U1045" s="68">
        <v>3.6500100000000001E-8</v>
      </c>
      <c r="AH1045" s="68" t="s">
        <v>419</v>
      </c>
    </row>
    <row r="1046" spans="1:34" s="68" customFormat="1" ht="14.5" x14ac:dyDescent="0.35">
      <c r="A1046" s="68" t="s">
        <v>832</v>
      </c>
      <c r="B1046" s="68" t="s">
        <v>41</v>
      </c>
      <c r="C1046" s="68" t="s">
        <v>10</v>
      </c>
      <c r="D1046" s="68" t="s">
        <v>42</v>
      </c>
      <c r="E1046" s="68" t="s">
        <v>12</v>
      </c>
      <c r="G1046" s="68" t="s">
        <v>14</v>
      </c>
      <c r="H1046" s="68" t="s">
        <v>1262</v>
      </c>
      <c r="I1046" s="68" t="s">
        <v>17</v>
      </c>
      <c r="J1046" s="68">
        <v>1</v>
      </c>
      <c r="M1046" s="68">
        <v>7.7321513879999998E-3</v>
      </c>
      <c r="N1046" s="68">
        <v>1.8092131200000001E-4</v>
      </c>
      <c r="P1046" s="68">
        <v>1.2693096000000001E-8</v>
      </c>
      <c r="Q1046" s="68">
        <v>1.147741919999999E-7</v>
      </c>
      <c r="R1046" s="68">
        <v>8.5276152000000004E-5</v>
      </c>
      <c r="T1046" s="68">
        <v>6.2571599999999991E-8</v>
      </c>
      <c r="U1046" s="68">
        <v>6.2571599999999991E-8</v>
      </c>
      <c r="AH1046" s="68" t="s">
        <v>419</v>
      </c>
    </row>
    <row r="1047" spans="1:34" s="68" customFormat="1" ht="14.5" x14ac:dyDescent="0.35">
      <c r="A1047" s="68" t="s">
        <v>832</v>
      </c>
      <c r="B1047" s="68" t="s">
        <v>41</v>
      </c>
      <c r="C1047" s="68" t="s">
        <v>10</v>
      </c>
      <c r="D1047" s="68" t="s">
        <v>42</v>
      </c>
      <c r="E1047" s="68" t="s">
        <v>12</v>
      </c>
      <c r="G1047" s="68" t="s">
        <v>14</v>
      </c>
      <c r="H1047" s="68" t="s">
        <v>1263</v>
      </c>
      <c r="I1047" s="68" t="s">
        <v>17</v>
      </c>
      <c r="J1047" s="68">
        <v>1</v>
      </c>
      <c r="M1047" s="68">
        <v>3.9949448838000001E-2</v>
      </c>
      <c r="N1047" s="68">
        <v>9.3476011199999996E-4</v>
      </c>
      <c r="P1047" s="68">
        <v>6.5580995999999995E-8</v>
      </c>
      <c r="Q1047" s="68">
        <v>5.9299999199999942E-7</v>
      </c>
      <c r="R1047" s="68">
        <v>4.4059345200000001E-4</v>
      </c>
      <c r="T1047" s="68">
        <v>3.2328659999999998E-7</v>
      </c>
      <c r="U1047" s="68">
        <v>3.2328659999999998E-7</v>
      </c>
      <c r="AH1047" s="68" t="s">
        <v>419</v>
      </c>
    </row>
    <row r="1048" spans="1:34" s="68" customFormat="1" ht="14.5" x14ac:dyDescent="0.35">
      <c r="A1048" s="68" t="s">
        <v>832</v>
      </c>
      <c r="B1048" s="68" t="s">
        <v>9</v>
      </c>
      <c r="C1048" s="68" t="s">
        <v>10</v>
      </c>
      <c r="D1048" s="68" t="s">
        <v>11</v>
      </c>
      <c r="E1048" s="68" t="s">
        <v>12</v>
      </c>
      <c r="G1048" s="68" t="s">
        <v>14</v>
      </c>
      <c r="H1048" s="68" t="s">
        <v>885</v>
      </c>
      <c r="I1048" s="68" t="s">
        <v>16</v>
      </c>
      <c r="J1048" s="68">
        <v>25</v>
      </c>
      <c r="V1048" s="68">
        <v>3.5396625000000001E-5</v>
      </c>
      <c r="W1048" s="68">
        <v>1.79940806584893E-3</v>
      </c>
      <c r="X1048" s="68">
        <v>1.7042477580168399E-3</v>
      </c>
      <c r="Y1048" s="68">
        <v>1.72349226082181E-3</v>
      </c>
      <c r="Z1048" s="68">
        <v>1.79151385147923E-3</v>
      </c>
      <c r="AA1048" s="68">
        <v>1.72854656289721E-3</v>
      </c>
      <c r="AB1048" s="68">
        <v>1.66468798477535E-3</v>
      </c>
      <c r="AC1048" s="68">
        <v>1.6757546709489301E-3</v>
      </c>
      <c r="AD1048" s="68">
        <v>1.62647998421344E-3</v>
      </c>
      <c r="AE1048" s="68">
        <v>1.6017942679217999E-3</v>
      </c>
      <c r="AF1048" s="68">
        <v>1.52046838733238E-3</v>
      </c>
      <c r="AG1048" s="68">
        <v>1.4585562776371101E-3</v>
      </c>
      <c r="AH1048" s="68" t="s">
        <v>886</v>
      </c>
    </row>
    <row r="1049" spans="1:34" s="68" customFormat="1" ht="14.5" x14ac:dyDescent="0.35">
      <c r="A1049" s="68" t="s">
        <v>832</v>
      </c>
      <c r="B1049" s="68" t="s">
        <v>41</v>
      </c>
      <c r="C1049" s="68" t="s">
        <v>10</v>
      </c>
      <c r="D1049" s="68" t="s">
        <v>42</v>
      </c>
      <c r="E1049" s="68" t="s">
        <v>12</v>
      </c>
      <c r="G1049" s="68" t="s">
        <v>14</v>
      </c>
      <c r="H1049" s="68" t="s">
        <v>1261</v>
      </c>
      <c r="I1049" s="68" t="s">
        <v>18</v>
      </c>
      <c r="J1049" s="68">
        <v>298</v>
      </c>
      <c r="M1049" s="68">
        <v>3.0932757599999998E-6</v>
      </c>
      <c r="N1049" s="68">
        <v>7.2378240000000197E-8</v>
      </c>
      <c r="P1049" s="68">
        <v>5.0779200000000208E-12</v>
      </c>
      <c r="Q1049" s="68">
        <v>4.5915839999999998E-11</v>
      </c>
      <c r="R1049" s="68">
        <v>3.4115039999999998E-8</v>
      </c>
      <c r="T1049" s="68">
        <v>2.5032000000000001E-11</v>
      </c>
      <c r="U1049" s="68">
        <v>2.5032000000000001E-11</v>
      </c>
      <c r="AH1049" s="68" t="s">
        <v>419</v>
      </c>
    </row>
    <row r="1050" spans="1:34" s="68" customFormat="1" ht="14.5" x14ac:dyDescent="0.35">
      <c r="A1050" s="68" t="s">
        <v>832</v>
      </c>
      <c r="B1050" s="68" t="s">
        <v>41</v>
      </c>
      <c r="C1050" s="68" t="s">
        <v>10</v>
      </c>
      <c r="D1050" s="68" t="s">
        <v>42</v>
      </c>
      <c r="E1050" s="68" t="s">
        <v>12</v>
      </c>
      <c r="G1050" s="68" t="s">
        <v>14</v>
      </c>
      <c r="H1050" s="68" t="s">
        <v>1339</v>
      </c>
      <c r="I1050" s="68" t="s">
        <v>18</v>
      </c>
      <c r="J1050" s="68">
        <v>298</v>
      </c>
      <c r="M1050" s="68">
        <v>3.0932757599999998E-6</v>
      </c>
      <c r="N1050" s="68">
        <v>7.2378240000000197E-8</v>
      </c>
      <c r="P1050" s="68">
        <v>5.0779200000000208E-12</v>
      </c>
      <c r="Q1050" s="68">
        <v>4.5915839999999998E-11</v>
      </c>
      <c r="R1050" s="68">
        <v>3.4115039999999998E-8</v>
      </c>
      <c r="T1050" s="68">
        <v>2.5032000000000001E-11</v>
      </c>
      <c r="U1050" s="68">
        <v>2.5032000000000001E-11</v>
      </c>
      <c r="AH1050" s="68" t="s">
        <v>419</v>
      </c>
    </row>
    <row r="1051" spans="1:34" s="68" customFormat="1" ht="14.5" x14ac:dyDescent="0.35">
      <c r="A1051" s="68" t="s">
        <v>832</v>
      </c>
      <c r="B1051" s="68" t="s">
        <v>41</v>
      </c>
      <c r="C1051" s="68" t="s">
        <v>10</v>
      </c>
      <c r="D1051" s="68" t="s">
        <v>42</v>
      </c>
      <c r="E1051" s="68" t="s">
        <v>12</v>
      </c>
      <c r="G1051" s="68" t="s">
        <v>14</v>
      </c>
      <c r="H1051" s="68" t="s">
        <v>1257</v>
      </c>
      <c r="I1051" s="68" t="s">
        <v>18</v>
      </c>
      <c r="J1051" s="68">
        <v>298</v>
      </c>
      <c r="M1051" s="68">
        <v>4.6399136399999998E-6</v>
      </c>
      <c r="N1051" s="68">
        <v>1.085673600000003E-7</v>
      </c>
      <c r="P1051" s="68">
        <v>7.6168800000000296E-12</v>
      </c>
      <c r="Q1051" s="68">
        <v>6.887375999999999E-11</v>
      </c>
      <c r="R1051" s="68">
        <v>5.1172560000000003E-8</v>
      </c>
      <c r="T1051" s="68">
        <v>3.7547999999999998E-11</v>
      </c>
      <c r="U1051" s="68">
        <v>3.7547999999999998E-11</v>
      </c>
      <c r="AH1051" s="68" t="s">
        <v>419</v>
      </c>
    </row>
    <row r="1052" spans="1:34" s="68" customFormat="1" ht="14.5" x14ac:dyDescent="0.35">
      <c r="A1052" s="68" t="s">
        <v>832</v>
      </c>
      <c r="B1052" s="68" t="s">
        <v>41</v>
      </c>
      <c r="C1052" s="68" t="s">
        <v>10</v>
      </c>
      <c r="D1052" s="68" t="s">
        <v>42</v>
      </c>
      <c r="E1052" s="68" t="s">
        <v>12</v>
      </c>
      <c r="G1052" s="68" t="s">
        <v>14</v>
      </c>
      <c r="H1052" s="68" t="s">
        <v>1259</v>
      </c>
      <c r="I1052" s="68" t="s">
        <v>18</v>
      </c>
      <c r="J1052" s="68">
        <v>298</v>
      </c>
      <c r="M1052" s="68">
        <v>7.7331894000000004E-6</v>
      </c>
      <c r="N1052" s="68">
        <v>1.8094560000000049E-7</v>
      </c>
      <c r="P1052" s="68">
        <v>1.269480000000005E-11</v>
      </c>
      <c r="Q1052" s="68">
        <v>1.147896E-10</v>
      </c>
      <c r="R1052" s="68">
        <v>8.5287600000000007E-8</v>
      </c>
      <c r="T1052" s="68">
        <v>6.2580000000000005E-11</v>
      </c>
      <c r="U1052" s="68">
        <v>6.2580000000000005E-11</v>
      </c>
      <c r="AH1052" s="68" t="s">
        <v>419</v>
      </c>
    </row>
    <row r="1053" spans="1:34" s="68" customFormat="1" ht="14.5" x14ac:dyDescent="0.35">
      <c r="A1053" s="68" t="s">
        <v>832</v>
      </c>
      <c r="B1053" s="68" t="s">
        <v>41</v>
      </c>
      <c r="C1053" s="68" t="s">
        <v>10</v>
      </c>
      <c r="D1053" s="68" t="s">
        <v>42</v>
      </c>
      <c r="E1053" s="68" t="s">
        <v>12</v>
      </c>
      <c r="G1053" s="68" t="s">
        <v>14</v>
      </c>
      <c r="H1053" s="68" t="s">
        <v>1258</v>
      </c>
      <c r="I1053" s="68" t="s">
        <v>18</v>
      </c>
      <c r="J1053" s="68">
        <v>298</v>
      </c>
      <c r="M1053" s="68">
        <v>7.7331894000000004E-6</v>
      </c>
      <c r="N1053" s="68">
        <v>1.8094560000000049E-7</v>
      </c>
      <c r="P1053" s="68">
        <v>1.269480000000005E-11</v>
      </c>
      <c r="Q1053" s="68">
        <v>1.147896E-10</v>
      </c>
      <c r="R1053" s="68">
        <v>8.5287600000000007E-8</v>
      </c>
      <c r="T1053" s="68">
        <v>6.2580000000000005E-11</v>
      </c>
      <c r="U1053" s="68">
        <v>6.2580000000000005E-11</v>
      </c>
      <c r="AH1053" s="68" t="s">
        <v>419</v>
      </c>
    </row>
    <row r="1054" spans="1:34" s="68" customFormat="1" ht="14.5" x14ac:dyDescent="0.35">
      <c r="A1054" s="68" t="s">
        <v>832</v>
      </c>
      <c r="B1054" s="68" t="s">
        <v>41</v>
      </c>
      <c r="C1054" s="68" t="s">
        <v>10</v>
      </c>
      <c r="D1054" s="68" t="s">
        <v>42</v>
      </c>
      <c r="E1054" s="68" t="s">
        <v>12</v>
      </c>
      <c r="G1054" s="68" t="s">
        <v>14</v>
      </c>
      <c r="H1054" s="68" t="s">
        <v>1260</v>
      </c>
      <c r="I1054" s="68" t="s">
        <v>18</v>
      </c>
      <c r="J1054" s="68">
        <v>298</v>
      </c>
      <c r="M1054" s="68">
        <v>1.082646516E-5</v>
      </c>
      <c r="N1054" s="68">
        <v>2.5332384000000069E-7</v>
      </c>
      <c r="P1054" s="68">
        <v>1.7772720000000071E-11</v>
      </c>
      <c r="Q1054" s="68">
        <v>1.6070544000000001E-10</v>
      </c>
      <c r="R1054" s="68">
        <v>1.1940263999999999E-7</v>
      </c>
      <c r="T1054" s="68">
        <v>8.7612000000000012E-11</v>
      </c>
      <c r="U1054" s="68">
        <v>8.7612000000000012E-11</v>
      </c>
      <c r="AH1054" s="68" t="s">
        <v>419</v>
      </c>
    </row>
    <row r="1055" spans="1:34" s="68" customFormat="1" ht="14.5" x14ac:dyDescent="0.35">
      <c r="A1055" s="68" t="s">
        <v>832</v>
      </c>
      <c r="B1055" s="68" t="s">
        <v>41</v>
      </c>
      <c r="C1055" s="68" t="s">
        <v>10</v>
      </c>
      <c r="D1055" s="68" t="s">
        <v>42</v>
      </c>
      <c r="E1055" s="68" t="s">
        <v>12</v>
      </c>
      <c r="G1055" s="68" t="s">
        <v>14</v>
      </c>
      <c r="H1055" s="68" t="s">
        <v>1262</v>
      </c>
      <c r="I1055" s="68" t="s">
        <v>18</v>
      </c>
      <c r="J1055" s="68">
        <v>298</v>
      </c>
      <c r="M1055" s="68">
        <v>1.8559654559999999E-5</v>
      </c>
      <c r="N1055" s="68">
        <v>4.3426944000000118E-7</v>
      </c>
      <c r="P1055" s="68">
        <v>3.0467520000000119E-11</v>
      </c>
      <c r="Q1055" s="68">
        <v>2.7549504000000001E-10</v>
      </c>
      <c r="R1055" s="68">
        <v>2.0469024000000001E-7</v>
      </c>
      <c r="T1055" s="68">
        <v>1.5019199999999999E-10</v>
      </c>
      <c r="U1055" s="68">
        <v>1.5019199999999999E-10</v>
      </c>
      <c r="AH1055" s="68" t="s">
        <v>419</v>
      </c>
    </row>
    <row r="1056" spans="1:34" s="68" customFormat="1" ht="14.5" x14ac:dyDescent="0.35">
      <c r="A1056" s="68" t="s">
        <v>832</v>
      </c>
      <c r="B1056" s="68" t="s">
        <v>41</v>
      </c>
      <c r="C1056" s="68" t="s">
        <v>10</v>
      </c>
      <c r="D1056" s="68" t="s">
        <v>42</v>
      </c>
      <c r="E1056" s="68" t="s">
        <v>12</v>
      </c>
      <c r="G1056" s="68" t="s">
        <v>14</v>
      </c>
      <c r="H1056" s="68" t="s">
        <v>1263</v>
      </c>
      <c r="I1056" s="68" t="s">
        <v>18</v>
      </c>
      <c r="J1056" s="68">
        <v>298</v>
      </c>
      <c r="M1056" s="68">
        <v>9.5891548560000003E-5</v>
      </c>
      <c r="N1056" s="68">
        <v>2.2437254400000061E-6</v>
      </c>
      <c r="P1056" s="68">
        <v>1.574155200000006E-10</v>
      </c>
      <c r="Q1056" s="68">
        <v>1.4233910400000001E-9</v>
      </c>
      <c r="R1056" s="68">
        <v>1.05756624E-6</v>
      </c>
      <c r="T1056" s="68">
        <v>7.7599200000000004E-10</v>
      </c>
      <c r="U1056" s="68">
        <v>7.7599200000000004E-10</v>
      </c>
      <c r="AH1056" s="68" t="s">
        <v>419</v>
      </c>
    </row>
    <row r="1057" spans="1:34" s="68" customFormat="1" ht="14.5" x14ac:dyDescent="0.35">
      <c r="A1057" s="68" t="s">
        <v>832</v>
      </c>
      <c r="B1057" s="68" t="s">
        <v>9</v>
      </c>
      <c r="C1057" s="68" t="s">
        <v>10</v>
      </c>
      <c r="D1057" s="68" t="s">
        <v>11</v>
      </c>
      <c r="E1057" s="68" t="s">
        <v>12</v>
      </c>
      <c r="G1057" s="68" t="s">
        <v>14</v>
      </c>
      <c r="H1057" s="68" t="s">
        <v>885</v>
      </c>
      <c r="I1057" s="68" t="s">
        <v>18</v>
      </c>
      <c r="J1057" s="68">
        <v>298</v>
      </c>
      <c r="V1057" s="68">
        <v>4.2192776999999997E-5</v>
      </c>
      <c r="W1057" s="68">
        <v>4.2227981285308802E-3</v>
      </c>
      <c r="X1057" s="68">
        <v>3.9934017940167696E-3</v>
      </c>
      <c r="Y1057" s="68">
        <v>4.0320920494776001E-3</v>
      </c>
      <c r="Z1057" s="68">
        <v>4.1923320799696203E-3</v>
      </c>
      <c r="AA1057" s="68">
        <v>4.0525905935756496E-3</v>
      </c>
      <c r="AB1057" s="68">
        <v>3.9044645175418599E-3</v>
      </c>
      <c r="AC1057" s="68">
        <v>3.9305264513290299E-3</v>
      </c>
      <c r="AD1057" s="68">
        <v>3.8147066696882898E-3</v>
      </c>
      <c r="AE1057" s="68">
        <v>3.7590106982454902E-3</v>
      </c>
      <c r="AF1057" s="68">
        <v>3.5681591879722602E-3</v>
      </c>
      <c r="AG1057" s="68">
        <v>3.4228669445448899E-3</v>
      </c>
      <c r="AH1057" s="68" t="s">
        <v>886</v>
      </c>
    </row>
    <row r="1058" spans="1:34" s="68" customFormat="1" ht="14.5" x14ac:dyDescent="0.35">
      <c r="A1058" s="68" t="s">
        <v>832</v>
      </c>
      <c r="B1058" s="68" t="s">
        <v>41</v>
      </c>
      <c r="C1058" s="68" t="s">
        <v>10</v>
      </c>
      <c r="D1058" s="68" t="s">
        <v>42</v>
      </c>
      <c r="E1058" s="68" t="s">
        <v>12</v>
      </c>
      <c r="G1058" s="68" t="s">
        <v>14</v>
      </c>
      <c r="H1058" s="68" t="s">
        <v>1268</v>
      </c>
      <c r="I1058" s="68" t="s">
        <v>16</v>
      </c>
      <c r="J1058" s="68">
        <v>25</v>
      </c>
      <c r="K1058" s="68">
        <v>3.6714112000000001E-6</v>
      </c>
      <c r="L1058" s="68">
        <v>1.556219199999996E-6</v>
      </c>
      <c r="M1058" s="68">
        <v>2.4923712000000002E-6</v>
      </c>
      <c r="N1058" s="68">
        <v>4.7345456000000004E-6</v>
      </c>
      <c r="O1058" s="68">
        <v>4.7316784639999998E-6</v>
      </c>
      <c r="P1058" s="68">
        <v>5.150101616E-6</v>
      </c>
      <c r="Q1058" s="68">
        <v>4.8120336479999999E-6</v>
      </c>
      <c r="R1058" s="68">
        <v>4.3101728000000197E-6</v>
      </c>
      <c r="S1058" s="68">
        <v>4.2488496000000002E-6</v>
      </c>
      <c r="T1058" s="68">
        <v>2.0025718540192601E-6</v>
      </c>
      <c r="U1058" s="68">
        <v>9.4296769445888609E-8</v>
      </c>
      <c r="V1058" s="68">
        <v>2.76143292348716E-6</v>
      </c>
      <c r="W1058" s="68">
        <v>2.3480480000000001E-7</v>
      </c>
      <c r="X1058" s="68">
        <v>3.2422719999999999E-7</v>
      </c>
      <c r="Y1058" s="68">
        <v>3.758192E-7</v>
      </c>
      <c r="Z1058" s="68">
        <v>3.1808320000000001E-7</v>
      </c>
      <c r="AA1058" s="68">
        <v>5.5347039999999996E-7</v>
      </c>
      <c r="AB1058" s="68">
        <v>6.0296800000000006E-7</v>
      </c>
      <c r="AC1058" s="68">
        <v>5.6050239999999999E-7</v>
      </c>
      <c r="AD1058" s="68">
        <v>6.2932799999999998E-7</v>
      </c>
      <c r="AE1058" s="68">
        <v>5.1008480000000002E-7</v>
      </c>
      <c r="AF1058" s="68">
        <v>5.5348639999999998E-7</v>
      </c>
      <c r="AG1058" s="68">
        <v>6.7246399999999998E-7</v>
      </c>
      <c r="AH1058" s="68" t="s">
        <v>354</v>
      </c>
    </row>
    <row r="1059" spans="1:34" s="68" customFormat="1" ht="14.5" x14ac:dyDescent="0.35">
      <c r="A1059" s="68" t="s">
        <v>832</v>
      </c>
      <c r="B1059" s="68" t="s">
        <v>41</v>
      </c>
      <c r="C1059" s="68" t="s">
        <v>10</v>
      </c>
      <c r="D1059" s="68" t="s">
        <v>42</v>
      </c>
      <c r="E1059" s="68" t="s">
        <v>12</v>
      </c>
      <c r="G1059" s="68" t="s">
        <v>14</v>
      </c>
      <c r="H1059" s="68" t="s">
        <v>1340</v>
      </c>
      <c r="I1059" s="68" t="s">
        <v>16</v>
      </c>
      <c r="J1059" s="68">
        <v>25</v>
      </c>
      <c r="K1059" s="68">
        <v>3.6714112000000001E-6</v>
      </c>
      <c r="L1059" s="68">
        <v>1.556219199999996E-6</v>
      </c>
      <c r="M1059" s="68">
        <v>2.4923712000000002E-6</v>
      </c>
      <c r="N1059" s="68">
        <v>4.7345456000000004E-6</v>
      </c>
      <c r="O1059" s="68">
        <v>4.7316784639999998E-6</v>
      </c>
      <c r="P1059" s="68">
        <v>5.150101616E-6</v>
      </c>
      <c r="Q1059" s="68">
        <v>4.8120336479999999E-6</v>
      </c>
      <c r="R1059" s="68">
        <v>4.3101728000000197E-6</v>
      </c>
      <c r="S1059" s="68">
        <v>4.2488496000000002E-6</v>
      </c>
      <c r="T1059" s="68">
        <v>2.0025718540192601E-6</v>
      </c>
      <c r="U1059" s="68">
        <v>9.4296769445888609E-8</v>
      </c>
      <c r="V1059" s="68">
        <v>2.76143292348716E-6</v>
      </c>
      <c r="W1059" s="68">
        <v>2.3480480000000001E-7</v>
      </c>
      <c r="X1059" s="68">
        <v>3.2422719999999999E-7</v>
      </c>
      <c r="Y1059" s="68">
        <v>3.758192E-7</v>
      </c>
      <c r="Z1059" s="68">
        <v>3.1808320000000001E-7</v>
      </c>
      <c r="AA1059" s="68">
        <v>5.5347039999999996E-7</v>
      </c>
      <c r="AB1059" s="68">
        <v>6.0296800000000006E-7</v>
      </c>
      <c r="AC1059" s="68">
        <v>5.6050239999999999E-7</v>
      </c>
      <c r="AD1059" s="68">
        <v>6.2932799999999998E-7</v>
      </c>
      <c r="AE1059" s="68">
        <v>5.1008480000000002E-7</v>
      </c>
      <c r="AF1059" s="68">
        <v>5.5348639999999998E-7</v>
      </c>
      <c r="AG1059" s="68">
        <v>6.7246399999999998E-7</v>
      </c>
      <c r="AH1059" s="68" t="s">
        <v>354</v>
      </c>
    </row>
    <row r="1060" spans="1:34" s="68" customFormat="1" ht="14.5" x14ac:dyDescent="0.35">
      <c r="A1060" s="68" t="s">
        <v>832</v>
      </c>
      <c r="B1060" s="68" t="s">
        <v>41</v>
      </c>
      <c r="C1060" s="68" t="s">
        <v>10</v>
      </c>
      <c r="D1060" s="68" t="s">
        <v>42</v>
      </c>
      <c r="E1060" s="68" t="s">
        <v>12</v>
      </c>
      <c r="G1060" s="68" t="s">
        <v>14</v>
      </c>
      <c r="H1060" s="68" t="s">
        <v>1264</v>
      </c>
      <c r="I1060" s="68" t="s">
        <v>16</v>
      </c>
      <c r="J1060" s="68">
        <v>25</v>
      </c>
      <c r="K1060" s="68">
        <v>5.5071167999999993E-6</v>
      </c>
      <c r="L1060" s="68">
        <v>2.3343287999999942E-6</v>
      </c>
      <c r="M1060" s="68">
        <v>3.7385568000000001E-6</v>
      </c>
      <c r="N1060" s="68">
        <v>7.1018183999999993E-6</v>
      </c>
      <c r="O1060" s="68">
        <v>7.0975176959999992E-6</v>
      </c>
      <c r="P1060" s="68">
        <v>7.7251524239999995E-6</v>
      </c>
      <c r="Q1060" s="68">
        <v>7.2180504719999986E-6</v>
      </c>
      <c r="R1060" s="68">
        <v>6.4652592000000296E-6</v>
      </c>
      <c r="S1060" s="68">
        <v>6.3732743999999999E-6</v>
      </c>
      <c r="T1060" s="68">
        <v>3.00385778102889E-6</v>
      </c>
      <c r="U1060" s="68">
        <v>1.4144515416883289E-7</v>
      </c>
      <c r="V1060" s="68">
        <v>4.1421493852307398E-6</v>
      </c>
      <c r="W1060" s="68">
        <v>3.5220720000000001E-7</v>
      </c>
      <c r="X1060" s="68">
        <v>4.8634079999999999E-7</v>
      </c>
      <c r="Y1060" s="68">
        <v>5.6372879999999997E-7</v>
      </c>
      <c r="Z1060" s="68">
        <v>4.7712480000000002E-7</v>
      </c>
      <c r="AA1060" s="68">
        <v>8.3020559999999999E-7</v>
      </c>
      <c r="AB1060" s="68">
        <v>9.0445200000000003E-7</v>
      </c>
      <c r="AC1060" s="68">
        <v>8.4075359999999988E-7</v>
      </c>
      <c r="AD1060" s="68">
        <v>9.4399199999999997E-7</v>
      </c>
      <c r="AE1060" s="68">
        <v>7.6512719999999998E-7</v>
      </c>
      <c r="AF1060" s="68">
        <v>8.3022959999999992E-7</v>
      </c>
      <c r="AG1060" s="68">
        <v>1.0086960000000001E-6</v>
      </c>
      <c r="AH1060" s="68" t="s">
        <v>354</v>
      </c>
    </row>
    <row r="1061" spans="1:34" s="68" customFormat="1" ht="14.5" x14ac:dyDescent="0.35">
      <c r="A1061" s="68" t="s">
        <v>832</v>
      </c>
      <c r="B1061" s="68" t="s">
        <v>41</v>
      </c>
      <c r="C1061" s="68" t="s">
        <v>10</v>
      </c>
      <c r="D1061" s="68" t="s">
        <v>42</v>
      </c>
      <c r="E1061" s="68" t="s">
        <v>12</v>
      </c>
      <c r="G1061" s="68" t="s">
        <v>14</v>
      </c>
      <c r="H1061" s="68" t="s">
        <v>1266</v>
      </c>
      <c r="I1061" s="68" t="s">
        <v>16</v>
      </c>
      <c r="J1061" s="68">
        <v>25</v>
      </c>
      <c r="K1061" s="68">
        <v>9.1785280000000002E-6</v>
      </c>
      <c r="L1061" s="68">
        <v>3.8905479999999897E-6</v>
      </c>
      <c r="M1061" s="68">
        <v>6.2309279999999998E-6</v>
      </c>
      <c r="N1061" s="68">
        <v>1.1836364000000001E-5</v>
      </c>
      <c r="O1061" s="68">
        <v>1.182919616E-5</v>
      </c>
      <c r="P1061" s="68">
        <v>1.287525404E-5</v>
      </c>
      <c r="Q1061" s="68">
        <v>1.2030084119999999E-5</v>
      </c>
      <c r="R1061" s="68">
        <v>1.077543200000005E-5</v>
      </c>
      <c r="S1061" s="68">
        <v>1.0622124E-5</v>
      </c>
      <c r="T1061" s="68">
        <v>5.0064296350481514E-6</v>
      </c>
      <c r="U1061" s="68">
        <v>2.3574192361472149E-7</v>
      </c>
      <c r="V1061" s="68">
        <v>6.9035823087179003E-6</v>
      </c>
      <c r="W1061" s="68">
        <v>5.8701199999999996E-7</v>
      </c>
      <c r="X1061" s="68">
        <v>8.1056799999999998E-7</v>
      </c>
      <c r="Y1061" s="68">
        <v>9.3954800000000012E-7</v>
      </c>
      <c r="Z1061" s="68">
        <v>7.9520800000000004E-7</v>
      </c>
      <c r="AA1061" s="68">
        <v>1.383676E-6</v>
      </c>
      <c r="AB1061" s="68">
        <v>1.5074200000000001E-6</v>
      </c>
      <c r="AC1061" s="68">
        <v>1.4012560000000001E-6</v>
      </c>
      <c r="AD1061" s="68">
        <v>1.57332E-6</v>
      </c>
      <c r="AE1061" s="68">
        <v>1.275212E-6</v>
      </c>
      <c r="AF1061" s="68">
        <v>1.383716E-6</v>
      </c>
      <c r="AG1061" s="68">
        <v>1.6811600000000001E-6</v>
      </c>
      <c r="AH1061" s="68" t="s">
        <v>354</v>
      </c>
    </row>
    <row r="1062" spans="1:34" s="68" customFormat="1" ht="14.5" x14ac:dyDescent="0.35">
      <c r="A1062" s="68" t="s">
        <v>832</v>
      </c>
      <c r="B1062" s="68" t="s">
        <v>41</v>
      </c>
      <c r="C1062" s="68" t="s">
        <v>10</v>
      </c>
      <c r="D1062" s="68" t="s">
        <v>42</v>
      </c>
      <c r="E1062" s="68" t="s">
        <v>12</v>
      </c>
      <c r="G1062" s="68" t="s">
        <v>14</v>
      </c>
      <c r="H1062" s="68" t="s">
        <v>1265</v>
      </c>
      <c r="I1062" s="68" t="s">
        <v>16</v>
      </c>
      <c r="J1062" s="68">
        <v>25</v>
      </c>
      <c r="K1062" s="68">
        <v>9.1785280000000002E-6</v>
      </c>
      <c r="L1062" s="68">
        <v>3.8905479999999897E-6</v>
      </c>
      <c r="M1062" s="68">
        <v>6.2309279999999998E-6</v>
      </c>
      <c r="N1062" s="68">
        <v>1.1836364000000001E-5</v>
      </c>
      <c r="O1062" s="68">
        <v>1.182919616E-5</v>
      </c>
      <c r="P1062" s="68">
        <v>1.287525404E-5</v>
      </c>
      <c r="Q1062" s="68">
        <v>1.2030084119999999E-5</v>
      </c>
      <c r="R1062" s="68">
        <v>1.077543200000005E-5</v>
      </c>
      <c r="S1062" s="68">
        <v>1.0622124E-5</v>
      </c>
      <c r="T1062" s="68">
        <v>5.0064296350481514E-6</v>
      </c>
      <c r="U1062" s="68">
        <v>2.3574192361472149E-7</v>
      </c>
      <c r="V1062" s="68">
        <v>6.9035823087179003E-6</v>
      </c>
      <c r="W1062" s="68">
        <v>5.8701199999999996E-7</v>
      </c>
      <c r="X1062" s="68">
        <v>8.1056799999999998E-7</v>
      </c>
      <c r="Y1062" s="68">
        <v>9.3954800000000012E-7</v>
      </c>
      <c r="Z1062" s="68">
        <v>7.9520800000000004E-7</v>
      </c>
      <c r="AA1062" s="68">
        <v>1.383676E-6</v>
      </c>
      <c r="AB1062" s="68">
        <v>1.5074200000000001E-6</v>
      </c>
      <c r="AC1062" s="68">
        <v>1.4012560000000001E-6</v>
      </c>
      <c r="AD1062" s="68">
        <v>1.57332E-6</v>
      </c>
      <c r="AE1062" s="68">
        <v>1.275212E-6</v>
      </c>
      <c r="AF1062" s="68">
        <v>1.383716E-6</v>
      </c>
      <c r="AG1062" s="68">
        <v>1.6811600000000001E-6</v>
      </c>
      <c r="AH1062" s="68" t="s">
        <v>354</v>
      </c>
    </row>
    <row r="1063" spans="1:34" s="68" customFormat="1" ht="14.5" x14ac:dyDescent="0.35">
      <c r="A1063" s="68" t="s">
        <v>832</v>
      </c>
      <c r="B1063" s="68" t="s">
        <v>41</v>
      </c>
      <c r="C1063" s="68" t="s">
        <v>10</v>
      </c>
      <c r="D1063" s="68" t="s">
        <v>42</v>
      </c>
      <c r="E1063" s="68" t="s">
        <v>12</v>
      </c>
      <c r="G1063" s="68" t="s">
        <v>14</v>
      </c>
      <c r="H1063" s="68" t="s">
        <v>1267</v>
      </c>
      <c r="I1063" s="68" t="s">
        <v>16</v>
      </c>
      <c r="J1063" s="68">
        <v>25</v>
      </c>
      <c r="K1063" s="68">
        <v>1.28499392E-5</v>
      </c>
      <c r="L1063" s="68">
        <v>5.4467671999999861E-6</v>
      </c>
      <c r="M1063" s="68">
        <v>8.7232992000000005E-6</v>
      </c>
      <c r="N1063" s="68">
        <v>1.6570909599999998E-5</v>
      </c>
      <c r="O1063" s="68">
        <v>1.6560874623999999E-5</v>
      </c>
      <c r="P1063" s="68">
        <v>1.8025355655999999E-5</v>
      </c>
      <c r="Q1063" s="68">
        <v>1.6842117767999998E-5</v>
      </c>
      <c r="R1063" s="68">
        <v>1.508560480000007E-5</v>
      </c>
      <c r="S1063" s="68">
        <v>1.48709736E-5</v>
      </c>
      <c r="T1063" s="68">
        <v>7.0090014890674111E-6</v>
      </c>
      <c r="U1063" s="68">
        <v>3.3003869306061022E-7</v>
      </c>
      <c r="V1063" s="68">
        <v>9.6650152322050607E-6</v>
      </c>
      <c r="W1063" s="68">
        <v>8.2181680000000007E-7</v>
      </c>
      <c r="X1063" s="68">
        <v>1.1347952000000001E-6</v>
      </c>
      <c r="Y1063" s="68">
        <v>1.3153672E-6</v>
      </c>
      <c r="Z1063" s="68">
        <v>1.1132912000000001E-6</v>
      </c>
      <c r="AA1063" s="68">
        <v>1.9371463999999998E-6</v>
      </c>
      <c r="AB1063" s="68">
        <v>2.1103879999999998E-6</v>
      </c>
      <c r="AC1063" s="68">
        <v>1.9617583999999999E-6</v>
      </c>
      <c r="AD1063" s="68">
        <v>2.2026479999999999E-6</v>
      </c>
      <c r="AE1063" s="68">
        <v>1.7852967999999999E-6</v>
      </c>
      <c r="AF1063" s="68">
        <v>1.9372024000000001E-6</v>
      </c>
      <c r="AG1063" s="68">
        <v>2.353624E-6</v>
      </c>
      <c r="AH1063" s="68" t="s">
        <v>354</v>
      </c>
    </row>
    <row r="1064" spans="1:34" s="68" customFormat="1" ht="14.5" x14ac:dyDescent="0.35">
      <c r="A1064" s="68" t="s">
        <v>832</v>
      </c>
      <c r="B1064" s="68" t="s">
        <v>41</v>
      </c>
      <c r="C1064" s="68" t="s">
        <v>10</v>
      </c>
      <c r="D1064" s="68" t="s">
        <v>42</v>
      </c>
      <c r="E1064" s="68" t="s">
        <v>12</v>
      </c>
      <c r="G1064" s="68" t="s">
        <v>14</v>
      </c>
      <c r="H1064" s="68" t="s">
        <v>1269</v>
      </c>
      <c r="I1064" s="68" t="s">
        <v>16</v>
      </c>
      <c r="J1064" s="68">
        <v>25</v>
      </c>
      <c r="K1064" s="68">
        <v>2.2028467200000001E-5</v>
      </c>
      <c r="L1064" s="68">
        <v>9.337315199999975E-6</v>
      </c>
      <c r="M1064" s="68">
        <v>1.49542272E-5</v>
      </c>
      <c r="N1064" s="68">
        <v>2.8407273600000001E-5</v>
      </c>
      <c r="O1064" s="68">
        <v>2.8390070784E-5</v>
      </c>
      <c r="P1064" s="68">
        <v>3.0900609695999998E-5</v>
      </c>
      <c r="Q1064" s="68">
        <v>2.8872201888000001E-5</v>
      </c>
      <c r="R1064" s="68">
        <v>2.5861036800000118E-5</v>
      </c>
      <c r="S1064" s="68">
        <v>2.54930976E-5</v>
      </c>
      <c r="T1064" s="68">
        <v>1.201543112411556E-5</v>
      </c>
      <c r="U1064" s="68">
        <v>5.6578061667533157E-7</v>
      </c>
      <c r="V1064" s="68">
        <v>1.6568597540922959E-5</v>
      </c>
      <c r="W1064" s="68">
        <v>1.4088288E-6</v>
      </c>
      <c r="X1064" s="68">
        <v>1.9453632E-6</v>
      </c>
      <c r="Y1064" s="68">
        <v>2.2549151999999999E-6</v>
      </c>
      <c r="Z1064" s="68">
        <v>1.9084992000000001E-6</v>
      </c>
      <c r="AA1064" s="68">
        <v>3.3208224E-6</v>
      </c>
      <c r="AB1064" s="68">
        <v>3.6178080000000001E-6</v>
      </c>
      <c r="AC1064" s="68">
        <v>3.3630144E-6</v>
      </c>
      <c r="AD1064" s="68">
        <v>3.7759679999999999E-6</v>
      </c>
      <c r="AE1064" s="68">
        <v>3.0605087999999999E-6</v>
      </c>
      <c r="AF1064" s="68">
        <v>3.3209184000000001E-6</v>
      </c>
      <c r="AG1064" s="68">
        <v>4.0347840000000003E-6</v>
      </c>
      <c r="AH1064" s="68" t="s">
        <v>354</v>
      </c>
    </row>
    <row r="1065" spans="1:34" s="68" customFormat="1" ht="14.5" x14ac:dyDescent="0.35">
      <c r="A1065" s="68" t="s">
        <v>832</v>
      </c>
      <c r="B1065" s="68" t="s">
        <v>41</v>
      </c>
      <c r="C1065" s="68" t="s">
        <v>10</v>
      </c>
      <c r="D1065" s="68" t="s">
        <v>42</v>
      </c>
      <c r="E1065" s="68" t="s">
        <v>12</v>
      </c>
      <c r="G1065" s="68" t="s">
        <v>14</v>
      </c>
      <c r="H1065" s="68" t="s">
        <v>1270</v>
      </c>
      <c r="I1065" s="68" t="s">
        <v>16</v>
      </c>
      <c r="J1065" s="68">
        <v>25</v>
      </c>
      <c r="K1065" s="68">
        <v>1.138137472E-4</v>
      </c>
      <c r="L1065" s="68">
        <v>4.8242795199999872E-5</v>
      </c>
      <c r="M1065" s="68">
        <v>7.7263507199999999E-5</v>
      </c>
      <c r="N1065" s="68">
        <v>1.4677091359999999E-4</v>
      </c>
      <c r="O1065" s="68">
        <v>1.46682032384E-4</v>
      </c>
      <c r="P1065" s="68">
        <v>1.59653150096E-4</v>
      </c>
      <c r="Q1065" s="68">
        <v>1.49173043088E-4</v>
      </c>
      <c r="R1065" s="68">
        <v>1.3361535680000061E-4</v>
      </c>
      <c r="S1065" s="68">
        <v>1.3171433759999999E-4</v>
      </c>
      <c r="T1065" s="68">
        <v>6.2079727474597068E-5</v>
      </c>
      <c r="U1065" s="68">
        <v>2.923199852822547E-6</v>
      </c>
      <c r="V1065" s="68">
        <v>8.5604420628101959E-5</v>
      </c>
      <c r="W1065" s="68">
        <v>7.2789487999999999E-6</v>
      </c>
      <c r="X1065" s="68">
        <v>1.00510432E-5</v>
      </c>
      <c r="Y1065" s="68">
        <v>1.1650395200000001E-5</v>
      </c>
      <c r="Z1065" s="68">
        <v>9.8605791999999992E-6</v>
      </c>
      <c r="AA1065" s="68">
        <v>1.71575824E-5</v>
      </c>
      <c r="AB1065" s="68">
        <v>1.8692007999999998E-5</v>
      </c>
      <c r="AC1065" s="68">
        <v>1.7375574399999999E-5</v>
      </c>
      <c r="AD1065" s="68">
        <v>1.9509167999999999E-5</v>
      </c>
      <c r="AE1065" s="68">
        <v>1.5812628800000001E-5</v>
      </c>
      <c r="AF1065" s="68">
        <v>1.7158078400000001E-5</v>
      </c>
      <c r="AG1065" s="68">
        <v>2.0846384E-5</v>
      </c>
      <c r="AH1065" s="68" t="s">
        <v>354</v>
      </c>
    </row>
    <row r="1066" spans="1:34" s="68" customFormat="1" ht="14.5" x14ac:dyDescent="0.35">
      <c r="A1066" s="68" t="s">
        <v>832</v>
      </c>
      <c r="B1066" s="68" t="s">
        <v>9</v>
      </c>
      <c r="C1066" s="68" t="s">
        <v>10</v>
      </c>
      <c r="D1066" s="68" t="s">
        <v>11</v>
      </c>
      <c r="E1066" s="68" t="s">
        <v>12</v>
      </c>
      <c r="G1066" s="68" t="s">
        <v>14</v>
      </c>
      <c r="H1066" s="68" t="s">
        <v>29</v>
      </c>
      <c r="I1066" s="68" t="s">
        <v>16</v>
      </c>
      <c r="J1066" s="68">
        <v>25</v>
      </c>
      <c r="N1066" s="68">
        <v>1.8406574999999999E-5</v>
      </c>
      <c r="AH1066" s="68" t="s">
        <v>397</v>
      </c>
    </row>
    <row r="1067" spans="1:34" s="68" customFormat="1" ht="14.5" x14ac:dyDescent="0.35">
      <c r="A1067" s="68" t="s">
        <v>832</v>
      </c>
      <c r="B1067" s="68" t="s">
        <v>41</v>
      </c>
      <c r="C1067" s="68" t="s">
        <v>10</v>
      </c>
      <c r="D1067" s="68" t="s">
        <v>42</v>
      </c>
      <c r="E1067" s="68" t="s">
        <v>12</v>
      </c>
      <c r="G1067" s="68" t="s">
        <v>14</v>
      </c>
      <c r="H1067" s="68" t="s">
        <v>1268</v>
      </c>
      <c r="I1067" s="68" t="s">
        <v>18</v>
      </c>
      <c r="J1067" s="68">
        <v>298</v>
      </c>
      <c r="K1067" s="68">
        <v>8.6158842335999804E-6</v>
      </c>
      <c r="L1067" s="68">
        <v>3.6520574075999999E-6</v>
      </c>
      <c r="M1067" s="68">
        <v>5.8489721136000011E-6</v>
      </c>
      <c r="N1067" s="68">
        <v>1.11107948868E-5</v>
      </c>
      <c r="O1067" s="68">
        <v>1.1104066435392021E-5</v>
      </c>
      <c r="P1067" s="68">
        <v>1.2086000967348E-5</v>
      </c>
      <c r="Q1067" s="68">
        <v>1.1292639963444E-5</v>
      </c>
      <c r="R1067" s="68">
        <v>1.011489801840002E-5</v>
      </c>
      <c r="S1067" s="68">
        <v>9.9709877988000208E-6</v>
      </c>
      <c r="T1067" s="68">
        <v>4.6995354984196814E-6</v>
      </c>
      <c r="U1067" s="68">
        <v>2.2129094369714001E-7</v>
      </c>
      <c r="V1067" s="68">
        <v>6.4811354664685204E-6</v>
      </c>
      <c r="W1067" s="68">
        <v>5.5102816439999997E-7</v>
      </c>
      <c r="X1067" s="68">
        <v>7.6088018160000001E-7</v>
      </c>
      <c r="Y1067" s="68">
        <v>8.8195370760000011E-7</v>
      </c>
      <c r="Z1067" s="68">
        <v>7.4646174959999994E-7</v>
      </c>
      <c r="AA1067" s="68">
        <v>1.2988566611999999E-6</v>
      </c>
      <c r="AB1067" s="68">
        <v>1.4150151539999999E-6</v>
      </c>
      <c r="AC1067" s="68">
        <v>1.3153590071999999E-6</v>
      </c>
      <c r="AD1067" s="68">
        <v>1.476875484E-6</v>
      </c>
      <c r="AE1067" s="68">
        <v>1.1970415044E-6</v>
      </c>
      <c r="AF1067" s="68">
        <v>1.2988942092E-6</v>
      </c>
      <c r="AG1067" s="68">
        <v>1.5781048919999999E-6</v>
      </c>
      <c r="AH1067" s="68" t="s">
        <v>354</v>
      </c>
    </row>
    <row r="1068" spans="1:34" s="68" customFormat="1" ht="14.5" x14ac:dyDescent="0.35">
      <c r="A1068" s="68" t="s">
        <v>832</v>
      </c>
      <c r="B1068" s="68" t="s">
        <v>41</v>
      </c>
      <c r="C1068" s="68" t="s">
        <v>10</v>
      </c>
      <c r="D1068" s="68" t="s">
        <v>42</v>
      </c>
      <c r="E1068" s="68" t="s">
        <v>12</v>
      </c>
      <c r="G1068" s="68" t="s">
        <v>14</v>
      </c>
      <c r="H1068" s="68" t="s">
        <v>1340</v>
      </c>
      <c r="I1068" s="68" t="s">
        <v>18</v>
      </c>
      <c r="J1068" s="68">
        <v>298</v>
      </c>
      <c r="K1068" s="68">
        <v>8.6158842335999804E-6</v>
      </c>
      <c r="L1068" s="68">
        <v>3.6520574075999999E-6</v>
      </c>
      <c r="M1068" s="68">
        <v>5.8489721136000011E-6</v>
      </c>
      <c r="N1068" s="68">
        <v>1.11107948868E-5</v>
      </c>
      <c r="O1068" s="68">
        <v>1.1104066435392021E-5</v>
      </c>
      <c r="P1068" s="68">
        <v>1.2086000967348E-5</v>
      </c>
      <c r="Q1068" s="68">
        <v>1.1292639963444E-5</v>
      </c>
      <c r="R1068" s="68">
        <v>1.011489801840002E-5</v>
      </c>
      <c r="S1068" s="68">
        <v>9.9709877988000208E-6</v>
      </c>
      <c r="T1068" s="68">
        <v>4.6995354984196814E-6</v>
      </c>
      <c r="U1068" s="68">
        <v>2.2129094369714001E-7</v>
      </c>
      <c r="V1068" s="68">
        <v>6.4811354664685204E-6</v>
      </c>
      <c r="W1068" s="68">
        <v>5.5102816439999997E-7</v>
      </c>
      <c r="X1068" s="68">
        <v>7.6088018160000001E-7</v>
      </c>
      <c r="Y1068" s="68">
        <v>8.8195370760000011E-7</v>
      </c>
      <c r="Z1068" s="68">
        <v>7.4646174959999994E-7</v>
      </c>
      <c r="AA1068" s="68">
        <v>1.2988566611999999E-6</v>
      </c>
      <c r="AB1068" s="68">
        <v>1.4150151539999999E-6</v>
      </c>
      <c r="AC1068" s="68">
        <v>1.3153590071999999E-6</v>
      </c>
      <c r="AD1068" s="68">
        <v>1.476875484E-6</v>
      </c>
      <c r="AE1068" s="68">
        <v>1.1970415044E-6</v>
      </c>
      <c r="AF1068" s="68">
        <v>1.2988942092E-6</v>
      </c>
      <c r="AG1068" s="68">
        <v>1.5781048919999999E-6</v>
      </c>
      <c r="AH1068" s="68" t="s">
        <v>354</v>
      </c>
    </row>
    <row r="1069" spans="1:34" s="68" customFormat="1" ht="14.5" x14ac:dyDescent="0.35">
      <c r="A1069" s="68" t="s">
        <v>832</v>
      </c>
      <c r="B1069" s="68" t="s">
        <v>41</v>
      </c>
      <c r="C1069" s="68" t="s">
        <v>10</v>
      </c>
      <c r="D1069" s="68" t="s">
        <v>42</v>
      </c>
      <c r="E1069" s="68" t="s">
        <v>12</v>
      </c>
      <c r="G1069" s="68" t="s">
        <v>14</v>
      </c>
      <c r="H1069" s="68" t="s">
        <v>1264</v>
      </c>
      <c r="I1069" s="68" t="s">
        <v>18</v>
      </c>
      <c r="J1069" s="68">
        <v>298</v>
      </c>
      <c r="K1069" s="68">
        <v>1.2923826350399971E-5</v>
      </c>
      <c r="L1069" s="68">
        <v>5.4780861113999997E-6</v>
      </c>
      <c r="M1069" s="68">
        <v>8.7734581703999999E-6</v>
      </c>
      <c r="N1069" s="68">
        <v>1.66661923302E-5</v>
      </c>
      <c r="O1069" s="68">
        <v>1.6656099653088029E-5</v>
      </c>
      <c r="P1069" s="68">
        <v>1.8129001451022E-5</v>
      </c>
      <c r="Q1069" s="68">
        <v>1.6938959945166E-5</v>
      </c>
      <c r="R1069" s="68">
        <v>1.5172347027600031E-5</v>
      </c>
      <c r="S1069" s="68">
        <v>1.495648169820003E-5</v>
      </c>
      <c r="T1069" s="68">
        <v>7.04930324762952E-6</v>
      </c>
      <c r="U1069" s="68">
        <v>3.3193641554570999E-7</v>
      </c>
      <c r="V1069" s="68">
        <v>9.7217031997027797E-6</v>
      </c>
      <c r="W1069" s="68">
        <v>8.2654224660000001E-7</v>
      </c>
      <c r="X1069" s="68">
        <v>1.1413202723999999E-6</v>
      </c>
      <c r="Y1069" s="68">
        <v>1.3229305614E-6</v>
      </c>
      <c r="Z1069" s="68">
        <v>1.1196926244000001E-6</v>
      </c>
      <c r="AA1069" s="68">
        <v>1.9482849918000001E-6</v>
      </c>
      <c r="AB1069" s="68">
        <v>2.122522731E-6</v>
      </c>
      <c r="AC1069" s="68">
        <v>1.9730385107999999E-6</v>
      </c>
      <c r="AD1069" s="68">
        <v>2.2153132260000001E-6</v>
      </c>
      <c r="AE1069" s="68">
        <v>1.7955622565999999E-6</v>
      </c>
      <c r="AF1069" s="68">
        <v>1.9483413138000001E-6</v>
      </c>
      <c r="AG1069" s="68">
        <v>2.367157338E-6</v>
      </c>
      <c r="AH1069" s="68" t="s">
        <v>354</v>
      </c>
    </row>
    <row r="1070" spans="1:34" s="68" customFormat="1" ht="14.5" x14ac:dyDescent="0.35">
      <c r="A1070" s="68" t="s">
        <v>832</v>
      </c>
      <c r="B1070" s="68" t="s">
        <v>41</v>
      </c>
      <c r="C1070" s="68" t="s">
        <v>10</v>
      </c>
      <c r="D1070" s="68" t="s">
        <v>42</v>
      </c>
      <c r="E1070" s="68" t="s">
        <v>12</v>
      </c>
      <c r="G1070" s="68" t="s">
        <v>14</v>
      </c>
      <c r="H1070" s="68" t="s">
        <v>1266</v>
      </c>
      <c r="I1070" s="68" t="s">
        <v>18</v>
      </c>
      <c r="J1070" s="68">
        <v>298</v>
      </c>
      <c r="K1070" s="68">
        <v>2.1539710583999951E-5</v>
      </c>
      <c r="L1070" s="68">
        <v>9.1301435190000009E-6</v>
      </c>
      <c r="M1070" s="68">
        <v>1.4622430283999999E-5</v>
      </c>
      <c r="N1070" s="68">
        <v>2.7776987217000002E-5</v>
      </c>
      <c r="O1070" s="68">
        <v>2.7760166088480051E-5</v>
      </c>
      <c r="P1070" s="68">
        <v>3.021500241837E-5</v>
      </c>
      <c r="Q1070" s="68">
        <v>2.8231599908609999E-5</v>
      </c>
      <c r="R1070" s="68">
        <v>2.5287245046000049E-5</v>
      </c>
      <c r="S1070" s="68">
        <v>2.4927469497000051E-5</v>
      </c>
      <c r="T1070" s="68">
        <v>1.1748838746049201E-5</v>
      </c>
      <c r="U1070" s="68">
        <v>5.5322735924285005E-7</v>
      </c>
      <c r="V1070" s="68">
        <v>1.6202838666171298E-5</v>
      </c>
      <c r="W1070" s="68">
        <v>1.3775704110000001E-6</v>
      </c>
      <c r="X1070" s="68">
        <v>1.9022004539999999E-6</v>
      </c>
      <c r="Y1070" s="68">
        <v>2.2048842689999998E-6</v>
      </c>
      <c r="Z1070" s="68">
        <v>1.8661543739999999E-6</v>
      </c>
      <c r="AA1070" s="68">
        <v>3.247141653E-6</v>
      </c>
      <c r="AB1070" s="68">
        <v>3.537537885000001E-6</v>
      </c>
      <c r="AC1070" s="68">
        <v>3.2883975179999998E-6</v>
      </c>
      <c r="AD1070" s="68">
        <v>3.6921887099999999E-6</v>
      </c>
      <c r="AE1070" s="68">
        <v>2.9926037609999999E-6</v>
      </c>
      <c r="AF1070" s="68">
        <v>3.2472355229999998E-6</v>
      </c>
      <c r="AG1070" s="68">
        <v>3.9452622299999997E-6</v>
      </c>
      <c r="AH1070" s="68" t="s">
        <v>354</v>
      </c>
    </row>
    <row r="1071" spans="1:34" s="68" customFormat="1" ht="14.5" x14ac:dyDescent="0.35">
      <c r="A1071" s="68" t="s">
        <v>832</v>
      </c>
      <c r="B1071" s="68" t="s">
        <v>41</v>
      </c>
      <c r="C1071" s="68" t="s">
        <v>10</v>
      </c>
      <c r="D1071" s="68" t="s">
        <v>42</v>
      </c>
      <c r="E1071" s="68" t="s">
        <v>12</v>
      </c>
      <c r="G1071" s="68" t="s">
        <v>14</v>
      </c>
      <c r="H1071" s="68" t="s">
        <v>1265</v>
      </c>
      <c r="I1071" s="68" t="s">
        <v>18</v>
      </c>
      <c r="J1071" s="68">
        <v>298</v>
      </c>
      <c r="K1071" s="68">
        <v>2.1539710583999951E-5</v>
      </c>
      <c r="L1071" s="68">
        <v>9.1301435190000009E-6</v>
      </c>
      <c r="M1071" s="68">
        <v>1.4622430283999999E-5</v>
      </c>
      <c r="N1071" s="68">
        <v>2.7776987217000002E-5</v>
      </c>
      <c r="O1071" s="68">
        <v>2.7760166088480051E-5</v>
      </c>
      <c r="P1071" s="68">
        <v>3.021500241837E-5</v>
      </c>
      <c r="Q1071" s="68">
        <v>2.8231599908609999E-5</v>
      </c>
      <c r="R1071" s="68">
        <v>2.5287245046000049E-5</v>
      </c>
      <c r="S1071" s="68">
        <v>2.4927469497000051E-5</v>
      </c>
      <c r="T1071" s="68">
        <v>1.1748838746049201E-5</v>
      </c>
      <c r="U1071" s="68">
        <v>5.5322735924285005E-7</v>
      </c>
      <c r="V1071" s="68">
        <v>1.6202838666171298E-5</v>
      </c>
      <c r="W1071" s="68">
        <v>1.3775704110000001E-6</v>
      </c>
      <c r="X1071" s="68">
        <v>1.9022004539999999E-6</v>
      </c>
      <c r="Y1071" s="68">
        <v>2.2048842689999998E-6</v>
      </c>
      <c r="Z1071" s="68">
        <v>1.8661543739999999E-6</v>
      </c>
      <c r="AA1071" s="68">
        <v>3.247141653E-6</v>
      </c>
      <c r="AB1071" s="68">
        <v>3.537537885000001E-6</v>
      </c>
      <c r="AC1071" s="68">
        <v>3.2883975179999998E-6</v>
      </c>
      <c r="AD1071" s="68">
        <v>3.6921887099999999E-6</v>
      </c>
      <c r="AE1071" s="68">
        <v>2.9926037609999999E-6</v>
      </c>
      <c r="AF1071" s="68">
        <v>3.2472355229999998E-6</v>
      </c>
      <c r="AG1071" s="68">
        <v>3.9452622299999997E-6</v>
      </c>
      <c r="AH1071" s="68" t="s">
        <v>354</v>
      </c>
    </row>
    <row r="1072" spans="1:34" s="68" customFormat="1" ht="14.5" x14ac:dyDescent="0.35">
      <c r="A1072" s="68" t="s">
        <v>832</v>
      </c>
      <c r="B1072" s="68" t="s">
        <v>41</v>
      </c>
      <c r="C1072" s="68" t="s">
        <v>10</v>
      </c>
      <c r="D1072" s="68" t="s">
        <v>42</v>
      </c>
      <c r="E1072" s="68" t="s">
        <v>12</v>
      </c>
      <c r="G1072" s="68" t="s">
        <v>14</v>
      </c>
      <c r="H1072" s="68" t="s">
        <v>1267</v>
      </c>
      <c r="I1072" s="68" t="s">
        <v>18</v>
      </c>
      <c r="J1072" s="68">
        <v>298</v>
      </c>
      <c r="K1072" s="68">
        <v>3.0155594817599931E-5</v>
      </c>
      <c r="L1072" s="68">
        <v>1.27822009266E-5</v>
      </c>
      <c r="M1072" s="68">
        <v>2.04714023976E-5</v>
      </c>
      <c r="N1072" s="68">
        <v>3.8887782103799999E-5</v>
      </c>
      <c r="O1072" s="68">
        <v>3.886423252387207E-5</v>
      </c>
      <c r="P1072" s="68">
        <v>4.230100338571801E-5</v>
      </c>
      <c r="Q1072" s="68">
        <v>3.9524239872053999E-5</v>
      </c>
      <c r="R1072" s="68">
        <v>3.5402143064400073E-5</v>
      </c>
      <c r="S1072" s="68">
        <v>3.4898457295800067E-5</v>
      </c>
      <c r="T1072" s="68">
        <v>1.6448374244468879E-5</v>
      </c>
      <c r="U1072" s="68">
        <v>7.7451830293999001E-7</v>
      </c>
      <c r="V1072" s="68">
        <v>2.268397413263982E-5</v>
      </c>
      <c r="W1072" s="68">
        <v>1.9285985753999999E-6</v>
      </c>
      <c r="X1072" s="68">
        <v>2.6630806356000002E-6</v>
      </c>
      <c r="Y1072" s="68">
        <v>3.0868379766E-6</v>
      </c>
      <c r="Z1072" s="68">
        <v>2.6126161235999999E-6</v>
      </c>
      <c r="AA1072" s="68">
        <v>4.5459983142000004E-6</v>
      </c>
      <c r="AB1072" s="68">
        <v>4.9525530390000011E-6</v>
      </c>
      <c r="AC1072" s="68">
        <v>4.6037565252000002E-6</v>
      </c>
      <c r="AD1072" s="68">
        <v>5.1690641940000014E-6</v>
      </c>
      <c r="AE1072" s="68">
        <v>4.1896452654000002E-6</v>
      </c>
      <c r="AF1072" s="68">
        <v>4.5461297322000008E-6</v>
      </c>
      <c r="AG1072" s="68">
        <v>5.5233671220000003E-6</v>
      </c>
      <c r="AH1072" s="68" t="s">
        <v>354</v>
      </c>
    </row>
    <row r="1073" spans="1:34" s="68" customFormat="1" ht="14.5" x14ac:dyDescent="0.35">
      <c r="A1073" s="68" t="s">
        <v>832</v>
      </c>
      <c r="B1073" s="68" t="s">
        <v>41</v>
      </c>
      <c r="C1073" s="68" t="s">
        <v>10</v>
      </c>
      <c r="D1073" s="68" t="s">
        <v>42</v>
      </c>
      <c r="E1073" s="68" t="s">
        <v>12</v>
      </c>
      <c r="G1073" s="68" t="s">
        <v>14</v>
      </c>
      <c r="H1073" s="68" t="s">
        <v>1269</v>
      </c>
      <c r="I1073" s="68" t="s">
        <v>18</v>
      </c>
      <c r="J1073" s="68">
        <v>298</v>
      </c>
      <c r="K1073" s="68">
        <v>5.1695305401599882E-5</v>
      </c>
      <c r="L1073" s="68">
        <v>2.1912344445599999E-5</v>
      </c>
      <c r="M1073" s="68">
        <v>3.50938326816E-5</v>
      </c>
      <c r="N1073" s="68">
        <v>6.6664769320800001E-5</v>
      </c>
      <c r="O1073" s="68">
        <v>6.6624398612352115E-5</v>
      </c>
      <c r="P1073" s="68">
        <v>7.2516005804087999E-5</v>
      </c>
      <c r="Q1073" s="68">
        <v>6.7755839780663999E-5</v>
      </c>
      <c r="R1073" s="68">
        <v>6.0689388110400122E-5</v>
      </c>
      <c r="S1073" s="68">
        <v>5.9825926792800122E-5</v>
      </c>
      <c r="T1073" s="68">
        <v>2.819721299051808E-5</v>
      </c>
      <c r="U1073" s="68">
        <v>1.32774566218284E-6</v>
      </c>
      <c r="V1073" s="68">
        <v>3.8886812798811119E-5</v>
      </c>
      <c r="W1073" s="68">
        <v>3.3061689864E-6</v>
      </c>
      <c r="X1073" s="68">
        <v>4.5652810895999997E-6</v>
      </c>
      <c r="Y1073" s="68">
        <v>5.2917222455999998E-6</v>
      </c>
      <c r="Z1073" s="68">
        <v>4.4787704975999994E-6</v>
      </c>
      <c r="AA1073" s="68">
        <v>7.7931399672000004E-6</v>
      </c>
      <c r="AB1073" s="68">
        <v>8.4900909239999999E-6</v>
      </c>
      <c r="AC1073" s="68">
        <v>7.8921540431999996E-6</v>
      </c>
      <c r="AD1073" s="68">
        <v>8.8612529039999987E-6</v>
      </c>
      <c r="AE1073" s="68">
        <v>7.1822490263999997E-6</v>
      </c>
      <c r="AF1073" s="68">
        <v>7.7933652552000002E-6</v>
      </c>
      <c r="AG1073" s="68">
        <v>9.4686293519999983E-6</v>
      </c>
      <c r="AH1073" s="68" t="s">
        <v>354</v>
      </c>
    </row>
    <row r="1074" spans="1:34" s="68" customFormat="1" ht="14.5" x14ac:dyDescent="0.35">
      <c r="A1074" s="68" t="s">
        <v>832</v>
      </c>
      <c r="B1074" s="68" t="s">
        <v>41</v>
      </c>
      <c r="C1074" s="68" t="s">
        <v>10</v>
      </c>
      <c r="D1074" s="68" t="s">
        <v>42</v>
      </c>
      <c r="E1074" s="68" t="s">
        <v>12</v>
      </c>
      <c r="G1074" s="68" t="s">
        <v>14</v>
      </c>
      <c r="H1074" s="68" t="s">
        <v>1270</v>
      </c>
      <c r="I1074" s="68" t="s">
        <v>18</v>
      </c>
      <c r="J1074" s="68">
        <v>298</v>
      </c>
      <c r="K1074" s="68">
        <v>2.6709241124159939E-4</v>
      </c>
      <c r="L1074" s="68">
        <v>1.132137796356E-4</v>
      </c>
      <c r="M1074" s="68">
        <v>1.8131813552159999E-4</v>
      </c>
      <c r="N1074" s="68">
        <v>3.444346414908E-4</v>
      </c>
      <c r="O1074" s="68">
        <v>3.4422605949715259E-4</v>
      </c>
      <c r="P1074" s="68">
        <v>3.7466602998778798E-4</v>
      </c>
      <c r="Q1074" s="68">
        <v>3.5007183886676401E-4</v>
      </c>
      <c r="R1074" s="68">
        <v>3.1356183857040058E-4</v>
      </c>
      <c r="S1074" s="68">
        <v>3.0910062176280062E-4</v>
      </c>
      <c r="T1074" s="68">
        <v>1.4568560045101009E-4</v>
      </c>
      <c r="U1074" s="68">
        <v>6.8600192546113394E-6</v>
      </c>
      <c r="V1074" s="68">
        <v>2.009151994605241E-4</v>
      </c>
      <c r="W1074" s="68">
        <v>1.7081873096399999E-5</v>
      </c>
      <c r="X1074" s="68">
        <v>2.3587285629599999E-5</v>
      </c>
      <c r="Y1074" s="68">
        <v>2.7340564935599998E-5</v>
      </c>
      <c r="Z1074" s="68">
        <v>2.31403142376E-5</v>
      </c>
      <c r="AA1074" s="68">
        <v>4.0264556497199999E-5</v>
      </c>
      <c r="AB1074" s="68">
        <v>4.3865469774000002E-5</v>
      </c>
      <c r="AC1074" s="68">
        <v>4.0776129223200002E-5</v>
      </c>
      <c r="AD1074" s="68">
        <v>4.5783140004000003E-5</v>
      </c>
      <c r="AE1074" s="68">
        <v>3.7108286636399997E-5</v>
      </c>
      <c r="AF1074" s="68">
        <v>4.0265720485199999E-5</v>
      </c>
      <c r="AG1074" s="68">
        <v>4.8921251651999987E-5</v>
      </c>
      <c r="AH1074" s="68" t="s">
        <v>354</v>
      </c>
    </row>
    <row r="1075" spans="1:34" s="68" customFormat="1" ht="14.5" x14ac:dyDescent="0.35">
      <c r="A1075" s="68" t="s">
        <v>832</v>
      </c>
      <c r="B1075" s="68" t="s">
        <v>9</v>
      </c>
      <c r="C1075" s="68" t="s">
        <v>10</v>
      </c>
      <c r="D1075" s="68" t="s">
        <v>11</v>
      </c>
      <c r="E1075" s="68" t="s">
        <v>12</v>
      </c>
      <c r="G1075" s="68" t="s">
        <v>14</v>
      </c>
      <c r="H1075" s="68" t="s">
        <v>29</v>
      </c>
      <c r="I1075" s="68" t="s">
        <v>17</v>
      </c>
      <c r="J1075" s="68">
        <v>1</v>
      </c>
      <c r="N1075" s="68">
        <v>1.8281410290000001E-2</v>
      </c>
      <c r="AH1075" s="68" t="s">
        <v>397</v>
      </c>
    </row>
    <row r="1076" spans="1:34" s="68" customFormat="1" ht="14.5" x14ac:dyDescent="0.35">
      <c r="A1076" s="68" t="s">
        <v>832</v>
      </c>
      <c r="B1076" s="68" t="s">
        <v>41</v>
      </c>
      <c r="C1076" s="68" t="s">
        <v>10</v>
      </c>
      <c r="D1076" s="68" t="s">
        <v>42</v>
      </c>
      <c r="E1076" s="68" t="s">
        <v>12</v>
      </c>
      <c r="G1076" s="68" t="s">
        <v>14</v>
      </c>
      <c r="H1076" s="68" t="s">
        <v>1275</v>
      </c>
      <c r="I1076" s="68" t="s">
        <v>16</v>
      </c>
      <c r="J1076" s="68">
        <v>25</v>
      </c>
      <c r="K1076" s="68">
        <v>1.468594533933162E-8</v>
      </c>
      <c r="L1076" s="68">
        <v>2.53478918746752E-9</v>
      </c>
      <c r="M1076" s="68">
        <v>2.7136509242715201E-9</v>
      </c>
      <c r="N1076" s="68">
        <v>2.04851879068E-9</v>
      </c>
      <c r="O1076" s="68">
        <v>2.9522049478110201E-9</v>
      </c>
      <c r="P1076" s="68">
        <v>8.1115430486025206E-9</v>
      </c>
      <c r="Q1076" s="68">
        <v>5.8589829150567196E-9</v>
      </c>
      <c r="R1076" s="68">
        <v>4.5428333772122598E-9</v>
      </c>
      <c r="S1076" s="68">
        <v>6.7152998412997802E-9</v>
      </c>
      <c r="T1076" s="68">
        <v>6.0427522005049197E-9</v>
      </c>
      <c r="U1076" s="68">
        <v>2.5512303943355402E-9</v>
      </c>
      <c r="V1076" s="68">
        <v>1.7666196702863139E-9</v>
      </c>
      <c r="W1076" s="68">
        <v>2.0859823396141802E-9</v>
      </c>
      <c r="X1076" s="68">
        <v>4.9525475827493802E-9</v>
      </c>
      <c r="Y1076" s="68">
        <v>1.8503149050117181E-9</v>
      </c>
      <c r="Z1076" s="68">
        <v>1.00241596923671E-9</v>
      </c>
      <c r="AA1076" s="68">
        <v>1.7705900534174359E-9</v>
      </c>
      <c r="AB1076" s="68">
        <v>1.43485315047133E-9</v>
      </c>
      <c r="AC1076" s="68">
        <v>1.1017172179926039E-9</v>
      </c>
      <c r="AD1076" s="68">
        <v>1.0933527560809E-9</v>
      </c>
      <c r="AE1076" s="68">
        <v>4.9053770412813804E-10</v>
      </c>
      <c r="AF1076" s="68">
        <v>1.921214251471502E-10</v>
      </c>
      <c r="AG1076" s="68">
        <v>3.8165877286264999E-11</v>
      </c>
      <c r="AH1076" s="68" t="s">
        <v>415</v>
      </c>
    </row>
    <row r="1077" spans="1:34" s="68" customFormat="1" ht="14.5" x14ac:dyDescent="0.35">
      <c r="A1077" s="68" t="s">
        <v>832</v>
      </c>
      <c r="B1077" s="68" t="s">
        <v>41</v>
      </c>
      <c r="C1077" s="68" t="s">
        <v>10</v>
      </c>
      <c r="D1077" s="68" t="s">
        <v>42</v>
      </c>
      <c r="E1077" s="68" t="s">
        <v>12</v>
      </c>
      <c r="G1077" s="68" t="s">
        <v>14</v>
      </c>
      <c r="H1077" s="68" t="s">
        <v>1341</v>
      </c>
      <c r="I1077" s="68" t="s">
        <v>16</v>
      </c>
      <c r="J1077" s="68">
        <v>25</v>
      </c>
      <c r="K1077" s="68">
        <v>1.468594533933162E-8</v>
      </c>
      <c r="L1077" s="68">
        <v>2.53478918746752E-9</v>
      </c>
      <c r="M1077" s="68">
        <v>2.7136509242715201E-9</v>
      </c>
      <c r="N1077" s="68">
        <v>2.04851879068E-9</v>
      </c>
      <c r="O1077" s="68">
        <v>2.9522049478110201E-9</v>
      </c>
      <c r="P1077" s="68">
        <v>8.1115430486025206E-9</v>
      </c>
      <c r="Q1077" s="68">
        <v>5.8589829150567196E-9</v>
      </c>
      <c r="R1077" s="68">
        <v>4.5428333772122598E-9</v>
      </c>
      <c r="S1077" s="68">
        <v>6.7152998412997802E-9</v>
      </c>
      <c r="T1077" s="68">
        <v>6.0427522005049197E-9</v>
      </c>
      <c r="U1077" s="68">
        <v>2.5512303943355402E-9</v>
      </c>
      <c r="V1077" s="68">
        <v>1.7666196702863139E-9</v>
      </c>
      <c r="W1077" s="68">
        <v>2.0859823396141802E-9</v>
      </c>
      <c r="X1077" s="68">
        <v>4.9525475827493802E-9</v>
      </c>
      <c r="Y1077" s="68">
        <v>1.8503149050117181E-9</v>
      </c>
      <c r="Z1077" s="68">
        <v>1.00241596923671E-9</v>
      </c>
      <c r="AA1077" s="68">
        <v>1.7705900534174359E-9</v>
      </c>
      <c r="AB1077" s="68">
        <v>1.43485315047133E-9</v>
      </c>
      <c r="AC1077" s="68">
        <v>1.1017172179926039E-9</v>
      </c>
      <c r="AD1077" s="68">
        <v>1.0933527560809E-9</v>
      </c>
      <c r="AE1077" s="68">
        <v>4.9053770412813804E-10</v>
      </c>
      <c r="AF1077" s="68">
        <v>1.921214251471502E-10</v>
      </c>
      <c r="AG1077" s="68">
        <v>3.8165877286264999E-11</v>
      </c>
      <c r="AH1077" s="68" t="s">
        <v>415</v>
      </c>
    </row>
    <row r="1078" spans="1:34" s="68" customFormat="1" ht="14.5" x14ac:dyDescent="0.35">
      <c r="A1078" s="68" t="s">
        <v>832</v>
      </c>
      <c r="B1078" s="68" t="s">
        <v>41</v>
      </c>
      <c r="C1078" s="68" t="s">
        <v>10</v>
      </c>
      <c r="D1078" s="68" t="s">
        <v>42</v>
      </c>
      <c r="E1078" s="68" t="s">
        <v>12</v>
      </c>
      <c r="G1078" s="68" t="s">
        <v>14</v>
      </c>
      <c r="H1078" s="68" t="s">
        <v>1271</v>
      </c>
      <c r="I1078" s="68" t="s">
        <v>16</v>
      </c>
      <c r="J1078" s="68">
        <v>25</v>
      </c>
      <c r="K1078" s="68">
        <v>2.2028918008997431E-8</v>
      </c>
      <c r="L1078" s="68">
        <v>3.8021837812012797E-9</v>
      </c>
      <c r="M1078" s="68">
        <v>4.07047638640728E-9</v>
      </c>
      <c r="N1078" s="68">
        <v>3.07277818602E-9</v>
      </c>
      <c r="O1078" s="68">
        <v>4.4283074217165297E-9</v>
      </c>
      <c r="P1078" s="68">
        <v>1.216731457290378E-8</v>
      </c>
      <c r="Q1078" s="68">
        <v>8.7884743725850802E-9</v>
      </c>
      <c r="R1078" s="68">
        <v>6.8142500658183901E-9</v>
      </c>
      <c r="S1078" s="68">
        <v>1.0072949761949669E-8</v>
      </c>
      <c r="T1078" s="68">
        <v>9.0641283007573803E-9</v>
      </c>
      <c r="U1078" s="68">
        <v>3.8268455915033096E-9</v>
      </c>
      <c r="V1078" s="68">
        <v>2.6499295054294709E-9</v>
      </c>
      <c r="W1078" s="68">
        <v>3.12897350942127E-9</v>
      </c>
      <c r="X1078" s="68">
        <v>7.4288213741240708E-9</v>
      </c>
      <c r="Y1078" s="68">
        <v>2.7754723575175771E-9</v>
      </c>
      <c r="Z1078" s="68">
        <v>1.5036239538550649E-9</v>
      </c>
      <c r="AA1078" s="68">
        <v>2.6558850801261542E-9</v>
      </c>
      <c r="AB1078" s="68">
        <v>2.1522797257069948E-9</v>
      </c>
      <c r="AC1078" s="68">
        <v>1.652575826988906E-9</v>
      </c>
      <c r="AD1078" s="68">
        <v>1.6400291341213501E-9</v>
      </c>
      <c r="AE1078" s="68">
        <v>7.3580655619220696E-10</v>
      </c>
      <c r="AF1078" s="68">
        <v>2.8818213772072528E-10</v>
      </c>
      <c r="AG1078" s="68">
        <v>5.7248815929397502E-11</v>
      </c>
      <c r="AH1078" s="68" t="s">
        <v>415</v>
      </c>
    </row>
    <row r="1079" spans="1:34" s="68" customFormat="1" ht="14.5" x14ac:dyDescent="0.35">
      <c r="A1079" s="68" t="s">
        <v>832</v>
      </c>
      <c r="B1079" s="68" t="s">
        <v>41</v>
      </c>
      <c r="C1079" s="68" t="s">
        <v>10</v>
      </c>
      <c r="D1079" s="68" t="s">
        <v>42</v>
      </c>
      <c r="E1079" s="68" t="s">
        <v>12</v>
      </c>
      <c r="G1079" s="68" t="s">
        <v>14</v>
      </c>
      <c r="H1079" s="68" t="s">
        <v>1273</v>
      </c>
      <c r="I1079" s="68" t="s">
        <v>16</v>
      </c>
      <c r="J1079" s="68">
        <v>25</v>
      </c>
      <c r="K1079" s="68">
        <v>3.6714863348329052E-8</v>
      </c>
      <c r="L1079" s="68">
        <v>6.3369729686688001E-9</v>
      </c>
      <c r="M1079" s="68">
        <v>6.7841273106788014E-9</v>
      </c>
      <c r="N1079" s="68">
        <v>5.1212969767E-9</v>
      </c>
      <c r="O1079" s="68">
        <v>7.3805123695275498E-9</v>
      </c>
      <c r="P1079" s="68">
        <v>2.0278857621506299E-8</v>
      </c>
      <c r="Q1079" s="68">
        <v>1.46474572876418E-8</v>
      </c>
      <c r="R1079" s="68">
        <v>1.1357083443030651E-8</v>
      </c>
      <c r="S1079" s="68">
        <v>1.6788249603249451E-8</v>
      </c>
      <c r="T1079" s="68">
        <v>1.5106880501262302E-8</v>
      </c>
      <c r="U1079" s="68">
        <v>6.3780759858388502E-9</v>
      </c>
      <c r="V1079" s="68">
        <v>4.4165491757157848E-9</v>
      </c>
      <c r="W1079" s="68">
        <v>5.2149558490354502E-9</v>
      </c>
      <c r="X1079" s="68">
        <v>1.238136895687345E-8</v>
      </c>
      <c r="Y1079" s="68">
        <v>4.6257872625292952E-9</v>
      </c>
      <c r="Z1079" s="68">
        <v>2.5060399230917751E-9</v>
      </c>
      <c r="AA1079" s="68">
        <v>4.4264751335435903E-9</v>
      </c>
      <c r="AB1079" s="68">
        <v>3.5871328761783249E-9</v>
      </c>
      <c r="AC1079" s="68">
        <v>2.7542930449815099E-9</v>
      </c>
      <c r="AD1079" s="68">
        <v>2.7333818902022501E-9</v>
      </c>
      <c r="AE1079" s="68">
        <v>1.226344260320345E-9</v>
      </c>
      <c r="AF1079" s="68">
        <v>4.8030356286787553E-10</v>
      </c>
      <c r="AG1079" s="68">
        <v>9.5414693215662502E-11</v>
      </c>
      <c r="AH1079" s="68" t="s">
        <v>415</v>
      </c>
    </row>
    <row r="1080" spans="1:34" s="68" customFormat="1" ht="14.5" x14ac:dyDescent="0.35">
      <c r="A1080" s="68" t="s">
        <v>832</v>
      </c>
      <c r="B1080" s="68" t="s">
        <v>41</v>
      </c>
      <c r="C1080" s="68" t="s">
        <v>10</v>
      </c>
      <c r="D1080" s="68" t="s">
        <v>42</v>
      </c>
      <c r="E1080" s="68" t="s">
        <v>12</v>
      </c>
      <c r="G1080" s="68" t="s">
        <v>14</v>
      </c>
      <c r="H1080" s="68" t="s">
        <v>1272</v>
      </c>
      <c r="I1080" s="68" t="s">
        <v>16</v>
      </c>
      <c r="J1080" s="68">
        <v>25</v>
      </c>
      <c r="K1080" s="68">
        <v>3.6714863348329052E-8</v>
      </c>
      <c r="L1080" s="68">
        <v>6.3369729686688001E-9</v>
      </c>
      <c r="M1080" s="68">
        <v>6.7841273106788014E-9</v>
      </c>
      <c r="N1080" s="68">
        <v>5.1212969767E-9</v>
      </c>
      <c r="O1080" s="68">
        <v>7.3805123695275498E-9</v>
      </c>
      <c r="P1080" s="68">
        <v>2.0278857621506299E-8</v>
      </c>
      <c r="Q1080" s="68">
        <v>1.46474572876418E-8</v>
      </c>
      <c r="R1080" s="68">
        <v>1.1357083443030651E-8</v>
      </c>
      <c r="S1080" s="68">
        <v>1.6788249603249451E-8</v>
      </c>
      <c r="T1080" s="68">
        <v>1.5106880501262302E-8</v>
      </c>
      <c r="U1080" s="68">
        <v>6.3780759858388502E-9</v>
      </c>
      <c r="V1080" s="68">
        <v>4.4165491757157848E-9</v>
      </c>
      <c r="W1080" s="68">
        <v>5.2149558490354502E-9</v>
      </c>
      <c r="X1080" s="68">
        <v>1.238136895687345E-8</v>
      </c>
      <c r="Y1080" s="68">
        <v>4.6257872625292952E-9</v>
      </c>
      <c r="Z1080" s="68">
        <v>2.5060399230917751E-9</v>
      </c>
      <c r="AA1080" s="68">
        <v>4.4264751335435903E-9</v>
      </c>
      <c r="AB1080" s="68">
        <v>3.5871328761783249E-9</v>
      </c>
      <c r="AC1080" s="68">
        <v>2.7542930449815099E-9</v>
      </c>
      <c r="AD1080" s="68">
        <v>2.7333818902022501E-9</v>
      </c>
      <c r="AE1080" s="68">
        <v>1.226344260320345E-9</v>
      </c>
      <c r="AF1080" s="68">
        <v>4.8030356286787553E-10</v>
      </c>
      <c r="AG1080" s="68">
        <v>9.5414693215662502E-11</v>
      </c>
      <c r="AH1080" s="68" t="s">
        <v>415</v>
      </c>
    </row>
    <row r="1081" spans="1:34" s="68" customFormat="1" ht="14.5" x14ac:dyDescent="0.35">
      <c r="A1081" s="68" t="s">
        <v>832</v>
      </c>
      <c r="B1081" s="68" t="s">
        <v>41</v>
      </c>
      <c r="C1081" s="68" t="s">
        <v>10</v>
      </c>
      <c r="D1081" s="68" t="s">
        <v>42</v>
      </c>
      <c r="E1081" s="68" t="s">
        <v>12</v>
      </c>
      <c r="G1081" s="68" t="s">
        <v>14</v>
      </c>
      <c r="H1081" s="68" t="s">
        <v>1274</v>
      </c>
      <c r="I1081" s="68" t="s">
        <v>16</v>
      </c>
      <c r="J1081" s="68">
        <v>25</v>
      </c>
      <c r="K1081" s="68">
        <v>5.1400808687660677E-8</v>
      </c>
      <c r="L1081" s="68">
        <v>8.8717621561363197E-9</v>
      </c>
      <c r="M1081" s="68">
        <v>9.4977782349503203E-9</v>
      </c>
      <c r="N1081" s="68">
        <v>7.1698157673800001E-9</v>
      </c>
      <c r="O1081" s="68">
        <v>1.0332717317338571E-8</v>
      </c>
      <c r="P1081" s="68">
        <v>2.8390400670108821E-8</v>
      </c>
      <c r="Q1081" s="68">
        <v>2.0506440202698521E-8</v>
      </c>
      <c r="R1081" s="68">
        <v>1.589991682024291E-8</v>
      </c>
      <c r="S1081" s="68">
        <v>2.350354944454923E-8</v>
      </c>
      <c r="T1081" s="68">
        <v>2.114963270176722E-8</v>
      </c>
      <c r="U1081" s="68">
        <v>8.9293063801743917E-9</v>
      </c>
      <c r="V1081" s="68">
        <v>6.1831688460021003E-9</v>
      </c>
      <c r="W1081" s="68">
        <v>7.3009381886496308E-9</v>
      </c>
      <c r="X1081" s="68">
        <v>1.7333916539622831E-8</v>
      </c>
      <c r="Y1081" s="68">
        <v>6.4761021675410141E-9</v>
      </c>
      <c r="Z1081" s="68">
        <v>3.5084558923284859E-9</v>
      </c>
      <c r="AA1081" s="68">
        <v>6.1970651869610272E-9</v>
      </c>
      <c r="AB1081" s="68">
        <v>5.0219860266496557E-9</v>
      </c>
      <c r="AC1081" s="68">
        <v>3.8560102629741144E-9</v>
      </c>
      <c r="AD1081" s="68">
        <v>3.8267346462831507E-9</v>
      </c>
      <c r="AE1081" s="68">
        <v>1.7168819644484831E-9</v>
      </c>
      <c r="AF1081" s="68">
        <v>6.7242498801502579E-10</v>
      </c>
      <c r="AG1081" s="68">
        <v>1.3358057050192751E-10</v>
      </c>
      <c r="AH1081" s="68" t="s">
        <v>415</v>
      </c>
    </row>
    <row r="1082" spans="1:34" s="68" customFormat="1" ht="14.5" x14ac:dyDescent="0.35">
      <c r="A1082" s="68" t="s">
        <v>832</v>
      </c>
      <c r="B1082" s="68" t="s">
        <v>41</v>
      </c>
      <c r="C1082" s="68" t="s">
        <v>10</v>
      </c>
      <c r="D1082" s="68" t="s">
        <v>42</v>
      </c>
      <c r="E1082" s="68" t="s">
        <v>12</v>
      </c>
      <c r="G1082" s="68" t="s">
        <v>14</v>
      </c>
      <c r="H1082" s="68" t="s">
        <v>1276</v>
      </c>
      <c r="I1082" s="68" t="s">
        <v>16</v>
      </c>
      <c r="J1082" s="68">
        <v>25</v>
      </c>
      <c r="K1082" s="68">
        <v>8.811567203598971E-8</v>
      </c>
      <c r="L1082" s="68">
        <v>1.5208735124805119E-8</v>
      </c>
      <c r="M1082" s="68">
        <v>1.628190554562912E-8</v>
      </c>
      <c r="N1082" s="68">
        <v>1.229111274408E-8</v>
      </c>
      <c r="O1082" s="68">
        <v>1.7713229686866119E-8</v>
      </c>
      <c r="P1082" s="68">
        <v>4.8669258291615107E-8</v>
      </c>
      <c r="Q1082" s="68">
        <v>3.5153897490340321E-8</v>
      </c>
      <c r="R1082" s="68">
        <v>2.725700026327356E-8</v>
      </c>
      <c r="S1082" s="68">
        <v>4.0291799047798678E-8</v>
      </c>
      <c r="T1082" s="68">
        <v>3.6256513203029521E-8</v>
      </c>
      <c r="U1082" s="68">
        <v>1.5307382366013239E-8</v>
      </c>
      <c r="V1082" s="68">
        <v>1.059971802171788E-8</v>
      </c>
      <c r="W1082" s="68">
        <v>1.251589403768508E-8</v>
      </c>
      <c r="X1082" s="68">
        <v>2.971528549649628E-8</v>
      </c>
      <c r="Y1082" s="68">
        <v>1.110188943007031E-8</v>
      </c>
      <c r="Z1082" s="68">
        <v>6.0144958154202598E-9</v>
      </c>
      <c r="AA1082" s="68">
        <v>1.062354032050462E-8</v>
      </c>
      <c r="AB1082" s="68">
        <v>8.609118902827981E-9</v>
      </c>
      <c r="AC1082" s="68">
        <v>6.6103033079556238E-9</v>
      </c>
      <c r="AD1082" s="68">
        <v>6.5601165364854003E-9</v>
      </c>
      <c r="AE1082" s="68">
        <v>2.9432262247688279E-9</v>
      </c>
      <c r="AF1082" s="68">
        <v>1.1527285508829009E-9</v>
      </c>
      <c r="AG1082" s="68">
        <v>2.2899526371759001E-10</v>
      </c>
      <c r="AH1082" s="68" t="s">
        <v>415</v>
      </c>
    </row>
    <row r="1083" spans="1:34" s="68" customFormat="1" ht="14.5" x14ac:dyDescent="0.35">
      <c r="A1083" s="68" t="s">
        <v>832</v>
      </c>
      <c r="B1083" s="68" t="s">
        <v>41</v>
      </c>
      <c r="C1083" s="68" t="s">
        <v>10</v>
      </c>
      <c r="D1083" s="68" t="s">
        <v>42</v>
      </c>
      <c r="E1083" s="68" t="s">
        <v>12</v>
      </c>
      <c r="G1083" s="68" t="s">
        <v>14</v>
      </c>
      <c r="H1083" s="68" t="s">
        <v>1277</v>
      </c>
      <c r="I1083" s="68" t="s">
        <v>16</v>
      </c>
      <c r="J1083" s="68">
        <v>25</v>
      </c>
      <c r="K1083" s="68">
        <v>4.5526430551928018E-7</v>
      </c>
      <c r="L1083" s="68">
        <v>7.8578464811493119E-8</v>
      </c>
      <c r="M1083" s="68">
        <v>8.4123178652417124E-8</v>
      </c>
      <c r="N1083" s="68">
        <v>6.3504082511079991E-8</v>
      </c>
      <c r="O1083" s="68">
        <v>9.151835338214161E-8</v>
      </c>
      <c r="P1083" s="68">
        <v>2.514578345066781E-7</v>
      </c>
      <c r="Q1083" s="68">
        <v>1.8162847036675831E-7</v>
      </c>
      <c r="R1083" s="68">
        <v>1.4082783469358009E-7</v>
      </c>
      <c r="S1083" s="68">
        <v>2.081742950802932E-7</v>
      </c>
      <c r="T1083" s="68">
        <v>1.873253182156525E-7</v>
      </c>
      <c r="U1083" s="68">
        <v>7.9088142224401738E-8</v>
      </c>
      <c r="V1083" s="68">
        <v>5.4765209778875731E-8</v>
      </c>
      <c r="W1083" s="68">
        <v>6.4665452528039574E-8</v>
      </c>
      <c r="X1083" s="68">
        <v>1.5352897506523079E-7</v>
      </c>
      <c r="Y1083" s="68">
        <v>5.735976205536326E-8</v>
      </c>
      <c r="Z1083" s="68">
        <v>3.1074895046338011E-8</v>
      </c>
      <c r="AA1083" s="68">
        <v>5.4888291655940519E-8</v>
      </c>
      <c r="AB1083" s="68">
        <v>4.4480447664611232E-8</v>
      </c>
      <c r="AC1083" s="68">
        <v>3.4153233757770722E-8</v>
      </c>
      <c r="AD1083" s="68">
        <v>3.3893935438507899E-8</v>
      </c>
      <c r="AE1083" s="68">
        <v>1.5206668827972279E-8</v>
      </c>
      <c r="AF1083" s="68">
        <v>5.9557641795616556E-9</v>
      </c>
      <c r="AG1083" s="68">
        <v>1.183142195874215E-9</v>
      </c>
      <c r="AH1083" s="68" t="s">
        <v>415</v>
      </c>
    </row>
    <row r="1084" spans="1:34" s="68" customFormat="1" ht="14.5" x14ac:dyDescent="0.35">
      <c r="A1084" s="68" t="s">
        <v>832</v>
      </c>
      <c r="B1084" s="68" t="s">
        <v>9</v>
      </c>
      <c r="C1084" s="68" t="s">
        <v>10</v>
      </c>
      <c r="D1084" s="68" t="s">
        <v>11</v>
      </c>
      <c r="E1084" s="68" t="s">
        <v>12</v>
      </c>
      <c r="G1084" s="68" t="s">
        <v>14</v>
      </c>
      <c r="H1084" s="68" t="s">
        <v>29</v>
      </c>
      <c r="I1084" s="68" t="s">
        <v>18</v>
      </c>
      <c r="J1084" s="68">
        <v>298</v>
      </c>
      <c r="N1084" s="68">
        <v>4.3881274799999998E-5</v>
      </c>
      <c r="AH1084" s="68" t="s">
        <v>397</v>
      </c>
    </row>
    <row r="1085" spans="1:34" s="68" customFormat="1" ht="14.5" x14ac:dyDescent="0.35">
      <c r="A1085" s="68" t="s">
        <v>832</v>
      </c>
      <c r="B1085" s="68" t="s">
        <v>41</v>
      </c>
      <c r="C1085" s="68" t="s">
        <v>10</v>
      </c>
      <c r="D1085" s="68" t="s">
        <v>42</v>
      </c>
      <c r="E1085" s="68" t="s">
        <v>12</v>
      </c>
      <c r="G1085" s="68" t="s">
        <v>14</v>
      </c>
      <c r="H1085" s="68" t="s">
        <v>1275</v>
      </c>
      <c r="I1085" s="68" t="s">
        <v>17</v>
      </c>
      <c r="J1085" s="68">
        <v>1</v>
      </c>
      <c r="K1085" s="68">
        <v>1.448230023062622E-5</v>
      </c>
      <c r="L1085" s="68">
        <v>2.4996401107346399E-6</v>
      </c>
      <c r="M1085" s="68">
        <v>2.6760216314549601E-6</v>
      </c>
      <c r="N1085" s="68">
        <v>2.0201126634492398E-6</v>
      </c>
      <c r="O1085" s="68">
        <v>2.9112677058680398E-6</v>
      </c>
      <c r="P1085" s="68">
        <v>7.9990629849952398E-6</v>
      </c>
      <c r="Q1085" s="68">
        <v>5.7777383519679398E-6</v>
      </c>
      <c r="R1085" s="68">
        <v>4.4798394210482398E-6</v>
      </c>
      <c r="S1085" s="68">
        <v>6.6221810168337604E-6</v>
      </c>
      <c r="T1085" s="68">
        <v>5.8922809466599814E-6</v>
      </c>
      <c r="U1085" s="68">
        <v>2.4872139088505999E-6</v>
      </c>
      <c r="V1085" s="68">
        <v>1.742122544191676E-6</v>
      </c>
      <c r="W1085" s="68">
        <v>2.0582087215973198E-6</v>
      </c>
      <c r="X1085" s="68">
        <v>4.8746048938062396E-6</v>
      </c>
      <c r="Y1085" s="68">
        <v>1.82508420271253E-6</v>
      </c>
      <c r="Z1085" s="68">
        <v>9.8851578702270803E-7</v>
      </c>
      <c r="AA1085" s="68">
        <v>1.7460379672240081E-6</v>
      </c>
      <c r="AB1085" s="68">
        <v>1.4149565201181281E-6</v>
      </c>
      <c r="AC1085" s="68">
        <v>1.0864400725697741E-6</v>
      </c>
      <c r="AD1085" s="68">
        <v>1.078191597863246E-6</v>
      </c>
      <c r="AE1085" s="68">
        <v>4.8373558129756196E-7</v>
      </c>
      <c r="AF1085" s="68">
        <v>1.894573413851098E-7</v>
      </c>
      <c r="AG1085" s="68">
        <v>3.76366437878954E-8</v>
      </c>
      <c r="AH1085" s="68" t="s">
        <v>415</v>
      </c>
    </row>
    <row r="1086" spans="1:34" s="68" customFormat="1" ht="14.5" x14ac:dyDescent="0.35">
      <c r="A1086" s="68" t="s">
        <v>832</v>
      </c>
      <c r="B1086" s="68" t="s">
        <v>41</v>
      </c>
      <c r="C1086" s="68" t="s">
        <v>10</v>
      </c>
      <c r="D1086" s="68" t="s">
        <v>42</v>
      </c>
      <c r="E1086" s="68" t="s">
        <v>12</v>
      </c>
      <c r="G1086" s="68" t="s">
        <v>14</v>
      </c>
      <c r="H1086" s="68" t="s">
        <v>1341</v>
      </c>
      <c r="I1086" s="68" t="s">
        <v>17</v>
      </c>
      <c r="J1086" s="68">
        <v>1</v>
      </c>
      <c r="K1086" s="68">
        <v>1.448230023062622E-5</v>
      </c>
      <c r="L1086" s="68">
        <v>2.4996401107346399E-6</v>
      </c>
      <c r="M1086" s="68">
        <v>2.6760216314549601E-6</v>
      </c>
      <c r="N1086" s="68">
        <v>2.0201126634492398E-6</v>
      </c>
      <c r="O1086" s="68">
        <v>2.9112677058680398E-6</v>
      </c>
      <c r="P1086" s="68">
        <v>7.9990629849952398E-6</v>
      </c>
      <c r="Q1086" s="68">
        <v>5.7777383519679398E-6</v>
      </c>
      <c r="R1086" s="68">
        <v>4.4798394210482398E-6</v>
      </c>
      <c r="S1086" s="68">
        <v>6.6221810168337604E-6</v>
      </c>
      <c r="T1086" s="68">
        <v>5.8922809466599814E-6</v>
      </c>
      <c r="U1086" s="68">
        <v>2.4872139088505999E-6</v>
      </c>
      <c r="V1086" s="68">
        <v>1.742122544191676E-6</v>
      </c>
      <c r="W1086" s="68">
        <v>2.0582087215973198E-6</v>
      </c>
      <c r="X1086" s="68">
        <v>4.8746048938062396E-6</v>
      </c>
      <c r="Y1086" s="68">
        <v>1.82508420271253E-6</v>
      </c>
      <c r="Z1086" s="68">
        <v>9.8851578702270803E-7</v>
      </c>
      <c r="AA1086" s="68">
        <v>1.7460379672240081E-6</v>
      </c>
      <c r="AB1086" s="68">
        <v>1.4149565201181281E-6</v>
      </c>
      <c r="AC1086" s="68">
        <v>1.0864400725697741E-6</v>
      </c>
      <c r="AD1086" s="68">
        <v>1.078191597863246E-6</v>
      </c>
      <c r="AE1086" s="68">
        <v>4.8373558129756196E-7</v>
      </c>
      <c r="AF1086" s="68">
        <v>1.894573413851098E-7</v>
      </c>
      <c r="AG1086" s="68">
        <v>3.76366437878954E-8</v>
      </c>
      <c r="AH1086" s="68" t="s">
        <v>415</v>
      </c>
    </row>
    <row r="1087" spans="1:34" s="68" customFormat="1" ht="14.5" x14ac:dyDescent="0.35">
      <c r="A1087" s="68" t="s">
        <v>832</v>
      </c>
      <c r="B1087" s="68" t="s">
        <v>41</v>
      </c>
      <c r="C1087" s="68" t="s">
        <v>10</v>
      </c>
      <c r="D1087" s="68" t="s">
        <v>42</v>
      </c>
      <c r="E1087" s="68" t="s">
        <v>12</v>
      </c>
      <c r="G1087" s="68" t="s">
        <v>14</v>
      </c>
      <c r="H1087" s="68" t="s">
        <v>1271</v>
      </c>
      <c r="I1087" s="68" t="s">
        <v>17</v>
      </c>
      <c r="J1087" s="68">
        <v>1</v>
      </c>
      <c r="K1087" s="68">
        <v>2.1723450345939331E-5</v>
      </c>
      <c r="L1087" s="68">
        <v>3.7494601661019599E-6</v>
      </c>
      <c r="M1087" s="68">
        <v>4.0140324471824404E-6</v>
      </c>
      <c r="N1087" s="68">
        <v>3.03016899517386E-6</v>
      </c>
      <c r="O1087" s="68">
        <v>4.3669015588020602E-6</v>
      </c>
      <c r="P1087" s="68">
        <v>1.199859447749286E-5</v>
      </c>
      <c r="Q1087" s="68">
        <v>8.6666075279519092E-6</v>
      </c>
      <c r="R1087" s="68">
        <v>6.7197591315723602E-6</v>
      </c>
      <c r="S1087" s="68">
        <v>9.9332715252506406E-6</v>
      </c>
      <c r="T1087" s="68">
        <v>8.8384214199899696E-6</v>
      </c>
      <c r="U1087" s="68">
        <v>3.7308208632759001E-6</v>
      </c>
      <c r="V1087" s="68">
        <v>2.6131838162875139E-6</v>
      </c>
      <c r="W1087" s="68">
        <v>3.0873130823959802E-6</v>
      </c>
      <c r="X1087" s="68">
        <v>7.3119073407093598E-6</v>
      </c>
      <c r="Y1087" s="68">
        <v>2.7376263040687951E-6</v>
      </c>
      <c r="Z1087" s="68">
        <v>1.4827736805340619E-6</v>
      </c>
      <c r="AA1087" s="68">
        <v>2.6190569508360122E-6</v>
      </c>
      <c r="AB1087" s="68">
        <v>2.1224347801771918E-6</v>
      </c>
      <c r="AC1087" s="68">
        <v>1.6296601088546611E-6</v>
      </c>
      <c r="AD1087" s="68">
        <v>1.617287396794869E-6</v>
      </c>
      <c r="AE1087" s="68">
        <v>7.2560337194634294E-7</v>
      </c>
      <c r="AF1087" s="68">
        <v>2.8418601207766471E-7</v>
      </c>
      <c r="AG1087" s="68">
        <v>5.6454965681843103E-8</v>
      </c>
      <c r="AH1087" s="68" t="s">
        <v>415</v>
      </c>
    </row>
    <row r="1088" spans="1:34" s="68" customFormat="1" ht="14.5" x14ac:dyDescent="0.35">
      <c r="A1088" s="68" t="s">
        <v>832</v>
      </c>
      <c r="B1088" s="68" t="s">
        <v>41</v>
      </c>
      <c r="C1088" s="68" t="s">
        <v>10</v>
      </c>
      <c r="D1088" s="68" t="s">
        <v>42</v>
      </c>
      <c r="E1088" s="68" t="s">
        <v>12</v>
      </c>
      <c r="G1088" s="68" t="s">
        <v>14</v>
      </c>
      <c r="H1088" s="68" t="s">
        <v>1273</v>
      </c>
      <c r="I1088" s="68" t="s">
        <v>17</v>
      </c>
      <c r="J1088" s="68">
        <v>1</v>
      </c>
      <c r="K1088" s="68">
        <v>3.620575057656555E-5</v>
      </c>
      <c r="L1088" s="68">
        <v>6.2491002768366006E-6</v>
      </c>
      <c r="M1088" s="68">
        <v>6.6900540786374001E-6</v>
      </c>
      <c r="N1088" s="68">
        <v>5.0502816586231002E-6</v>
      </c>
      <c r="O1088" s="68">
        <v>7.2781692646701008E-6</v>
      </c>
      <c r="P1088" s="68">
        <v>1.9997657462488099E-5</v>
      </c>
      <c r="Q1088" s="68">
        <v>1.444434587991985E-5</v>
      </c>
      <c r="R1088" s="68">
        <v>1.11995985526206E-5</v>
      </c>
      <c r="S1088" s="68">
        <v>1.6555452542084399E-5</v>
      </c>
      <c r="T1088" s="68">
        <v>1.4730702366649949E-5</v>
      </c>
      <c r="U1088" s="68">
        <v>6.2180347721265001E-6</v>
      </c>
      <c r="V1088" s="68">
        <v>4.3553063604791901E-6</v>
      </c>
      <c r="W1088" s="68">
        <v>5.1455218039933E-6</v>
      </c>
      <c r="X1088" s="68">
        <v>1.21865122345156E-5</v>
      </c>
      <c r="Y1088" s="68">
        <v>4.5627105067813254E-6</v>
      </c>
      <c r="Z1088" s="68">
        <v>2.47128946755677E-6</v>
      </c>
      <c r="AA1088" s="68">
        <v>4.3650949180600203E-6</v>
      </c>
      <c r="AB1088" s="68">
        <v>3.537391300295321E-6</v>
      </c>
      <c r="AC1088" s="68">
        <v>2.7161001814244349E-6</v>
      </c>
      <c r="AD1088" s="68">
        <v>2.6954789946581151E-6</v>
      </c>
      <c r="AE1088" s="68">
        <v>1.209338953243905E-6</v>
      </c>
      <c r="AF1088" s="68">
        <v>4.7364335346277458E-7</v>
      </c>
      <c r="AG1088" s="68">
        <v>9.409160946973851E-8</v>
      </c>
      <c r="AH1088" s="68" t="s">
        <v>415</v>
      </c>
    </row>
    <row r="1089" spans="1:34" s="68" customFormat="1" ht="14.5" x14ac:dyDescent="0.35">
      <c r="A1089" s="68" t="s">
        <v>832</v>
      </c>
      <c r="B1089" s="68" t="s">
        <v>41</v>
      </c>
      <c r="C1089" s="68" t="s">
        <v>10</v>
      </c>
      <c r="D1089" s="68" t="s">
        <v>42</v>
      </c>
      <c r="E1089" s="68" t="s">
        <v>12</v>
      </c>
      <c r="G1089" s="68" t="s">
        <v>14</v>
      </c>
      <c r="H1089" s="68" t="s">
        <v>1272</v>
      </c>
      <c r="I1089" s="68" t="s">
        <v>17</v>
      </c>
      <c r="J1089" s="68">
        <v>1</v>
      </c>
      <c r="K1089" s="68">
        <v>3.620575057656555E-5</v>
      </c>
      <c r="L1089" s="68">
        <v>6.2491002768366006E-6</v>
      </c>
      <c r="M1089" s="68">
        <v>6.6900540786374001E-6</v>
      </c>
      <c r="N1089" s="68">
        <v>5.0502816586231002E-6</v>
      </c>
      <c r="O1089" s="68">
        <v>7.2781692646701008E-6</v>
      </c>
      <c r="P1089" s="68">
        <v>1.9997657462488099E-5</v>
      </c>
      <c r="Q1089" s="68">
        <v>1.444434587991985E-5</v>
      </c>
      <c r="R1089" s="68">
        <v>1.11995985526206E-5</v>
      </c>
      <c r="S1089" s="68">
        <v>1.6555452542084399E-5</v>
      </c>
      <c r="T1089" s="68">
        <v>1.4730702366649949E-5</v>
      </c>
      <c r="U1089" s="68">
        <v>6.2180347721265001E-6</v>
      </c>
      <c r="V1089" s="68">
        <v>4.3553063604791901E-6</v>
      </c>
      <c r="W1089" s="68">
        <v>5.1455218039933E-6</v>
      </c>
      <c r="X1089" s="68">
        <v>1.21865122345156E-5</v>
      </c>
      <c r="Y1089" s="68">
        <v>4.5627105067813254E-6</v>
      </c>
      <c r="Z1089" s="68">
        <v>2.47128946755677E-6</v>
      </c>
      <c r="AA1089" s="68">
        <v>4.3650949180600203E-6</v>
      </c>
      <c r="AB1089" s="68">
        <v>3.537391300295321E-6</v>
      </c>
      <c r="AC1089" s="68">
        <v>2.7161001814244349E-6</v>
      </c>
      <c r="AD1089" s="68">
        <v>2.6954789946581151E-6</v>
      </c>
      <c r="AE1089" s="68">
        <v>1.209338953243905E-6</v>
      </c>
      <c r="AF1089" s="68">
        <v>4.7364335346277458E-7</v>
      </c>
      <c r="AG1089" s="68">
        <v>9.409160946973851E-8</v>
      </c>
      <c r="AH1089" s="68" t="s">
        <v>415</v>
      </c>
    </row>
    <row r="1090" spans="1:34" s="68" customFormat="1" ht="14.5" x14ac:dyDescent="0.35">
      <c r="A1090" s="68" t="s">
        <v>832</v>
      </c>
      <c r="B1090" s="68" t="s">
        <v>41</v>
      </c>
      <c r="C1090" s="68" t="s">
        <v>10</v>
      </c>
      <c r="D1090" s="68" t="s">
        <v>42</v>
      </c>
      <c r="E1090" s="68" t="s">
        <v>12</v>
      </c>
      <c r="G1090" s="68" t="s">
        <v>14</v>
      </c>
      <c r="H1090" s="68" t="s">
        <v>1274</v>
      </c>
      <c r="I1090" s="68" t="s">
        <v>17</v>
      </c>
      <c r="J1090" s="68">
        <v>1</v>
      </c>
      <c r="K1090" s="68">
        <v>5.0688050807191767E-5</v>
      </c>
      <c r="L1090" s="68">
        <v>8.7487403875712406E-6</v>
      </c>
      <c r="M1090" s="68">
        <v>9.3660757100923615E-6</v>
      </c>
      <c r="N1090" s="68">
        <v>7.0703943220723396E-6</v>
      </c>
      <c r="O1090" s="68">
        <v>1.018943697053814E-5</v>
      </c>
      <c r="P1090" s="68">
        <v>2.7996720447483339E-5</v>
      </c>
      <c r="Q1090" s="68">
        <v>2.0222084231887789E-5</v>
      </c>
      <c r="R1090" s="68">
        <v>1.5679437973668841E-5</v>
      </c>
      <c r="S1090" s="68">
        <v>2.317763355891816E-5</v>
      </c>
      <c r="T1090" s="68">
        <v>2.0622983313309931E-5</v>
      </c>
      <c r="U1090" s="68">
        <v>8.7052486809771004E-6</v>
      </c>
      <c r="V1090" s="68">
        <v>6.0974289046708663E-6</v>
      </c>
      <c r="W1090" s="68">
        <v>7.2037305255906207E-6</v>
      </c>
      <c r="X1090" s="68">
        <v>1.7061117128321841E-5</v>
      </c>
      <c r="Y1090" s="68">
        <v>6.387794709493856E-6</v>
      </c>
      <c r="Z1090" s="68">
        <v>3.4598052545794778E-6</v>
      </c>
      <c r="AA1090" s="68">
        <v>6.1111328852840284E-6</v>
      </c>
      <c r="AB1090" s="68">
        <v>4.9523478204134489E-6</v>
      </c>
      <c r="AC1090" s="68">
        <v>3.802540253994209E-6</v>
      </c>
      <c r="AD1090" s="68">
        <v>3.7736705925213619E-6</v>
      </c>
      <c r="AE1090" s="68">
        <v>1.693074534541467E-6</v>
      </c>
      <c r="AF1090" s="68">
        <v>6.6310069484788446E-7</v>
      </c>
      <c r="AG1090" s="68">
        <v>1.317282532576339E-7</v>
      </c>
      <c r="AH1090" s="68" t="s">
        <v>415</v>
      </c>
    </row>
    <row r="1091" spans="1:34" s="68" customFormat="1" ht="14.5" x14ac:dyDescent="0.35">
      <c r="A1091" s="68" t="s">
        <v>832</v>
      </c>
      <c r="B1091" s="68" t="s">
        <v>41</v>
      </c>
      <c r="C1091" s="68" t="s">
        <v>10</v>
      </c>
      <c r="D1091" s="68" t="s">
        <v>42</v>
      </c>
      <c r="E1091" s="68" t="s">
        <v>12</v>
      </c>
      <c r="G1091" s="68" t="s">
        <v>14</v>
      </c>
      <c r="H1091" s="68" t="s">
        <v>1276</v>
      </c>
      <c r="I1091" s="68" t="s">
        <v>17</v>
      </c>
      <c r="J1091" s="68">
        <v>1</v>
      </c>
      <c r="K1091" s="68">
        <v>8.689380138375731E-5</v>
      </c>
      <c r="L1091" s="68">
        <v>1.499784066440784E-5</v>
      </c>
      <c r="M1091" s="68">
        <v>1.6056129788729762E-5</v>
      </c>
      <c r="N1091" s="68">
        <v>1.212067598069544E-5</v>
      </c>
      <c r="O1091" s="68">
        <v>1.7467606235208241E-5</v>
      </c>
      <c r="P1091" s="68">
        <v>4.7994377909971439E-5</v>
      </c>
      <c r="Q1091" s="68">
        <v>3.4666430111807637E-5</v>
      </c>
      <c r="R1091" s="68">
        <v>2.6879036526289441E-5</v>
      </c>
      <c r="S1091" s="68">
        <v>3.9733086101002563E-5</v>
      </c>
      <c r="T1091" s="68">
        <v>3.5353685679959878E-5</v>
      </c>
      <c r="U1091" s="68">
        <v>1.4923283453103601E-5</v>
      </c>
      <c r="V1091" s="68">
        <v>1.0452735265150061E-5</v>
      </c>
      <c r="W1091" s="68">
        <v>1.2349252329583921E-5</v>
      </c>
      <c r="X1091" s="68">
        <v>2.9247629362837439E-5</v>
      </c>
      <c r="Y1091" s="68">
        <v>1.0950505216275181E-5</v>
      </c>
      <c r="Z1091" s="68">
        <v>5.9310947221362478E-6</v>
      </c>
      <c r="AA1091" s="68">
        <v>1.047622780334405E-5</v>
      </c>
      <c r="AB1091" s="68">
        <v>8.489739120708769E-6</v>
      </c>
      <c r="AC1091" s="68">
        <v>6.5186404354186426E-6</v>
      </c>
      <c r="AD1091" s="68">
        <v>6.4691495871794753E-6</v>
      </c>
      <c r="AE1091" s="68">
        <v>2.9024134877853722E-6</v>
      </c>
      <c r="AF1091" s="68">
        <v>1.136744048310659E-6</v>
      </c>
      <c r="AG1091" s="68">
        <v>2.2581986272737241E-7</v>
      </c>
      <c r="AH1091" s="68" t="s">
        <v>415</v>
      </c>
    </row>
    <row r="1092" spans="1:34" s="68" customFormat="1" ht="14.5" x14ac:dyDescent="0.35">
      <c r="A1092" s="68" t="s">
        <v>832</v>
      </c>
      <c r="B1092" s="68" t="s">
        <v>41</v>
      </c>
      <c r="C1092" s="68" t="s">
        <v>10</v>
      </c>
      <c r="D1092" s="68" t="s">
        <v>42</v>
      </c>
      <c r="E1092" s="68" t="s">
        <v>12</v>
      </c>
      <c r="G1092" s="68" t="s">
        <v>14</v>
      </c>
      <c r="H1092" s="68" t="s">
        <v>1277</v>
      </c>
      <c r="I1092" s="68" t="s">
        <v>17</v>
      </c>
      <c r="J1092" s="68">
        <v>1</v>
      </c>
      <c r="K1092" s="68">
        <v>4.4895130714941279E-4</v>
      </c>
      <c r="L1092" s="68">
        <v>7.7488843432773846E-5</v>
      </c>
      <c r="M1092" s="68">
        <v>8.2956670575103756E-5</v>
      </c>
      <c r="N1092" s="68">
        <v>6.2623492566926442E-5</v>
      </c>
      <c r="O1092" s="68">
        <v>9.0249298881909235E-5</v>
      </c>
      <c r="P1092" s="68">
        <v>2.4797095253485251E-4</v>
      </c>
      <c r="Q1092" s="68">
        <v>1.791098889110061E-4</v>
      </c>
      <c r="R1092" s="68">
        <v>1.3887502205249541E-4</v>
      </c>
      <c r="S1092" s="68">
        <v>2.052876115218466E-4</v>
      </c>
      <c r="T1092" s="68">
        <v>1.8266070934645941E-4</v>
      </c>
      <c r="U1092" s="68">
        <v>7.7103631174368586E-5</v>
      </c>
      <c r="V1092" s="68">
        <v>5.4005798869941948E-5</v>
      </c>
      <c r="W1092" s="68">
        <v>6.3804470369516924E-5</v>
      </c>
      <c r="X1092" s="68">
        <v>1.5111275170799339E-4</v>
      </c>
      <c r="Y1092" s="68">
        <v>5.6577610284088433E-5</v>
      </c>
      <c r="Z1092" s="68">
        <v>3.0643989397703947E-5</v>
      </c>
      <c r="AA1092" s="68">
        <v>5.4127176983944243E-5</v>
      </c>
      <c r="AB1092" s="68">
        <v>4.3863652123661972E-5</v>
      </c>
      <c r="AC1092" s="68">
        <v>3.3679642249662992E-5</v>
      </c>
      <c r="AD1092" s="68">
        <v>3.3423939533760628E-5</v>
      </c>
      <c r="AE1092" s="68">
        <v>1.4995803020224421E-5</v>
      </c>
      <c r="AF1092" s="68">
        <v>5.8731775829384042E-6</v>
      </c>
      <c r="AG1092" s="68">
        <v>1.166735957424757E-6</v>
      </c>
      <c r="AH1092" s="68" t="s">
        <v>415</v>
      </c>
    </row>
    <row r="1093" spans="1:34" s="68" customFormat="1" ht="14.5" x14ac:dyDescent="0.35">
      <c r="A1093" s="68" t="s">
        <v>832</v>
      </c>
      <c r="B1093" s="68" t="s">
        <v>9</v>
      </c>
      <c r="C1093" s="68" t="s">
        <v>10</v>
      </c>
      <c r="D1093" s="68" t="s">
        <v>11</v>
      </c>
      <c r="E1093" s="68" t="s">
        <v>12</v>
      </c>
      <c r="G1093" s="68" t="s">
        <v>14</v>
      </c>
      <c r="H1093" s="68" t="s">
        <v>30</v>
      </c>
      <c r="I1093" s="68" t="s">
        <v>16</v>
      </c>
      <c r="J1093" s="68">
        <v>25</v>
      </c>
      <c r="K1093" s="68">
        <v>3.0287999999999999E-5</v>
      </c>
      <c r="L1093" s="68">
        <v>3.2832E-5</v>
      </c>
      <c r="M1093" s="68">
        <v>2.6654560000000001E-5</v>
      </c>
      <c r="T1093" s="68">
        <v>1.7256022253988001E-4</v>
      </c>
      <c r="U1093" s="68">
        <v>5.9095971199999999E-6</v>
      </c>
      <c r="V1093" s="68">
        <v>1.7276799415840001E-5</v>
      </c>
      <c r="W1093" s="68">
        <v>2.4517600000000001E-5</v>
      </c>
      <c r="X1093" s="68">
        <v>2.2768800000000001E-5</v>
      </c>
      <c r="Y1093" s="68">
        <v>1.4870400000000001E-5</v>
      </c>
      <c r="Z1093" s="68">
        <v>2.5053280000000001E-5</v>
      </c>
      <c r="AA1093" s="68">
        <v>3.5129119999999997E-5</v>
      </c>
      <c r="AB1093" s="68">
        <v>4.4589999999999998E-5</v>
      </c>
      <c r="AC1093" s="68">
        <v>4.0179200000000003E-5</v>
      </c>
      <c r="AD1093" s="68">
        <v>6.5795200000000003E-5</v>
      </c>
      <c r="AE1093" s="68">
        <v>5.8705919999999998E-5</v>
      </c>
      <c r="AF1093" s="68">
        <v>5.8211519999999998E-5</v>
      </c>
      <c r="AG1093" s="68">
        <v>5.7889519999999997E-5</v>
      </c>
      <c r="AH1093" s="68" t="s">
        <v>348</v>
      </c>
    </row>
    <row r="1094" spans="1:34" s="68" customFormat="1" ht="14.5" x14ac:dyDescent="0.35">
      <c r="A1094" s="68" t="s">
        <v>832</v>
      </c>
      <c r="B1094" s="68" t="s">
        <v>41</v>
      </c>
      <c r="C1094" s="68" t="s">
        <v>10</v>
      </c>
      <c r="D1094" s="68" t="s">
        <v>42</v>
      </c>
      <c r="E1094" s="68" t="s">
        <v>12</v>
      </c>
      <c r="G1094" s="68" t="s">
        <v>14</v>
      </c>
      <c r="H1094" s="68" t="s">
        <v>1275</v>
      </c>
      <c r="I1094" s="68" t="s">
        <v>18</v>
      </c>
      <c r="J1094" s="68">
        <v>298</v>
      </c>
      <c r="K1094" s="68">
        <v>3.5011293688966599E-8</v>
      </c>
      <c r="L1094" s="68">
        <v>6.04293742292258E-9</v>
      </c>
      <c r="M1094" s="68">
        <v>6.4693438034633187E-9</v>
      </c>
      <c r="N1094" s="68">
        <v>4.8836687969811204E-9</v>
      </c>
      <c r="O1094" s="68">
        <v>7.0380565955814606E-9</v>
      </c>
      <c r="P1094" s="68">
        <v>1.9337918627868421E-8</v>
      </c>
      <c r="Q1094" s="68">
        <v>1.396781526949524E-8</v>
      </c>
      <c r="R1094" s="68">
        <v>1.0830114771274019E-8</v>
      </c>
      <c r="S1094" s="68">
        <v>1.6009274821658658E-8</v>
      </c>
      <c r="T1094" s="68">
        <v>1.4405921246003741E-8</v>
      </c>
      <c r="U1094" s="68">
        <v>6.0821332600959401E-9</v>
      </c>
      <c r="V1094" s="68">
        <v>4.2116212939625799E-9</v>
      </c>
      <c r="W1094" s="68">
        <v>4.9729818976401804E-9</v>
      </c>
      <c r="X1094" s="68">
        <v>1.1806873437274521E-8</v>
      </c>
      <c r="Y1094" s="68">
        <v>4.4111507335479399E-9</v>
      </c>
      <c r="Z1094" s="68">
        <v>2.3897596706603199E-9</v>
      </c>
      <c r="AA1094" s="68">
        <v>4.2210866873471614E-9</v>
      </c>
      <c r="AB1094" s="68">
        <v>3.4206899107236601E-9</v>
      </c>
      <c r="AC1094" s="68">
        <v>2.6264938476943599E-9</v>
      </c>
      <c r="AD1094" s="68">
        <v>2.6065529704968602E-9</v>
      </c>
      <c r="AE1094" s="68">
        <v>1.1694418866414821E-9</v>
      </c>
      <c r="AF1094" s="68">
        <v>4.5801747755080602E-10</v>
      </c>
      <c r="AG1094" s="68">
        <v>9.098745145045561E-11</v>
      </c>
      <c r="AH1094" s="68" t="s">
        <v>415</v>
      </c>
    </row>
    <row r="1095" spans="1:34" s="68" customFormat="1" ht="14.5" x14ac:dyDescent="0.35">
      <c r="A1095" s="68" t="s">
        <v>832</v>
      </c>
      <c r="B1095" s="68" t="s">
        <v>41</v>
      </c>
      <c r="C1095" s="68" t="s">
        <v>10</v>
      </c>
      <c r="D1095" s="68" t="s">
        <v>42</v>
      </c>
      <c r="E1095" s="68" t="s">
        <v>12</v>
      </c>
      <c r="G1095" s="68" t="s">
        <v>14</v>
      </c>
      <c r="H1095" s="68" t="s">
        <v>1341</v>
      </c>
      <c r="I1095" s="68" t="s">
        <v>18</v>
      </c>
      <c r="J1095" s="68">
        <v>298</v>
      </c>
      <c r="K1095" s="68">
        <v>3.5011293688966599E-8</v>
      </c>
      <c r="L1095" s="68">
        <v>6.04293742292258E-9</v>
      </c>
      <c r="M1095" s="68">
        <v>6.4693438034633187E-9</v>
      </c>
      <c r="N1095" s="68">
        <v>4.8836687969811204E-9</v>
      </c>
      <c r="O1095" s="68">
        <v>7.0380565955814606E-9</v>
      </c>
      <c r="P1095" s="68">
        <v>1.9337918627868421E-8</v>
      </c>
      <c r="Q1095" s="68">
        <v>1.396781526949524E-8</v>
      </c>
      <c r="R1095" s="68">
        <v>1.0830114771274019E-8</v>
      </c>
      <c r="S1095" s="68">
        <v>1.6009274821658658E-8</v>
      </c>
      <c r="T1095" s="68">
        <v>1.4405921246003741E-8</v>
      </c>
      <c r="U1095" s="68">
        <v>6.0821332600959401E-9</v>
      </c>
      <c r="V1095" s="68">
        <v>4.2116212939625799E-9</v>
      </c>
      <c r="W1095" s="68">
        <v>4.9729818976401804E-9</v>
      </c>
      <c r="X1095" s="68">
        <v>1.1806873437274521E-8</v>
      </c>
      <c r="Y1095" s="68">
        <v>4.4111507335479399E-9</v>
      </c>
      <c r="Z1095" s="68">
        <v>2.3897596706603199E-9</v>
      </c>
      <c r="AA1095" s="68">
        <v>4.2210866873471614E-9</v>
      </c>
      <c r="AB1095" s="68">
        <v>3.4206899107236601E-9</v>
      </c>
      <c r="AC1095" s="68">
        <v>2.6264938476943599E-9</v>
      </c>
      <c r="AD1095" s="68">
        <v>2.6065529704968602E-9</v>
      </c>
      <c r="AE1095" s="68">
        <v>1.1694418866414821E-9</v>
      </c>
      <c r="AF1095" s="68">
        <v>4.5801747755080602E-10</v>
      </c>
      <c r="AG1095" s="68">
        <v>9.098745145045561E-11</v>
      </c>
      <c r="AH1095" s="68" t="s">
        <v>415</v>
      </c>
    </row>
    <row r="1096" spans="1:34" s="68" customFormat="1" ht="14.5" x14ac:dyDescent="0.35">
      <c r="A1096" s="68" t="s">
        <v>832</v>
      </c>
      <c r="B1096" s="68" t="s">
        <v>41</v>
      </c>
      <c r="C1096" s="68" t="s">
        <v>10</v>
      </c>
      <c r="D1096" s="68" t="s">
        <v>42</v>
      </c>
      <c r="E1096" s="68" t="s">
        <v>12</v>
      </c>
      <c r="G1096" s="68" t="s">
        <v>14</v>
      </c>
      <c r="H1096" s="68" t="s">
        <v>1271</v>
      </c>
      <c r="I1096" s="68" t="s">
        <v>18</v>
      </c>
      <c r="J1096" s="68">
        <v>298</v>
      </c>
      <c r="K1096" s="68">
        <v>5.2516940533449902E-8</v>
      </c>
      <c r="L1096" s="68">
        <v>9.0644061343838695E-9</v>
      </c>
      <c r="M1096" s="68">
        <v>9.7040157051949792E-9</v>
      </c>
      <c r="N1096" s="68">
        <v>7.3255031954716802E-9</v>
      </c>
      <c r="O1096" s="68">
        <v>1.0557084893372189E-8</v>
      </c>
      <c r="P1096" s="68">
        <v>2.900687794180263E-8</v>
      </c>
      <c r="Q1096" s="68">
        <v>2.0951722904242861E-8</v>
      </c>
      <c r="R1096" s="68">
        <v>1.624517215691103E-8</v>
      </c>
      <c r="S1096" s="68">
        <v>2.4013912232487989E-8</v>
      </c>
      <c r="T1096" s="68">
        <v>2.1608881869005611E-8</v>
      </c>
      <c r="U1096" s="68">
        <v>9.1231998901439106E-9</v>
      </c>
      <c r="V1096" s="68">
        <v>6.3174319409438686E-9</v>
      </c>
      <c r="W1096" s="68">
        <v>7.4594728464602693E-9</v>
      </c>
      <c r="X1096" s="68">
        <v>1.771031015591178E-8</v>
      </c>
      <c r="Y1096" s="68">
        <v>6.6167261003219091E-9</v>
      </c>
      <c r="Z1096" s="68">
        <v>3.58463950599048E-9</v>
      </c>
      <c r="AA1096" s="68">
        <v>6.33163003102074E-9</v>
      </c>
      <c r="AB1096" s="68">
        <v>5.1310348660854891E-9</v>
      </c>
      <c r="AC1096" s="68">
        <v>3.9397407715415402E-9</v>
      </c>
      <c r="AD1096" s="68">
        <v>3.9098294557452898E-9</v>
      </c>
      <c r="AE1096" s="68">
        <v>1.7541628299622229E-9</v>
      </c>
      <c r="AF1096" s="68">
        <v>6.8702621632620901E-10</v>
      </c>
      <c r="AG1096" s="68">
        <v>1.364811771756834E-10</v>
      </c>
      <c r="AH1096" s="68" t="s">
        <v>415</v>
      </c>
    </row>
    <row r="1097" spans="1:34" s="68" customFormat="1" ht="14.5" x14ac:dyDescent="0.35">
      <c r="A1097" s="68" t="s">
        <v>832</v>
      </c>
      <c r="B1097" s="68" t="s">
        <v>41</v>
      </c>
      <c r="C1097" s="68" t="s">
        <v>10</v>
      </c>
      <c r="D1097" s="68" t="s">
        <v>42</v>
      </c>
      <c r="E1097" s="68" t="s">
        <v>12</v>
      </c>
      <c r="G1097" s="68" t="s">
        <v>14</v>
      </c>
      <c r="H1097" s="68" t="s">
        <v>1273</v>
      </c>
      <c r="I1097" s="68" t="s">
        <v>18</v>
      </c>
      <c r="J1097" s="68">
        <v>298</v>
      </c>
      <c r="K1097" s="68">
        <v>8.7528234222416495E-8</v>
      </c>
      <c r="L1097" s="68">
        <v>1.510734355730645E-8</v>
      </c>
      <c r="M1097" s="68">
        <v>1.61733595086583E-8</v>
      </c>
      <c r="N1097" s="68">
        <v>1.22091719924528E-8</v>
      </c>
      <c r="O1097" s="68">
        <v>1.7595141488953652E-8</v>
      </c>
      <c r="P1097" s="68">
        <v>4.8344796569671051E-8</v>
      </c>
      <c r="Q1097" s="68">
        <v>3.49195381737381E-8</v>
      </c>
      <c r="R1097" s="68">
        <v>2.7075286928185051E-8</v>
      </c>
      <c r="S1097" s="68">
        <v>4.0023187054146651E-8</v>
      </c>
      <c r="T1097" s="68">
        <v>3.6014803115009348E-8</v>
      </c>
      <c r="U1097" s="68">
        <v>1.5205333150239852E-8</v>
      </c>
      <c r="V1097" s="68">
        <v>1.0529053234906449E-8</v>
      </c>
      <c r="W1097" s="68">
        <v>1.2432454744100451E-8</v>
      </c>
      <c r="X1097" s="68">
        <v>2.9517183593186299E-8</v>
      </c>
      <c r="Y1097" s="68">
        <v>1.102787683386985E-8</v>
      </c>
      <c r="Z1097" s="68">
        <v>5.9743991766508007E-9</v>
      </c>
      <c r="AA1097" s="68">
        <v>1.05527167183679E-8</v>
      </c>
      <c r="AB1097" s="68">
        <v>8.5517247768091505E-9</v>
      </c>
      <c r="AC1097" s="68">
        <v>6.5662346192359009E-9</v>
      </c>
      <c r="AD1097" s="68">
        <v>6.51638242624215E-9</v>
      </c>
      <c r="AE1097" s="68">
        <v>2.9236047166037048E-9</v>
      </c>
      <c r="AF1097" s="68">
        <v>1.1450436938770151E-9</v>
      </c>
      <c r="AG1097" s="68">
        <v>2.2746862862613899E-10</v>
      </c>
      <c r="AH1097" s="68" t="s">
        <v>415</v>
      </c>
    </row>
    <row r="1098" spans="1:34" s="68" customFormat="1" ht="14.5" x14ac:dyDescent="0.35">
      <c r="A1098" s="68" t="s">
        <v>832</v>
      </c>
      <c r="B1098" s="68" t="s">
        <v>41</v>
      </c>
      <c r="C1098" s="68" t="s">
        <v>10</v>
      </c>
      <c r="D1098" s="68" t="s">
        <v>42</v>
      </c>
      <c r="E1098" s="68" t="s">
        <v>12</v>
      </c>
      <c r="G1098" s="68" t="s">
        <v>14</v>
      </c>
      <c r="H1098" s="68" t="s">
        <v>1272</v>
      </c>
      <c r="I1098" s="68" t="s">
        <v>18</v>
      </c>
      <c r="J1098" s="68">
        <v>298</v>
      </c>
      <c r="K1098" s="68">
        <v>8.7528234222416495E-8</v>
      </c>
      <c r="L1098" s="68">
        <v>1.510734355730645E-8</v>
      </c>
      <c r="M1098" s="68">
        <v>1.61733595086583E-8</v>
      </c>
      <c r="N1098" s="68">
        <v>1.22091719924528E-8</v>
      </c>
      <c r="O1098" s="68">
        <v>1.7595141488953652E-8</v>
      </c>
      <c r="P1098" s="68">
        <v>4.8344796569671051E-8</v>
      </c>
      <c r="Q1098" s="68">
        <v>3.49195381737381E-8</v>
      </c>
      <c r="R1098" s="68">
        <v>2.7075286928185051E-8</v>
      </c>
      <c r="S1098" s="68">
        <v>4.0023187054146651E-8</v>
      </c>
      <c r="T1098" s="68">
        <v>3.6014803115009348E-8</v>
      </c>
      <c r="U1098" s="68">
        <v>1.5205333150239852E-8</v>
      </c>
      <c r="V1098" s="68">
        <v>1.0529053234906449E-8</v>
      </c>
      <c r="W1098" s="68">
        <v>1.2432454744100451E-8</v>
      </c>
      <c r="X1098" s="68">
        <v>2.9517183593186299E-8</v>
      </c>
      <c r="Y1098" s="68">
        <v>1.102787683386985E-8</v>
      </c>
      <c r="Z1098" s="68">
        <v>5.9743991766508007E-9</v>
      </c>
      <c r="AA1098" s="68">
        <v>1.05527167183679E-8</v>
      </c>
      <c r="AB1098" s="68">
        <v>8.5517247768091505E-9</v>
      </c>
      <c r="AC1098" s="68">
        <v>6.5662346192359009E-9</v>
      </c>
      <c r="AD1098" s="68">
        <v>6.51638242624215E-9</v>
      </c>
      <c r="AE1098" s="68">
        <v>2.9236047166037048E-9</v>
      </c>
      <c r="AF1098" s="68">
        <v>1.1450436938770151E-9</v>
      </c>
      <c r="AG1098" s="68">
        <v>2.2746862862613899E-10</v>
      </c>
      <c r="AH1098" s="68" t="s">
        <v>415</v>
      </c>
    </row>
    <row r="1099" spans="1:34" s="68" customFormat="1" ht="14.5" x14ac:dyDescent="0.35">
      <c r="A1099" s="68" t="s">
        <v>832</v>
      </c>
      <c r="B1099" s="68" t="s">
        <v>41</v>
      </c>
      <c r="C1099" s="68" t="s">
        <v>10</v>
      </c>
      <c r="D1099" s="68" t="s">
        <v>42</v>
      </c>
      <c r="E1099" s="68" t="s">
        <v>12</v>
      </c>
      <c r="G1099" s="68" t="s">
        <v>14</v>
      </c>
      <c r="H1099" s="68" t="s">
        <v>1274</v>
      </c>
      <c r="I1099" s="68" t="s">
        <v>18</v>
      </c>
      <c r="J1099" s="68">
        <v>298</v>
      </c>
      <c r="K1099" s="68">
        <v>1.2253952791138309E-7</v>
      </c>
      <c r="L1099" s="68">
        <v>2.1150280980229031E-8</v>
      </c>
      <c r="M1099" s="68">
        <v>2.264270331212162E-8</v>
      </c>
      <c r="N1099" s="68">
        <v>1.7092840789433921E-8</v>
      </c>
      <c r="O1099" s="68">
        <v>2.4633198084535109E-8</v>
      </c>
      <c r="P1099" s="68">
        <v>6.7682715197539475E-8</v>
      </c>
      <c r="Q1099" s="68">
        <v>4.8887353443233352E-8</v>
      </c>
      <c r="R1099" s="68">
        <v>3.7905401699459082E-8</v>
      </c>
      <c r="S1099" s="68">
        <v>5.6032461875805313E-8</v>
      </c>
      <c r="T1099" s="68">
        <v>5.0420724361013102E-8</v>
      </c>
      <c r="U1099" s="68">
        <v>2.1287466410335791E-8</v>
      </c>
      <c r="V1099" s="68">
        <v>1.474067452886903E-8</v>
      </c>
      <c r="W1099" s="68">
        <v>1.7405436641740628E-8</v>
      </c>
      <c r="X1099" s="68">
        <v>4.1324057030460822E-8</v>
      </c>
      <c r="Y1099" s="68">
        <v>1.5439027567417791E-8</v>
      </c>
      <c r="Z1099" s="68">
        <v>8.3641588473111219E-9</v>
      </c>
      <c r="AA1099" s="68">
        <v>1.4773803405715059E-8</v>
      </c>
      <c r="AB1099" s="68">
        <v>1.1972414687532809E-8</v>
      </c>
      <c r="AC1099" s="68">
        <v>9.1927284669302616E-9</v>
      </c>
      <c r="AD1099" s="68">
        <v>9.1229353967390101E-9</v>
      </c>
      <c r="AE1099" s="68">
        <v>4.0930466032451873E-9</v>
      </c>
      <c r="AF1099" s="68">
        <v>1.6030611714278209E-9</v>
      </c>
      <c r="AG1099" s="68">
        <v>3.1845608007659472E-10</v>
      </c>
      <c r="AH1099" s="68" t="s">
        <v>415</v>
      </c>
    </row>
    <row r="1100" spans="1:34" s="68" customFormat="1" ht="14.5" x14ac:dyDescent="0.35">
      <c r="A1100" s="68" t="s">
        <v>832</v>
      </c>
      <c r="B1100" s="68" t="s">
        <v>41</v>
      </c>
      <c r="C1100" s="68" t="s">
        <v>10</v>
      </c>
      <c r="D1100" s="68" t="s">
        <v>42</v>
      </c>
      <c r="E1100" s="68" t="s">
        <v>12</v>
      </c>
      <c r="G1100" s="68" t="s">
        <v>14</v>
      </c>
      <c r="H1100" s="68" t="s">
        <v>1276</v>
      </c>
      <c r="I1100" s="68" t="s">
        <v>18</v>
      </c>
      <c r="J1100" s="68">
        <v>298</v>
      </c>
      <c r="K1100" s="68">
        <v>2.1006776213379961E-7</v>
      </c>
      <c r="L1100" s="68">
        <v>3.6257624537535478E-8</v>
      </c>
      <c r="M1100" s="68">
        <v>3.8816062820779917E-8</v>
      </c>
      <c r="N1100" s="68">
        <v>2.9302012781886721E-8</v>
      </c>
      <c r="O1100" s="68">
        <v>4.2228339573488757E-8</v>
      </c>
      <c r="P1100" s="68">
        <v>1.1602751176721051E-7</v>
      </c>
      <c r="Q1100" s="68">
        <v>8.3806891616971433E-8</v>
      </c>
      <c r="R1100" s="68">
        <v>6.4980688627644119E-8</v>
      </c>
      <c r="S1100" s="68">
        <v>9.6055648929951957E-8</v>
      </c>
      <c r="T1100" s="68">
        <v>8.6435527476022443E-8</v>
      </c>
      <c r="U1100" s="68">
        <v>3.6492799560575643E-8</v>
      </c>
      <c r="V1100" s="68">
        <v>2.5269727763775481E-8</v>
      </c>
      <c r="W1100" s="68">
        <v>2.9837891385841077E-8</v>
      </c>
      <c r="X1100" s="68">
        <v>7.0841240623647108E-8</v>
      </c>
      <c r="Y1100" s="68">
        <v>2.646690440128764E-8</v>
      </c>
      <c r="Z1100" s="68">
        <v>1.433855802396192E-8</v>
      </c>
      <c r="AA1100" s="68">
        <v>2.532652012408296E-8</v>
      </c>
      <c r="AB1100" s="68">
        <v>2.052413946434196E-8</v>
      </c>
      <c r="AC1100" s="68">
        <v>1.5758963086166161E-8</v>
      </c>
      <c r="AD1100" s="68">
        <v>1.5639317822981159E-8</v>
      </c>
      <c r="AE1100" s="68">
        <v>7.0166513198488917E-9</v>
      </c>
      <c r="AF1100" s="68">
        <v>2.748104865304836E-9</v>
      </c>
      <c r="AG1100" s="68">
        <v>5.4592470870273358E-10</v>
      </c>
      <c r="AH1100" s="68" t="s">
        <v>415</v>
      </c>
    </row>
    <row r="1101" spans="1:34" s="68" customFormat="1" ht="14.5" x14ac:dyDescent="0.35">
      <c r="A1101" s="68" t="s">
        <v>832</v>
      </c>
      <c r="B1101" s="68" t="s">
        <v>41</v>
      </c>
      <c r="C1101" s="68" t="s">
        <v>10</v>
      </c>
      <c r="D1101" s="68" t="s">
        <v>42</v>
      </c>
      <c r="E1101" s="68" t="s">
        <v>12</v>
      </c>
      <c r="G1101" s="68" t="s">
        <v>14</v>
      </c>
      <c r="H1101" s="68" t="s">
        <v>1277</v>
      </c>
      <c r="I1101" s="68" t="s">
        <v>18</v>
      </c>
      <c r="J1101" s="68">
        <v>298</v>
      </c>
      <c r="K1101" s="68">
        <v>1.085350104357964E-6</v>
      </c>
      <c r="L1101" s="68">
        <v>1.8733106011060001E-7</v>
      </c>
      <c r="M1101" s="68">
        <v>2.005496579073629E-7</v>
      </c>
      <c r="N1101" s="68">
        <v>1.513937327064147E-7</v>
      </c>
      <c r="O1101" s="68">
        <v>2.1817975446302531E-7</v>
      </c>
      <c r="P1101" s="68">
        <v>5.9947547746392103E-7</v>
      </c>
      <c r="Q1101" s="68">
        <v>4.3300227335435238E-7</v>
      </c>
      <c r="R1101" s="68">
        <v>3.3573355790949457E-7</v>
      </c>
      <c r="S1101" s="68">
        <v>4.9628751947141847E-7</v>
      </c>
      <c r="T1101" s="68">
        <v>4.4658355862611602E-7</v>
      </c>
      <c r="U1101" s="68">
        <v>1.8854613106297409E-7</v>
      </c>
      <c r="V1101" s="68">
        <v>1.3056026011284E-7</v>
      </c>
      <c r="W1101" s="68">
        <v>1.5416243882684561E-7</v>
      </c>
      <c r="X1101" s="68">
        <v>3.6601307655551012E-7</v>
      </c>
      <c r="Y1101" s="68">
        <v>1.3674567273998609E-7</v>
      </c>
      <c r="Z1101" s="68">
        <v>7.4082549790469921E-8</v>
      </c>
      <c r="AA1101" s="68">
        <v>1.308536873077619E-7</v>
      </c>
      <c r="AB1101" s="68">
        <v>1.0604138723243349E-7</v>
      </c>
      <c r="AC1101" s="68">
        <v>8.1421309278525166E-8</v>
      </c>
      <c r="AD1101" s="68">
        <v>8.0803142085402651E-8</v>
      </c>
      <c r="AE1101" s="68">
        <v>3.6252698485885942E-8</v>
      </c>
      <c r="AF1101" s="68">
        <v>1.4198541804074989E-8</v>
      </c>
      <c r="AG1101" s="68">
        <v>2.8206109949641242E-9</v>
      </c>
      <c r="AH1101" s="68" t="s">
        <v>415</v>
      </c>
    </row>
    <row r="1102" spans="1:34" s="68" customFormat="1" ht="14.5" x14ac:dyDescent="0.35">
      <c r="A1102" s="68" t="s">
        <v>832</v>
      </c>
      <c r="B1102" s="68" t="s">
        <v>9</v>
      </c>
      <c r="C1102" s="68" t="s">
        <v>10</v>
      </c>
      <c r="D1102" s="68" t="s">
        <v>11</v>
      </c>
      <c r="E1102" s="68" t="s">
        <v>12</v>
      </c>
      <c r="G1102" s="68" t="s">
        <v>14</v>
      </c>
      <c r="H1102" s="68" t="s">
        <v>30</v>
      </c>
      <c r="I1102" s="68" t="s">
        <v>18</v>
      </c>
      <c r="J1102" s="68">
        <v>298</v>
      </c>
      <c r="K1102" s="68">
        <v>7.1078363999999995E-5</v>
      </c>
      <c r="L1102" s="68">
        <v>7.7048495999999995E-5</v>
      </c>
      <c r="M1102" s="68">
        <v>6.2551588679999907E-5</v>
      </c>
      <c r="T1102" s="68">
        <v>4.0495570224546298E-4</v>
      </c>
      <c r="U1102" s="68">
        <v>1.386834704136E-5</v>
      </c>
      <c r="V1102" s="68">
        <v>4.0544329029122501E-5</v>
      </c>
      <c r="W1102" s="68">
        <v>5.7536677799999997E-5</v>
      </c>
      <c r="X1102" s="68">
        <v>5.3432681400000002E-5</v>
      </c>
      <c r="Y1102" s="68">
        <v>3.4897111200000002E-5</v>
      </c>
      <c r="Z1102" s="68">
        <v>5.8793784840000001E-5</v>
      </c>
      <c r="AA1102" s="68">
        <v>8.2439262360000005E-5</v>
      </c>
      <c r="AB1102" s="68">
        <v>1.0464158250000001E-4</v>
      </c>
      <c r="AC1102" s="68">
        <v>9.4290537600000006E-5</v>
      </c>
      <c r="AD1102" s="68">
        <v>1.5440488560000001E-4</v>
      </c>
      <c r="AE1102" s="68">
        <v>1.3776811775999999E-4</v>
      </c>
      <c r="AF1102" s="68">
        <v>1.3660788456E-4</v>
      </c>
      <c r="AG1102" s="68">
        <v>1.3585223105999999E-4</v>
      </c>
      <c r="AH1102" s="68" t="s">
        <v>348</v>
      </c>
    </row>
    <row r="1103" spans="1:34" s="68" customFormat="1" ht="14.5" x14ac:dyDescent="0.35">
      <c r="A1103" s="68" t="s">
        <v>832</v>
      </c>
      <c r="B1103" s="68" t="s">
        <v>41</v>
      </c>
      <c r="C1103" s="68" t="s">
        <v>10</v>
      </c>
      <c r="D1103" s="68" t="s">
        <v>42</v>
      </c>
      <c r="E1103" s="68" t="s">
        <v>12</v>
      </c>
      <c r="G1103" s="68" t="s">
        <v>14</v>
      </c>
      <c r="H1103" s="68" t="s">
        <v>1282</v>
      </c>
      <c r="I1103" s="68" t="s">
        <v>16</v>
      </c>
      <c r="J1103" s="68">
        <v>25</v>
      </c>
      <c r="K1103" s="68">
        <v>4.1849999999999999E-9</v>
      </c>
      <c r="L1103" s="68">
        <v>1.145699999999998E-8</v>
      </c>
      <c r="M1103" s="68">
        <v>1.7401499999999979E-8</v>
      </c>
      <c r="N1103" s="68">
        <v>4.8810000000000207E-9</v>
      </c>
      <c r="O1103" s="68">
        <v>1.0027964999999999E-8</v>
      </c>
      <c r="P1103" s="68">
        <v>7.8264299999999998E-9</v>
      </c>
      <c r="S1103" s="68">
        <v>3.4499999999999997E-11</v>
      </c>
      <c r="U1103" s="68">
        <v>4.3112250000000199E-10</v>
      </c>
      <c r="AH1103" s="68" t="s">
        <v>416</v>
      </c>
    </row>
    <row r="1104" spans="1:34" s="68" customFormat="1" ht="14.5" x14ac:dyDescent="0.35">
      <c r="A1104" s="68" t="s">
        <v>832</v>
      </c>
      <c r="B1104" s="68" t="s">
        <v>41</v>
      </c>
      <c r="C1104" s="68" t="s">
        <v>10</v>
      </c>
      <c r="D1104" s="68" t="s">
        <v>42</v>
      </c>
      <c r="E1104" s="68" t="s">
        <v>12</v>
      </c>
      <c r="G1104" s="68" t="s">
        <v>14</v>
      </c>
      <c r="H1104" s="68" t="s">
        <v>1342</v>
      </c>
      <c r="I1104" s="68" t="s">
        <v>16</v>
      </c>
      <c r="J1104" s="68">
        <v>25</v>
      </c>
      <c r="K1104" s="68">
        <v>4.1849999999999999E-9</v>
      </c>
      <c r="L1104" s="68">
        <v>1.145699999999998E-8</v>
      </c>
      <c r="M1104" s="68">
        <v>1.7401499999999979E-8</v>
      </c>
      <c r="N1104" s="68">
        <v>4.8810000000000207E-9</v>
      </c>
      <c r="O1104" s="68">
        <v>1.0027964999999999E-8</v>
      </c>
      <c r="P1104" s="68">
        <v>7.8264299999999998E-9</v>
      </c>
      <c r="S1104" s="68">
        <v>3.4499999999999997E-11</v>
      </c>
      <c r="U1104" s="68">
        <v>4.3112250000000199E-10</v>
      </c>
      <c r="AH1104" s="68" t="s">
        <v>416</v>
      </c>
    </row>
    <row r="1105" spans="1:34" s="68" customFormat="1" ht="14.5" x14ac:dyDescent="0.35">
      <c r="A1105" s="68" t="s">
        <v>832</v>
      </c>
      <c r="B1105" s="68" t="s">
        <v>41</v>
      </c>
      <c r="C1105" s="68" t="s">
        <v>10</v>
      </c>
      <c r="D1105" s="68" t="s">
        <v>42</v>
      </c>
      <c r="E1105" s="68" t="s">
        <v>12</v>
      </c>
      <c r="G1105" s="68" t="s">
        <v>14</v>
      </c>
      <c r="H1105" s="68" t="s">
        <v>1278</v>
      </c>
      <c r="I1105" s="68" t="s">
        <v>16</v>
      </c>
      <c r="J1105" s="68">
        <v>25</v>
      </c>
      <c r="K1105" s="68">
        <v>6.2774999999999986E-9</v>
      </c>
      <c r="L1105" s="68">
        <v>1.7185499999999969E-8</v>
      </c>
      <c r="M1105" s="68">
        <v>2.6102249999999972E-8</v>
      </c>
      <c r="N1105" s="68">
        <v>7.3215000000000302E-9</v>
      </c>
      <c r="O1105" s="68">
        <v>1.5041947500000001E-8</v>
      </c>
      <c r="P1105" s="68">
        <v>1.1739645000000001E-8</v>
      </c>
      <c r="S1105" s="68">
        <v>5.1750000000000002E-11</v>
      </c>
      <c r="U1105" s="68">
        <v>6.4668375000000304E-10</v>
      </c>
      <c r="AH1105" s="68" t="s">
        <v>416</v>
      </c>
    </row>
    <row r="1106" spans="1:34" s="68" customFormat="1" ht="14.5" x14ac:dyDescent="0.35">
      <c r="A1106" s="68" t="s">
        <v>832</v>
      </c>
      <c r="B1106" s="68" t="s">
        <v>41</v>
      </c>
      <c r="C1106" s="68" t="s">
        <v>10</v>
      </c>
      <c r="D1106" s="68" t="s">
        <v>42</v>
      </c>
      <c r="E1106" s="68" t="s">
        <v>12</v>
      </c>
      <c r="G1106" s="68" t="s">
        <v>14</v>
      </c>
      <c r="H1106" s="68" t="s">
        <v>1280</v>
      </c>
      <c r="I1106" s="68" t="s">
        <v>16</v>
      </c>
      <c r="J1106" s="68">
        <v>25</v>
      </c>
      <c r="K1106" s="68">
        <v>1.04625E-8</v>
      </c>
      <c r="L1106" s="68">
        <v>2.864249999999995E-8</v>
      </c>
      <c r="M1106" s="68">
        <v>4.3503749999999957E-8</v>
      </c>
      <c r="N1106" s="68">
        <v>1.2202500000000049E-8</v>
      </c>
      <c r="O1106" s="68">
        <v>2.5069912499999999E-8</v>
      </c>
      <c r="P1106" s="68">
        <v>1.9566074999999999E-8</v>
      </c>
      <c r="S1106" s="68">
        <v>8.6249999999999999E-11</v>
      </c>
      <c r="U1106" s="68">
        <v>1.077806250000005E-9</v>
      </c>
      <c r="AH1106" s="68" t="s">
        <v>416</v>
      </c>
    </row>
    <row r="1107" spans="1:34" s="68" customFormat="1" ht="14.5" x14ac:dyDescent="0.35">
      <c r="A1107" s="68" t="s">
        <v>832</v>
      </c>
      <c r="B1107" s="68" t="s">
        <v>41</v>
      </c>
      <c r="C1107" s="68" t="s">
        <v>10</v>
      </c>
      <c r="D1107" s="68" t="s">
        <v>42</v>
      </c>
      <c r="E1107" s="68" t="s">
        <v>12</v>
      </c>
      <c r="G1107" s="68" t="s">
        <v>14</v>
      </c>
      <c r="H1107" s="68" t="s">
        <v>1279</v>
      </c>
      <c r="I1107" s="68" t="s">
        <v>16</v>
      </c>
      <c r="J1107" s="68">
        <v>25</v>
      </c>
      <c r="K1107" s="68">
        <v>1.04625E-8</v>
      </c>
      <c r="L1107" s="68">
        <v>2.864249999999995E-8</v>
      </c>
      <c r="M1107" s="68">
        <v>4.3503749999999957E-8</v>
      </c>
      <c r="N1107" s="68">
        <v>1.2202500000000049E-8</v>
      </c>
      <c r="O1107" s="68">
        <v>2.5069912499999999E-8</v>
      </c>
      <c r="P1107" s="68">
        <v>1.9566074999999999E-8</v>
      </c>
      <c r="S1107" s="68">
        <v>8.6249999999999999E-11</v>
      </c>
      <c r="U1107" s="68">
        <v>1.077806250000005E-9</v>
      </c>
      <c r="AH1107" s="68" t="s">
        <v>416</v>
      </c>
    </row>
    <row r="1108" spans="1:34" s="68" customFormat="1" ht="14.5" x14ac:dyDescent="0.35">
      <c r="A1108" s="68" t="s">
        <v>832</v>
      </c>
      <c r="B1108" s="68" t="s">
        <v>41</v>
      </c>
      <c r="C1108" s="68" t="s">
        <v>10</v>
      </c>
      <c r="D1108" s="68" t="s">
        <v>42</v>
      </c>
      <c r="E1108" s="68" t="s">
        <v>12</v>
      </c>
      <c r="G1108" s="68" t="s">
        <v>14</v>
      </c>
      <c r="H1108" s="68" t="s">
        <v>1281</v>
      </c>
      <c r="I1108" s="68" t="s">
        <v>16</v>
      </c>
      <c r="J1108" s="68">
        <v>25</v>
      </c>
      <c r="K1108" s="68">
        <v>1.4647499999999999E-8</v>
      </c>
      <c r="L1108" s="68">
        <v>4.0099499999999928E-8</v>
      </c>
      <c r="M1108" s="68">
        <v>6.0905249999999942E-8</v>
      </c>
      <c r="N1108" s="68">
        <v>1.7083500000000072E-8</v>
      </c>
      <c r="O1108" s="68">
        <v>3.50978775E-8</v>
      </c>
      <c r="P1108" s="68">
        <v>2.7392505E-8</v>
      </c>
      <c r="S1108" s="68">
        <v>1.2075E-10</v>
      </c>
      <c r="U1108" s="68">
        <v>1.5089287500000069E-9</v>
      </c>
      <c r="AH1108" s="68" t="s">
        <v>416</v>
      </c>
    </row>
    <row r="1109" spans="1:34" s="68" customFormat="1" ht="14.5" x14ac:dyDescent="0.35">
      <c r="A1109" s="68" t="s">
        <v>832</v>
      </c>
      <c r="B1109" s="68" t="s">
        <v>41</v>
      </c>
      <c r="C1109" s="68" t="s">
        <v>10</v>
      </c>
      <c r="D1109" s="68" t="s">
        <v>42</v>
      </c>
      <c r="E1109" s="68" t="s">
        <v>12</v>
      </c>
      <c r="G1109" s="68" t="s">
        <v>14</v>
      </c>
      <c r="H1109" s="68" t="s">
        <v>1283</v>
      </c>
      <c r="I1109" s="68" t="s">
        <v>16</v>
      </c>
      <c r="J1109" s="68">
        <v>25</v>
      </c>
      <c r="K1109" s="68">
        <v>2.5110000000000001E-8</v>
      </c>
      <c r="L1109" s="68">
        <v>6.8741999999999875E-8</v>
      </c>
      <c r="M1109" s="68">
        <v>1.044089999999999E-7</v>
      </c>
      <c r="N1109" s="68">
        <v>2.9286000000000121E-8</v>
      </c>
      <c r="O1109" s="68">
        <v>6.0167789999999992E-8</v>
      </c>
      <c r="P1109" s="68">
        <v>4.6958580000000002E-8</v>
      </c>
      <c r="S1109" s="68">
        <v>2.0700000000000001E-10</v>
      </c>
      <c r="U1109" s="68">
        <v>2.5867350000000122E-9</v>
      </c>
      <c r="AH1109" s="68" t="s">
        <v>416</v>
      </c>
    </row>
    <row r="1110" spans="1:34" s="68" customFormat="1" ht="14.5" x14ac:dyDescent="0.35">
      <c r="A1110" s="68" t="s">
        <v>832</v>
      </c>
      <c r="B1110" s="68" t="s">
        <v>41</v>
      </c>
      <c r="C1110" s="68" t="s">
        <v>10</v>
      </c>
      <c r="D1110" s="68" t="s">
        <v>42</v>
      </c>
      <c r="E1110" s="68" t="s">
        <v>12</v>
      </c>
      <c r="G1110" s="68" t="s">
        <v>14</v>
      </c>
      <c r="H1110" s="68" t="s">
        <v>1284</v>
      </c>
      <c r="I1110" s="68" t="s">
        <v>16</v>
      </c>
      <c r="J1110" s="68">
        <v>25</v>
      </c>
      <c r="K1110" s="68">
        <v>1.2973499999999999E-7</v>
      </c>
      <c r="L1110" s="68">
        <v>3.5516699999999941E-7</v>
      </c>
      <c r="M1110" s="68">
        <v>5.3944649999999935E-7</v>
      </c>
      <c r="N1110" s="68">
        <v>1.5131100000000061E-7</v>
      </c>
      <c r="O1110" s="68">
        <v>3.1086691500000001E-7</v>
      </c>
      <c r="P1110" s="68">
        <v>2.4261932999999999E-7</v>
      </c>
      <c r="S1110" s="68">
        <v>1.0695000000000001E-9</v>
      </c>
      <c r="U1110" s="68">
        <v>1.336479750000006E-8</v>
      </c>
      <c r="AH1110" s="68" t="s">
        <v>416</v>
      </c>
    </row>
    <row r="1111" spans="1:34" s="68" customFormat="1" ht="14.5" x14ac:dyDescent="0.35">
      <c r="A1111" s="68" t="s">
        <v>832</v>
      </c>
      <c r="B1111" s="68" t="s">
        <v>9</v>
      </c>
      <c r="C1111" s="68" t="s">
        <v>10</v>
      </c>
      <c r="D1111" s="68" t="s">
        <v>11</v>
      </c>
      <c r="E1111" s="68" t="s">
        <v>12</v>
      </c>
      <c r="G1111" s="68" t="s">
        <v>14</v>
      </c>
      <c r="H1111" s="68" t="s">
        <v>21</v>
      </c>
      <c r="I1111" s="68" t="s">
        <v>16</v>
      </c>
      <c r="J1111" s="68">
        <v>25</v>
      </c>
      <c r="K1111" s="68">
        <v>2.5569623571158E-4</v>
      </c>
      <c r="L1111" s="68">
        <v>4.9234974697918705E-4</v>
      </c>
      <c r="M1111" s="68">
        <v>5.10198589949273E-5</v>
      </c>
      <c r="N1111" s="68">
        <v>5.8296780735572498E-5</v>
      </c>
      <c r="O1111" s="68">
        <v>5.0891429691187001E-5</v>
      </c>
      <c r="P1111" s="68">
        <v>4.6462130655214299E-5</v>
      </c>
      <c r="Q1111" s="68">
        <v>3.5073351483878902E-5</v>
      </c>
      <c r="R1111" s="68">
        <v>1.97066498539236E-5</v>
      </c>
      <c r="S1111" s="68">
        <v>2.3679283905386201E-5</v>
      </c>
      <c r="T1111" s="68">
        <v>1.64828541731921E-5</v>
      </c>
      <c r="U1111" s="68">
        <v>1.68196076346088E-5</v>
      </c>
      <c r="V1111" s="68">
        <v>2.8586165484800402E-6</v>
      </c>
      <c r="W1111" s="68">
        <v>2.31197911507895E-6</v>
      </c>
      <c r="X1111" s="68">
        <v>1.7826936781925399E-6</v>
      </c>
      <c r="Y1111" s="68">
        <v>2.7942892836198598E-6</v>
      </c>
      <c r="Z1111" s="68">
        <v>2.5318497532835799E-6</v>
      </c>
      <c r="AA1111" s="68">
        <v>2.6673914693426701E-6</v>
      </c>
      <c r="AB1111" s="68">
        <v>2.3110780685074302E-6</v>
      </c>
      <c r="AC1111" s="68">
        <v>2.5972215937283799E-6</v>
      </c>
      <c r="AD1111" s="68">
        <v>2.47847392725615E-6</v>
      </c>
      <c r="AE1111" s="68">
        <v>2.5950137784436301E-6</v>
      </c>
      <c r="AF1111" s="68">
        <v>2.1819653470743498E-6</v>
      </c>
      <c r="AG1111" s="68">
        <v>2.9905430824917202E-6</v>
      </c>
      <c r="AH1111" s="68" t="s">
        <v>389</v>
      </c>
    </row>
    <row r="1112" spans="1:34" s="68" customFormat="1" ht="14.5" x14ac:dyDescent="0.35">
      <c r="A1112" s="68" t="s">
        <v>832</v>
      </c>
      <c r="B1112" s="68" t="s">
        <v>41</v>
      </c>
      <c r="C1112" s="68" t="s">
        <v>10</v>
      </c>
      <c r="D1112" s="68" t="s">
        <v>42</v>
      </c>
      <c r="E1112" s="68" t="s">
        <v>12</v>
      </c>
      <c r="G1112" s="68" t="s">
        <v>14</v>
      </c>
      <c r="H1112" s="68" t="s">
        <v>1282</v>
      </c>
      <c r="I1112" s="68" t="s">
        <v>17</v>
      </c>
      <c r="J1112" s="68">
        <v>1</v>
      </c>
      <c r="K1112" s="68">
        <v>4.0298759999999987E-6</v>
      </c>
      <c r="L1112" s="68">
        <v>1.1032327199999979E-5</v>
      </c>
      <c r="M1112" s="68">
        <v>1.675648439999998E-5</v>
      </c>
      <c r="N1112" s="68">
        <v>4.7000776000000197E-6</v>
      </c>
      <c r="O1112" s="68">
        <v>9.6562617640000008E-6</v>
      </c>
      <c r="P1112" s="68">
        <v>7.5363303280000001E-6</v>
      </c>
      <c r="S1112" s="68">
        <v>3.3221200000000001E-8</v>
      </c>
      <c r="U1112" s="68">
        <v>4.0714000000000199E-7</v>
      </c>
      <c r="AH1112" s="68" t="s">
        <v>416</v>
      </c>
    </row>
    <row r="1113" spans="1:34" s="68" customFormat="1" ht="14.5" x14ac:dyDescent="0.35">
      <c r="A1113" s="68" t="s">
        <v>832</v>
      </c>
      <c r="B1113" s="68" t="s">
        <v>41</v>
      </c>
      <c r="C1113" s="68" t="s">
        <v>10</v>
      </c>
      <c r="D1113" s="68" t="s">
        <v>42</v>
      </c>
      <c r="E1113" s="68" t="s">
        <v>12</v>
      </c>
      <c r="G1113" s="68" t="s">
        <v>14</v>
      </c>
      <c r="H1113" s="68" t="s">
        <v>1342</v>
      </c>
      <c r="I1113" s="68" t="s">
        <v>17</v>
      </c>
      <c r="J1113" s="68">
        <v>1</v>
      </c>
      <c r="K1113" s="68">
        <v>4.0298759999999987E-6</v>
      </c>
      <c r="L1113" s="68">
        <v>1.1032327199999979E-5</v>
      </c>
      <c r="M1113" s="68">
        <v>1.675648439999998E-5</v>
      </c>
      <c r="N1113" s="68">
        <v>4.7000776000000197E-6</v>
      </c>
      <c r="O1113" s="68">
        <v>9.6562617640000008E-6</v>
      </c>
      <c r="P1113" s="68">
        <v>7.5363303280000001E-6</v>
      </c>
      <c r="S1113" s="68">
        <v>3.3221200000000001E-8</v>
      </c>
      <c r="U1113" s="68">
        <v>4.0714000000000199E-7</v>
      </c>
      <c r="AH1113" s="68" t="s">
        <v>416</v>
      </c>
    </row>
    <row r="1114" spans="1:34" s="68" customFormat="1" ht="14.5" x14ac:dyDescent="0.35">
      <c r="A1114" s="68" t="s">
        <v>832</v>
      </c>
      <c r="B1114" s="68" t="s">
        <v>41</v>
      </c>
      <c r="C1114" s="68" t="s">
        <v>10</v>
      </c>
      <c r="D1114" s="68" t="s">
        <v>42</v>
      </c>
      <c r="E1114" s="68" t="s">
        <v>12</v>
      </c>
      <c r="G1114" s="68" t="s">
        <v>14</v>
      </c>
      <c r="H1114" s="68" t="s">
        <v>1278</v>
      </c>
      <c r="I1114" s="68" t="s">
        <v>17</v>
      </c>
      <c r="J1114" s="68">
        <v>1</v>
      </c>
      <c r="K1114" s="68">
        <v>6.0448139999999992E-6</v>
      </c>
      <c r="L1114" s="68">
        <v>1.6548490799999971E-5</v>
      </c>
      <c r="M1114" s="68">
        <v>2.5134726599999969E-5</v>
      </c>
      <c r="N1114" s="68">
        <v>7.0501164000000286E-6</v>
      </c>
      <c r="O1114" s="68">
        <v>1.4484392646E-5</v>
      </c>
      <c r="P1114" s="68">
        <v>1.1304495492E-5</v>
      </c>
      <c r="S1114" s="68">
        <v>4.9831800000000002E-8</v>
      </c>
      <c r="U1114" s="68">
        <v>6.1071000000000296E-7</v>
      </c>
      <c r="AH1114" s="68" t="s">
        <v>416</v>
      </c>
    </row>
    <row r="1115" spans="1:34" s="68" customFormat="1" ht="14.5" x14ac:dyDescent="0.35">
      <c r="A1115" s="68" t="s">
        <v>832</v>
      </c>
      <c r="B1115" s="68" t="s">
        <v>41</v>
      </c>
      <c r="C1115" s="68" t="s">
        <v>10</v>
      </c>
      <c r="D1115" s="68" t="s">
        <v>42</v>
      </c>
      <c r="E1115" s="68" t="s">
        <v>12</v>
      </c>
      <c r="G1115" s="68" t="s">
        <v>14</v>
      </c>
      <c r="H1115" s="68" t="s">
        <v>1280</v>
      </c>
      <c r="I1115" s="68" t="s">
        <v>17</v>
      </c>
      <c r="J1115" s="68">
        <v>1</v>
      </c>
      <c r="K1115" s="68">
        <v>1.007469E-5</v>
      </c>
      <c r="L1115" s="68">
        <v>2.758081799999995E-5</v>
      </c>
      <c r="M1115" s="68">
        <v>4.1891210999999952E-5</v>
      </c>
      <c r="N1115" s="68">
        <v>1.1750194000000051E-5</v>
      </c>
      <c r="O1115" s="68">
        <v>2.4140654410000001E-5</v>
      </c>
      <c r="P1115" s="68">
        <v>1.8840825819999998E-5</v>
      </c>
      <c r="S1115" s="68">
        <v>8.3053000000000009E-8</v>
      </c>
      <c r="U1115" s="68">
        <v>1.017850000000005E-6</v>
      </c>
      <c r="AH1115" s="68" t="s">
        <v>416</v>
      </c>
    </row>
    <row r="1116" spans="1:34" s="68" customFormat="1" ht="14.5" x14ac:dyDescent="0.35">
      <c r="A1116" s="68" t="s">
        <v>832</v>
      </c>
      <c r="B1116" s="68" t="s">
        <v>41</v>
      </c>
      <c r="C1116" s="68" t="s">
        <v>10</v>
      </c>
      <c r="D1116" s="68" t="s">
        <v>42</v>
      </c>
      <c r="E1116" s="68" t="s">
        <v>12</v>
      </c>
      <c r="G1116" s="68" t="s">
        <v>14</v>
      </c>
      <c r="H1116" s="68" t="s">
        <v>1279</v>
      </c>
      <c r="I1116" s="68" t="s">
        <v>17</v>
      </c>
      <c r="J1116" s="68">
        <v>1</v>
      </c>
      <c r="K1116" s="68">
        <v>1.007469E-5</v>
      </c>
      <c r="L1116" s="68">
        <v>2.758081799999995E-5</v>
      </c>
      <c r="M1116" s="68">
        <v>4.1891210999999952E-5</v>
      </c>
      <c r="N1116" s="68">
        <v>1.1750194000000051E-5</v>
      </c>
      <c r="O1116" s="68">
        <v>2.4140654410000001E-5</v>
      </c>
      <c r="P1116" s="68">
        <v>1.8840825819999998E-5</v>
      </c>
      <c r="S1116" s="68">
        <v>8.3053000000000009E-8</v>
      </c>
      <c r="U1116" s="68">
        <v>1.017850000000005E-6</v>
      </c>
      <c r="AH1116" s="68" t="s">
        <v>416</v>
      </c>
    </row>
    <row r="1117" spans="1:34" s="68" customFormat="1" ht="14.5" x14ac:dyDescent="0.35">
      <c r="A1117" s="68" t="s">
        <v>832</v>
      </c>
      <c r="B1117" s="68" t="s">
        <v>41</v>
      </c>
      <c r="C1117" s="68" t="s">
        <v>10</v>
      </c>
      <c r="D1117" s="68" t="s">
        <v>42</v>
      </c>
      <c r="E1117" s="68" t="s">
        <v>12</v>
      </c>
      <c r="G1117" s="68" t="s">
        <v>14</v>
      </c>
      <c r="H1117" s="68" t="s">
        <v>1281</v>
      </c>
      <c r="I1117" s="68" t="s">
        <v>17</v>
      </c>
      <c r="J1117" s="68">
        <v>1</v>
      </c>
      <c r="K1117" s="68">
        <v>1.4104566000000001E-5</v>
      </c>
      <c r="L1117" s="68">
        <v>3.8613145199999937E-5</v>
      </c>
      <c r="M1117" s="68">
        <v>5.8647695399999943E-5</v>
      </c>
      <c r="N1117" s="68">
        <v>1.6450271600000069E-5</v>
      </c>
      <c r="O1117" s="68">
        <v>3.3796916174E-5</v>
      </c>
      <c r="P1117" s="68">
        <v>2.6377156147999999E-5</v>
      </c>
      <c r="S1117" s="68">
        <v>1.162742E-7</v>
      </c>
      <c r="U1117" s="68">
        <v>1.424990000000007E-6</v>
      </c>
      <c r="AH1117" s="68" t="s">
        <v>416</v>
      </c>
    </row>
    <row r="1118" spans="1:34" s="68" customFormat="1" ht="14.5" x14ac:dyDescent="0.35">
      <c r="A1118" s="68" t="s">
        <v>832</v>
      </c>
      <c r="B1118" s="68" t="s">
        <v>41</v>
      </c>
      <c r="C1118" s="68" t="s">
        <v>10</v>
      </c>
      <c r="D1118" s="68" t="s">
        <v>42</v>
      </c>
      <c r="E1118" s="68" t="s">
        <v>12</v>
      </c>
      <c r="G1118" s="68" t="s">
        <v>14</v>
      </c>
      <c r="H1118" s="68" t="s">
        <v>1283</v>
      </c>
      <c r="I1118" s="68" t="s">
        <v>17</v>
      </c>
      <c r="J1118" s="68">
        <v>1</v>
      </c>
      <c r="K1118" s="68">
        <v>2.4179256E-5</v>
      </c>
      <c r="L1118" s="68">
        <v>6.619396319999987E-5</v>
      </c>
      <c r="M1118" s="68">
        <v>1.005389063999999E-4</v>
      </c>
      <c r="N1118" s="68">
        <v>2.8200465600000121E-5</v>
      </c>
      <c r="O1118" s="68">
        <v>5.7937570583999988E-5</v>
      </c>
      <c r="P1118" s="68">
        <v>4.5217981968E-5</v>
      </c>
      <c r="S1118" s="68">
        <v>1.9932720000000001E-7</v>
      </c>
      <c r="U1118" s="68">
        <v>2.4428400000000118E-6</v>
      </c>
      <c r="AH1118" s="68" t="s">
        <v>416</v>
      </c>
    </row>
    <row r="1119" spans="1:34" s="68" customFormat="1" ht="14.5" x14ac:dyDescent="0.35">
      <c r="A1119" s="68" t="s">
        <v>832</v>
      </c>
      <c r="B1119" s="68" t="s">
        <v>41</v>
      </c>
      <c r="C1119" s="68" t="s">
        <v>10</v>
      </c>
      <c r="D1119" s="68" t="s">
        <v>42</v>
      </c>
      <c r="E1119" s="68" t="s">
        <v>12</v>
      </c>
      <c r="G1119" s="68" t="s">
        <v>14</v>
      </c>
      <c r="H1119" s="68" t="s">
        <v>1284</v>
      </c>
      <c r="I1119" s="68" t="s">
        <v>17</v>
      </c>
      <c r="J1119" s="68">
        <v>1</v>
      </c>
      <c r="K1119" s="68">
        <v>1.24926156E-4</v>
      </c>
      <c r="L1119" s="68">
        <v>3.4200214319999938E-4</v>
      </c>
      <c r="M1119" s="68">
        <v>5.194510163999994E-4</v>
      </c>
      <c r="N1119" s="68">
        <v>1.457024056000006E-4</v>
      </c>
      <c r="O1119" s="68">
        <v>2.9934411468399998E-4</v>
      </c>
      <c r="P1119" s="68">
        <v>2.3362624016800001E-4</v>
      </c>
      <c r="S1119" s="68">
        <v>1.0298572E-6</v>
      </c>
      <c r="U1119" s="68">
        <v>1.2621340000000059E-5</v>
      </c>
      <c r="AH1119" s="68" t="s">
        <v>416</v>
      </c>
    </row>
    <row r="1120" spans="1:34" s="68" customFormat="1" ht="14.5" x14ac:dyDescent="0.35">
      <c r="A1120" s="68" t="s">
        <v>832</v>
      </c>
      <c r="B1120" s="68" t="s">
        <v>9</v>
      </c>
      <c r="C1120" s="68" t="s">
        <v>10</v>
      </c>
      <c r="D1120" s="68" t="s">
        <v>11</v>
      </c>
      <c r="E1120" s="68" t="s">
        <v>12</v>
      </c>
      <c r="G1120" s="68" t="s">
        <v>14</v>
      </c>
      <c r="H1120" s="68" t="s">
        <v>21</v>
      </c>
      <c r="I1120" s="68" t="s">
        <v>17</v>
      </c>
      <c r="J1120" s="68">
        <v>1</v>
      </c>
      <c r="K1120" s="68">
        <v>0.25215058124304601</v>
      </c>
      <c r="L1120" s="68">
        <v>0.48552249715440898</v>
      </c>
      <c r="M1120" s="68">
        <v>5.0312383616864298E-2</v>
      </c>
      <c r="N1120" s="68">
        <v>5.7488398709372501E-2</v>
      </c>
      <c r="O1120" s="68">
        <v>5.01857351994692E-2</v>
      </c>
      <c r="P1120" s="68">
        <v>4.5817855776795299E-2</v>
      </c>
      <c r="Q1120" s="68">
        <v>3.4587001009969101E-2</v>
      </c>
      <c r="R1120" s="68">
        <v>1.9433384309282601E-2</v>
      </c>
      <c r="S1120" s="68">
        <v>2.3350931168564799E-2</v>
      </c>
      <c r="T1120" s="68">
        <v>1.6072941445091901E-2</v>
      </c>
      <c r="U1120" s="68">
        <v>1.6409575951346799E-2</v>
      </c>
      <c r="V1120" s="68">
        <v>2.8189770656744501E-3</v>
      </c>
      <c r="W1120" s="68">
        <v>8.1463573188648899E-4</v>
      </c>
      <c r="X1120" s="68">
        <v>1.7584017841179799E-3</v>
      </c>
      <c r="Y1120" s="68">
        <v>2.7465863615034601E-3</v>
      </c>
      <c r="Z1120" s="68">
        <v>2.4982311999264201E-3</v>
      </c>
      <c r="AA1120" s="68">
        <v>2.63040364096779E-3</v>
      </c>
      <c r="AB1120" s="68">
        <v>2.2790311192907998E-3</v>
      </c>
      <c r="AC1120" s="68">
        <v>2.5612067876286801E-3</v>
      </c>
      <c r="AD1120" s="68">
        <v>2.4441057554648702E-3</v>
      </c>
      <c r="AE1120" s="68">
        <v>2.5590295873825402E-3</v>
      </c>
      <c r="AF1120" s="68">
        <v>2.1517087609282501E-3</v>
      </c>
      <c r="AG1120" s="68">
        <v>2.9490742184144999E-3</v>
      </c>
      <c r="AH1120" s="68" t="s">
        <v>389</v>
      </c>
    </row>
    <row r="1121" spans="1:34" s="68" customFormat="1" ht="14.5" x14ac:dyDescent="0.35">
      <c r="A1121" s="68" t="s">
        <v>832</v>
      </c>
      <c r="B1121" s="68" t="s">
        <v>41</v>
      </c>
      <c r="C1121" s="68" t="s">
        <v>10</v>
      </c>
      <c r="D1121" s="68" t="s">
        <v>42</v>
      </c>
      <c r="E1121" s="68" t="s">
        <v>12</v>
      </c>
      <c r="G1121" s="68" t="s">
        <v>14</v>
      </c>
      <c r="H1121" s="68" t="s">
        <v>1282</v>
      </c>
      <c r="I1121" s="68" t="s">
        <v>18</v>
      </c>
      <c r="J1121" s="68">
        <v>298</v>
      </c>
      <c r="K1121" s="68">
        <v>9.97704000000002E-9</v>
      </c>
      <c r="L1121" s="68">
        <v>2.7313488000000001E-8</v>
      </c>
      <c r="M1121" s="68">
        <v>4.1485176E-8</v>
      </c>
      <c r="N1121" s="68">
        <v>1.163630400000004E-8</v>
      </c>
      <c r="O1121" s="68">
        <v>2.3906668560000001E-8</v>
      </c>
      <c r="P1121" s="68">
        <v>1.8658209119999979E-8</v>
      </c>
      <c r="S1121" s="68">
        <v>8.2247999999999996E-11</v>
      </c>
      <c r="U1121" s="68">
        <v>1.027796040000004E-9</v>
      </c>
      <c r="AH1121" s="68" t="s">
        <v>416</v>
      </c>
    </row>
    <row r="1122" spans="1:34" s="68" customFormat="1" ht="14.5" x14ac:dyDescent="0.35">
      <c r="A1122" s="68" t="s">
        <v>832</v>
      </c>
      <c r="B1122" s="68" t="s">
        <v>41</v>
      </c>
      <c r="C1122" s="68" t="s">
        <v>10</v>
      </c>
      <c r="D1122" s="68" t="s">
        <v>42</v>
      </c>
      <c r="E1122" s="68" t="s">
        <v>12</v>
      </c>
      <c r="G1122" s="68" t="s">
        <v>14</v>
      </c>
      <c r="H1122" s="68" t="s">
        <v>1342</v>
      </c>
      <c r="I1122" s="68" t="s">
        <v>18</v>
      </c>
      <c r="J1122" s="68">
        <v>298</v>
      </c>
      <c r="K1122" s="68">
        <v>9.97704000000002E-9</v>
      </c>
      <c r="L1122" s="68">
        <v>2.7313488000000001E-8</v>
      </c>
      <c r="M1122" s="68">
        <v>4.1485176E-8</v>
      </c>
      <c r="N1122" s="68">
        <v>1.163630400000004E-8</v>
      </c>
      <c r="O1122" s="68">
        <v>2.3906668560000001E-8</v>
      </c>
      <c r="P1122" s="68">
        <v>1.8658209119999979E-8</v>
      </c>
      <c r="S1122" s="68">
        <v>8.2247999999999996E-11</v>
      </c>
      <c r="U1122" s="68">
        <v>1.027796040000004E-9</v>
      </c>
      <c r="AH1122" s="68" t="s">
        <v>416</v>
      </c>
    </row>
    <row r="1123" spans="1:34" s="68" customFormat="1" ht="14.5" x14ac:dyDescent="0.35">
      <c r="A1123" s="68" t="s">
        <v>832</v>
      </c>
      <c r="B1123" s="68" t="s">
        <v>41</v>
      </c>
      <c r="C1123" s="68" t="s">
        <v>10</v>
      </c>
      <c r="D1123" s="68" t="s">
        <v>42</v>
      </c>
      <c r="E1123" s="68" t="s">
        <v>12</v>
      </c>
      <c r="G1123" s="68" t="s">
        <v>14</v>
      </c>
      <c r="H1123" s="68" t="s">
        <v>1278</v>
      </c>
      <c r="I1123" s="68" t="s">
        <v>18</v>
      </c>
      <c r="J1123" s="68">
        <v>298</v>
      </c>
      <c r="K1123" s="68">
        <v>1.4965560000000032E-8</v>
      </c>
      <c r="L1123" s="68">
        <v>4.0970231999999997E-8</v>
      </c>
      <c r="M1123" s="68">
        <v>6.2227763999999997E-8</v>
      </c>
      <c r="N1123" s="68">
        <v>1.7454456000000061E-8</v>
      </c>
      <c r="O1123" s="68">
        <v>3.5860002839999998E-8</v>
      </c>
      <c r="P1123" s="68">
        <v>2.7987313679999971E-8</v>
      </c>
      <c r="S1123" s="68">
        <v>1.23372E-10</v>
      </c>
      <c r="U1123" s="68">
        <v>1.541694060000006E-9</v>
      </c>
      <c r="AH1123" s="68" t="s">
        <v>416</v>
      </c>
    </row>
    <row r="1124" spans="1:34" s="68" customFormat="1" ht="14.5" x14ac:dyDescent="0.35">
      <c r="A1124" s="68" t="s">
        <v>832</v>
      </c>
      <c r="B1124" s="68" t="s">
        <v>41</v>
      </c>
      <c r="C1124" s="68" t="s">
        <v>10</v>
      </c>
      <c r="D1124" s="68" t="s">
        <v>42</v>
      </c>
      <c r="E1124" s="68" t="s">
        <v>12</v>
      </c>
      <c r="G1124" s="68" t="s">
        <v>14</v>
      </c>
      <c r="H1124" s="68" t="s">
        <v>1280</v>
      </c>
      <c r="I1124" s="68" t="s">
        <v>18</v>
      </c>
      <c r="J1124" s="68">
        <v>298</v>
      </c>
      <c r="K1124" s="68">
        <v>2.4942600000000052E-8</v>
      </c>
      <c r="L1124" s="68">
        <v>6.8283720000000008E-8</v>
      </c>
      <c r="M1124" s="68">
        <v>1.0371294E-7</v>
      </c>
      <c r="N1124" s="68">
        <v>2.9090760000000101E-8</v>
      </c>
      <c r="O1124" s="68">
        <v>5.97666714E-8</v>
      </c>
      <c r="P1124" s="68">
        <v>4.6645522799999947E-8</v>
      </c>
      <c r="S1124" s="68">
        <v>2.0562000000000001E-10</v>
      </c>
      <c r="U1124" s="68">
        <v>2.5694901000000099E-9</v>
      </c>
      <c r="AH1124" s="68" t="s">
        <v>416</v>
      </c>
    </row>
    <row r="1125" spans="1:34" s="68" customFormat="1" ht="14.5" x14ac:dyDescent="0.35">
      <c r="A1125" s="68" t="s">
        <v>832</v>
      </c>
      <c r="B1125" s="68" t="s">
        <v>41</v>
      </c>
      <c r="C1125" s="68" t="s">
        <v>10</v>
      </c>
      <c r="D1125" s="68" t="s">
        <v>42</v>
      </c>
      <c r="E1125" s="68" t="s">
        <v>12</v>
      </c>
      <c r="G1125" s="68" t="s">
        <v>14</v>
      </c>
      <c r="H1125" s="68" t="s">
        <v>1279</v>
      </c>
      <c r="I1125" s="68" t="s">
        <v>18</v>
      </c>
      <c r="J1125" s="68">
        <v>298</v>
      </c>
      <c r="K1125" s="68">
        <v>2.4942600000000052E-8</v>
      </c>
      <c r="L1125" s="68">
        <v>6.8283720000000008E-8</v>
      </c>
      <c r="M1125" s="68">
        <v>1.0371294E-7</v>
      </c>
      <c r="N1125" s="68">
        <v>2.9090760000000101E-8</v>
      </c>
      <c r="O1125" s="68">
        <v>5.97666714E-8</v>
      </c>
      <c r="P1125" s="68">
        <v>4.6645522799999947E-8</v>
      </c>
      <c r="S1125" s="68">
        <v>2.0562000000000001E-10</v>
      </c>
      <c r="U1125" s="68">
        <v>2.5694901000000099E-9</v>
      </c>
      <c r="AH1125" s="68" t="s">
        <v>416</v>
      </c>
    </row>
    <row r="1126" spans="1:34" s="68" customFormat="1" ht="14.5" x14ac:dyDescent="0.35">
      <c r="A1126" s="68" t="s">
        <v>832</v>
      </c>
      <c r="B1126" s="68" t="s">
        <v>41</v>
      </c>
      <c r="C1126" s="68" t="s">
        <v>10</v>
      </c>
      <c r="D1126" s="68" t="s">
        <v>42</v>
      </c>
      <c r="E1126" s="68" t="s">
        <v>12</v>
      </c>
      <c r="G1126" s="68" t="s">
        <v>14</v>
      </c>
      <c r="H1126" s="68" t="s">
        <v>1281</v>
      </c>
      <c r="I1126" s="68" t="s">
        <v>18</v>
      </c>
      <c r="J1126" s="68">
        <v>298</v>
      </c>
      <c r="K1126" s="68">
        <v>3.4919640000000068E-8</v>
      </c>
      <c r="L1126" s="68">
        <v>9.5597208000000006E-8</v>
      </c>
      <c r="M1126" s="68">
        <v>1.45198116E-7</v>
      </c>
      <c r="N1126" s="68">
        <v>4.0727064000000138E-8</v>
      </c>
      <c r="O1126" s="68">
        <v>8.3673339960000007E-8</v>
      </c>
      <c r="P1126" s="68">
        <v>6.5303731919999929E-8</v>
      </c>
      <c r="S1126" s="68">
        <v>2.8786799999999999E-10</v>
      </c>
      <c r="U1126" s="68">
        <v>3.5972861400000139E-9</v>
      </c>
      <c r="AH1126" s="68" t="s">
        <v>416</v>
      </c>
    </row>
    <row r="1127" spans="1:34" s="68" customFormat="1" ht="14.5" x14ac:dyDescent="0.35">
      <c r="A1127" s="68" t="s">
        <v>832</v>
      </c>
      <c r="B1127" s="68" t="s">
        <v>41</v>
      </c>
      <c r="C1127" s="68" t="s">
        <v>10</v>
      </c>
      <c r="D1127" s="68" t="s">
        <v>42</v>
      </c>
      <c r="E1127" s="68" t="s">
        <v>12</v>
      </c>
      <c r="G1127" s="68" t="s">
        <v>14</v>
      </c>
      <c r="H1127" s="68" t="s">
        <v>1283</v>
      </c>
      <c r="I1127" s="68" t="s">
        <v>18</v>
      </c>
      <c r="J1127" s="68">
        <v>298</v>
      </c>
      <c r="K1127" s="68">
        <v>5.9862240000000113E-8</v>
      </c>
      <c r="L1127" s="68">
        <v>1.6388092799999999E-7</v>
      </c>
      <c r="M1127" s="68">
        <v>2.4891105599999999E-7</v>
      </c>
      <c r="N1127" s="68">
        <v>6.9817824000000232E-8</v>
      </c>
      <c r="O1127" s="68">
        <v>1.4344001135999999E-7</v>
      </c>
      <c r="P1127" s="68">
        <v>1.119492547199999E-7</v>
      </c>
      <c r="S1127" s="68">
        <v>4.93488E-10</v>
      </c>
      <c r="U1127" s="68">
        <v>6.1667762400000239E-9</v>
      </c>
      <c r="AH1127" s="68" t="s">
        <v>416</v>
      </c>
    </row>
    <row r="1128" spans="1:34" s="68" customFormat="1" ht="14.5" x14ac:dyDescent="0.35">
      <c r="A1128" s="68" t="s">
        <v>832</v>
      </c>
      <c r="B1128" s="68" t="s">
        <v>41</v>
      </c>
      <c r="C1128" s="68" t="s">
        <v>10</v>
      </c>
      <c r="D1128" s="68" t="s">
        <v>42</v>
      </c>
      <c r="E1128" s="68" t="s">
        <v>12</v>
      </c>
      <c r="G1128" s="68" t="s">
        <v>14</v>
      </c>
      <c r="H1128" s="68" t="s">
        <v>1284</v>
      </c>
      <c r="I1128" s="68" t="s">
        <v>18</v>
      </c>
      <c r="J1128" s="68">
        <v>298</v>
      </c>
      <c r="K1128" s="68">
        <v>3.0928824000000059E-7</v>
      </c>
      <c r="L1128" s="68">
        <v>8.4671812799999999E-7</v>
      </c>
      <c r="M1128" s="68">
        <v>1.2860404560000001E-6</v>
      </c>
      <c r="N1128" s="68">
        <v>3.6072542400000122E-7</v>
      </c>
      <c r="O1128" s="68">
        <v>7.4110672535999994E-7</v>
      </c>
      <c r="P1128" s="68">
        <v>5.7840448271999939E-7</v>
      </c>
      <c r="S1128" s="68">
        <v>2.5496879999999999E-9</v>
      </c>
      <c r="U1128" s="68">
        <v>3.1861677240000132E-8</v>
      </c>
      <c r="AH1128" s="68" t="s">
        <v>416</v>
      </c>
    </row>
    <row r="1129" spans="1:34" s="68" customFormat="1" ht="14.5" x14ac:dyDescent="0.35">
      <c r="A1129" s="68" t="s">
        <v>832</v>
      </c>
      <c r="B1129" s="68" t="s">
        <v>9</v>
      </c>
      <c r="C1129" s="68" t="s">
        <v>10</v>
      </c>
      <c r="D1129" s="68" t="s">
        <v>11</v>
      </c>
      <c r="E1129" s="68" t="s">
        <v>12</v>
      </c>
      <c r="G1129" s="68" t="s">
        <v>14</v>
      </c>
      <c r="H1129" s="68" t="s">
        <v>21</v>
      </c>
      <c r="I1129" s="68" t="s">
        <v>18</v>
      </c>
      <c r="J1129" s="68">
        <v>298</v>
      </c>
      <c r="K1129" s="68">
        <v>6.0957982593640603E-4</v>
      </c>
      <c r="L1129" s="68">
        <v>1.17376179679838E-3</v>
      </c>
      <c r="M1129" s="68">
        <v>1.21631343843907E-4</v>
      </c>
      <c r="N1129" s="68">
        <v>1.3897952527360501E-4</v>
      </c>
      <c r="O1129" s="68">
        <v>1.2132516838379001E-4</v>
      </c>
      <c r="P1129" s="68">
        <v>1.10765719482031E-4</v>
      </c>
      <c r="Q1129" s="68">
        <v>8.3614869937567298E-5</v>
      </c>
      <c r="R1129" s="68">
        <v>4.6980653251754001E-5</v>
      </c>
      <c r="S1129" s="68">
        <v>5.6451412830440601E-5</v>
      </c>
      <c r="T1129" s="68">
        <v>3.9295124348889898E-5</v>
      </c>
      <c r="U1129" s="68">
        <v>4.0097944600907299E-5</v>
      </c>
      <c r="V1129" s="68">
        <v>6.8149418515764E-6</v>
      </c>
      <c r="W1129" s="68">
        <v>5.2273306081466697E-6</v>
      </c>
      <c r="X1129" s="68">
        <v>4.2496983365496897E-6</v>
      </c>
      <c r="Y1129" s="68">
        <v>6.6616262201071197E-6</v>
      </c>
      <c r="Z1129" s="68">
        <v>6.03592981182805E-6</v>
      </c>
      <c r="AA1129" s="68">
        <v>6.3590612629129297E-6</v>
      </c>
      <c r="AB1129" s="68">
        <v>5.5096101153217202E-6</v>
      </c>
      <c r="AC1129" s="68">
        <v>6.1917762794484597E-6</v>
      </c>
      <c r="AD1129" s="68">
        <v>5.9086818425786699E-6</v>
      </c>
      <c r="AE1129" s="68">
        <v>6.1865128478096099E-6</v>
      </c>
      <c r="AF1129" s="68">
        <v>5.2018053874252504E-6</v>
      </c>
      <c r="AG1129" s="68">
        <v>7.12945470866025E-6</v>
      </c>
      <c r="AH1129" s="68" t="s">
        <v>389</v>
      </c>
    </row>
    <row r="1130" spans="1:34" s="68" customFormat="1" ht="14.5" x14ac:dyDescent="0.35">
      <c r="A1130" s="68" t="s">
        <v>832</v>
      </c>
      <c r="B1130" s="68" t="s">
        <v>41</v>
      </c>
      <c r="C1130" s="68" t="s">
        <v>10</v>
      </c>
      <c r="D1130" s="68" t="s">
        <v>42</v>
      </c>
      <c r="E1130" s="68" t="s">
        <v>12</v>
      </c>
      <c r="G1130" s="68" t="s">
        <v>14</v>
      </c>
      <c r="H1130" s="68" t="s">
        <v>1289</v>
      </c>
      <c r="I1130" s="68" t="s">
        <v>16</v>
      </c>
      <c r="J1130" s="68">
        <v>25</v>
      </c>
      <c r="P1130" s="68">
        <v>3.7184999999999999E-11</v>
      </c>
      <c r="AH1130" s="68" t="s">
        <v>417</v>
      </c>
    </row>
    <row r="1131" spans="1:34" s="68" customFormat="1" ht="14.5" x14ac:dyDescent="0.35">
      <c r="A1131" s="68" t="s">
        <v>832</v>
      </c>
      <c r="B1131" s="68" t="s">
        <v>41</v>
      </c>
      <c r="C1131" s="68" t="s">
        <v>10</v>
      </c>
      <c r="D1131" s="68" t="s">
        <v>42</v>
      </c>
      <c r="E1131" s="68" t="s">
        <v>12</v>
      </c>
      <c r="G1131" s="68" t="s">
        <v>14</v>
      </c>
      <c r="H1131" s="68" t="s">
        <v>1343</v>
      </c>
      <c r="I1131" s="68" t="s">
        <v>16</v>
      </c>
      <c r="J1131" s="68">
        <v>25</v>
      </c>
      <c r="P1131" s="68">
        <v>3.7184999999999999E-11</v>
      </c>
      <c r="AH1131" s="68" t="s">
        <v>417</v>
      </c>
    </row>
    <row r="1132" spans="1:34" s="68" customFormat="1" ht="14.5" x14ac:dyDescent="0.35">
      <c r="A1132" s="68" t="s">
        <v>832</v>
      </c>
      <c r="B1132" s="68" t="s">
        <v>41</v>
      </c>
      <c r="C1132" s="68" t="s">
        <v>10</v>
      </c>
      <c r="D1132" s="68" t="s">
        <v>42</v>
      </c>
      <c r="E1132" s="68" t="s">
        <v>12</v>
      </c>
      <c r="G1132" s="68" t="s">
        <v>14</v>
      </c>
      <c r="H1132" s="68" t="s">
        <v>1285</v>
      </c>
      <c r="I1132" s="68" t="s">
        <v>16</v>
      </c>
      <c r="J1132" s="68">
        <v>25</v>
      </c>
      <c r="P1132" s="68">
        <v>5.5777499999999998E-11</v>
      </c>
      <c r="AH1132" s="68" t="s">
        <v>417</v>
      </c>
    </row>
    <row r="1133" spans="1:34" s="68" customFormat="1" ht="14.5" x14ac:dyDescent="0.35">
      <c r="A1133" s="68" t="s">
        <v>832</v>
      </c>
      <c r="B1133" s="68" t="s">
        <v>41</v>
      </c>
      <c r="C1133" s="68" t="s">
        <v>10</v>
      </c>
      <c r="D1133" s="68" t="s">
        <v>42</v>
      </c>
      <c r="E1133" s="68" t="s">
        <v>12</v>
      </c>
      <c r="G1133" s="68" t="s">
        <v>14</v>
      </c>
      <c r="H1133" s="68" t="s">
        <v>1287</v>
      </c>
      <c r="I1133" s="68" t="s">
        <v>16</v>
      </c>
      <c r="J1133" s="68">
        <v>25</v>
      </c>
      <c r="P1133" s="68">
        <v>9.2962500000000003E-11</v>
      </c>
      <c r="AH1133" s="68" t="s">
        <v>417</v>
      </c>
    </row>
    <row r="1134" spans="1:34" s="68" customFormat="1" ht="14.5" x14ac:dyDescent="0.35">
      <c r="A1134" s="68" t="s">
        <v>832</v>
      </c>
      <c r="B1134" s="68" t="s">
        <v>41</v>
      </c>
      <c r="C1134" s="68" t="s">
        <v>10</v>
      </c>
      <c r="D1134" s="68" t="s">
        <v>42</v>
      </c>
      <c r="E1134" s="68" t="s">
        <v>12</v>
      </c>
      <c r="G1134" s="68" t="s">
        <v>14</v>
      </c>
      <c r="H1134" s="68" t="s">
        <v>1286</v>
      </c>
      <c r="I1134" s="68" t="s">
        <v>16</v>
      </c>
      <c r="J1134" s="68">
        <v>25</v>
      </c>
      <c r="P1134" s="68">
        <v>9.2962500000000003E-11</v>
      </c>
      <c r="AH1134" s="68" t="s">
        <v>417</v>
      </c>
    </row>
    <row r="1135" spans="1:34" s="68" customFormat="1" ht="14.5" x14ac:dyDescent="0.35">
      <c r="A1135" s="68" t="s">
        <v>832</v>
      </c>
      <c r="B1135" s="68" t="s">
        <v>41</v>
      </c>
      <c r="C1135" s="68" t="s">
        <v>10</v>
      </c>
      <c r="D1135" s="68" t="s">
        <v>42</v>
      </c>
      <c r="E1135" s="68" t="s">
        <v>12</v>
      </c>
      <c r="G1135" s="68" t="s">
        <v>14</v>
      </c>
      <c r="H1135" s="68" t="s">
        <v>1288</v>
      </c>
      <c r="I1135" s="68" t="s">
        <v>16</v>
      </c>
      <c r="J1135" s="68">
        <v>25</v>
      </c>
      <c r="P1135" s="68">
        <v>1.3014749999999999E-10</v>
      </c>
      <c r="AH1135" s="68" t="s">
        <v>417</v>
      </c>
    </row>
    <row r="1136" spans="1:34" s="68" customFormat="1" ht="14.5" x14ac:dyDescent="0.35">
      <c r="A1136" s="68" t="s">
        <v>832</v>
      </c>
      <c r="B1136" s="68" t="s">
        <v>41</v>
      </c>
      <c r="C1136" s="68" t="s">
        <v>10</v>
      </c>
      <c r="D1136" s="68" t="s">
        <v>42</v>
      </c>
      <c r="E1136" s="68" t="s">
        <v>12</v>
      </c>
      <c r="G1136" s="68" t="s">
        <v>14</v>
      </c>
      <c r="H1136" s="68" t="s">
        <v>1290</v>
      </c>
      <c r="I1136" s="68" t="s">
        <v>16</v>
      </c>
      <c r="J1136" s="68">
        <v>25</v>
      </c>
      <c r="P1136" s="68">
        <v>2.2310999999999999E-10</v>
      </c>
      <c r="AH1136" s="68" t="s">
        <v>417</v>
      </c>
    </row>
    <row r="1137" spans="1:34" s="68" customFormat="1" ht="14.5" x14ac:dyDescent="0.35">
      <c r="A1137" s="68" t="s">
        <v>832</v>
      </c>
      <c r="B1137" s="68" t="s">
        <v>41</v>
      </c>
      <c r="C1137" s="68" t="s">
        <v>10</v>
      </c>
      <c r="D1137" s="68" t="s">
        <v>42</v>
      </c>
      <c r="E1137" s="68" t="s">
        <v>12</v>
      </c>
      <c r="G1137" s="68" t="s">
        <v>14</v>
      </c>
      <c r="H1137" s="68" t="s">
        <v>1291</v>
      </c>
      <c r="I1137" s="68" t="s">
        <v>16</v>
      </c>
      <c r="J1137" s="68">
        <v>25</v>
      </c>
      <c r="P1137" s="68">
        <v>1.1527349999999999E-9</v>
      </c>
      <c r="AH1137" s="68" t="s">
        <v>417</v>
      </c>
    </row>
    <row r="1138" spans="1:34" s="68" customFormat="1" ht="14.5" x14ac:dyDescent="0.35">
      <c r="A1138" s="68" t="s">
        <v>832</v>
      </c>
      <c r="B1138" s="68" t="s">
        <v>9</v>
      </c>
      <c r="C1138" s="68" t="s">
        <v>10</v>
      </c>
      <c r="D1138" s="68" t="s">
        <v>11</v>
      </c>
      <c r="E1138" s="68" t="s">
        <v>12</v>
      </c>
      <c r="G1138" s="68" t="s">
        <v>14</v>
      </c>
      <c r="H1138" s="68" t="s">
        <v>22</v>
      </c>
      <c r="I1138" s="68" t="s">
        <v>16</v>
      </c>
      <c r="J1138" s="68">
        <v>25</v>
      </c>
      <c r="M1138" s="68">
        <v>3.6225000000000002E-8</v>
      </c>
      <c r="N1138" s="68">
        <v>1.6179E-6</v>
      </c>
      <c r="O1138" s="68">
        <v>2.2914000000000001E-5</v>
      </c>
      <c r="P1138" s="68">
        <v>3.7197395250000098E-5</v>
      </c>
      <c r="Q1138" s="68">
        <v>4.4503799999999897E-5</v>
      </c>
      <c r="R1138" s="68">
        <v>2.6852624999999901E-5</v>
      </c>
      <c r="S1138" s="68">
        <v>1.04394E-5</v>
      </c>
      <c r="T1138" s="68">
        <v>1.20768364107143E-5</v>
      </c>
      <c r="U1138" s="68">
        <v>1.1465677333928601E-5</v>
      </c>
      <c r="V1138" s="68">
        <v>6.6862158749999997E-6</v>
      </c>
      <c r="W1138" s="68">
        <v>1.261734975E-5</v>
      </c>
      <c r="X1138" s="68">
        <v>3.0811977E-6</v>
      </c>
      <c r="Y1138" s="68">
        <v>8.2408107780000007E-6</v>
      </c>
      <c r="Z1138" s="68">
        <v>2.473748167725E-5</v>
      </c>
      <c r="AA1138" s="68">
        <v>6.2685195727499999E-6</v>
      </c>
      <c r="AB1138" s="68">
        <v>2.1834749887042501E-6</v>
      </c>
      <c r="AC1138" s="68">
        <v>4.8100517196750003E-6</v>
      </c>
      <c r="AD1138" s="68">
        <v>4.9494249047999999E-6</v>
      </c>
      <c r="AE1138" s="68">
        <v>5.3848366119749997E-6</v>
      </c>
      <c r="AF1138" s="68">
        <v>9.2364043392749994E-6</v>
      </c>
      <c r="AG1138" s="68">
        <v>3.6250942500000002E-5</v>
      </c>
      <c r="AH1138" s="68" t="s">
        <v>390</v>
      </c>
    </row>
    <row r="1139" spans="1:34" s="68" customFormat="1" ht="14.5" x14ac:dyDescent="0.35">
      <c r="A1139" s="68" t="s">
        <v>832</v>
      </c>
      <c r="B1139" s="68" t="s">
        <v>41</v>
      </c>
      <c r="C1139" s="68" t="s">
        <v>10</v>
      </c>
      <c r="D1139" s="68" t="s">
        <v>42</v>
      </c>
      <c r="E1139" s="68" t="s">
        <v>12</v>
      </c>
      <c r="G1139" s="68" t="s">
        <v>14</v>
      </c>
      <c r="H1139" s="68" t="s">
        <v>1289</v>
      </c>
      <c r="I1139" s="68" t="s">
        <v>17</v>
      </c>
      <c r="J1139" s="68">
        <v>1</v>
      </c>
      <c r="P1139" s="68">
        <v>3.7284160000000003E-8</v>
      </c>
      <c r="AH1139" s="68" t="s">
        <v>417</v>
      </c>
    </row>
    <row r="1140" spans="1:34" s="68" customFormat="1" ht="14.5" x14ac:dyDescent="0.35">
      <c r="A1140" s="68" t="s">
        <v>832</v>
      </c>
      <c r="B1140" s="68" t="s">
        <v>41</v>
      </c>
      <c r="C1140" s="68" t="s">
        <v>10</v>
      </c>
      <c r="D1140" s="68" t="s">
        <v>42</v>
      </c>
      <c r="E1140" s="68" t="s">
        <v>12</v>
      </c>
      <c r="G1140" s="68" t="s">
        <v>14</v>
      </c>
      <c r="H1140" s="68" t="s">
        <v>1343</v>
      </c>
      <c r="I1140" s="68" t="s">
        <v>17</v>
      </c>
      <c r="J1140" s="68">
        <v>1</v>
      </c>
      <c r="P1140" s="68">
        <v>3.7284160000000003E-8</v>
      </c>
      <c r="AH1140" s="68" t="s">
        <v>417</v>
      </c>
    </row>
    <row r="1141" spans="1:34" s="68" customFormat="1" ht="14.5" x14ac:dyDescent="0.35">
      <c r="A1141" s="68" t="s">
        <v>832</v>
      </c>
      <c r="B1141" s="68" t="s">
        <v>41</v>
      </c>
      <c r="C1141" s="68" t="s">
        <v>10</v>
      </c>
      <c r="D1141" s="68" t="s">
        <v>42</v>
      </c>
      <c r="E1141" s="68" t="s">
        <v>12</v>
      </c>
      <c r="G1141" s="68" t="s">
        <v>14</v>
      </c>
      <c r="H1141" s="68" t="s">
        <v>1285</v>
      </c>
      <c r="I1141" s="68" t="s">
        <v>17</v>
      </c>
      <c r="J1141" s="68">
        <v>1</v>
      </c>
      <c r="P1141" s="68">
        <v>5.5926239999999998E-8</v>
      </c>
      <c r="AH1141" s="68" t="s">
        <v>417</v>
      </c>
    </row>
    <row r="1142" spans="1:34" s="68" customFormat="1" ht="14.5" x14ac:dyDescent="0.35">
      <c r="A1142" s="68" t="s">
        <v>832</v>
      </c>
      <c r="B1142" s="68" t="s">
        <v>41</v>
      </c>
      <c r="C1142" s="68" t="s">
        <v>10</v>
      </c>
      <c r="D1142" s="68" t="s">
        <v>42</v>
      </c>
      <c r="E1142" s="68" t="s">
        <v>12</v>
      </c>
      <c r="G1142" s="68" t="s">
        <v>14</v>
      </c>
      <c r="H1142" s="68" t="s">
        <v>1287</v>
      </c>
      <c r="I1142" s="68" t="s">
        <v>17</v>
      </c>
      <c r="J1142" s="68">
        <v>1</v>
      </c>
      <c r="P1142" s="68">
        <v>9.3210400000000007E-8</v>
      </c>
      <c r="AH1142" s="68" t="s">
        <v>417</v>
      </c>
    </row>
    <row r="1143" spans="1:34" s="68" customFormat="1" ht="14.5" x14ac:dyDescent="0.35">
      <c r="A1143" s="68" t="s">
        <v>832</v>
      </c>
      <c r="B1143" s="68" t="s">
        <v>41</v>
      </c>
      <c r="C1143" s="68" t="s">
        <v>10</v>
      </c>
      <c r="D1143" s="68" t="s">
        <v>42</v>
      </c>
      <c r="E1143" s="68" t="s">
        <v>12</v>
      </c>
      <c r="G1143" s="68" t="s">
        <v>14</v>
      </c>
      <c r="H1143" s="68" t="s">
        <v>1286</v>
      </c>
      <c r="I1143" s="68" t="s">
        <v>17</v>
      </c>
      <c r="J1143" s="68">
        <v>1</v>
      </c>
      <c r="P1143" s="68">
        <v>9.3210400000000007E-8</v>
      </c>
      <c r="AH1143" s="68" t="s">
        <v>417</v>
      </c>
    </row>
    <row r="1144" spans="1:34" s="68" customFormat="1" ht="14.5" x14ac:dyDescent="0.35">
      <c r="A1144" s="68" t="s">
        <v>832</v>
      </c>
      <c r="B1144" s="68" t="s">
        <v>41</v>
      </c>
      <c r="C1144" s="68" t="s">
        <v>10</v>
      </c>
      <c r="D1144" s="68" t="s">
        <v>42</v>
      </c>
      <c r="E1144" s="68" t="s">
        <v>12</v>
      </c>
      <c r="G1144" s="68" t="s">
        <v>14</v>
      </c>
      <c r="H1144" s="68" t="s">
        <v>1288</v>
      </c>
      <c r="I1144" s="68" t="s">
        <v>17</v>
      </c>
      <c r="J1144" s="68">
        <v>1</v>
      </c>
      <c r="P1144" s="68">
        <v>1.3049456E-7</v>
      </c>
      <c r="AH1144" s="68" t="s">
        <v>417</v>
      </c>
    </row>
    <row r="1145" spans="1:34" s="68" customFormat="1" ht="14.5" x14ac:dyDescent="0.35">
      <c r="A1145" s="68" t="s">
        <v>832</v>
      </c>
      <c r="B1145" s="68" t="s">
        <v>41</v>
      </c>
      <c r="C1145" s="68" t="s">
        <v>10</v>
      </c>
      <c r="D1145" s="68" t="s">
        <v>42</v>
      </c>
      <c r="E1145" s="68" t="s">
        <v>12</v>
      </c>
      <c r="G1145" s="68" t="s">
        <v>14</v>
      </c>
      <c r="H1145" s="68" t="s">
        <v>1290</v>
      </c>
      <c r="I1145" s="68" t="s">
        <v>17</v>
      </c>
      <c r="J1145" s="68">
        <v>1</v>
      </c>
      <c r="P1145" s="68">
        <v>2.2370495999999999E-7</v>
      </c>
      <c r="AH1145" s="68" t="s">
        <v>417</v>
      </c>
    </row>
    <row r="1146" spans="1:34" s="68" customFormat="1" ht="14.5" x14ac:dyDescent="0.35">
      <c r="A1146" s="68" t="s">
        <v>832</v>
      </c>
      <c r="B1146" s="68" t="s">
        <v>41</v>
      </c>
      <c r="C1146" s="68" t="s">
        <v>10</v>
      </c>
      <c r="D1146" s="68" t="s">
        <v>42</v>
      </c>
      <c r="E1146" s="68" t="s">
        <v>12</v>
      </c>
      <c r="G1146" s="68" t="s">
        <v>14</v>
      </c>
      <c r="H1146" s="68" t="s">
        <v>1291</v>
      </c>
      <c r="I1146" s="68" t="s">
        <v>17</v>
      </c>
      <c r="J1146" s="68">
        <v>1</v>
      </c>
      <c r="P1146" s="68">
        <v>1.1558089599999999E-6</v>
      </c>
      <c r="AH1146" s="68" t="s">
        <v>417</v>
      </c>
    </row>
    <row r="1147" spans="1:34" s="68" customFormat="1" ht="14.5" x14ac:dyDescent="0.35">
      <c r="A1147" s="68" t="s">
        <v>832</v>
      </c>
      <c r="B1147" s="68" t="s">
        <v>9</v>
      </c>
      <c r="C1147" s="68" t="s">
        <v>10</v>
      </c>
      <c r="D1147" s="68" t="s">
        <v>11</v>
      </c>
      <c r="E1147" s="68" t="s">
        <v>12</v>
      </c>
      <c r="G1147" s="68" t="s">
        <v>14</v>
      </c>
      <c r="H1147" s="68" t="s">
        <v>22</v>
      </c>
      <c r="I1147" s="68" t="s">
        <v>17</v>
      </c>
      <c r="J1147" s="68">
        <v>1</v>
      </c>
      <c r="M1147" s="68">
        <v>3.488226E-5</v>
      </c>
      <c r="N1147" s="68">
        <v>1.5579298399999999E-3</v>
      </c>
      <c r="O1147" s="68">
        <v>2.2064654400000001E-2</v>
      </c>
      <c r="P1147" s="68">
        <v>3.5818611799400102E-2</v>
      </c>
      <c r="Q1147" s="68">
        <v>4.28541924799999E-2</v>
      </c>
      <c r="R1147" s="68">
        <v>2.5857287699999901E-2</v>
      </c>
      <c r="S1147" s="68">
        <v>1.005244624E-2</v>
      </c>
      <c r="T1147" s="68">
        <v>1.1405364307E-2</v>
      </c>
      <c r="U1147" s="68">
        <v>1.0894965879000001E-2</v>
      </c>
      <c r="V1147" s="68">
        <v>6.2954987333333299E-3</v>
      </c>
      <c r="W1147" s="68">
        <v>1.188E-2</v>
      </c>
      <c r="X1147" s="68">
        <v>2.9970000000000001E-3</v>
      </c>
      <c r="Y1147" s="68">
        <v>7.9353513918288005E-3</v>
      </c>
      <c r="Z1147" s="68">
        <v>2.3820545689746599E-2</v>
      </c>
      <c r="AA1147" s="68">
        <v>6.0361664472534E-3</v>
      </c>
      <c r="AB1147" s="68">
        <v>2.1025408491229499E-3</v>
      </c>
      <c r="AC1147" s="68">
        <v>4.63175913593238E-3</v>
      </c>
      <c r="AD1147" s="68">
        <v>4.7659662216620801E-3</v>
      </c>
      <c r="AE1147" s="68">
        <v>5.1852386682244601E-3</v>
      </c>
      <c r="AF1147" s="68">
        <v>8.8940416184325397E-3</v>
      </c>
      <c r="AG1147" s="68">
        <v>3.4021855577380002E-2</v>
      </c>
      <c r="AH1147" s="68" t="s">
        <v>390</v>
      </c>
    </row>
    <row r="1148" spans="1:34" s="68" customFormat="1" ht="14.5" x14ac:dyDescent="0.35">
      <c r="A1148" s="68" t="s">
        <v>832</v>
      </c>
      <c r="B1148" s="68" t="s">
        <v>41</v>
      </c>
      <c r="C1148" s="68" t="s">
        <v>10</v>
      </c>
      <c r="D1148" s="68" t="s">
        <v>42</v>
      </c>
      <c r="E1148" s="68" t="s">
        <v>12</v>
      </c>
      <c r="G1148" s="68" t="s">
        <v>14</v>
      </c>
      <c r="H1148" s="68" t="s">
        <v>1289</v>
      </c>
      <c r="I1148" s="68" t="s">
        <v>18</v>
      </c>
      <c r="J1148" s="68">
        <v>298</v>
      </c>
      <c r="P1148" s="68">
        <v>8.864904E-11</v>
      </c>
      <c r="AH1148" s="68" t="s">
        <v>417</v>
      </c>
    </row>
    <row r="1149" spans="1:34" s="68" customFormat="1" ht="14.5" x14ac:dyDescent="0.35">
      <c r="A1149" s="68" t="s">
        <v>832</v>
      </c>
      <c r="B1149" s="68" t="s">
        <v>41</v>
      </c>
      <c r="C1149" s="68" t="s">
        <v>10</v>
      </c>
      <c r="D1149" s="68" t="s">
        <v>42</v>
      </c>
      <c r="E1149" s="68" t="s">
        <v>12</v>
      </c>
      <c r="G1149" s="68" t="s">
        <v>14</v>
      </c>
      <c r="H1149" s="68" t="s">
        <v>1343</v>
      </c>
      <c r="I1149" s="68" t="s">
        <v>18</v>
      </c>
      <c r="J1149" s="68">
        <v>298</v>
      </c>
      <c r="P1149" s="68">
        <v>8.864904E-11</v>
      </c>
      <c r="AH1149" s="68" t="s">
        <v>417</v>
      </c>
    </row>
    <row r="1150" spans="1:34" s="68" customFormat="1" ht="14.5" x14ac:dyDescent="0.35">
      <c r="A1150" s="68" t="s">
        <v>832</v>
      </c>
      <c r="B1150" s="68" t="s">
        <v>41</v>
      </c>
      <c r="C1150" s="68" t="s">
        <v>10</v>
      </c>
      <c r="D1150" s="68" t="s">
        <v>42</v>
      </c>
      <c r="E1150" s="68" t="s">
        <v>12</v>
      </c>
      <c r="G1150" s="68" t="s">
        <v>14</v>
      </c>
      <c r="H1150" s="68" t="s">
        <v>1285</v>
      </c>
      <c r="I1150" s="68" t="s">
        <v>18</v>
      </c>
      <c r="J1150" s="68">
        <v>298</v>
      </c>
      <c r="P1150" s="68">
        <v>1.3297355999999999E-10</v>
      </c>
      <c r="AH1150" s="68" t="s">
        <v>417</v>
      </c>
    </row>
    <row r="1151" spans="1:34" s="68" customFormat="1" ht="14.5" x14ac:dyDescent="0.35">
      <c r="A1151" s="68" t="s">
        <v>832</v>
      </c>
      <c r="B1151" s="68" t="s">
        <v>41</v>
      </c>
      <c r="C1151" s="68" t="s">
        <v>10</v>
      </c>
      <c r="D1151" s="68" t="s">
        <v>42</v>
      </c>
      <c r="E1151" s="68" t="s">
        <v>12</v>
      </c>
      <c r="G1151" s="68" t="s">
        <v>14</v>
      </c>
      <c r="H1151" s="68" t="s">
        <v>1287</v>
      </c>
      <c r="I1151" s="68" t="s">
        <v>18</v>
      </c>
      <c r="J1151" s="68">
        <v>298</v>
      </c>
      <c r="P1151" s="68">
        <v>2.2162260000000001E-10</v>
      </c>
      <c r="AH1151" s="68" t="s">
        <v>417</v>
      </c>
    </row>
    <row r="1152" spans="1:34" s="68" customFormat="1" ht="14.5" x14ac:dyDescent="0.35">
      <c r="A1152" s="68" t="s">
        <v>832</v>
      </c>
      <c r="B1152" s="68" t="s">
        <v>41</v>
      </c>
      <c r="C1152" s="68" t="s">
        <v>10</v>
      </c>
      <c r="D1152" s="68" t="s">
        <v>42</v>
      </c>
      <c r="E1152" s="68" t="s">
        <v>12</v>
      </c>
      <c r="G1152" s="68" t="s">
        <v>14</v>
      </c>
      <c r="H1152" s="68" t="s">
        <v>1286</v>
      </c>
      <c r="I1152" s="68" t="s">
        <v>18</v>
      </c>
      <c r="J1152" s="68">
        <v>298</v>
      </c>
      <c r="P1152" s="68">
        <v>2.2162260000000001E-10</v>
      </c>
      <c r="AH1152" s="68" t="s">
        <v>417</v>
      </c>
    </row>
    <row r="1153" spans="1:34" s="68" customFormat="1" ht="14.5" x14ac:dyDescent="0.35">
      <c r="A1153" s="68" t="s">
        <v>832</v>
      </c>
      <c r="B1153" s="68" t="s">
        <v>41</v>
      </c>
      <c r="C1153" s="68" t="s">
        <v>10</v>
      </c>
      <c r="D1153" s="68" t="s">
        <v>42</v>
      </c>
      <c r="E1153" s="68" t="s">
        <v>12</v>
      </c>
      <c r="G1153" s="68" t="s">
        <v>14</v>
      </c>
      <c r="H1153" s="68" t="s">
        <v>1288</v>
      </c>
      <c r="I1153" s="68" t="s">
        <v>18</v>
      </c>
      <c r="J1153" s="68">
        <v>298</v>
      </c>
      <c r="P1153" s="68">
        <v>3.1027164000000002E-10</v>
      </c>
      <c r="AH1153" s="68" t="s">
        <v>417</v>
      </c>
    </row>
    <row r="1154" spans="1:34" s="68" customFormat="1" ht="14.5" x14ac:dyDescent="0.35">
      <c r="A1154" s="68" t="s">
        <v>832</v>
      </c>
      <c r="B1154" s="68" t="s">
        <v>41</v>
      </c>
      <c r="C1154" s="68" t="s">
        <v>10</v>
      </c>
      <c r="D1154" s="68" t="s">
        <v>42</v>
      </c>
      <c r="E1154" s="68" t="s">
        <v>12</v>
      </c>
      <c r="G1154" s="68" t="s">
        <v>14</v>
      </c>
      <c r="H1154" s="68" t="s">
        <v>1290</v>
      </c>
      <c r="I1154" s="68" t="s">
        <v>18</v>
      </c>
      <c r="J1154" s="68">
        <v>298</v>
      </c>
      <c r="P1154" s="68">
        <v>5.3189423999999998E-10</v>
      </c>
      <c r="AH1154" s="68" t="s">
        <v>417</v>
      </c>
    </row>
    <row r="1155" spans="1:34" s="68" customFormat="1" ht="14.5" x14ac:dyDescent="0.35">
      <c r="A1155" s="68" t="s">
        <v>832</v>
      </c>
      <c r="B1155" s="68" t="s">
        <v>41</v>
      </c>
      <c r="C1155" s="68" t="s">
        <v>10</v>
      </c>
      <c r="D1155" s="68" t="s">
        <v>42</v>
      </c>
      <c r="E1155" s="68" t="s">
        <v>12</v>
      </c>
      <c r="G1155" s="68" t="s">
        <v>14</v>
      </c>
      <c r="H1155" s="68" t="s">
        <v>1291</v>
      </c>
      <c r="I1155" s="68" t="s">
        <v>18</v>
      </c>
      <c r="J1155" s="68">
        <v>298</v>
      </c>
      <c r="P1155" s="68">
        <v>2.7481202400000001E-9</v>
      </c>
      <c r="AH1155" s="68" t="s">
        <v>417</v>
      </c>
    </row>
    <row r="1156" spans="1:34" s="68" customFormat="1" ht="14.5" x14ac:dyDescent="0.35">
      <c r="A1156" s="68" t="s">
        <v>832</v>
      </c>
      <c r="B1156" s="68" t="s">
        <v>9</v>
      </c>
      <c r="C1156" s="68" t="s">
        <v>10</v>
      </c>
      <c r="D1156" s="68" t="s">
        <v>11</v>
      </c>
      <c r="E1156" s="68" t="s">
        <v>12</v>
      </c>
      <c r="G1156" s="68" t="s">
        <v>14</v>
      </c>
      <c r="H1156" s="68" t="s">
        <v>22</v>
      </c>
      <c r="I1156" s="68" t="s">
        <v>18</v>
      </c>
      <c r="J1156" s="68">
        <v>298</v>
      </c>
      <c r="M1156" s="68">
        <v>8.6360399999999996E-8</v>
      </c>
      <c r="N1156" s="68">
        <v>3.85707360000001E-6</v>
      </c>
      <c r="O1156" s="68">
        <v>5.46269760000001E-5</v>
      </c>
      <c r="P1156" s="68">
        <v>8.86785902760003E-5</v>
      </c>
      <c r="Q1156" s="68">
        <v>1.060970592E-4</v>
      </c>
      <c r="R1156" s="68">
        <v>6.4016657999999897E-5</v>
      </c>
      <c r="S1156" s="68">
        <v>2.4887529600000001E-5</v>
      </c>
      <c r="T1156" s="68">
        <v>2.8791178003142898E-5</v>
      </c>
      <c r="U1156" s="68">
        <v>2.7334174764085801E-5</v>
      </c>
      <c r="V1156" s="68">
        <v>1.5939938646000001E-5</v>
      </c>
      <c r="W1156" s="68">
        <v>3.0079761804E-5</v>
      </c>
      <c r="X1156" s="68">
        <v>7.3455753168E-6</v>
      </c>
      <c r="Y1156" s="68">
        <v>1.9646092894752001E-5</v>
      </c>
      <c r="Z1156" s="68">
        <v>5.8974156318563997E-5</v>
      </c>
      <c r="AA1156" s="68">
        <v>1.4944150661436001E-5</v>
      </c>
      <c r="AB1156" s="68">
        <v>5.2054043730709304E-6</v>
      </c>
      <c r="AC1156" s="68">
        <v>1.14671632997052E-5</v>
      </c>
      <c r="AD1156" s="68">
        <v>1.17994289730432E-5</v>
      </c>
      <c r="AE1156" s="68">
        <v>1.28374504829484E-5</v>
      </c>
      <c r="AF1156" s="68">
        <v>2.2019587944831601E-5</v>
      </c>
      <c r="AG1156" s="68">
        <v>8.6422246919999997E-5</v>
      </c>
      <c r="AH1156" s="68" t="s">
        <v>390</v>
      </c>
    </row>
    <row r="1157" spans="1:34" s="68" customFormat="1" ht="14.5" x14ac:dyDescent="0.35">
      <c r="A1157" s="68" t="s">
        <v>832</v>
      </c>
      <c r="B1157" s="68" t="s">
        <v>41</v>
      </c>
      <c r="C1157" s="68" t="s">
        <v>10</v>
      </c>
      <c r="D1157" s="68" t="s">
        <v>42</v>
      </c>
      <c r="E1157" s="68" t="s">
        <v>12</v>
      </c>
      <c r="G1157" s="68" t="s">
        <v>14</v>
      </c>
      <c r="H1157" s="68" t="s">
        <v>1296</v>
      </c>
      <c r="I1157" s="68" t="s">
        <v>16</v>
      </c>
      <c r="J1157" s="68">
        <v>25</v>
      </c>
      <c r="K1157" s="68">
        <v>4.3876640000000002E-7</v>
      </c>
      <c r="P1157" s="68">
        <v>5.5958990400000002E-7</v>
      </c>
      <c r="Q1157" s="68">
        <v>5.6704121600000004E-7</v>
      </c>
      <c r="R1157" s="68">
        <v>4.6615040000000201E-7</v>
      </c>
      <c r="S1157" s="68">
        <v>4.586864E-7</v>
      </c>
      <c r="T1157" s="68">
        <v>4.0531811623074001E-7</v>
      </c>
      <c r="U1157" s="68">
        <v>2.2416402710884801E-7</v>
      </c>
      <c r="V1157" s="68">
        <v>1.4758034161921459E-7</v>
      </c>
      <c r="AA1157" s="68">
        <v>7.5511999999999995E-8</v>
      </c>
      <c r="AB1157" s="68">
        <v>7.094560000000001E-8</v>
      </c>
      <c r="AC1157" s="68">
        <v>6.5524800000000002E-8</v>
      </c>
      <c r="AD1157" s="68">
        <v>6.1534399999999995E-8</v>
      </c>
      <c r="AE1157" s="68">
        <v>6.1888000000000005E-8</v>
      </c>
      <c r="AF1157" s="68">
        <v>5.6481600000000001E-8</v>
      </c>
      <c r="AG1157" s="68">
        <v>4.5166399999999997E-8</v>
      </c>
      <c r="AH1157" s="68" t="s">
        <v>355</v>
      </c>
    </row>
    <row r="1158" spans="1:34" s="68" customFormat="1" ht="14.5" x14ac:dyDescent="0.35">
      <c r="A1158" s="68" t="s">
        <v>832</v>
      </c>
      <c r="B1158" s="68" t="s">
        <v>41</v>
      </c>
      <c r="C1158" s="68" t="s">
        <v>10</v>
      </c>
      <c r="D1158" s="68" t="s">
        <v>42</v>
      </c>
      <c r="E1158" s="68" t="s">
        <v>12</v>
      </c>
      <c r="G1158" s="68" t="s">
        <v>14</v>
      </c>
      <c r="H1158" s="68" t="s">
        <v>1344</v>
      </c>
      <c r="I1158" s="68" t="s">
        <v>16</v>
      </c>
      <c r="J1158" s="68">
        <v>25</v>
      </c>
      <c r="K1158" s="68">
        <v>4.3876640000000002E-7</v>
      </c>
      <c r="P1158" s="68">
        <v>5.5958990400000002E-7</v>
      </c>
      <c r="Q1158" s="68">
        <v>5.6704121600000004E-7</v>
      </c>
      <c r="R1158" s="68">
        <v>4.6615040000000201E-7</v>
      </c>
      <c r="S1158" s="68">
        <v>4.586864E-7</v>
      </c>
      <c r="T1158" s="68">
        <v>4.0531811623074001E-7</v>
      </c>
      <c r="U1158" s="68">
        <v>2.2416402710884801E-7</v>
      </c>
      <c r="V1158" s="68">
        <v>1.4758034161921459E-7</v>
      </c>
      <c r="AA1158" s="68">
        <v>7.5511999999999995E-8</v>
      </c>
      <c r="AB1158" s="68">
        <v>7.094560000000001E-8</v>
      </c>
      <c r="AC1158" s="68">
        <v>6.5524800000000002E-8</v>
      </c>
      <c r="AD1158" s="68">
        <v>6.1534399999999995E-8</v>
      </c>
      <c r="AE1158" s="68">
        <v>6.1888000000000005E-8</v>
      </c>
      <c r="AF1158" s="68">
        <v>5.6481600000000001E-8</v>
      </c>
      <c r="AG1158" s="68">
        <v>4.5166399999999997E-8</v>
      </c>
      <c r="AH1158" s="68" t="s">
        <v>355</v>
      </c>
    </row>
    <row r="1159" spans="1:34" s="68" customFormat="1" ht="14.5" x14ac:dyDescent="0.35">
      <c r="A1159" s="68" t="s">
        <v>832</v>
      </c>
      <c r="B1159" s="68" t="s">
        <v>41</v>
      </c>
      <c r="C1159" s="68" t="s">
        <v>10</v>
      </c>
      <c r="D1159" s="68" t="s">
        <v>42</v>
      </c>
      <c r="E1159" s="68" t="s">
        <v>12</v>
      </c>
      <c r="G1159" s="68" t="s">
        <v>14</v>
      </c>
      <c r="H1159" s="68" t="s">
        <v>1292</v>
      </c>
      <c r="I1159" s="68" t="s">
        <v>16</v>
      </c>
      <c r="J1159" s="68">
        <v>25</v>
      </c>
      <c r="K1159" s="68">
        <v>6.5814960000000003E-7</v>
      </c>
      <c r="P1159" s="68">
        <v>8.3938485599999998E-7</v>
      </c>
      <c r="Q1159" s="68">
        <v>8.5056182399999996E-7</v>
      </c>
      <c r="R1159" s="68">
        <v>6.9922560000000299E-7</v>
      </c>
      <c r="S1159" s="68">
        <v>6.8802959999999993E-7</v>
      </c>
      <c r="T1159" s="68">
        <v>6.0797717434610999E-7</v>
      </c>
      <c r="U1159" s="68">
        <v>3.36246040663272E-7</v>
      </c>
      <c r="V1159" s="68">
        <v>2.213705124288219E-7</v>
      </c>
      <c r="AA1159" s="68">
        <v>1.1326800000000001E-7</v>
      </c>
      <c r="AB1159" s="68">
        <v>1.064184E-7</v>
      </c>
      <c r="AC1159" s="68">
        <v>9.8287199999999996E-8</v>
      </c>
      <c r="AD1159" s="68">
        <v>9.2301599999999993E-8</v>
      </c>
      <c r="AE1159" s="68">
        <v>9.2831999999999994E-8</v>
      </c>
      <c r="AF1159" s="68">
        <v>8.4722400000000004E-8</v>
      </c>
      <c r="AG1159" s="68">
        <v>6.7749599999999999E-8</v>
      </c>
      <c r="AH1159" s="68" t="s">
        <v>355</v>
      </c>
    </row>
    <row r="1160" spans="1:34" s="68" customFormat="1" ht="14.5" x14ac:dyDescent="0.35">
      <c r="A1160" s="68" t="s">
        <v>832</v>
      </c>
      <c r="B1160" s="68" t="s">
        <v>41</v>
      </c>
      <c r="C1160" s="68" t="s">
        <v>10</v>
      </c>
      <c r="D1160" s="68" t="s">
        <v>42</v>
      </c>
      <c r="E1160" s="68" t="s">
        <v>12</v>
      </c>
      <c r="G1160" s="68" t="s">
        <v>14</v>
      </c>
      <c r="H1160" s="68" t="s">
        <v>1294</v>
      </c>
      <c r="I1160" s="68" t="s">
        <v>16</v>
      </c>
      <c r="J1160" s="68">
        <v>25</v>
      </c>
      <c r="K1160" s="68">
        <v>1.0969160000000001E-6</v>
      </c>
      <c r="P1160" s="68">
        <v>1.39897476E-6</v>
      </c>
      <c r="Q1160" s="68">
        <v>1.41760304E-6</v>
      </c>
      <c r="R1160" s="68">
        <v>1.1653760000000049E-6</v>
      </c>
      <c r="S1160" s="68">
        <v>1.146716E-6</v>
      </c>
      <c r="T1160" s="68">
        <v>1.0132952905768499E-6</v>
      </c>
      <c r="U1160" s="68">
        <v>5.6041006777212003E-7</v>
      </c>
      <c r="V1160" s="68">
        <v>3.6895085404803651E-7</v>
      </c>
      <c r="AA1160" s="68">
        <v>1.8878E-7</v>
      </c>
      <c r="AB1160" s="68">
        <v>1.77364E-7</v>
      </c>
      <c r="AC1160" s="68">
        <v>1.6381200000000001E-7</v>
      </c>
      <c r="AD1160" s="68">
        <v>1.53836E-7</v>
      </c>
      <c r="AE1160" s="68">
        <v>1.5472E-7</v>
      </c>
      <c r="AF1160" s="68">
        <v>1.41204E-7</v>
      </c>
      <c r="AG1160" s="68">
        <v>1.12916E-7</v>
      </c>
      <c r="AH1160" s="68" t="s">
        <v>355</v>
      </c>
    </row>
    <row r="1161" spans="1:34" s="68" customFormat="1" ht="14.5" x14ac:dyDescent="0.35">
      <c r="A1161" s="68" t="s">
        <v>832</v>
      </c>
      <c r="B1161" s="68" t="s">
        <v>41</v>
      </c>
      <c r="C1161" s="68" t="s">
        <v>10</v>
      </c>
      <c r="D1161" s="68" t="s">
        <v>42</v>
      </c>
      <c r="E1161" s="68" t="s">
        <v>12</v>
      </c>
      <c r="G1161" s="68" t="s">
        <v>14</v>
      </c>
      <c r="H1161" s="68" t="s">
        <v>1293</v>
      </c>
      <c r="I1161" s="68" t="s">
        <v>16</v>
      </c>
      <c r="J1161" s="68">
        <v>25</v>
      </c>
      <c r="K1161" s="68">
        <v>1.0969160000000001E-6</v>
      </c>
      <c r="P1161" s="68">
        <v>1.39897476E-6</v>
      </c>
      <c r="Q1161" s="68">
        <v>1.41760304E-6</v>
      </c>
      <c r="R1161" s="68">
        <v>1.1653760000000049E-6</v>
      </c>
      <c r="S1161" s="68">
        <v>1.146716E-6</v>
      </c>
      <c r="T1161" s="68">
        <v>1.0132952905768499E-6</v>
      </c>
      <c r="U1161" s="68">
        <v>5.6041006777212003E-7</v>
      </c>
      <c r="V1161" s="68">
        <v>3.6895085404803651E-7</v>
      </c>
      <c r="AA1161" s="68">
        <v>1.8878E-7</v>
      </c>
      <c r="AB1161" s="68">
        <v>1.77364E-7</v>
      </c>
      <c r="AC1161" s="68">
        <v>1.6381200000000001E-7</v>
      </c>
      <c r="AD1161" s="68">
        <v>1.53836E-7</v>
      </c>
      <c r="AE1161" s="68">
        <v>1.5472E-7</v>
      </c>
      <c r="AF1161" s="68">
        <v>1.41204E-7</v>
      </c>
      <c r="AG1161" s="68">
        <v>1.12916E-7</v>
      </c>
      <c r="AH1161" s="68" t="s">
        <v>355</v>
      </c>
    </row>
    <row r="1162" spans="1:34" s="68" customFormat="1" ht="14.5" x14ac:dyDescent="0.35">
      <c r="A1162" s="68" t="s">
        <v>832</v>
      </c>
      <c r="B1162" s="68" t="s">
        <v>41</v>
      </c>
      <c r="C1162" s="68" t="s">
        <v>10</v>
      </c>
      <c r="D1162" s="68" t="s">
        <v>42</v>
      </c>
      <c r="E1162" s="68" t="s">
        <v>12</v>
      </c>
      <c r="G1162" s="68" t="s">
        <v>14</v>
      </c>
      <c r="H1162" s="68" t="s">
        <v>1295</v>
      </c>
      <c r="I1162" s="68" t="s">
        <v>16</v>
      </c>
      <c r="J1162" s="68">
        <v>25</v>
      </c>
      <c r="K1162" s="68">
        <v>1.5356824000000001E-6</v>
      </c>
      <c r="P1162" s="68">
        <v>1.9585646639999999E-6</v>
      </c>
      <c r="Q1162" s="68">
        <v>1.984644256E-6</v>
      </c>
      <c r="R1162" s="68">
        <v>1.631526400000007E-6</v>
      </c>
      <c r="S1162" s="68">
        <v>1.6054023999999999E-6</v>
      </c>
      <c r="T1162" s="68">
        <v>1.41861340680759E-6</v>
      </c>
      <c r="U1162" s="68">
        <v>7.8457409488096818E-7</v>
      </c>
      <c r="V1162" s="68">
        <v>5.1653119566725118E-7</v>
      </c>
      <c r="AA1162" s="68">
        <v>2.64292E-7</v>
      </c>
      <c r="AB1162" s="68">
        <v>2.4830960000000012E-7</v>
      </c>
      <c r="AC1162" s="68">
        <v>2.293368E-7</v>
      </c>
      <c r="AD1162" s="68">
        <v>2.153704E-7</v>
      </c>
      <c r="AE1162" s="68">
        <v>2.16608E-7</v>
      </c>
      <c r="AF1162" s="68">
        <v>1.9768559999999999E-7</v>
      </c>
      <c r="AG1162" s="68">
        <v>1.5808239999999999E-7</v>
      </c>
      <c r="AH1162" s="68" t="s">
        <v>355</v>
      </c>
    </row>
    <row r="1163" spans="1:34" s="68" customFormat="1" ht="14.5" x14ac:dyDescent="0.35">
      <c r="A1163" s="68" t="s">
        <v>832</v>
      </c>
      <c r="B1163" s="68" t="s">
        <v>41</v>
      </c>
      <c r="C1163" s="68" t="s">
        <v>10</v>
      </c>
      <c r="D1163" s="68" t="s">
        <v>42</v>
      </c>
      <c r="E1163" s="68" t="s">
        <v>12</v>
      </c>
      <c r="G1163" s="68" t="s">
        <v>14</v>
      </c>
      <c r="H1163" s="68" t="s">
        <v>1297</v>
      </c>
      <c r="I1163" s="68" t="s">
        <v>16</v>
      </c>
      <c r="J1163" s="68">
        <v>25</v>
      </c>
      <c r="K1163" s="68">
        <v>2.6325984000000001E-6</v>
      </c>
      <c r="P1163" s="68">
        <v>3.3575394239999999E-6</v>
      </c>
      <c r="Q1163" s="68">
        <v>3.4022472959999998E-6</v>
      </c>
      <c r="R1163" s="68">
        <v>2.7969024000000119E-6</v>
      </c>
      <c r="S1163" s="68">
        <v>2.7521184000000001E-6</v>
      </c>
      <c r="T1163" s="68">
        <v>2.4319086973844399E-6</v>
      </c>
      <c r="U1163" s="68">
        <v>1.344984162653088E-6</v>
      </c>
      <c r="V1163" s="68">
        <v>8.8548204971528759E-7</v>
      </c>
      <c r="AA1163" s="68">
        <v>4.5307200000000002E-7</v>
      </c>
      <c r="AB1163" s="68">
        <v>4.2567360000000001E-7</v>
      </c>
      <c r="AC1163" s="68">
        <v>3.9314879999999998E-7</v>
      </c>
      <c r="AD1163" s="68">
        <v>3.6920640000000003E-7</v>
      </c>
      <c r="AE1163" s="68">
        <v>3.7132799999999998E-7</v>
      </c>
      <c r="AF1163" s="68">
        <v>3.3888960000000002E-7</v>
      </c>
      <c r="AG1163" s="68">
        <v>2.709984E-7</v>
      </c>
      <c r="AH1163" s="68" t="s">
        <v>355</v>
      </c>
    </row>
    <row r="1164" spans="1:34" s="68" customFormat="1" ht="14.5" x14ac:dyDescent="0.35">
      <c r="A1164" s="68" t="s">
        <v>832</v>
      </c>
      <c r="B1164" s="68" t="s">
        <v>41</v>
      </c>
      <c r="C1164" s="68" t="s">
        <v>10</v>
      </c>
      <c r="D1164" s="68" t="s">
        <v>42</v>
      </c>
      <c r="E1164" s="68" t="s">
        <v>12</v>
      </c>
      <c r="G1164" s="68" t="s">
        <v>14</v>
      </c>
      <c r="H1164" s="68" t="s">
        <v>1298</v>
      </c>
      <c r="I1164" s="68" t="s">
        <v>16</v>
      </c>
      <c r="J1164" s="68">
        <v>25</v>
      </c>
      <c r="K1164" s="68">
        <v>1.3601758400000001E-5</v>
      </c>
      <c r="P1164" s="68">
        <v>1.7347287024000001E-5</v>
      </c>
      <c r="Q1164" s="68">
        <v>1.7578277696000001E-5</v>
      </c>
      <c r="R1164" s="68">
        <v>1.4450662400000061E-5</v>
      </c>
      <c r="S1164" s="68">
        <v>1.4219278400000001E-5</v>
      </c>
      <c r="T1164" s="68">
        <v>1.256486160315294E-5</v>
      </c>
      <c r="U1164" s="68">
        <v>6.9490848403742888E-6</v>
      </c>
      <c r="V1164" s="68">
        <v>4.574990590195653E-6</v>
      </c>
      <c r="AA1164" s="68">
        <v>2.340872E-6</v>
      </c>
      <c r="AB1164" s="68">
        <v>2.1993136000000001E-6</v>
      </c>
      <c r="AC1164" s="68">
        <v>2.0312687999999998E-6</v>
      </c>
      <c r="AD1164" s="68">
        <v>1.9075663999999998E-6</v>
      </c>
      <c r="AE1164" s="68">
        <v>1.9185279999999999E-6</v>
      </c>
      <c r="AF1164" s="68">
        <v>1.7509296000000001E-6</v>
      </c>
      <c r="AG1164" s="68">
        <v>1.4001584E-6</v>
      </c>
      <c r="AH1164" s="68" t="s">
        <v>355</v>
      </c>
    </row>
    <row r="1165" spans="1:34" s="68" customFormat="1" ht="14.5" x14ac:dyDescent="0.35">
      <c r="A1165" s="68" t="s">
        <v>832</v>
      </c>
      <c r="B1165" s="68" t="s">
        <v>9</v>
      </c>
      <c r="C1165" s="68" t="s">
        <v>10</v>
      </c>
      <c r="D1165" s="68" t="s">
        <v>11</v>
      </c>
      <c r="E1165" s="68" t="s">
        <v>12</v>
      </c>
      <c r="G1165" s="68" t="s">
        <v>14</v>
      </c>
      <c r="H1165" s="68" t="s">
        <v>23</v>
      </c>
      <c r="I1165" s="68" t="s">
        <v>16</v>
      </c>
      <c r="J1165" s="68">
        <v>25</v>
      </c>
      <c r="M1165" s="68">
        <v>8.39850000000002E-7</v>
      </c>
      <c r="N1165" s="68">
        <v>1.2151499999999999E-6</v>
      </c>
      <c r="T1165" s="68">
        <v>4.8044378642857104E-6</v>
      </c>
      <c r="U1165" s="68">
        <v>5.1834437535714203E-6</v>
      </c>
      <c r="AH1165" s="68" t="s">
        <v>391</v>
      </c>
    </row>
    <row r="1166" spans="1:34" s="68" customFormat="1" ht="14.5" x14ac:dyDescent="0.35">
      <c r="A1166" s="68" t="s">
        <v>832</v>
      </c>
      <c r="B1166" s="68" t="s">
        <v>41</v>
      </c>
      <c r="C1166" s="68" t="s">
        <v>10</v>
      </c>
      <c r="D1166" s="68" t="s">
        <v>42</v>
      </c>
      <c r="E1166" s="68" t="s">
        <v>12</v>
      </c>
      <c r="G1166" s="68" t="s">
        <v>14</v>
      </c>
      <c r="H1166" s="68" t="s">
        <v>1296</v>
      </c>
      <c r="I1166" s="68" t="s">
        <v>18</v>
      </c>
      <c r="J1166" s="68">
        <v>298</v>
      </c>
      <c r="K1166" s="68">
        <v>1.0296750492E-6</v>
      </c>
      <c r="P1166" s="68">
        <v>1.313217607212002E-6</v>
      </c>
      <c r="Q1166" s="68">
        <v>1.3307039736480019E-6</v>
      </c>
      <c r="R1166" s="68">
        <v>1.0939384512000019E-6</v>
      </c>
      <c r="S1166" s="68">
        <v>1.076422309200002E-6</v>
      </c>
      <c r="T1166" s="68">
        <v>9.5118028926449203E-7</v>
      </c>
      <c r="U1166" s="68">
        <v>5.2605693061768795E-7</v>
      </c>
      <c r="V1166" s="68">
        <v>3.4633416669489199E-7</v>
      </c>
      <c r="AA1166" s="68">
        <v>1.77207786E-7</v>
      </c>
      <c r="AB1166" s="68">
        <v>1.664915868E-7</v>
      </c>
      <c r="AC1166" s="68">
        <v>1.537703244E-7</v>
      </c>
      <c r="AD1166" s="68">
        <v>1.4440585319999999E-7</v>
      </c>
      <c r="AE1166" s="68">
        <v>1.4523566399999999E-7</v>
      </c>
      <c r="AF1166" s="68">
        <v>1.3254819480000001E-7</v>
      </c>
      <c r="AG1166" s="68">
        <v>1.059942492E-7</v>
      </c>
      <c r="AH1166" s="68" t="s">
        <v>355</v>
      </c>
    </row>
    <row r="1167" spans="1:34" s="68" customFormat="1" ht="14.5" x14ac:dyDescent="0.35">
      <c r="A1167" s="68" t="s">
        <v>832</v>
      </c>
      <c r="B1167" s="68" t="s">
        <v>41</v>
      </c>
      <c r="C1167" s="68" t="s">
        <v>10</v>
      </c>
      <c r="D1167" s="68" t="s">
        <v>42</v>
      </c>
      <c r="E1167" s="68" t="s">
        <v>12</v>
      </c>
      <c r="G1167" s="68" t="s">
        <v>14</v>
      </c>
      <c r="H1167" s="68" t="s">
        <v>1344</v>
      </c>
      <c r="I1167" s="68" t="s">
        <v>18</v>
      </c>
      <c r="J1167" s="68">
        <v>298</v>
      </c>
      <c r="K1167" s="68">
        <v>1.0296750492E-6</v>
      </c>
      <c r="P1167" s="68">
        <v>1.313217607212002E-6</v>
      </c>
      <c r="Q1167" s="68">
        <v>1.3307039736480019E-6</v>
      </c>
      <c r="R1167" s="68">
        <v>1.0939384512000019E-6</v>
      </c>
      <c r="S1167" s="68">
        <v>1.076422309200002E-6</v>
      </c>
      <c r="T1167" s="68">
        <v>9.5118028926449203E-7</v>
      </c>
      <c r="U1167" s="68">
        <v>5.2605693061768795E-7</v>
      </c>
      <c r="V1167" s="68">
        <v>3.4633416669489199E-7</v>
      </c>
      <c r="AA1167" s="68">
        <v>1.77207786E-7</v>
      </c>
      <c r="AB1167" s="68">
        <v>1.664915868E-7</v>
      </c>
      <c r="AC1167" s="68">
        <v>1.537703244E-7</v>
      </c>
      <c r="AD1167" s="68">
        <v>1.4440585319999999E-7</v>
      </c>
      <c r="AE1167" s="68">
        <v>1.4523566399999999E-7</v>
      </c>
      <c r="AF1167" s="68">
        <v>1.3254819480000001E-7</v>
      </c>
      <c r="AG1167" s="68">
        <v>1.059942492E-7</v>
      </c>
      <c r="AH1167" s="68" t="s">
        <v>355</v>
      </c>
    </row>
    <row r="1168" spans="1:34" s="68" customFormat="1" ht="14.5" x14ac:dyDescent="0.35">
      <c r="A1168" s="68" t="s">
        <v>832</v>
      </c>
      <c r="B1168" s="68" t="s">
        <v>41</v>
      </c>
      <c r="C1168" s="68" t="s">
        <v>10</v>
      </c>
      <c r="D1168" s="68" t="s">
        <v>42</v>
      </c>
      <c r="E1168" s="68" t="s">
        <v>12</v>
      </c>
      <c r="G1168" s="68" t="s">
        <v>14</v>
      </c>
      <c r="H1168" s="68" t="s">
        <v>1292</v>
      </c>
      <c r="I1168" s="68" t="s">
        <v>18</v>
      </c>
      <c r="J1168" s="68">
        <v>298</v>
      </c>
      <c r="K1168" s="68">
        <v>1.5445125737999999E-6</v>
      </c>
      <c r="P1168" s="68">
        <v>1.9698264108180031E-6</v>
      </c>
      <c r="Q1168" s="68">
        <v>1.9960559604720029E-6</v>
      </c>
      <c r="R1168" s="68">
        <v>1.6409076768000031E-6</v>
      </c>
      <c r="S1168" s="68">
        <v>1.614633463800003E-6</v>
      </c>
      <c r="T1168" s="68">
        <v>1.4267704338967379E-6</v>
      </c>
      <c r="U1168" s="68">
        <v>7.8908539592653192E-7</v>
      </c>
      <c r="V1168" s="68">
        <v>5.1950125004233793E-7</v>
      </c>
      <c r="AA1168" s="68">
        <v>2.6581167900000002E-7</v>
      </c>
      <c r="AB1168" s="68">
        <v>2.4973738019999997E-7</v>
      </c>
      <c r="AC1168" s="68">
        <v>2.3065548660000001E-7</v>
      </c>
      <c r="AD1168" s="68">
        <v>2.1660877980000001E-7</v>
      </c>
      <c r="AE1168" s="68">
        <v>2.1785349600000001E-7</v>
      </c>
      <c r="AF1168" s="68">
        <v>1.988222922E-7</v>
      </c>
      <c r="AG1168" s="68">
        <v>1.5899137379999999E-7</v>
      </c>
      <c r="AH1168" s="68" t="s">
        <v>355</v>
      </c>
    </row>
    <row r="1169" spans="1:34" s="68" customFormat="1" ht="14.5" x14ac:dyDescent="0.35">
      <c r="A1169" s="68" t="s">
        <v>832</v>
      </c>
      <c r="B1169" s="68" t="s">
        <v>41</v>
      </c>
      <c r="C1169" s="68" t="s">
        <v>10</v>
      </c>
      <c r="D1169" s="68" t="s">
        <v>42</v>
      </c>
      <c r="E1169" s="68" t="s">
        <v>12</v>
      </c>
      <c r="G1169" s="68" t="s">
        <v>14</v>
      </c>
      <c r="H1169" s="68" t="s">
        <v>1294</v>
      </c>
      <c r="I1169" s="68" t="s">
        <v>18</v>
      </c>
      <c r="J1169" s="68">
        <v>298</v>
      </c>
      <c r="K1169" s="68">
        <v>2.574187623E-6</v>
      </c>
      <c r="P1169" s="68">
        <v>3.2830440180300048E-6</v>
      </c>
      <c r="Q1169" s="68">
        <v>3.3267599341200049E-6</v>
      </c>
      <c r="R1169" s="68">
        <v>2.7348461280000052E-6</v>
      </c>
      <c r="S1169" s="68">
        <v>2.691055773000005E-6</v>
      </c>
      <c r="T1169" s="68">
        <v>2.3779507231612302E-6</v>
      </c>
      <c r="U1169" s="68">
        <v>1.3151423265442201E-6</v>
      </c>
      <c r="V1169" s="68">
        <v>8.6583541673723003E-7</v>
      </c>
      <c r="AA1169" s="68">
        <v>4.4301946500000002E-7</v>
      </c>
      <c r="AB1169" s="68">
        <v>4.1622896699999997E-7</v>
      </c>
      <c r="AC1169" s="68">
        <v>3.8442581100000001E-7</v>
      </c>
      <c r="AD1169" s="68">
        <v>3.6101463300000011E-7</v>
      </c>
      <c r="AE1169" s="68">
        <v>3.6308915999999997E-7</v>
      </c>
      <c r="AF1169" s="68">
        <v>3.31370487E-7</v>
      </c>
      <c r="AG1169" s="68">
        <v>2.64985623E-7</v>
      </c>
      <c r="AH1169" s="68" t="s">
        <v>355</v>
      </c>
    </row>
    <row r="1170" spans="1:34" s="68" customFormat="1" ht="14.5" x14ac:dyDescent="0.35">
      <c r="A1170" s="68" t="s">
        <v>832</v>
      </c>
      <c r="B1170" s="68" t="s">
        <v>41</v>
      </c>
      <c r="C1170" s="68" t="s">
        <v>10</v>
      </c>
      <c r="D1170" s="68" t="s">
        <v>42</v>
      </c>
      <c r="E1170" s="68" t="s">
        <v>12</v>
      </c>
      <c r="G1170" s="68" t="s">
        <v>14</v>
      </c>
      <c r="H1170" s="68" t="s">
        <v>1293</v>
      </c>
      <c r="I1170" s="68" t="s">
        <v>18</v>
      </c>
      <c r="J1170" s="68">
        <v>298</v>
      </c>
      <c r="K1170" s="68">
        <v>2.574187623E-6</v>
      </c>
      <c r="P1170" s="68">
        <v>3.2830440180300048E-6</v>
      </c>
      <c r="Q1170" s="68">
        <v>3.3267599341200049E-6</v>
      </c>
      <c r="R1170" s="68">
        <v>2.7348461280000052E-6</v>
      </c>
      <c r="S1170" s="68">
        <v>2.691055773000005E-6</v>
      </c>
      <c r="T1170" s="68">
        <v>2.3779507231612302E-6</v>
      </c>
      <c r="U1170" s="68">
        <v>1.3151423265442201E-6</v>
      </c>
      <c r="V1170" s="68">
        <v>8.6583541673723003E-7</v>
      </c>
      <c r="AA1170" s="68">
        <v>4.4301946500000002E-7</v>
      </c>
      <c r="AB1170" s="68">
        <v>4.1622896699999997E-7</v>
      </c>
      <c r="AC1170" s="68">
        <v>3.8442581100000001E-7</v>
      </c>
      <c r="AD1170" s="68">
        <v>3.6101463300000011E-7</v>
      </c>
      <c r="AE1170" s="68">
        <v>3.6308915999999997E-7</v>
      </c>
      <c r="AF1170" s="68">
        <v>3.31370487E-7</v>
      </c>
      <c r="AG1170" s="68">
        <v>2.64985623E-7</v>
      </c>
      <c r="AH1170" s="68" t="s">
        <v>355</v>
      </c>
    </row>
    <row r="1171" spans="1:34" s="68" customFormat="1" ht="14.5" x14ac:dyDescent="0.35">
      <c r="A1171" s="68" t="s">
        <v>832</v>
      </c>
      <c r="B1171" s="68" t="s">
        <v>41</v>
      </c>
      <c r="C1171" s="68" t="s">
        <v>10</v>
      </c>
      <c r="D1171" s="68" t="s">
        <v>42</v>
      </c>
      <c r="E1171" s="68" t="s">
        <v>12</v>
      </c>
      <c r="G1171" s="68" t="s">
        <v>14</v>
      </c>
      <c r="H1171" s="68" t="s">
        <v>1295</v>
      </c>
      <c r="I1171" s="68" t="s">
        <v>18</v>
      </c>
      <c r="J1171" s="68">
        <v>298</v>
      </c>
      <c r="K1171" s="68">
        <v>3.6038626722000002E-6</v>
      </c>
      <c r="P1171" s="68">
        <v>4.596261625242007E-6</v>
      </c>
      <c r="Q1171" s="68">
        <v>4.6574639077680068E-6</v>
      </c>
      <c r="R1171" s="68">
        <v>3.8287845792000071E-6</v>
      </c>
      <c r="S1171" s="68">
        <v>3.7674780822000072E-6</v>
      </c>
      <c r="T1171" s="68">
        <v>3.329131012425722E-6</v>
      </c>
      <c r="U1171" s="68">
        <v>1.841199257161908E-6</v>
      </c>
      <c r="V1171" s="68">
        <v>1.212169583432122E-6</v>
      </c>
      <c r="AA1171" s="68">
        <v>6.2022725100000008E-7</v>
      </c>
      <c r="AB1171" s="68">
        <v>5.8272055380000003E-7</v>
      </c>
      <c r="AC1171" s="68">
        <v>5.3819613540000003E-7</v>
      </c>
      <c r="AD1171" s="68">
        <v>5.0542048620000009E-7</v>
      </c>
      <c r="AE1171" s="68">
        <v>5.0832482400000002E-7</v>
      </c>
      <c r="AF1171" s="68">
        <v>4.6391868179999998E-7</v>
      </c>
      <c r="AG1171" s="68">
        <v>3.7097987220000011E-7</v>
      </c>
      <c r="AH1171" s="68" t="s">
        <v>355</v>
      </c>
    </row>
    <row r="1172" spans="1:34" s="68" customFormat="1" ht="14.5" x14ac:dyDescent="0.35">
      <c r="A1172" s="68" t="s">
        <v>832</v>
      </c>
      <c r="B1172" s="68" t="s">
        <v>41</v>
      </c>
      <c r="C1172" s="68" t="s">
        <v>10</v>
      </c>
      <c r="D1172" s="68" t="s">
        <v>42</v>
      </c>
      <c r="E1172" s="68" t="s">
        <v>12</v>
      </c>
      <c r="G1172" s="68" t="s">
        <v>14</v>
      </c>
      <c r="H1172" s="68" t="s">
        <v>1297</v>
      </c>
      <c r="I1172" s="68" t="s">
        <v>18</v>
      </c>
      <c r="J1172" s="68">
        <v>298</v>
      </c>
      <c r="K1172" s="68">
        <v>6.1780502951999997E-6</v>
      </c>
      <c r="P1172" s="68">
        <v>7.8793056432720123E-6</v>
      </c>
      <c r="Q1172" s="68">
        <v>7.9842238418880117E-6</v>
      </c>
      <c r="R1172" s="68">
        <v>6.5636307072000114E-6</v>
      </c>
      <c r="S1172" s="68">
        <v>6.4585338552000122E-6</v>
      </c>
      <c r="T1172" s="68">
        <v>5.7070817355869518E-6</v>
      </c>
      <c r="U1172" s="68">
        <v>3.1563415837061281E-6</v>
      </c>
      <c r="V1172" s="68">
        <v>2.0780050001693521E-6</v>
      </c>
      <c r="AA1172" s="68">
        <v>1.0632467160000001E-6</v>
      </c>
      <c r="AB1172" s="68">
        <v>9.989495207999999E-7</v>
      </c>
      <c r="AC1172" s="68">
        <v>9.2262194639999993E-7</v>
      </c>
      <c r="AD1172" s="68">
        <v>8.6643511920000004E-7</v>
      </c>
      <c r="AE1172" s="68">
        <v>8.7141398399999994E-7</v>
      </c>
      <c r="AF1172" s="68">
        <v>7.9528916879999988E-7</v>
      </c>
      <c r="AG1172" s="68">
        <v>6.3596549519999995E-7</v>
      </c>
      <c r="AH1172" s="68" t="s">
        <v>355</v>
      </c>
    </row>
    <row r="1173" spans="1:34" s="68" customFormat="1" ht="14.5" x14ac:dyDescent="0.35">
      <c r="A1173" s="68" t="s">
        <v>832</v>
      </c>
      <c r="B1173" s="68" t="s">
        <v>41</v>
      </c>
      <c r="C1173" s="68" t="s">
        <v>10</v>
      </c>
      <c r="D1173" s="68" t="s">
        <v>42</v>
      </c>
      <c r="E1173" s="68" t="s">
        <v>12</v>
      </c>
      <c r="G1173" s="68" t="s">
        <v>14</v>
      </c>
      <c r="H1173" s="68" t="s">
        <v>1298</v>
      </c>
      <c r="I1173" s="68" t="s">
        <v>18</v>
      </c>
      <c r="J1173" s="68">
        <v>298</v>
      </c>
      <c r="K1173" s="68">
        <v>3.1919926525199998E-5</v>
      </c>
      <c r="P1173" s="68">
        <v>4.0709745823572063E-5</v>
      </c>
      <c r="Q1173" s="68">
        <v>4.1251823183088062E-5</v>
      </c>
      <c r="R1173" s="68">
        <v>3.391209198720006E-5</v>
      </c>
      <c r="S1173" s="68">
        <v>3.3369091585200061E-5</v>
      </c>
      <c r="T1173" s="68">
        <v>2.9486588967199249E-5</v>
      </c>
      <c r="U1173" s="68">
        <v>1.6307764849148329E-5</v>
      </c>
      <c r="V1173" s="68">
        <v>1.073635916754165E-5</v>
      </c>
      <c r="AA1173" s="68">
        <v>5.4934413660000001E-6</v>
      </c>
      <c r="AB1173" s="68">
        <v>5.1612391907999996E-6</v>
      </c>
      <c r="AC1173" s="68">
        <v>4.7668800563999992E-6</v>
      </c>
      <c r="AD1173" s="68">
        <v>4.4765814492000001E-6</v>
      </c>
      <c r="AE1173" s="68">
        <v>4.502305584E-6</v>
      </c>
      <c r="AF1173" s="68">
        <v>4.1089940387999986E-6</v>
      </c>
      <c r="AG1173" s="68">
        <v>3.2858217252E-6</v>
      </c>
      <c r="AH1173" s="68" t="s">
        <v>355</v>
      </c>
    </row>
    <row r="1174" spans="1:34" s="68" customFormat="1" ht="14.5" x14ac:dyDescent="0.35">
      <c r="A1174" s="68" t="s">
        <v>832</v>
      </c>
      <c r="B1174" s="68" t="s">
        <v>9</v>
      </c>
      <c r="C1174" s="68" t="s">
        <v>10</v>
      </c>
      <c r="D1174" s="68" t="s">
        <v>11</v>
      </c>
      <c r="E1174" s="68" t="s">
        <v>12</v>
      </c>
      <c r="G1174" s="68" t="s">
        <v>14</v>
      </c>
      <c r="H1174" s="68" t="s">
        <v>23</v>
      </c>
      <c r="I1174" s="68" t="s">
        <v>17</v>
      </c>
      <c r="J1174" s="68">
        <v>1</v>
      </c>
      <c r="M1174" s="68">
        <v>8.4208960000000201E-4</v>
      </c>
      <c r="N1174" s="68">
        <v>1.2183904000000001E-3</v>
      </c>
      <c r="T1174" s="68">
        <v>4.6333650000000004E-3</v>
      </c>
      <c r="U1174" s="68">
        <v>4.9930240000000004E-3</v>
      </c>
      <c r="AH1174" s="68" t="s">
        <v>391</v>
      </c>
    </row>
    <row r="1175" spans="1:34" s="68" customFormat="1" ht="14.5" x14ac:dyDescent="0.35">
      <c r="A1175" s="68" t="s">
        <v>832</v>
      </c>
      <c r="B1175" s="68" t="s">
        <v>41</v>
      </c>
      <c r="C1175" s="68" t="s">
        <v>10</v>
      </c>
      <c r="D1175" s="68" t="s">
        <v>42</v>
      </c>
      <c r="E1175" s="68" t="s">
        <v>12</v>
      </c>
      <c r="G1175" s="68" t="s">
        <v>14</v>
      </c>
      <c r="H1175" s="68" t="s">
        <v>1303</v>
      </c>
      <c r="I1175" s="68" t="s">
        <v>16</v>
      </c>
      <c r="J1175" s="68">
        <v>25</v>
      </c>
      <c r="K1175" s="68">
        <v>6.8629604999999598E-6</v>
      </c>
      <c r="L1175" s="68">
        <v>6.3226190000000014E-6</v>
      </c>
      <c r="M1175" s="68">
        <v>6.5198239999999598E-6</v>
      </c>
      <c r="N1175" s="68">
        <v>8.0807089999999407E-6</v>
      </c>
      <c r="O1175" s="68">
        <v>6.5052106799999201E-6</v>
      </c>
      <c r="P1175" s="68">
        <v>6.8534064799999603E-6</v>
      </c>
      <c r="Q1175" s="68">
        <v>6.7322020250000014E-6</v>
      </c>
      <c r="R1175" s="68">
        <v>7.2945854999999999E-6</v>
      </c>
      <c r="S1175" s="68">
        <v>7.2000550000000399E-6</v>
      </c>
      <c r="T1175" s="68">
        <v>9.8927084802591205E-6</v>
      </c>
      <c r="U1175" s="68">
        <v>7.38244219948906E-6</v>
      </c>
      <c r="V1175" s="68">
        <v>1.0713812533619679E-5</v>
      </c>
      <c r="W1175" s="68">
        <v>1.169366690741746E-5</v>
      </c>
      <c r="X1175" s="68">
        <v>1.1848465089849821E-5</v>
      </c>
      <c r="Y1175" s="68">
        <v>1.193917841387128E-5</v>
      </c>
      <c r="Z1175" s="68">
        <v>8.3842924503348599E-6</v>
      </c>
      <c r="AA1175" s="68">
        <v>8.3839726163787604E-6</v>
      </c>
      <c r="AB1175" s="68">
        <v>9.2083841948470201E-6</v>
      </c>
      <c r="AC1175" s="68">
        <v>8.2715118256201411E-6</v>
      </c>
      <c r="AD1175" s="68">
        <v>7.7263685875666201E-6</v>
      </c>
      <c r="AE1175" s="68">
        <v>7.3875426168596186E-6</v>
      </c>
      <c r="AF1175" s="68">
        <v>7.3150271242152209E-6</v>
      </c>
      <c r="AG1175" s="68">
        <v>6.8891380186962614E-6</v>
      </c>
      <c r="AH1175" s="68" t="s">
        <v>414</v>
      </c>
    </row>
    <row r="1176" spans="1:34" s="68" customFormat="1" ht="14.5" x14ac:dyDescent="0.35">
      <c r="A1176" s="68" t="s">
        <v>832</v>
      </c>
      <c r="B1176" s="68" t="s">
        <v>41</v>
      </c>
      <c r="C1176" s="68" t="s">
        <v>10</v>
      </c>
      <c r="D1176" s="68" t="s">
        <v>42</v>
      </c>
      <c r="E1176" s="68" t="s">
        <v>12</v>
      </c>
      <c r="G1176" s="68" t="s">
        <v>14</v>
      </c>
      <c r="H1176" s="68" t="s">
        <v>1345</v>
      </c>
      <c r="I1176" s="68" t="s">
        <v>16</v>
      </c>
      <c r="J1176" s="68">
        <v>25</v>
      </c>
      <c r="K1176" s="68">
        <v>6.8629604999999598E-6</v>
      </c>
      <c r="L1176" s="68">
        <v>6.3226190000000014E-6</v>
      </c>
      <c r="M1176" s="68">
        <v>6.5198239999999598E-6</v>
      </c>
      <c r="N1176" s="68">
        <v>8.0807089999999407E-6</v>
      </c>
      <c r="O1176" s="68">
        <v>6.5052106799999201E-6</v>
      </c>
      <c r="P1176" s="68">
        <v>6.8534064799999603E-6</v>
      </c>
      <c r="Q1176" s="68">
        <v>6.7322020250000014E-6</v>
      </c>
      <c r="R1176" s="68">
        <v>7.2945854999999999E-6</v>
      </c>
      <c r="S1176" s="68">
        <v>7.2000550000000399E-6</v>
      </c>
      <c r="T1176" s="68">
        <v>9.8927084802591205E-6</v>
      </c>
      <c r="U1176" s="68">
        <v>7.38244219948906E-6</v>
      </c>
      <c r="V1176" s="68">
        <v>1.0713812533619679E-5</v>
      </c>
      <c r="W1176" s="68">
        <v>1.169366690741746E-5</v>
      </c>
      <c r="X1176" s="68">
        <v>1.1848465089849821E-5</v>
      </c>
      <c r="Y1176" s="68">
        <v>1.193917841387128E-5</v>
      </c>
      <c r="Z1176" s="68">
        <v>8.3842924503348599E-6</v>
      </c>
      <c r="AA1176" s="68">
        <v>8.3839726163787604E-6</v>
      </c>
      <c r="AB1176" s="68">
        <v>9.2083841948470201E-6</v>
      </c>
      <c r="AC1176" s="68">
        <v>8.2715118256201411E-6</v>
      </c>
      <c r="AD1176" s="68">
        <v>7.7263685875666201E-6</v>
      </c>
      <c r="AE1176" s="68">
        <v>7.3875426168596186E-6</v>
      </c>
      <c r="AF1176" s="68">
        <v>7.3150271242152209E-6</v>
      </c>
      <c r="AG1176" s="68">
        <v>6.8891380186962614E-6</v>
      </c>
      <c r="AH1176" s="68" t="s">
        <v>414</v>
      </c>
    </row>
    <row r="1177" spans="1:34" s="68" customFormat="1" ht="14.5" x14ac:dyDescent="0.35">
      <c r="A1177" s="68" t="s">
        <v>832</v>
      </c>
      <c r="B1177" s="68" t="s">
        <v>41</v>
      </c>
      <c r="C1177" s="68" t="s">
        <v>10</v>
      </c>
      <c r="D1177" s="68" t="s">
        <v>42</v>
      </c>
      <c r="E1177" s="68" t="s">
        <v>12</v>
      </c>
      <c r="G1177" s="68" t="s">
        <v>14</v>
      </c>
      <c r="H1177" s="68" t="s">
        <v>1299</v>
      </c>
      <c r="I1177" s="68" t="s">
        <v>16</v>
      </c>
      <c r="J1177" s="68">
        <v>25</v>
      </c>
      <c r="K1177" s="68">
        <v>1.029444074999994E-5</v>
      </c>
      <c r="L1177" s="68">
        <v>9.4839285000000004E-6</v>
      </c>
      <c r="M1177" s="68">
        <v>9.7797359999999397E-6</v>
      </c>
      <c r="N1177" s="68">
        <v>1.212106349999991E-5</v>
      </c>
      <c r="O1177" s="68">
        <v>9.7578160199998798E-6</v>
      </c>
      <c r="P1177" s="68">
        <v>1.028010971999994E-5</v>
      </c>
      <c r="Q1177" s="68">
        <v>1.00983030375E-5</v>
      </c>
      <c r="R1177" s="68">
        <v>1.094187825E-5</v>
      </c>
      <c r="S1177" s="68">
        <v>1.080008250000006E-5</v>
      </c>
      <c r="T1177" s="68">
        <v>1.483906272038868E-5</v>
      </c>
      <c r="U1177" s="68">
        <v>1.107366329923359E-5</v>
      </c>
      <c r="V1177" s="68">
        <v>1.6070718800429521E-5</v>
      </c>
      <c r="W1177" s="68">
        <v>1.7540500361126191E-5</v>
      </c>
      <c r="X1177" s="68">
        <v>1.7772697634774729E-5</v>
      </c>
      <c r="Y1177" s="68">
        <v>1.790876762080692E-5</v>
      </c>
      <c r="Z1177" s="68">
        <v>1.257643867550229E-5</v>
      </c>
      <c r="AA1177" s="68">
        <v>1.2575958924568141E-5</v>
      </c>
      <c r="AB1177" s="68">
        <v>1.3812576292270529E-5</v>
      </c>
      <c r="AC1177" s="68">
        <v>1.240726773843021E-5</v>
      </c>
      <c r="AD1177" s="68">
        <v>1.158955288134993E-5</v>
      </c>
      <c r="AE1177" s="68">
        <v>1.1081313925289429E-5</v>
      </c>
      <c r="AF1177" s="68">
        <v>1.097254068632283E-5</v>
      </c>
      <c r="AG1177" s="68">
        <v>1.033370702804439E-5</v>
      </c>
      <c r="AH1177" s="68" t="s">
        <v>414</v>
      </c>
    </row>
    <row r="1178" spans="1:34" s="68" customFormat="1" ht="14.5" x14ac:dyDescent="0.35">
      <c r="A1178" s="68" t="s">
        <v>832</v>
      </c>
      <c r="B1178" s="68" t="s">
        <v>41</v>
      </c>
      <c r="C1178" s="68" t="s">
        <v>10</v>
      </c>
      <c r="D1178" s="68" t="s">
        <v>42</v>
      </c>
      <c r="E1178" s="68" t="s">
        <v>12</v>
      </c>
      <c r="G1178" s="68" t="s">
        <v>14</v>
      </c>
      <c r="H1178" s="68" t="s">
        <v>1301</v>
      </c>
      <c r="I1178" s="68" t="s">
        <v>16</v>
      </c>
      <c r="J1178" s="68">
        <v>25</v>
      </c>
      <c r="K1178" s="68">
        <v>1.71574012499999E-5</v>
      </c>
      <c r="L1178" s="68">
        <v>1.5806547499999998E-5</v>
      </c>
      <c r="M1178" s="68">
        <v>1.6299559999999901E-5</v>
      </c>
      <c r="N1178" s="68">
        <v>2.0201772499999849E-5</v>
      </c>
      <c r="O1178" s="68">
        <v>1.6263026699999799E-5</v>
      </c>
      <c r="P1178" s="68">
        <v>1.71335161999999E-5</v>
      </c>
      <c r="Q1178" s="68">
        <v>1.6830505062500001E-5</v>
      </c>
      <c r="R1178" s="68">
        <v>1.823646375E-5</v>
      </c>
      <c r="S1178" s="68">
        <v>1.8000137500000102E-5</v>
      </c>
      <c r="T1178" s="68">
        <v>2.47317712006478E-5</v>
      </c>
      <c r="U1178" s="68">
        <v>1.845610549872265E-5</v>
      </c>
      <c r="V1178" s="68">
        <v>2.67845313340492E-5</v>
      </c>
      <c r="W1178" s="68">
        <v>2.9234167268543649E-5</v>
      </c>
      <c r="X1178" s="68">
        <v>2.962116272462455E-5</v>
      </c>
      <c r="Y1178" s="68">
        <v>2.9847946034678202E-5</v>
      </c>
      <c r="Z1178" s="68">
        <v>2.0960731125837152E-5</v>
      </c>
      <c r="AA1178" s="68">
        <v>2.0959931540946899E-5</v>
      </c>
      <c r="AB1178" s="68">
        <v>2.3020960487117551E-5</v>
      </c>
      <c r="AC1178" s="68">
        <v>2.0678779564050351E-5</v>
      </c>
      <c r="AD1178" s="68">
        <v>1.9315921468916548E-5</v>
      </c>
      <c r="AE1178" s="68">
        <v>1.846885654214905E-5</v>
      </c>
      <c r="AF1178" s="68">
        <v>1.8287567810538049E-5</v>
      </c>
      <c r="AG1178" s="68">
        <v>1.722284504674065E-5</v>
      </c>
      <c r="AH1178" s="68" t="s">
        <v>414</v>
      </c>
    </row>
    <row r="1179" spans="1:34" s="68" customFormat="1" ht="14.5" x14ac:dyDescent="0.35">
      <c r="A1179" s="68" t="s">
        <v>832</v>
      </c>
      <c r="B1179" s="68" t="s">
        <v>41</v>
      </c>
      <c r="C1179" s="68" t="s">
        <v>10</v>
      </c>
      <c r="D1179" s="68" t="s">
        <v>42</v>
      </c>
      <c r="E1179" s="68" t="s">
        <v>12</v>
      </c>
      <c r="G1179" s="68" t="s">
        <v>14</v>
      </c>
      <c r="H1179" s="68" t="s">
        <v>1300</v>
      </c>
      <c r="I1179" s="68" t="s">
        <v>16</v>
      </c>
      <c r="J1179" s="68">
        <v>25</v>
      </c>
      <c r="K1179" s="68">
        <v>1.71574012499999E-5</v>
      </c>
      <c r="L1179" s="68">
        <v>1.5806547499999998E-5</v>
      </c>
      <c r="M1179" s="68">
        <v>1.6299559999999901E-5</v>
      </c>
      <c r="N1179" s="68">
        <v>2.0201772499999849E-5</v>
      </c>
      <c r="O1179" s="68">
        <v>1.6263026699999799E-5</v>
      </c>
      <c r="P1179" s="68">
        <v>1.71335161999999E-5</v>
      </c>
      <c r="Q1179" s="68">
        <v>1.6830505062500001E-5</v>
      </c>
      <c r="R1179" s="68">
        <v>1.823646375E-5</v>
      </c>
      <c r="S1179" s="68">
        <v>1.8000137500000102E-5</v>
      </c>
      <c r="T1179" s="68">
        <v>2.47317712006478E-5</v>
      </c>
      <c r="U1179" s="68">
        <v>1.845610549872265E-5</v>
      </c>
      <c r="V1179" s="68">
        <v>2.67845313340492E-5</v>
      </c>
      <c r="W1179" s="68">
        <v>2.9234167268543649E-5</v>
      </c>
      <c r="X1179" s="68">
        <v>2.962116272462455E-5</v>
      </c>
      <c r="Y1179" s="68">
        <v>2.9847946034678202E-5</v>
      </c>
      <c r="Z1179" s="68">
        <v>2.0960731125837152E-5</v>
      </c>
      <c r="AA1179" s="68">
        <v>2.0959931540946899E-5</v>
      </c>
      <c r="AB1179" s="68">
        <v>2.3020960487117551E-5</v>
      </c>
      <c r="AC1179" s="68">
        <v>2.0678779564050351E-5</v>
      </c>
      <c r="AD1179" s="68">
        <v>1.9315921468916548E-5</v>
      </c>
      <c r="AE1179" s="68">
        <v>1.846885654214905E-5</v>
      </c>
      <c r="AF1179" s="68">
        <v>1.8287567810538049E-5</v>
      </c>
      <c r="AG1179" s="68">
        <v>1.722284504674065E-5</v>
      </c>
      <c r="AH1179" s="68" t="s">
        <v>414</v>
      </c>
    </row>
    <row r="1180" spans="1:34" s="68" customFormat="1" ht="14.5" x14ac:dyDescent="0.35">
      <c r="A1180" s="68" t="s">
        <v>832</v>
      </c>
      <c r="B1180" s="68" t="s">
        <v>41</v>
      </c>
      <c r="C1180" s="68" t="s">
        <v>10</v>
      </c>
      <c r="D1180" s="68" t="s">
        <v>42</v>
      </c>
      <c r="E1180" s="68" t="s">
        <v>12</v>
      </c>
      <c r="G1180" s="68" t="s">
        <v>14</v>
      </c>
      <c r="H1180" s="68" t="s">
        <v>1302</v>
      </c>
      <c r="I1180" s="68" t="s">
        <v>16</v>
      </c>
      <c r="J1180" s="68">
        <v>25</v>
      </c>
      <c r="K1180" s="68">
        <v>2.4020361749999859E-5</v>
      </c>
      <c r="L1180" s="68">
        <v>2.21291665E-5</v>
      </c>
      <c r="M1180" s="68">
        <v>2.2819383999999861E-5</v>
      </c>
      <c r="N1180" s="68">
        <v>2.8282481499999798E-5</v>
      </c>
      <c r="O1180" s="68">
        <v>2.276823737999972E-5</v>
      </c>
      <c r="P1180" s="68">
        <v>2.3986922679999858E-5</v>
      </c>
      <c r="Q1180" s="68">
        <v>2.3562707087500001E-5</v>
      </c>
      <c r="R1180" s="68">
        <v>2.553104925E-5</v>
      </c>
      <c r="S1180" s="68">
        <v>2.5200192500000141E-5</v>
      </c>
      <c r="T1180" s="68">
        <v>3.4624479680906933E-5</v>
      </c>
      <c r="U1180" s="68">
        <v>2.583854769821171E-5</v>
      </c>
      <c r="V1180" s="68">
        <v>3.7498343867668883E-5</v>
      </c>
      <c r="W1180" s="68">
        <v>4.0927834175961111E-5</v>
      </c>
      <c r="X1180" s="68">
        <v>4.1469627814474377E-5</v>
      </c>
      <c r="Y1180" s="68">
        <v>4.1787124448549493E-5</v>
      </c>
      <c r="Z1180" s="68">
        <v>2.9345023576172011E-5</v>
      </c>
      <c r="AA1180" s="68">
        <v>2.934390415732566E-5</v>
      </c>
      <c r="AB1180" s="68">
        <v>3.2229344681964569E-5</v>
      </c>
      <c r="AC1180" s="68">
        <v>2.8950291389670499E-5</v>
      </c>
      <c r="AD1180" s="68">
        <v>2.7042290056483169E-5</v>
      </c>
      <c r="AE1180" s="68">
        <v>2.585639915900867E-5</v>
      </c>
      <c r="AF1180" s="68">
        <v>2.560259493475327E-5</v>
      </c>
      <c r="AG1180" s="68">
        <v>2.4111983065436909E-5</v>
      </c>
      <c r="AH1180" s="68" t="s">
        <v>414</v>
      </c>
    </row>
    <row r="1181" spans="1:34" s="68" customFormat="1" ht="14.5" x14ac:dyDescent="0.35">
      <c r="A1181" s="68" t="s">
        <v>832</v>
      </c>
      <c r="B1181" s="68" t="s">
        <v>41</v>
      </c>
      <c r="C1181" s="68" t="s">
        <v>10</v>
      </c>
      <c r="D1181" s="68" t="s">
        <v>42</v>
      </c>
      <c r="E1181" s="68" t="s">
        <v>12</v>
      </c>
      <c r="G1181" s="68" t="s">
        <v>14</v>
      </c>
      <c r="H1181" s="68" t="s">
        <v>1304</v>
      </c>
      <c r="I1181" s="68" t="s">
        <v>16</v>
      </c>
      <c r="J1181" s="68">
        <v>25</v>
      </c>
      <c r="K1181" s="68">
        <v>4.1177762999999759E-5</v>
      </c>
      <c r="L1181" s="68">
        <v>3.7935714000000002E-5</v>
      </c>
      <c r="M1181" s="68">
        <v>3.9118943999999759E-5</v>
      </c>
      <c r="N1181" s="68">
        <v>4.8484253999999641E-5</v>
      </c>
      <c r="O1181" s="68">
        <v>3.9031264079999519E-5</v>
      </c>
      <c r="P1181" s="68">
        <v>4.1120438879999758E-5</v>
      </c>
      <c r="Q1181" s="68">
        <v>4.0393212149999998E-5</v>
      </c>
      <c r="R1181" s="68">
        <v>4.3767513E-5</v>
      </c>
      <c r="S1181" s="68">
        <v>4.320033000000024E-5</v>
      </c>
      <c r="T1181" s="68">
        <v>5.935625088155472E-5</v>
      </c>
      <c r="U1181" s="68">
        <v>4.429465319693436E-5</v>
      </c>
      <c r="V1181" s="68">
        <v>6.4282875201718083E-5</v>
      </c>
      <c r="W1181" s="68">
        <v>7.016200144450475E-5</v>
      </c>
      <c r="X1181" s="68">
        <v>7.1090790539098917E-5</v>
      </c>
      <c r="Y1181" s="68">
        <v>7.1635070483227681E-5</v>
      </c>
      <c r="Z1181" s="68">
        <v>5.030575470200916E-5</v>
      </c>
      <c r="AA1181" s="68">
        <v>5.0303835698272562E-5</v>
      </c>
      <c r="AB1181" s="68">
        <v>5.5250305169082117E-5</v>
      </c>
      <c r="AC1181" s="68">
        <v>4.962907095372084E-5</v>
      </c>
      <c r="AD1181" s="68">
        <v>4.6358211525399707E-5</v>
      </c>
      <c r="AE1181" s="68">
        <v>4.4325255701157717E-5</v>
      </c>
      <c r="AF1181" s="68">
        <v>4.3890162745291319E-5</v>
      </c>
      <c r="AG1181" s="68">
        <v>4.133482811217756E-5</v>
      </c>
      <c r="AH1181" s="68" t="s">
        <v>414</v>
      </c>
    </row>
    <row r="1182" spans="1:34" s="68" customFormat="1" ht="14.5" x14ac:dyDescent="0.35">
      <c r="A1182" s="68" t="s">
        <v>832</v>
      </c>
      <c r="B1182" s="68" t="s">
        <v>41</v>
      </c>
      <c r="C1182" s="68" t="s">
        <v>10</v>
      </c>
      <c r="D1182" s="68" t="s">
        <v>42</v>
      </c>
      <c r="E1182" s="68" t="s">
        <v>12</v>
      </c>
      <c r="G1182" s="68" t="s">
        <v>14</v>
      </c>
      <c r="H1182" s="68" t="s">
        <v>1305</v>
      </c>
      <c r="I1182" s="68" t="s">
        <v>16</v>
      </c>
      <c r="J1182" s="68">
        <v>25</v>
      </c>
      <c r="K1182" s="68">
        <v>2.1275177549999881E-4</v>
      </c>
      <c r="L1182" s="68">
        <v>1.9600118900000001E-4</v>
      </c>
      <c r="M1182" s="68">
        <v>2.0211454399999881E-4</v>
      </c>
      <c r="N1182" s="68">
        <v>2.5050197899999818E-4</v>
      </c>
      <c r="O1182" s="68">
        <v>2.016615310799975E-4</v>
      </c>
      <c r="P1182" s="68">
        <v>2.1245560087999879E-4</v>
      </c>
      <c r="Q1182" s="68">
        <v>2.08698262775E-4</v>
      </c>
      <c r="R1182" s="68">
        <v>2.261321505E-4</v>
      </c>
      <c r="S1182" s="68">
        <v>2.2320170500000119E-4</v>
      </c>
      <c r="T1182" s="68">
        <v>3.0667396288803269E-4</v>
      </c>
      <c r="U1182" s="68">
        <v>2.2885570818416081E-4</v>
      </c>
      <c r="V1182" s="68">
        <v>3.3212818854221011E-4</v>
      </c>
      <c r="W1182" s="68">
        <v>3.6250367412994118E-4</v>
      </c>
      <c r="X1182" s="68">
        <v>3.6730241778534442E-4</v>
      </c>
      <c r="Y1182" s="68">
        <v>3.7011453083000972E-4</v>
      </c>
      <c r="Z1182" s="68">
        <v>2.5991306596038067E-4</v>
      </c>
      <c r="AA1182" s="68">
        <v>2.5990315110774158E-4</v>
      </c>
      <c r="AB1182" s="68">
        <v>2.8545991004025762E-4</v>
      </c>
      <c r="AC1182" s="68">
        <v>2.5641686659422442E-4</v>
      </c>
      <c r="AD1182" s="68">
        <v>2.3951742621456521E-4</v>
      </c>
      <c r="AE1182" s="68">
        <v>2.290138211226482E-4</v>
      </c>
      <c r="AF1182" s="68">
        <v>2.2676584085067181E-4</v>
      </c>
      <c r="AG1182" s="68">
        <v>2.135632785795841E-4</v>
      </c>
      <c r="AH1182" s="68" t="s">
        <v>414</v>
      </c>
    </row>
    <row r="1183" spans="1:34" s="68" customFormat="1" ht="14.5" x14ac:dyDescent="0.35">
      <c r="A1183" s="68" t="s">
        <v>832</v>
      </c>
      <c r="B1183" s="68" t="s">
        <v>9</v>
      </c>
      <c r="C1183" s="68" t="s">
        <v>10</v>
      </c>
      <c r="D1183" s="68" t="s">
        <v>11</v>
      </c>
      <c r="E1183" s="68" t="s">
        <v>12</v>
      </c>
      <c r="G1183" s="68" t="s">
        <v>14</v>
      </c>
      <c r="H1183" s="68" t="s">
        <v>23</v>
      </c>
      <c r="I1183" s="68" t="s">
        <v>18</v>
      </c>
      <c r="J1183" s="68">
        <v>298</v>
      </c>
      <c r="M1183" s="68">
        <v>2.0022024000000101E-6</v>
      </c>
      <c r="N1183" s="68">
        <v>2.8969176000000001E-6</v>
      </c>
      <c r="T1183" s="68">
        <v>1.14537798684571E-5</v>
      </c>
      <c r="U1183" s="68">
        <v>1.2357329908514301E-5</v>
      </c>
      <c r="AH1183" s="68" t="s">
        <v>391</v>
      </c>
    </row>
    <row r="1184" spans="1:34" s="68" customFormat="1" ht="14.5" x14ac:dyDescent="0.35">
      <c r="A1184" s="68" t="s">
        <v>832</v>
      </c>
      <c r="B1184" s="68" t="s">
        <v>41</v>
      </c>
      <c r="C1184" s="68" t="s">
        <v>10</v>
      </c>
      <c r="D1184" s="68" t="s">
        <v>42</v>
      </c>
      <c r="E1184" s="68" t="s">
        <v>12</v>
      </c>
      <c r="G1184" s="68" t="s">
        <v>14</v>
      </c>
      <c r="H1184" s="68" t="s">
        <v>1303</v>
      </c>
      <c r="I1184" s="68" t="s">
        <v>17</v>
      </c>
      <c r="J1184" s="68">
        <v>1</v>
      </c>
      <c r="K1184" s="68">
        <v>1.4554966628399901E-2</v>
      </c>
      <c r="L1184" s="68">
        <v>1.34090103752E-2</v>
      </c>
      <c r="M1184" s="68">
        <v>1.3827242739199899E-2</v>
      </c>
      <c r="N1184" s="68">
        <v>1.713756764719988E-2</v>
      </c>
      <c r="O1184" s="68">
        <v>1.379625081014382E-2</v>
      </c>
      <c r="P1184" s="68">
        <v>1.453470446278392E-2</v>
      </c>
      <c r="Q1184" s="68">
        <v>1.427765405462E-2</v>
      </c>
      <c r="R1184" s="68">
        <v>1.54703569284E-2</v>
      </c>
      <c r="S1184" s="68">
        <v>1.52698766440001E-2</v>
      </c>
      <c r="T1184" s="68">
        <v>2.1026287636228599E-2</v>
      </c>
      <c r="U1184" s="68">
        <v>1.571094116072122E-2</v>
      </c>
      <c r="V1184" s="68">
        <v>2.27223326418792E-2</v>
      </c>
      <c r="W1184" s="68">
        <v>2.4805848503023999E-2</v>
      </c>
      <c r="X1184" s="68">
        <v>2.5136447570213001E-2</v>
      </c>
      <c r="Y1184" s="68">
        <v>2.5314975147013599E-2</v>
      </c>
      <c r="Z1184" s="68">
        <v>1.7782692390553221E-2</v>
      </c>
      <c r="AA1184" s="68">
        <v>1.7780729472159942E-2</v>
      </c>
      <c r="AB1184" s="68">
        <v>1.9529141200431581E-2</v>
      </c>
      <c r="AC1184" s="68">
        <v>1.7542293927716321E-2</v>
      </c>
      <c r="AD1184" s="68">
        <v>1.6386082500511299E-2</v>
      </c>
      <c r="AE1184" s="68">
        <v>1.5667500381835901E-2</v>
      </c>
      <c r="AF1184" s="68">
        <v>1.551370952503562E-2</v>
      </c>
      <c r="AG1184" s="68">
        <v>1.461048391005104E-2</v>
      </c>
      <c r="AH1184" s="68" t="s">
        <v>414</v>
      </c>
    </row>
    <row r="1185" spans="1:34" s="68" customFormat="1" ht="14.5" x14ac:dyDescent="0.35">
      <c r="A1185" s="68" t="s">
        <v>832</v>
      </c>
      <c r="B1185" s="68" t="s">
        <v>41</v>
      </c>
      <c r="C1185" s="68" t="s">
        <v>10</v>
      </c>
      <c r="D1185" s="68" t="s">
        <v>42</v>
      </c>
      <c r="E1185" s="68" t="s">
        <v>12</v>
      </c>
      <c r="G1185" s="68" t="s">
        <v>14</v>
      </c>
      <c r="H1185" s="68" t="s">
        <v>1345</v>
      </c>
      <c r="I1185" s="68" t="s">
        <v>17</v>
      </c>
      <c r="J1185" s="68">
        <v>1</v>
      </c>
      <c r="K1185" s="68">
        <v>1.4554966628399901E-2</v>
      </c>
      <c r="L1185" s="68">
        <v>1.34090103752E-2</v>
      </c>
      <c r="M1185" s="68">
        <v>1.3827242739199899E-2</v>
      </c>
      <c r="N1185" s="68">
        <v>1.713756764719988E-2</v>
      </c>
      <c r="O1185" s="68">
        <v>1.379625081014382E-2</v>
      </c>
      <c r="P1185" s="68">
        <v>1.453470446278392E-2</v>
      </c>
      <c r="Q1185" s="68">
        <v>1.427765405462E-2</v>
      </c>
      <c r="R1185" s="68">
        <v>1.54703569284E-2</v>
      </c>
      <c r="S1185" s="68">
        <v>1.52698766440001E-2</v>
      </c>
      <c r="T1185" s="68">
        <v>2.1026287636228599E-2</v>
      </c>
      <c r="U1185" s="68">
        <v>1.571094116072122E-2</v>
      </c>
      <c r="V1185" s="68">
        <v>2.27223326418792E-2</v>
      </c>
      <c r="W1185" s="68">
        <v>2.4805848503023999E-2</v>
      </c>
      <c r="X1185" s="68">
        <v>2.5136447570213001E-2</v>
      </c>
      <c r="Y1185" s="68">
        <v>2.5314975147013599E-2</v>
      </c>
      <c r="Z1185" s="68">
        <v>1.7782692390553221E-2</v>
      </c>
      <c r="AA1185" s="68">
        <v>1.7780729472159942E-2</v>
      </c>
      <c r="AB1185" s="68">
        <v>1.9529141200431581E-2</v>
      </c>
      <c r="AC1185" s="68">
        <v>1.7542293927716321E-2</v>
      </c>
      <c r="AD1185" s="68">
        <v>1.6386082500511299E-2</v>
      </c>
      <c r="AE1185" s="68">
        <v>1.5667500381835901E-2</v>
      </c>
      <c r="AF1185" s="68">
        <v>1.551370952503562E-2</v>
      </c>
      <c r="AG1185" s="68">
        <v>1.461048391005104E-2</v>
      </c>
      <c r="AH1185" s="68" t="s">
        <v>414</v>
      </c>
    </row>
    <row r="1186" spans="1:34" s="68" customFormat="1" ht="14.5" x14ac:dyDescent="0.35">
      <c r="A1186" s="68" t="s">
        <v>832</v>
      </c>
      <c r="B1186" s="68" t="s">
        <v>41</v>
      </c>
      <c r="C1186" s="68" t="s">
        <v>10</v>
      </c>
      <c r="D1186" s="68" t="s">
        <v>42</v>
      </c>
      <c r="E1186" s="68" t="s">
        <v>12</v>
      </c>
      <c r="G1186" s="68" t="s">
        <v>14</v>
      </c>
      <c r="H1186" s="68" t="s">
        <v>1299</v>
      </c>
      <c r="I1186" s="68" t="s">
        <v>17</v>
      </c>
      <c r="J1186" s="68">
        <v>1</v>
      </c>
      <c r="K1186" s="68">
        <v>2.1832449942599849E-2</v>
      </c>
      <c r="L1186" s="68">
        <v>2.01135155628E-2</v>
      </c>
      <c r="M1186" s="68">
        <v>2.0740864108799849E-2</v>
      </c>
      <c r="N1186" s="68">
        <v>2.5706351470799822E-2</v>
      </c>
      <c r="O1186" s="68">
        <v>2.0694376215215731E-2</v>
      </c>
      <c r="P1186" s="68">
        <v>2.180205669417588E-2</v>
      </c>
      <c r="Q1186" s="68">
        <v>2.1416481081929999E-2</v>
      </c>
      <c r="R1186" s="68">
        <v>2.32055353926E-2</v>
      </c>
      <c r="S1186" s="68">
        <v>2.290481496600015E-2</v>
      </c>
      <c r="T1186" s="68">
        <v>3.1539431454342903E-2</v>
      </c>
      <c r="U1186" s="68">
        <v>2.356641174108183E-2</v>
      </c>
      <c r="V1186" s="68">
        <v>3.4083498962818801E-2</v>
      </c>
      <c r="W1186" s="68">
        <v>3.7208772754535997E-2</v>
      </c>
      <c r="X1186" s="68">
        <v>3.7704671355319498E-2</v>
      </c>
      <c r="Y1186" s="68">
        <v>3.7972462720520399E-2</v>
      </c>
      <c r="Z1186" s="68">
        <v>2.667403858582983E-2</v>
      </c>
      <c r="AA1186" s="68">
        <v>2.6671094208239911E-2</v>
      </c>
      <c r="AB1186" s="68">
        <v>2.9293711800647371E-2</v>
      </c>
      <c r="AC1186" s="68">
        <v>2.6313440891574481E-2</v>
      </c>
      <c r="AD1186" s="68">
        <v>2.457912375076695E-2</v>
      </c>
      <c r="AE1186" s="68">
        <v>2.3501250572753849E-2</v>
      </c>
      <c r="AF1186" s="68">
        <v>2.327056428755343E-2</v>
      </c>
      <c r="AG1186" s="68">
        <v>2.1915725865076559E-2</v>
      </c>
      <c r="AH1186" s="68" t="s">
        <v>414</v>
      </c>
    </row>
    <row r="1187" spans="1:34" s="68" customFormat="1" ht="14.5" x14ac:dyDescent="0.35">
      <c r="A1187" s="68" t="s">
        <v>832</v>
      </c>
      <c r="B1187" s="68" t="s">
        <v>41</v>
      </c>
      <c r="C1187" s="68" t="s">
        <v>10</v>
      </c>
      <c r="D1187" s="68" t="s">
        <v>42</v>
      </c>
      <c r="E1187" s="68" t="s">
        <v>12</v>
      </c>
      <c r="G1187" s="68" t="s">
        <v>14</v>
      </c>
      <c r="H1187" s="68" t="s">
        <v>1301</v>
      </c>
      <c r="I1187" s="68" t="s">
        <v>17</v>
      </c>
      <c r="J1187" s="68">
        <v>1</v>
      </c>
      <c r="K1187" s="68">
        <v>3.6387416570999753E-2</v>
      </c>
      <c r="L1187" s="68">
        <v>3.3522525938000002E-2</v>
      </c>
      <c r="M1187" s="68">
        <v>3.4568106847999748E-2</v>
      </c>
      <c r="N1187" s="68">
        <v>4.2843919117999701E-2</v>
      </c>
      <c r="O1187" s="68">
        <v>3.4490627025359551E-2</v>
      </c>
      <c r="P1187" s="68">
        <v>3.6336761156959801E-2</v>
      </c>
      <c r="Q1187" s="68">
        <v>3.5694135136550002E-2</v>
      </c>
      <c r="R1187" s="68">
        <v>3.8675892321000001E-2</v>
      </c>
      <c r="S1187" s="68">
        <v>3.8174691610000262E-2</v>
      </c>
      <c r="T1187" s="68">
        <v>5.2565719090571512E-2</v>
      </c>
      <c r="U1187" s="68">
        <v>3.927735290180305E-2</v>
      </c>
      <c r="V1187" s="68">
        <v>5.6805831604698001E-2</v>
      </c>
      <c r="W1187" s="68">
        <v>6.201462125756E-2</v>
      </c>
      <c r="X1187" s="68">
        <v>6.2841118925532499E-2</v>
      </c>
      <c r="Y1187" s="68">
        <v>6.3287437867534005E-2</v>
      </c>
      <c r="Z1187" s="68">
        <v>4.4456730976383058E-2</v>
      </c>
      <c r="AA1187" s="68">
        <v>4.4451823680399849E-2</v>
      </c>
      <c r="AB1187" s="68">
        <v>4.8822853001078949E-2</v>
      </c>
      <c r="AC1187" s="68">
        <v>4.3855734819290802E-2</v>
      </c>
      <c r="AD1187" s="68">
        <v>4.0965206251278252E-2</v>
      </c>
      <c r="AE1187" s="68">
        <v>3.916875095458975E-2</v>
      </c>
      <c r="AF1187" s="68">
        <v>3.8784273812589053E-2</v>
      </c>
      <c r="AG1187" s="68">
        <v>3.6526209775127598E-2</v>
      </c>
      <c r="AH1187" s="68" t="s">
        <v>414</v>
      </c>
    </row>
    <row r="1188" spans="1:34" s="68" customFormat="1" ht="14.5" x14ac:dyDescent="0.35">
      <c r="A1188" s="68" t="s">
        <v>832</v>
      </c>
      <c r="B1188" s="68" t="s">
        <v>41</v>
      </c>
      <c r="C1188" s="68" t="s">
        <v>10</v>
      </c>
      <c r="D1188" s="68" t="s">
        <v>42</v>
      </c>
      <c r="E1188" s="68" t="s">
        <v>12</v>
      </c>
      <c r="G1188" s="68" t="s">
        <v>14</v>
      </c>
      <c r="H1188" s="68" t="s">
        <v>1300</v>
      </c>
      <c r="I1188" s="68" t="s">
        <v>17</v>
      </c>
      <c r="J1188" s="68">
        <v>1</v>
      </c>
      <c r="K1188" s="68">
        <v>3.6387416570999753E-2</v>
      </c>
      <c r="L1188" s="68">
        <v>3.3522525938000002E-2</v>
      </c>
      <c r="M1188" s="68">
        <v>3.4568106847999748E-2</v>
      </c>
      <c r="N1188" s="68">
        <v>4.2843919117999701E-2</v>
      </c>
      <c r="O1188" s="68">
        <v>3.4490627025359551E-2</v>
      </c>
      <c r="P1188" s="68">
        <v>3.6336761156959801E-2</v>
      </c>
      <c r="Q1188" s="68">
        <v>3.5694135136550002E-2</v>
      </c>
      <c r="R1188" s="68">
        <v>3.8675892321000001E-2</v>
      </c>
      <c r="S1188" s="68">
        <v>3.8174691610000262E-2</v>
      </c>
      <c r="T1188" s="68">
        <v>5.2565719090571512E-2</v>
      </c>
      <c r="U1188" s="68">
        <v>3.927735290180305E-2</v>
      </c>
      <c r="V1188" s="68">
        <v>5.6805831604698001E-2</v>
      </c>
      <c r="W1188" s="68">
        <v>6.201462125756E-2</v>
      </c>
      <c r="X1188" s="68">
        <v>6.2841118925532499E-2</v>
      </c>
      <c r="Y1188" s="68">
        <v>6.3287437867534005E-2</v>
      </c>
      <c r="Z1188" s="68">
        <v>4.4456730976383058E-2</v>
      </c>
      <c r="AA1188" s="68">
        <v>4.4451823680399849E-2</v>
      </c>
      <c r="AB1188" s="68">
        <v>4.8822853001078949E-2</v>
      </c>
      <c r="AC1188" s="68">
        <v>4.3855734819290802E-2</v>
      </c>
      <c r="AD1188" s="68">
        <v>4.0965206251278252E-2</v>
      </c>
      <c r="AE1188" s="68">
        <v>3.916875095458975E-2</v>
      </c>
      <c r="AF1188" s="68">
        <v>3.8784273812589053E-2</v>
      </c>
      <c r="AG1188" s="68">
        <v>3.6526209775127598E-2</v>
      </c>
      <c r="AH1188" s="68" t="s">
        <v>414</v>
      </c>
    </row>
    <row r="1189" spans="1:34" s="68" customFormat="1" ht="14.5" x14ac:dyDescent="0.35">
      <c r="A1189" s="68" t="s">
        <v>832</v>
      </c>
      <c r="B1189" s="68" t="s">
        <v>41</v>
      </c>
      <c r="C1189" s="68" t="s">
        <v>10</v>
      </c>
      <c r="D1189" s="68" t="s">
        <v>42</v>
      </c>
      <c r="E1189" s="68" t="s">
        <v>12</v>
      </c>
      <c r="G1189" s="68" t="s">
        <v>14</v>
      </c>
      <c r="H1189" s="68" t="s">
        <v>1302</v>
      </c>
      <c r="I1189" s="68" t="s">
        <v>17</v>
      </c>
      <c r="J1189" s="68">
        <v>1</v>
      </c>
      <c r="K1189" s="68">
        <v>5.094238319939965E-2</v>
      </c>
      <c r="L1189" s="68">
        <v>4.6931536313199997E-2</v>
      </c>
      <c r="M1189" s="68">
        <v>4.8395349587199661E-2</v>
      </c>
      <c r="N1189" s="68">
        <v>5.9981486765199578E-2</v>
      </c>
      <c r="O1189" s="68">
        <v>4.8286877835503367E-2</v>
      </c>
      <c r="P1189" s="68">
        <v>5.0871465619743733E-2</v>
      </c>
      <c r="Q1189" s="68">
        <v>4.9971789191169999E-2</v>
      </c>
      <c r="R1189" s="68">
        <v>5.4146249249400001E-2</v>
      </c>
      <c r="S1189" s="68">
        <v>5.3444568254000353E-2</v>
      </c>
      <c r="T1189" s="68">
        <v>7.3592006726800122E-2</v>
      </c>
      <c r="U1189" s="68">
        <v>5.4988294062524271E-2</v>
      </c>
      <c r="V1189" s="68">
        <v>7.9528164246577202E-2</v>
      </c>
      <c r="W1189" s="68">
        <v>8.682046976058401E-2</v>
      </c>
      <c r="X1189" s="68">
        <v>8.7977566495745507E-2</v>
      </c>
      <c r="Y1189" s="68">
        <v>8.8602413014547618E-2</v>
      </c>
      <c r="Z1189" s="68">
        <v>6.2239423366936282E-2</v>
      </c>
      <c r="AA1189" s="68">
        <v>6.2232553152559787E-2</v>
      </c>
      <c r="AB1189" s="68">
        <v>6.835199420151053E-2</v>
      </c>
      <c r="AC1189" s="68">
        <v>6.1398028747007123E-2</v>
      </c>
      <c r="AD1189" s="68">
        <v>5.7351288751789561E-2</v>
      </c>
      <c r="AE1189" s="68">
        <v>5.4836251336425647E-2</v>
      </c>
      <c r="AF1189" s="68">
        <v>5.4297983337624672E-2</v>
      </c>
      <c r="AG1189" s="68">
        <v>5.1136693685178647E-2</v>
      </c>
      <c r="AH1189" s="68" t="s">
        <v>414</v>
      </c>
    </row>
    <row r="1190" spans="1:34" s="68" customFormat="1" ht="14.5" x14ac:dyDescent="0.35">
      <c r="A1190" s="68" t="s">
        <v>832</v>
      </c>
      <c r="B1190" s="68" t="s">
        <v>41</v>
      </c>
      <c r="C1190" s="68" t="s">
        <v>10</v>
      </c>
      <c r="D1190" s="68" t="s">
        <v>42</v>
      </c>
      <c r="E1190" s="68" t="s">
        <v>12</v>
      </c>
      <c r="G1190" s="68" t="s">
        <v>14</v>
      </c>
      <c r="H1190" s="68" t="s">
        <v>1304</v>
      </c>
      <c r="I1190" s="68" t="s">
        <v>17</v>
      </c>
      <c r="J1190" s="68">
        <v>1</v>
      </c>
      <c r="K1190" s="68">
        <v>8.7329799770399397E-2</v>
      </c>
      <c r="L1190" s="68">
        <v>8.0454062251199984E-2</v>
      </c>
      <c r="M1190" s="68">
        <v>8.2963456435199395E-2</v>
      </c>
      <c r="N1190" s="68">
        <v>0.1028254058831993</v>
      </c>
      <c r="O1190" s="68">
        <v>8.277750486086291E-2</v>
      </c>
      <c r="P1190" s="68">
        <v>8.7208226776703521E-2</v>
      </c>
      <c r="Q1190" s="68">
        <v>8.5665924327719994E-2</v>
      </c>
      <c r="R1190" s="68">
        <v>9.2822141570400002E-2</v>
      </c>
      <c r="S1190" s="68">
        <v>9.1619259864000602E-2</v>
      </c>
      <c r="T1190" s="68">
        <v>0.12615772581737161</v>
      </c>
      <c r="U1190" s="68">
        <v>9.4265646964327307E-2</v>
      </c>
      <c r="V1190" s="68">
        <v>0.1363339958512752</v>
      </c>
      <c r="W1190" s="68">
        <v>0.14883509101814399</v>
      </c>
      <c r="X1190" s="68">
        <v>0.15081868542127799</v>
      </c>
      <c r="Y1190" s="68">
        <v>0.1518898508820816</v>
      </c>
      <c r="Z1190" s="68">
        <v>0.1066961543433193</v>
      </c>
      <c r="AA1190" s="68">
        <v>0.1066843768329596</v>
      </c>
      <c r="AB1190" s="68">
        <v>0.1171748472025895</v>
      </c>
      <c r="AC1190" s="68">
        <v>0.1052537635662979</v>
      </c>
      <c r="AD1190" s="68">
        <v>9.83164950030678E-2</v>
      </c>
      <c r="AE1190" s="68">
        <v>9.4005002291015397E-2</v>
      </c>
      <c r="AF1190" s="68">
        <v>9.3082257150213718E-2</v>
      </c>
      <c r="AG1190" s="68">
        <v>8.7662903460306238E-2</v>
      </c>
      <c r="AH1190" s="68" t="s">
        <v>414</v>
      </c>
    </row>
    <row r="1191" spans="1:34" s="68" customFormat="1" ht="14.5" x14ac:dyDescent="0.35">
      <c r="A1191" s="68" t="s">
        <v>832</v>
      </c>
      <c r="B1191" s="68" t="s">
        <v>41</v>
      </c>
      <c r="C1191" s="68" t="s">
        <v>10</v>
      </c>
      <c r="D1191" s="68" t="s">
        <v>42</v>
      </c>
      <c r="E1191" s="68" t="s">
        <v>12</v>
      </c>
      <c r="G1191" s="68" t="s">
        <v>14</v>
      </c>
      <c r="H1191" s="68" t="s">
        <v>1305</v>
      </c>
      <c r="I1191" s="68" t="s">
        <v>17</v>
      </c>
      <c r="J1191" s="68">
        <v>1</v>
      </c>
      <c r="K1191" s="68">
        <v>0.45120396548039687</v>
      </c>
      <c r="L1191" s="68">
        <v>0.41567932163120003</v>
      </c>
      <c r="M1191" s="68">
        <v>0.42864452491519689</v>
      </c>
      <c r="N1191" s="68">
        <v>0.53126459706319629</v>
      </c>
      <c r="O1191" s="68">
        <v>0.42768377511445838</v>
      </c>
      <c r="P1191" s="68">
        <v>0.45057583834630149</v>
      </c>
      <c r="Q1191" s="68">
        <v>0.44260727569321989</v>
      </c>
      <c r="R1191" s="68">
        <v>0.47958106478040002</v>
      </c>
      <c r="S1191" s="68">
        <v>0.4733661759640031</v>
      </c>
      <c r="T1191" s="68">
        <v>0.65181491672308667</v>
      </c>
      <c r="U1191" s="68">
        <v>0.4870391759823578</v>
      </c>
      <c r="V1191" s="68">
        <v>0.70439231189825513</v>
      </c>
      <c r="W1191" s="68">
        <v>0.76898130359374395</v>
      </c>
      <c r="X1191" s="68">
        <v>0.77922987467660298</v>
      </c>
      <c r="Y1191" s="68">
        <v>0.78476422955742164</v>
      </c>
      <c r="Z1191" s="68">
        <v>0.55126346410714988</v>
      </c>
      <c r="AA1191" s="68">
        <v>0.55120261363695811</v>
      </c>
      <c r="AB1191" s="68">
        <v>0.60540337721337889</v>
      </c>
      <c r="AC1191" s="68">
        <v>0.54381111175920593</v>
      </c>
      <c r="AD1191" s="68">
        <v>0.50796855751585035</v>
      </c>
      <c r="AE1191" s="68">
        <v>0.48569251183691292</v>
      </c>
      <c r="AF1191" s="68">
        <v>0.48092499527610422</v>
      </c>
      <c r="AG1191" s="68">
        <v>0.45292500121158219</v>
      </c>
      <c r="AH1191" s="68" t="s">
        <v>414</v>
      </c>
    </row>
    <row r="1192" spans="1:34" s="68" customFormat="1" ht="14.5" x14ac:dyDescent="0.35">
      <c r="A1192" s="68" t="s">
        <v>832</v>
      </c>
      <c r="B1192" s="68" t="s">
        <v>9</v>
      </c>
      <c r="C1192" s="68" t="s">
        <v>10</v>
      </c>
      <c r="D1192" s="68" t="s">
        <v>11</v>
      </c>
      <c r="E1192" s="68" t="s">
        <v>12</v>
      </c>
      <c r="G1192" s="68" t="s">
        <v>14</v>
      </c>
      <c r="H1192" s="68" t="s">
        <v>31</v>
      </c>
      <c r="I1192" s="68" t="s">
        <v>16</v>
      </c>
      <c r="J1192" s="68">
        <v>25</v>
      </c>
      <c r="K1192" s="68">
        <v>1.4176451200000001E-3</v>
      </c>
      <c r="L1192" s="68">
        <v>1.4614605600000001E-3</v>
      </c>
      <c r="M1192" s="68">
        <v>1.2241211200000001E-3</v>
      </c>
      <c r="N1192" s="68">
        <v>1.2079557599999999E-3</v>
      </c>
      <c r="O1192" s="68">
        <v>1.32931864E-3</v>
      </c>
      <c r="P1192" s="68">
        <v>1.2562389792E-3</v>
      </c>
      <c r="Q1192" s="68">
        <v>1.44564336E-3</v>
      </c>
      <c r="R1192" s="68">
        <v>1.3575410399999999E-3</v>
      </c>
      <c r="S1192" s="68">
        <v>1.40719456E-3</v>
      </c>
      <c r="T1192" s="68">
        <v>1.55472954570703E-3</v>
      </c>
      <c r="U1192" s="68">
        <v>1.62253396095725E-3</v>
      </c>
      <c r="V1192" s="68">
        <v>1.3248882585180099E-3</v>
      </c>
      <c r="W1192" s="68">
        <v>2.5994960000000002E-5</v>
      </c>
      <c r="X1192" s="68">
        <v>4.7020400000000001E-5</v>
      </c>
      <c r="Y1192" s="68">
        <v>1.2976344E-4</v>
      </c>
      <c r="Z1192" s="68">
        <v>5.6518160000000001E-5</v>
      </c>
      <c r="AA1192" s="68">
        <v>4.9741599999999998E-5</v>
      </c>
      <c r="AB1192" s="68">
        <v>6.8437520000000005E-5</v>
      </c>
      <c r="AC1192" s="68">
        <v>4.5933119999999997E-5</v>
      </c>
      <c r="AD1192" s="68">
        <v>4.0216960000000002E-5</v>
      </c>
      <c r="AE1192" s="68">
        <v>5.8258319999999999E-5</v>
      </c>
      <c r="AF1192" s="68">
        <v>5.8627279999999999E-5</v>
      </c>
      <c r="AG1192" s="68">
        <v>5.9929839999999999E-5</v>
      </c>
      <c r="AH1192" s="68" t="s">
        <v>349</v>
      </c>
    </row>
    <row r="1193" spans="1:34" s="68" customFormat="1" ht="14.5" x14ac:dyDescent="0.35">
      <c r="A1193" s="68" t="s">
        <v>832</v>
      </c>
      <c r="B1193" s="68" t="s">
        <v>41</v>
      </c>
      <c r="C1193" s="68" t="s">
        <v>10</v>
      </c>
      <c r="D1193" s="68" t="s">
        <v>42</v>
      </c>
      <c r="E1193" s="68" t="s">
        <v>12</v>
      </c>
      <c r="G1193" s="68" t="s">
        <v>14</v>
      </c>
      <c r="H1193" s="68" t="s">
        <v>1303</v>
      </c>
      <c r="I1193" s="68" t="s">
        <v>18</v>
      </c>
      <c r="J1193" s="68">
        <v>298</v>
      </c>
      <c r="K1193" s="68">
        <v>8.1806489159999408E-6</v>
      </c>
      <c r="L1193" s="68">
        <v>7.5365618479999996E-6</v>
      </c>
      <c r="M1193" s="68">
        <v>7.7716302079999404E-6</v>
      </c>
      <c r="N1193" s="68">
        <v>9.6322051279999202E-6</v>
      </c>
      <c r="O1193" s="68">
        <v>7.7542111305598995E-6</v>
      </c>
      <c r="P1193" s="68">
        <v>8.1692605241599599E-6</v>
      </c>
      <c r="Q1193" s="68">
        <v>8.0247848138000003E-6</v>
      </c>
      <c r="R1193" s="68">
        <v>8.6951459160000001E-6</v>
      </c>
      <c r="S1193" s="68">
        <v>8.5824655600000601E-6</v>
      </c>
      <c r="T1193" s="68">
        <v>1.1792108508468861E-5</v>
      </c>
      <c r="U1193" s="68">
        <v>8.7998711017909605E-6</v>
      </c>
      <c r="V1193" s="68">
        <v>1.2778214179930121E-5</v>
      </c>
      <c r="W1193" s="68">
        <v>1.393961676439944E-5</v>
      </c>
      <c r="X1193" s="68">
        <v>1.4123370387101E-5</v>
      </c>
      <c r="Y1193" s="68">
        <v>1.4231543935504439E-5</v>
      </c>
      <c r="Z1193" s="68">
        <v>9.9940766007991607E-6</v>
      </c>
      <c r="AA1193" s="68">
        <v>9.9936953587234797E-6</v>
      </c>
      <c r="AB1193" s="68">
        <v>1.097639396025764E-5</v>
      </c>
      <c r="AC1193" s="68">
        <v>9.8596389917766599E-6</v>
      </c>
      <c r="AD1193" s="68">
        <v>9.2098313563794201E-6</v>
      </c>
      <c r="AE1193" s="68">
        <v>8.8059507992966809E-6</v>
      </c>
      <c r="AF1193" s="68">
        <v>8.7195123320645401E-6</v>
      </c>
      <c r="AG1193" s="68">
        <v>8.2118525182859406E-6</v>
      </c>
      <c r="AH1193" s="68" t="s">
        <v>414</v>
      </c>
    </row>
    <row r="1194" spans="1:34" s="68" customFormat="1" ht="14.5" x14ac:dyDescent="0.35">
      <c r="A1194" s="68" t="s">
        <v>832</v>
      </c>
      <c r="B1194" s="68" t="s">
        <v>41</v>
      </c>
      <c r="C1194" s="68" t="s">
        <v>10</v>
      </c>
      <c r="D1194" s="68" t="s">
        <v>42</v>
      </c>
      <c r="E1194" s="68" t="s">
        <v>12</v>
      </c>
      <c r="G1194" s="68" t="s">
        <v>14</v>
      </c>
      <c r="H1194" s="68" t="s">
        <v>1345</v>
      </c>
      <c r="I1194" s="68" t="s">
        <v>18</v>
      </c>
      <c r="J1194" s="68">
        <v>298</v>
      </c>
      <c r="K1194" s="68">
        <v>8.1806489159999408E-6</v>
      </c>
      <c r="L1194" s="68">
        <v>7.5365618479999996E-6</v>
      </c>
      <c r="M1194" s="68">
        <v>7.7716302079999404E-6</v>
      </c>
      <c r="N1194" s="68">
        <v>9.6322051279999202E-6</v>
      </c>
      <c r="O1194" s="68">
        <v>7.7542111305598995E-6</v>
      </c>
      <c r="P1194" s="68">
        <v>8.1692605241599599E-6</v>
      </c>
      <c r="Q1194" s="68">
        <v>8.0247848138000003E-6</v>
      </c>
      <c r="R1194" s="68">
        <v>8.6951459160000001E-6</v>
      </c>
      <c r="S1194" s="68">
        <v>8.5824655600000601E-6</v>
      </c>
      <c r="T1194" s="68">
        <v>1.1792108508468861E-5</v>
      </c>
      <c r="U1194" s="68">
        <v>8.7998711017909605E-6</v>
      </c>
      <c r="V1194" s="68">
        <v>1.2778214179930121E-5</v>
      </c>
      <c r="W1194" s="68">
        <v>1.393961676439944E-5</v>
      </c>
      <c r="X1194" s="68">
        <v>1.4123370387101E-5</v>
      </c>
      <c r="Y1194" s="68">
        <v>1.4231543935504439E-5</v>
      </c>
      <c r="Z1194" s="68">
        <v>9.9940766007991607E-6</v>
      </c>
      <c r="AA1194" s="68">
        <v>9.9936953587234797E-6</v>
      </c>
      <c r="AB1194" s="68">
        <v>1.097639396025764E-5</v>
      </c>
      <c r="AC1194" s="68">
        <v>9.8596389917766599E-6</v>
      </c>
      <c r="AD1194" s="68">
        <v>9.2098313563794201E-6</v>
      </c>
      <c r="AE1194" s="68">
        <v>8.8059507992966809E-6</v>
      </c>
      <c r="AF1194" s="68">
        <v>8.7195123320645401E-6</v>
      </c>
      <c r="AG1194" s="68">
        <v>8.2118525182859406E-6</v>
      </c>
      <c r="AH1194" s="68" t="s">
        <v>414</v>
      </c>
    </row>
    <row r="1195" spans="1:34" s="68" customFormat="1" ht="14.5" x14ac:dyDescent="0.35">
      <c r="A1195" s="68" t="s">
        <v>832</v>
      </c>
      <c r="B1195" s="68" t="s">
        <v>41</v>
      </c>
      <c r="C1195" s="68" t="s">
        <v>10</v>
      </c>
      <c r="D1195" s="68" t="s">
        <v>42</v>
      </c>
      <c r="E1195" s="68" t="s">
        <v>12</v>
      </c>
      <c r="G1195" s="68" t="s">
        <v>14</v>
      </c>
      <c r="H1195" s="68" t="s">
        <v>1299</v>
      </c>
      <c r="I1195" s="68" t="s">
        <v>18</v>
      </c>
      <c r="J1195" s="68">
        <v>298</v>
      </c>
      <c r="K1195" s="68">
        <v>1.2270973373999909E-5</v>
      </c>
      <c r="L1195" s="68">
        <v>1.1304842771999999E-5</v>
      </c>
      <c r="M1195" s="68">
        <v>1.165744531199991E-5</v>
      </c>
      <c r="N1195" s="68">
        <v>1.4448307691999879E-5</v>
      </c>
      <c r="O1195" s="68">
        <v>1.163131669583985E-5</v>
      </c>
      <c r="P1195" s="68">
        <v>1.225389078623994E-5</v>
      </c>
      <c r="Q1195" s="68">
        <v>1.20371772207E-5</v>
      </c>
      <c r="R1195" s="68">
        <v>1.3042718874E-5</v>
      </c>
      <c r="S1195" s="68">
        <v>1.287369834000009E-5</v>
      </c>
      <c r="T1195" s="68">
        <v>1.7688162762703289E-5</v>
      </c>
      <c r="U1195" s="68">
        <v>1.319980665268644E-5</v>
      </c>
      <c r="V1195" s="68">
        <v>1.9167321269895179E-5</v>
      </c>
      <c r="W1195" s="68">
        <v>2.0909425146599159E-5</v>
      </c>
      <c r="X1195" s="68">
        <v>2.1185055580651499E-5</v>
      </c>
      <c r="Y1195" s="68">
        <v>2.1347315903256659E-5</v>
      </c>
      <c r="Z1195" s="68">
        <v>1.499111490119874E-5</v>
      </c>
      <c r="AA1195" s="68">
        <v>1.4990543038085219E-5</v>
      </c>
      <c r="AB1195" s="68">
        <v>1.6464590940386458E-5</v>
      </c>
      <c r="AC1195" s="68">
        <v>1.4789458487664991E-5</v>
      </c>
      <c r="AD1195" s="68">
        <v>1.3814747034569129E-5</v>
      </c>
      <c r="AE1195" s="68">
        <v>1.320892619894502E-5</v>
      </c>
      <c r="AF1195" s="68">
        <v>1.3079268498096809E-5</v>
      </c>
      <c r="AG1195" s="68">
        <v>1.231777877742891E-5</v>
      </c>
      <c r="AH1195" s="68" t="s">
        <v>414</v>
      </c>
    </row>
    <row r="1196" spans="1:34" s="68" customFormat="1" ht="14.5" x14ac:dyDescent="0.35">
      <c r="A1196" s="68" t="s">
        <v>832</v>
      </c>
      <c r="B1196" s="68" t="s">
        <v>41</v>
      </c>
      <c r="C1196" s="68" t="s">
        <v>10</v>
      </c>
      <c r="D1196" s="68" t="s">
        <v>42</v>
      </c>
      <c r="E1196" s="68" t="s">
        <v>12</v>
      </c>
      <c r="G1196" s="68" t="s">
        <v>14</v>
      </c>
      <c r="H1196" s="68" t="s">
        <v>1301</v>
      </c>
      <c r="I1196" s="68" t="s">
        <v>18</v>
      </c>
      <c r="J1196" s="68">
        <v>298</v>
      </c>
      <c r="K1196" s="68">
        <v>2.0451622289999849E-5</v>
      </c>
      <c r="L1196" s="68">
        <v>1.8841404619999999E-5</v>
      </c>
      <c r="M1196" s="68">
        <v>1.942907551999985E-5</v>
      </c>
      <c r="N1196" s="68">
        <v>2.40805128199998E-5</v>
      </c>
      <c r="O1196" s="68">
        <v>1.938552782639975E-5</v>
      </c>
      <c r="P1196" s="68">
        <v>2.04231513103999E-5</v>
      </c>
      <c r="Q1196" s="68">
        <v>2.0061962034499999E-5</v>
      </c>
      <c r="R1196" s="68">
        <v>2.1737864789999999E-5</v>
      </c>
      <c r="S1196" s="68">
        <v>2.1456163900000149E-5</v>
      </c>
      <c r="T1196" s="68">
        <v>2.948027127117215E-5</v>
      </c>
      <c r="U1196" s="68">
        <v>2.1999677754477399E-5</v>
      </c>
      <c r="V1196" s="68">
        <v>3.19455354498253E-5</v>
      </c>
      <c r="W1196" s="68">
        <v>3.4849041910998602E-5</v>
      </c>
      <c r="X1196" s="68">
        <v>3.53084259677525E-5</v>
      </c>
      <c r="Y1196" s="68">
        <v>3.5578859838761102E-5</v>
      </c>
      <c r="Z1196" s="68">
        <v>2.4985191501997899E-5</v>
      </c>
      <c r="AA1196" s="68">
        <v>2.4984238396808699E-5</v>
      </c>
      <c r="AB1196" s="68">
        <v>2.7440984900644098E-5</v>
      </c>
      <c r="AC1196" s="68">
        <v>2.464909747944165E-5</v>
      </c>
      <c r="AD1196" s="68">
        <v>2.3024578390948551E-5</v>
      </c>
      <c r="AE1196" s="68">
        <v>2.2014876998241701E-5</v>
      </c>
      <c r="AF1196" s="68">
        <v>2.1798780830161349E-5</v>
      </c>
      <c r="AG1196" s="68">
        <v>2.0529631295714851E-5</v>
      </c>
      <c r="AH1196" s="68" t="s">
        <v>414</v>
      </c>
    </row>
    <row r="1197" spans="1:34" s="68" customFormat="1" ht="14.5" x14ac:dyDescent="0.35">
      <c r="A1197" s="68" t="s">
        <v>832</v>
      </c>
      <c r="B1197" s="68" t="s">
        <v>41</v>
      </c>
      <c r="C1197" s="68" t="s">
        <v>10</v>
      </c>
      <c r="D1197" s="68" t="s">
        <v>42</v>
      </c>
      <c r="E1197" s="68" t="s">
        <v>12</v>
      </c>
      <c r="G1197" s="68" t="s">
        <v>14</v>
      </c>
      <c r="H1197" s="68" t="s">
        <v>1300</v>
      </c>
      <c r="I1197" s="68" t="s">
        <v>18</v>
      </c>
      <c r="J1197" s="68">
        <v>298</v>
      </c>
      <c r="K1197" s="68">
        <v>2.0451622289999849E-5</v>
      </c>
      <c r="L1197" s="68">
        <v>1.8841404619999999E-5</v>
      </c>
      <c r="M1197" s="68">
        <v>1.942907551999985E-5</v>
      </c>
      <c r="N1197" s="68">
        <v>2.40805128199998E-5</v>
      </c>
      <c r="O1197" s="68">
        <v>1.938552782639975E-5</v>
      </c>
      <c r="P1197" s="68">
        <v>2.04231513103999E-5</v>
      </c>
      <c r="Q1197" s="68">
        <v>2.0061962034499999E-5</v>
      </c>
      <c r="R1197" s="68">
        <v>2.1737864789999999E-5</v>
      </c>
      <c r="S1197" s="68">
        <v>2.1456163900000149E-5</v>
      </c>
      <c r="T1197" s="68">
        <v>2.948027127117215E-5</v>
      </c>
      <c r="U1197" s="68">
        <v>2.1999677754477399E-5</v>
      </c>
      <c r="V1197" s="68">
        <v>3.19455354498253E-5</v>
      </c>
      <c r="W1197" s="68">
        <v>3.4849041910998602E-5</v>
      </c>
      <c r="X1197" s="68">
        <v>3.53084259677525E-5</v>
      </c>
      <c r="Y1197" s="68">
        <v>3.5578859838761102E-5</v>
      </c>
      <c r="Z1197" s="68">
        <v>2.4985191501997899E-5</v>
      </c>
      <c r="AA1197" s="68">
        <v>2.4984238396808699E-5</v>
      </c>
      <c r="AB1197" s="68">
        <v>2.7440984900644098E-5</v>
      </c>
      <c r="AC1197" s="68">
        <v>2.464909747944165E-5</v>
      </c>
      <c r="AD1197" s="68">
        <v>2.3024578390948551E-5</v>
      </c>
      <c r="AE1197" s="68">
        <v>2.2014876998241701E-5</v>
      </c>
      <c r="AF1197" s="68">
        <v>2.1798780830161349E-5</v>
      </c>
      <c r="AG1197" s="68">
        <v>2.0529631295714851E-5</v>
      </c>
      <c r="AH1197" s="68" t="s">
        <v>414</v>
      </c>
    </row>
    <row r="1198" spans="1:34" s="68" customFormat="1" ht="14.5" x14ac:dyDescent="0.35">
      <c r="A1198" s="68" t="s">
        <v>832</v>
      </c>
      <c r="B1198" s="68" t="s">
        <v>41</v>
      </c>
      <c r="C1198" s="68" t="s">
        <v>10</v>
      </c>
      <c r="D1198" s="68" t="s">
        <v>42</v>
      </c>
      <c r="E1198" s="68" t="s">
        <v>12</v>
      </c>
      <c r="G1198" s="68" t="s">
        <v>14</v>
      </c>
      <c r="H1198" s="68" t="s">
        <v>1302</v>
      </c>
      <c r="I1198" s="68" t="s">
        <v>18</v>
      </c>
      <c r="J1198" s="68">
        <v>298</v>
      </c>
      <c r="K1198" s="68">
        <v>2.8632271205999789E-5</v>
      </c>
      <c r="L1198" s="68">
        <v>2.6377966467999999E-5</v>
      </c>
      <c r="M1198" s="68">
        <v>2.7200705727999789E-5</v>
      </c>
      <c r="N1198" s="68">
        <v>3.3712717947999722E-5</v>
      </c>
      <c r="O1198" s="68">
        <v>2.7139738956959651E-5</v>
      </c>
      <c r="P1198" s="68">
        <v>2.859241183455986E-5</v>
      </c>
      <c r="Q1198" s="68">
        <v>2.8086746848299999E-5</v>
      </c>
      <c r="R1198" s="68">
        <v>3.0433010706000009E-5</v>
      </c>
      <c r="S1198" s="68">
        <v>3.0038629460000209E-5</v>
      </c>
      <c r="T1198" s="68">
        <v>4.1272379779641011E-5</v>
      </c>
      <c r="U1198" s="68">
        <v>3.0799548856268358E-5</v>
      </c>
      <c r="V1198" s="68">
        <v>4.4723749629755417E-5</v>
      </c>
      <c r="W1198" s="68">
        <v>4.8788658675398052E-5</v>
      </c>
      <c r="X1198" s="68">
        <v>4.9431796354853509E-5</v>
      </c>
      <c r="Y1198" s="68">
        <v>4.9810403774265548E-5</v>
      </c>
      <c r="Z1198" s="68">
        <v>3.4979268102797062E-5</v>
      </c>
      <c r="AA1198" s="68">
        <v>3.4977933755532179E-5</v>
      </c>
      <c r="AB1198" s="68">
        <v>3.8417378860901739E-5</v>
      </c>
      <c r="AC1198" s="68">
        <v>3.4508736471218322E-5</v>
      </c>
      <c r="AD1198" s="68">
        <v>3.2234409747327969E-5</v>
      </c>
      <c r="AE1198" s="68">
        <v>3.0820827797538381E-5</v>
      </c>
      <c r="AF1198" s="68">
        <v>3.0518293162225888E-5</v>
      </c>
      <c r="AG1198" s="68">
        <v>2.8741483814000789E-5</v>
      </c>
      <c r="AH1198" s="68" t="s">
        <v>414</v>
      </c>
    </row>
    <row r="1199" spans="1:34" s="68" customFormat="1" ht="14.5" x14ac:dyDescent="0.35">
      <c r="A1199" s="68" t="s">
        <v>832</v>
      </c>
      <c r="B1199" s="68" t="s">
        <v>41</v>
      </c>
      <c r="C1199" s="68" t="s">
        <v>10</v>
      </c>
      <c r="D1199" s="68" t="s">
        <v>42</v>
      </c>
      <c r="E1199" s="68" t="s">
        <v>12</v>
      </c>
      <c r="G1199" s="68" t="s">
        <v>14</v>
      </c>
      <c r="H1199" s="68" t="s">
        <v>1304</v>
      </c>
      <c r="I1199" s="68" t="s">
        <v>18</v>
      </c>
      <c r="J1199" s="68">
        <v>298</v>
      </c>
      <c r="K1199" s="68">
        <v>4.9083893495999638E-5</v>
      </c>
      <c r="L1199" s="68">
        <v>4.5219371087999998E-5</v>
      </c>
      <c r="M1199" s="68">
        <v>4.6629781247999639E-5</v>
      </c>
      <c r="N1199" s="68">
        <v>5.7793230767999518E-5</v>
      </c>
      <c r="O1199" s="68">
        <v>4.6525266783359401E-5</v>
      </c>
      <c r="P1199" s="68">
        <v>4.9015563144959752E-5</v>
      </c>
      <c r="Q1199" s="68">
        <v>4.8148708882800002E-5</v>
      </c>
      <c r="R1199" s="68">
        <v>5.2170875496000001E-5</v>
      </c>
      <c r="S1199" s="68">
        <v>5.1494793360000361E-5</v>
      </c>
      <c r="T1199" s="68">
        <v>7.0752651050813158E-5</v>
      </c>
      <c r="U1199" s="68">
        <v>5.279922661074576E-5</v>
      </c>
      <c r="V1199" s="68">
        <v>7.6669285079580718E-5</v>
      </c>
      <c r="W1199" s="68">
        <v>8.3637700586396634E-5</v>
      </c>
      <c r="X1199" s="68">
        <v>8.4740222322605995E-5</v>
      </c>
      <c r="Y1199" s="68">
        <v>8.5389263613026636E-5</v>
      </c>
      <c r="Z1199" s="68">
        <v>5.9964459604794948E-5</v>
      </c>
      <c r="AA1199" s="68">
        <v>5.9962172152340878E-5</v>
      </c>
      <c r="AB1199" s="68">
        <v>6.5858363761545834E-5</v>
      </c>
      <c r="AC1199" s="68">
        <v>5.9157833950659963E-5</v>
      </c>
      <c r="AD1199" s="68">
        <v>5.5258988138276517E-5</v>
      </c>
      <c r="AE1199" s="68">
        <v>5.2835704795780079E-5</v>
      </c>
      <c r="AF1199" s="68">
        <v>5.2317073992387237E-5</v>
      </c>
      <c r="AG1199" s="68">
        <v>4.927111510971564E-5</v>
      </c>
      <c r="AH1199" s="68" t="s">
        <v>414</v>
      </c>
    </row>
    <row r="1200" spans="1:34" s="68" customFormat="1" ht="14.5" x14ac:dyDescent="0.35">
      <c r="A1200" s="68" t="s">
        <v>832</v>
      </c>
      <c r="B1200" s="68" t="s">
        <v>41</v>
      </c>
      <c r="C1200" s="68" t="s">
        <v>10</v>
      </c>
      <c r="D1200" s="68" t="s">
        <v>42</v>
      </c>
      <c r="E1200" s="68" t="s">
        <v>12</v>
      </c>
      <c r="G1200" s="68" t="s">
        <v>14</v>
      </c>
      <c r="H1200" s="68" t="s">
        <v>1305</v>
      </c>
      <c r="I1200" s="68" t="s">
        <v>18</v>
      </c>
      <c r="J1200" s="68">
        <v>298</v>
      </c>
      <c r="K1200" s="68">
        <v>2.5360011639599808E-4</v>
      </c>
      <c r="L1200" s="68">
        <v>2.3363341728799999E-4</v>
      </c>
      <c r="M1200" s="68">
        <v>2.409205364479981E-4</v>
      </c>
      <c r="N1200" s="68">
        <v>2.9859835896799749E-4</v>
      </c>
      <c r="O1200" s="68">
        <v>2.4038054504735691E-4</v>
      </c>
      <c r="P1200" s="68">
        <v>2.5324707624895882E-4</v>
      </c>
      <c r="Q1200" s="68">
        <v>2.4876832922779998E-4</v>
      </c>
      <c r="R1200" s="68">
        <v>2.6954952339599999E-4</v>
      </c>
      <c r="S1200" s="68">
        <v>2.6605643236000189E-4</v>
      </c>
      <c r="T1200" s="68">
        <v>3.6555536376253463E-4</v>
      </c>
      <c r="U1200" s="68">
        <v>2.727960041555198E-4</v>
      </c>
      <c r="V1200" s="68">
        <v>3.9612463957783371E-4</v>
      </c>
      <c r="W1200" s="68">
        <v>4.3212811969638257E-4</v>
      </c>
      <c r="X1200" s="68">
        <v>4.3782448200013101E-4</v>
      </c>
      <c r="Y1200" s="68">
        <v>4.4117786200063771E-4</v>
      </c>
      <c r="Z1200" s="68">
        <v>3.0981637462477389E-4</v>
      </c>
      <c r="AA1200" s="68">
        <v>3.0980455612042792E-4</v>
      </c>
      <c r="AB1200" s="68">
        <v>3.4026821276798678E-4</v>
      </c>
      <c r="AC1200" s="68">
        <v>3.0564880874507639E-4</v>
      </c>
      <c r="AD1200" s="68">
        <v>2.8550477204776199E-4</v>
      </c>
      <c r="AE1200" s="68">
        <v>2.729844747781971E-4</v>
      </c>
      <c r="AF1200" s="68">
        <v>2.7030488229400068E-4</v>
      </c>
      <c r="AG1200" s="68">
        <v>2.5456742806686421E-4</v>
      </c>
      <c r="AH1200" s="68" t="s">
        <v>414</v>
      </c>
    </row>
    <row r="1201" spans="1:34" s="68" customFormat="1" ht="14.5" x14ac:dyDescent="0.35">
      <c r="A1201" s="68" t="s">
        <v>832</v>
      </c>
      <c r="B1201" s="68" t="s">
        <v>9</v>
      </c>
      <c r="C1201" s="68" t="s">
        <v>10</v>
      </c>
      <c r="D1201" s="68" t="s">
        <v>11</v>
      </c>
      <c r="E1201" s="68" t="s">
        <v>12</v>
      </c>
      <c r="G1201" s="68" t="s">
        <v>14</v>
      </c>
      <c r="H1201" s="68" t="s">
        <v>31</v>
      </c>
      <c r="I1201" s="68" t="s">
        <v>18</v>
      </c>
      <c r="J1201" s="68">
        <v>298</v>
      </c>
      <c r="K1201" s="68">
        <v>3.3268586853599999E-3</v>
      </c>
      <c r="L1201" s="68">
        <v>3.4296825691799999E-3</v>
      </c>
      <c r="M1201" s="68">
        <v>2.8727062383600102E-3</v>
      </c>
      <c r="N1201" s="68">
        <v>2.8347701797799998E-3</v>
      </c>
      <c r="O1201" s="68">
        <v>3.1195785184200001E-3</v>
      </c>
      <c r="P1201" s="68">
        <v>2.9480788244376E-3</v>
      </c>
      <c r="Q1201" s="68">
        <v>3.3925635550799901E-3</v>
      </c>
      <c r="R1201" s="68">
        <v>3.1858094356200001E-3</v>
      </c>
      <c r="S1201" s="68">
        <v>3.3023338336799898E-3</v>
      </c>
      <c r="T1201" s="68">
        <v>3.6485615613879598E-3</v>
      </c>
      <c r="U1201" s="68">
        <v>3.8076815728764202E-3</v>
      </c>
      <c r="V1201" s="68">
        <v>3.1091815206771502E-3</v>
      </c>
      <c r="W1201" s="68">
        <v>6.1003672379999997E-5</v>
      </c>
      <c r="X1201" s="68">
        <v>1.1034512370000001E-4</v>
      </c>
      <c r="Y1201" s="68">
        <v>3.0452235281999999E-4</v>
      </c>
      <c r="Z1201" s="68">
        <v>1.3263399197999999E-4</v>
      </c>
      <c r="AA1201" s="68">
        <v>1.167310998E-4</v>
      </c>
      <c r="AB1201" s="68">
        <v>1.6060575006E-4</v>
      </c>
      <c r="AC1201" s="68">
        <v>1.0779354936E-4</v>
      </c>
      <c r="AD1201" s="68">
        <v>9.4379150879999994E-5</v>
      </c>
      <c r="AE1201" s="68">
        <v>1.3671771246E-4</v>
      </c>
      <c r="AF1201" s="68">
        <v>1.3758356933999999E-4</v>
      </c>
      <c r="AG1201" s="68">
        <v>1.4064035201999999E-4</v>
      </c>
      <c r="AH1201" s="68" t="s">
        <v>349</v>
      </c>
    </row>
    <row r="1202" spans="1:34" s="68" customFormat="1" ht="14.5" x14ac:dyDescent="0.35">
      <c r="A1202" s="68" t="s">
        <v>832</v>
      </c>
      <c r="B1202" s="68" t="s">
        <v>41</v>
      </c>
      <c r="C1202" s="68" t="s">
        <v>10</v>
      </c>
      <c r="D1202" s="68" t="s">
        <v>42</v>
      </c>
      <c r="E1202" s="68" t="s">
        <v>12</v>
      </c>
      <c r="G1202" s="68" t="s">
        <v>14</v>
      </c>
      <c r="H1202" s="68" t="s">
        <v>1310</v>
      </c>
      <c r="I1202" s="68" t="s">
        <v>16</v>
      </c>
      <c r="J1202" s="68">
        <v>25</v>
      </c>
      <c r="K1202" s="68">
        <v>6.0300000000000009E-10</v>
      </c>
      <c r="L1202" s="68">
        <v>4.6500000000000001E-11</v>
      </c>
      <c r="M1202" s="68">
        <v>1.4250000000000021E-10</v>
      </c>
      <c r="T1202" s="68">
        <v>4.8989037255661601E-12</v>
      </c>
      <c r="Z1202" s="68">
        <v>7.6600703822050803E-10</v>
      </c>
      <c r="AA1202" s="68">
        <v>8.8460655000000005E-10</v>
      </c>
      <c r="AB1202" s="68">
        <v>3.0000000000000001E-12</v>
      </c>
      <c r="AC1202" s="68">
        <v>3.0000000000000001E-12</v>
      </c>
      <c r="AD1202" s="68">
        <v>6.6236943335939006E-10</v>
      </c>
      <c r="AH1202" s="68" t="s">
        <v>418</v>
      </c>
    </row>
    <row r="1203" spans="1:34" s="68" customFormat="1" ht="14.5" x14ac:dyDescent="0.35">
      <c r="A1203" s="68" t="s">
        <v>832</v>
      </c>
      <c r="B1203" s="68" t="s">
        <v>41</v>
      </c>
      <c r="C1203" s="68" t="s">
        <v>10</v>
      </c>
      <c r="D1203" s="68" t="s">
        <v>42</v>
      </c>
      <c r="E1203" s="68" t="s">
        <v>12</v>
      </c>
      <c r="G1203" s="68" t="s">
        <v>14</v>
      </c>
      <c r="H1203" s="68" t="s">
        <v>1346</v>
      </c>
      <c r="I1203" s="68" t="s">
        <v>16</v>
      </c>
      <c r="J1203" s="68">
        <v>25</v>
      </c>
      <c r="K1203" s="68">
        <v>6.0300000000000009E-10</v>
      </c>
      <c r="L1203" s="68">
        <v>4.6500000000000001E-11</v>
      </c>
      <c r="M1203" s="68">
        <v>1.4250000000000021E-10</v>
      </c>
      <c r="T1203" s="68">
        <v>4.8989037255661601E-12</v>
      </c>
      <c r="Z1203" s="68">
        <v>7.6600703822050803E-10</v>
      </c>
      <c r="AA1203" s="68">
        <v>8.8460655000000005E-10</v>
      </c>
      <c r="AB1203" s="68">
        <v>3.0000000000000001E-12</v>
      </c>
      <c r="AC1203" s="68">
        <v>3.0000000000000001E-12</v>
      </c>
      <c r="AD1203" s="68">
        <v>6.6236943335939006E-10</v>
      </c>
      <c r="AH1203" s="68" t="s">
        <v>418</v>
      </c>
    </row>
    <row r="1204" spans="1:34" s="68" customFormat="1" ht="14.5" x14ac:dyDescent="0.35">
      <c r="A1204" s="68" t="s">
        <v>832</v>
      </c>
      <c r="B1204" s="68" t="s">
        <v>41</v>
      </c>
      <c r="C1204" s="68" t="s">
        <v>10</v>
      </c>
      <c r="D1204" s="68" t="s">
        <v>42</v>
      </c>
      <c r="E1204" s="68" t="s">
        <v>12</v>
      </c>
      <c r="G1204" s="68" t="s">
        <v>14</v>
      </c>
      <c r="H1204" s="68" t="s">
        <v>1306</v>
      </c>
      <c r="I1204" s="68" t="s">
        <v>16</v>
      </c>
      <c r="J1204" s="68">
        <v>25</v>
      </c>
      <c r="K1204" s="68">
        <v>9.0450000000000003E-10</v>
      </c>
      <c r="L1204" s="68">
        <v>6.9750000000000005E-11</v>
      </c>
      <c r="M1204" s="68">
        <v>2.137500000000003E-10</v>
      </c>
      <c r="T1204" s="68">
        <v>7.3483555883492385E-12</v>
      </c>
      <c r="Z1204" s="68">
        <v>1.1490105573307619E-9</v>
      </c>
      <c r="AA1204" s="68">
        <v>1.3269098250000001E-9</v>
      </c>
      <c r="AB1204" s="68">
        <v>4.4999999999999998E-12</v>
      </c>
      <c r="AC1204" s="68">
        <v>4.4999999999999998E-12</v>
      </c>
      <c r="AD1204" s="68">
        <v>9.9355415003908493E-10</v>
      </c>
      <c r="AH1204" s="68" t="s">
        <v>418</v>
      </c>
    </row>
    <row r="1205" spans="1:34" s="68" customFormat="1" ht="14.5" x14ac:dyDescent="0.35">
      <c r="A1205" s="68" t="s">
        <v>832</v>
      </c>
      <c r="B1205" s="68" t="s">
        <v>41</v>
      </c>
      <c r="C1205" s="68" t="s">
        <v>10</v>
      </c>
      <c r="D1205" s="68" t="s">
        <v>42</v>
      </c>
      <c r="E1205" s="68" t="s">
        <v>12</v>
      </c>
      <c r="G1205" s="68" t="s">
        <v>14</v>
      </c>
      <c r="H1205" s="68" t="s">
        <v>1308</v>
      </c>
      <c r="I1205" s="68" t="s">
        <v>16</v>
      </c>
      <c r="J1205" s="68">
        <v>25</v>
      </c>
      <c r="K1205" s="68">
        <v>1.5075E-9</v>
      </c>
      <c r="L1205" s="68">
        <v>1.1625E-10</v>
      </c>
      <c r="M1205" s="68">
        <v>3.562500000000005E-10</v>
      </c>
      <c r="T1205" s="68">
        <v>1.22472593139154E-11</v>
      </c>
      <c r="Z1205" s="68">
        <v>1.91501759555127E-9</v>
      </c>
      <c r="AA1205" s="68">
        <v>2.2115163749999999E-9</v>
      </c>
      <c r="AB1205" s="68">
        <v>7.5E-12</v>
      </c>
      <c r="AC1205" s="68">
        <v>7.5E-12</v>
      </c>
      <c r="AD1205" s="68">
        <v>1.6559235833984751E-9</v>
      </c>
      <c r="AH1205" s="68" t="s">
        <v>418</v>
      </c>
    </row>
    <row r="1206" spans="1:34" s="68" customFormat="1" ht="14.5" x14ac:dyDescent="0.35">
      <c r="A1206" s="68" t="s">
        <v>832</v>
      </c>
      <c r="B1206" s="68" t="s">
        <v>41</v>
      </c>
      <c r="C1206" s="68" t="s">
        <v>10</v>
      </c>
      <c r="D1206" s="68" t="s">
        <v>42</v>
      </c>
      <c r="E1206" s="68" t="s">
        <v>12</v>
      </c>
      <c r="G1206" s="68" t="s">
        <v>14</v>
      </c>
      <c r="H1206" s="68" t="s">
        <v>1307</v>
      </c>
      <c r="I1206" s="68" t="s">
        <v>16</v>
      </c>
      <c r="J1206" s="68">
        <v>25</v>
      </c>
      <c r="K1206" s="68">
        <v>1.5075E-9</v>
      </c>
      <c r="L1206" s="68">
        <v>1.1625E-10</v>
      </c>
      <c r="M1206" s="68">
        <v>3.562500000000005E-10</v>
      </c>
      <c r="T1206" s="68">
        <v>1.22472593139154E-11</v>
      </c>
      <c r="Z1206" s="68">
        <v>1.91501759555127E-9</v>
      </c>
      <c r="AA1206" s="68">
        <v>2.2115163749999999E-9</v>
      </c>
      <c r="AB1206" s="68">
        <v>7.5E-12</v>
      </c>
      <c r="AC1206" s="68">
        <v>7.5E-12</v>
      </c>
      <c r="AD1206" s="68">
        <v>1.6559235833984751E-9</v>
      </c>
      <c r="AH1206" s="68" t="s">
        <v>418</v>
      </c>
    </row>
    <row r="1207" spans="1:34" s="68" customFormat="1" ht="14.5" x14ac:dyDescent="0.35">
      <c r="A1207" s="68" t="s">
        <v>832</v>
      </c>
      <c r="B1207" s="68" t="s">
        <v>41</v>
      </c>
      <c r="C1207" s="68" t="s">
        <v>10</v>
      </c>
      <c r="D1207" s="68" t="s">
        <v>42</v>
      </c>
      <c r="E1207" s="68" t="s">
        <v>12</v>
      </c>
      <c r="G1207" s="68" t="s">
        <v>14</v>
      </c>
      <c r="H1207" s="68" t="s">
        <v>1309</v>
      </c>
      <c r="I1207" s="68" t="s">
        <v>16</v>
      </c>
      <c r="J1207" s="68">
        <v>25</v>
      </c>
      <c r="K1207" s="68">
        <v>2.1105000000000009E-9</v>
      </c>
      <c r="L1207" s="68">
        <v>1.6275000000000001E-10</v>
      </c>
      <c r="M1207" s="68">
        <v>4.9875000000000079E-10</v>
      </c>
      <c r="T1207" s="68">
        <v>1.7146163039481559E-11</v>
      </c>
      <c r="Z1207" s="68">
        <v>2.6810246337717778E-9</v>
      </c>
      <c r="AA1207" s="68">
        <v>3.096122925E-9</v>
      </c>
      <c r="AB1207" s="68">
        <v>1.0499999999999999E-11</v>
      </c>
      <c r="AC1207" s="68">
        <v>1.0499999999999999E-11</v>
      </c>
      <c r="AD1207" s="68">
        <v>2.3182930167578648E-9</v>
      </c>
      <c r="AH1207" s="68" t="s">
        <v>418</v>
      </c>
    </row>
    <row r="1208" spans="1:34" s="68" customFormat="1" ht="14.5" x14ac:dyDescent="0.35">
      <c r="A1208" s="68" t="s">
        <v>832</v>
      </c>
      <c r="B1208" s="68" t="s">
        <v>41</v>
      </c>
      <c r="C1208" s="68" t="s">
        <v>10</v>
      </c>
      <c r="D1208" s="68" t="s">
        <v>42</v>
      </c>
      <c r="E1208" s="68" t="s">
        <v>12</v>
      </c>
      <c r="G1208" s="68" t="s">
        <v>14</v>
      </c>
      <c r="H1208" s="68" t="s">
        <v>1311</v>
      </c>
      <c r="I1208" s="68" t="s">
        <v>16</v>
      </c>
      <c r="J1208" s="68">
        <v>25</v>
      </c>
      <c r="K1208" s="68">
        <v>3.6180000000000001E-9</v>
      </c>
      <c r="L1208" s="68">
        <v>2.7900000000000002E-10</v>
      </c>
      <c r="M1208" s="68">
        <v>8.5500000000000118E-10</v>
      </c>
      <c r="T1208" s="68">
        <v>2.9393422353396948E-11</v>
      </c>
      <c r="Z1208" s="68">
        <v>4.5960422293230478E-9</v>
      </c>
      <c r="AA1208" s="68">
        <v>5.3076393000000003E-9</v>
      </c>
      <c r="AB1208" s="68">
        <v>1.7999999999999999E-11</v>
      </c>
      <c r="AC1208" s="68">
        <v>1.7999999999999999E-11</v>
      </c>
      <c r="AD1208" s="68">
        <v>3.9742166001563397E-9</v>
      </c>
      <c r="AH1208" s="68" t="s">
        <v>418</v>
      </c>
    </row>
    <row r="1209" spans="1:34" s="68" customFormat="1" ht="14.5" x14ac:dyDescent="0.35">
      <c r="A1209" s="68" t="s">
        <v>832</v>
      </c>
      <c r="B1209" s="68" t="s">
        <v>41</v>
      </c>
      <c r="C1209" s="68" t="s">
        <v>10</v>
      </c>
      <c r="D1209" s="68" t="s">
        <v>42</v>
      </c>
      <c r="E1209" s="68" t="s">
        <v>12</v>
      </c>
      <c r="G1209" s="68" t="s">
        <v>14</v>
      </c>
      <c r="H1209" s="68" t="s">
        <v>1312</v>
      </c>
      <c r="I1209" s="68" t="s">
        <v>16</v>
      </c>
      <c r="J1209" s="68">
        <v>25</v>
      </c>
      <c r="K1209" s="68">
        <v>1.8693000000000001E-8</v>
      </c>
      <c r="L1209" s="68">
        <v>1.4415E-9</v>
      </c>
      <c r="M1209" s="68">
        <v>4.4175000000000063E-9</v>
      </c>
      <c r="T1209" s="68">
        <v>1.5186601549255089E-10</v>
      </c>
      <c r="Z1209" s="68">
        <v>2.3746218184835751E-8</v>
      </c>
      <c r="AA1209" s="68">
        <v>2.7422803050000001E-8</v>
      </c>
      <c r="AB1209" s="68">
        <v>9.3000000000000002E-11</v>
      </c>
      <c r="AC1209" s="68">
        <v>9.3000000000000002E-11</v>
      </c>
      <c r="AD1209" s="68">
        <v>2.053345243414109E-8</v>
      </c>
      <c r="AH1209" s="68" t="s">
        <v>418</v>
      </c>
    </row>
    <row r="1210" spans="1:34" s="68" customFormat="1" ht="14.5" x14ac:dyDescent="0.35">
      <c r="A1210" s="68" t="s">
        <v>832</v>
      </c>
      <c r="B1210" s="68" t="s">
        <v>9</v>
      </c>
      <c r="C1210" s="68" t="s">
        <v>10</v>
      </c>
      <c r="D1210" s="68" t="s">
        <v>11</v>
      </c>
      <c r="E1210" s="68" t="s">
        <v>12</v>
      </c>
      <c r="G1210" s="68" t="s">
        <v>14</v>
      </c>
      <c r="H1210" s="68" t="s">
        <v>19</v>
      </c>
      <c r="I1210" s="68" t="s">
        <v>16</v>
      </c>
      <c r="J1210" s="68">
        <v>25</v>
      </c>
      <c r="K1210" s="68">
        <v>6.3772639999999997E-3</v>
      </c>
      <c r="L1210" s="68">
        <v>6.4643319999999997E-3</v>
      </c>
      <c r="M1210" s="68">
        <v>6.6360832000000002E-3</v>
      </c>
      <c r="N1210" s="68">
        <v>2.8236336000000001E-3</v>
      </c>
      <c r="O1210" s="68">
        <v>2.7985535999999998E-3</v>
      </c>
      <c r="P1210" s="68">
        <v>2.3113734720000001E-3</v>
      </c>
      <c r="Q1210" s="68">
        <v>2.7251184E-3</v>
      </c>
      <c r="R1210" s="68">
        <v>2.8460271999999902E-3</v>
      </c>
      <c r="S1210" s="68">
        <v>2.671788E-3</v>
      </c>
      <c r="T1210" s="68">
        <v>5.9596550088000001E-3</v>
      </c>
      <c r="U1210" s="68">
        <v>5.8435227839999998E-3</v>
      </c>
      <c r="V1210" s="68">
        <v>5.7540618816E-3</v>
      </c>
      <c r="W1210" s="68">
        <v>9.165E-4</v>
      </c>
      <c r="X1210" s="68">
        <v>1.0232500000000001E-3</v>
      </c>
      <c r="Y1210" s="68">
        <v>9.2440536569006297E-4</v>
      </c>
      <c r="Z1210" s="68">
        <v>1.0317293147276501E-3</v>
      </c>
      <c r="AA1210" s="68">
        <v>1.0439593698029399E-3</v>
      </c>
      <c r="AB1210" s="68">
        <v>9.4329368496991997E-4</v>
      </c>
      <c r="AC1210" s="68">
        <v>4.9982103973261098E-4</v>
      </c>
      <c r="AD1210" s="68">
        <v>8.8775000000000003E-5</v>
      </c>
      <c r="AE1210" s="68">
        <v>5.2349999999999999E-5</v>
      </c>
      <c r="AF1210" s="68">
        <v>1.4559999999999999E-4</v>
      </c>
      <c r="AG1210" s="68">
        <v>1.10875E-4</v>
      </c>
      <c r="AH1210" s="68" t="s">
        <v>347</v>
      </c>
    </row>
    <row r="1211" spans="1:34" s="68" customFormat="1" ht="14.5" x14ac:dyDescent="0.35">
      <c r="A1211" s="68" t="s">
        <v>832</v>
      </c>
      <c r="B1211" s="68" t="s">
        <v>41</v>
      </c>
      <c r="C1211" s="68" t="s">
        <v>10</v>
      </c>
      <c r="D1211" s="68" t="s">
        <v>42</v>
      </c>
      <c r="E1211" s="68" t="s">
        <v>12</v>
      </c>
      <c r="G1211" s="68" t="s">
        <v>14</v>
      </c>
      <c r="H1211" s="68" t="s">
        <v>1310</v>
      </c>
      <c r="I1211" s="68" t="s">
        <v>17</v>
      </c>
      <c r="J1211" s="68">
        <v>1</v>
      </c>
      <c r="K1211" s="68">
        <v>4.9413840000000002E-7</v>
      </c>
      <c r="L1211" s="68">
        <v>3.81052E-8</v>
      </c>
      <c r="M1211" s="68">
        <v>1.167740000000002E-7</v>
      </c>
      <c r="T1211" s="68">
        <v>4.1163846912886802E-9</v>
      </c>
      <c r="Z1211" s="68">
        <v>6.2771723425376597E-7</v>
      </c>
      <c r="AA1211" s="68">
        <v>7.2490558083999998E-7</v>
      </c>
      <c r="AB1211" s="68">
        <v>2.4584000000000001E-9</v>
      </c>
      <c r="AC1211" s="68">
        <v>2.4584000000000001E-9</v>
      </c>
      <c r="AD1211" s="68">
        <v>5.4278967165690807E-7</v>
      </c>
      <c r="AH1211" s="68" t="s">
        <v>418</v>
      </c>
    </row>
    <row r="1212" spans="1:34" s="68" customFormat="1" ht="14.5" x14ac:dyDescent="0.35">
      <c r="A1212" s="68" t="s">
        <v>832</v>
      </c>
      <c r="B1212" s="68" t="s">
        <v>41</v>
      </c>
      <c r="C1212" s="68" t="s">
        <v>10</v>
      </c>
      <c r="D1212" s="68" t="s">
        <v>42</v>
      </c>
      <c r="E1212" s="68" t="s">
        <v>12</v>
      </c>
      <c r="G1212" s="68" t="s">
        <v>14</v>
      </c>
      <c r="H1212" s="68" t="s">
        <v>1346</v>
      </c>
      <c r="I1212" s="68" t="s">
        <v>17</v>
      </c>
      <c r="J1212" s="68">
        <v>1</v>
      </c>
      <c r="K1212" s="68">
        <v>4.9413840000000002E-7</v>
      </c>
      <c r="L1212" s="68">
        <v>3.81052E-8</v>
      </c>
      <c r="M1212" s="68">
        <v>1.167740000000002E-7</v>
      </c>
      <c r="T1212" s="68">
        <v>4.1163846912886802E-9</v>
      </c>
      <c r="Z1212" s="68">
        <v>6.2771723425376597E-7</v>
      </c>
      <c r="AA1212" s="68">
        <v>7.2490558083999998E-7</v>
      </c>
      <c r="AB1212" s="68">
        <v>2.4584000000000001E-9</v>
      </c>
      <c r="AC1212" s="68">
        <v>2.4584000000000001E-9</v>
      </c>
      <c r="AD1212" s="68">
        <v>5.4278967165690807E-7</v>
      </c>
      <c r="AH1212" s="68" t="s">
        <v>418</v>
      </c>
    </row>
    <row r="1213" spans="1:34" s="68" customFormat="1" ht="14.5" x14ac:dyDescent="0.35">
      <c r="A1213" s="68" t="s">
        <v>832</v>
      </c>
      <c r="B1213" s="68" t="s">
        <v>41</v>
      </c>
      <c r="C1213" s="68" t="s">
        <v>10</v>
      </c>
      <c r="D1213" s="68" t="s">
        <v>42</v>
      </c>
      <c r="E1213" s="68" t="s">
        <v>12</v>
      </c>
      <c r="G1213" s="68" t="s">
        <v>14</v>
      </c>
      <c r="H1213" s="68" t="s">
        <v>1306</v>
      </c>
      <c r="I1213" s="68" t="s">
        <v>17</v>
      </c>
      <c r="J1213" s="68">
        <v>1</v>
      </c>
      <c r="K1213" s="68">
        <v>7.4120760000000003E-7</v>
      </c>
      <c r="L1213" s="68">
        <v>5.7157799999999997E-8</v>
      </c>
      <c r="M1213" s="68">
        <v>1.7516100000000031E-7</v>
      </c>
      <c r="T1213" s="68">
        <v>6.1745770369330203E-9</v>
      </c>
      <c r="Z1213" s="68">
        <v>9.4157585138064885E-7</v>
      </c>
      <c r="AA1213" s="68">
        <v>1.08735837126E-6</v>
      </c>
      <c r="AB1213" s="68">
        <v>3.6876E-9</v>
      </c>
      <c r="AC1213" s="68">
        <v>3.6876E-9</v>
      </c>
      <c r="AD1213" s="68">
        <v>8.1418450748536194E-7</v>
      </c>
      <c r="AH1213" s="68" t="s">
        <v>418</v>
      </c>
    </row>
    <row r="1214" spans="1:34" s="68" customFormat="1" ht="14.5" x14ac:dyDescent="0.35">
      <c r="A1214" s="68" t="s">
        <v>832</v>
      </c>
      <c r="B1214" s="68" t="s">
        <v>41</v>
      </c>
      <c r="C1214" s="68" t="s">
        <v>10</v>
      </c>
      <c r="D1214" s="68" t="s">
        <v>42</v>
      </c>
      <c r="E1214" s="68" t="s">
        <v>12</v>
      </c>
      <c r="G1214" s="68" t="s">
        <v>14</v>
      </c>
      <c r="H1214" s="68" t="s">
        <v>1308</v>
      </c>
      <c r="I1214" s="68" t="s">
        <v>17</v>
      </c>
      <c r="J1214" s="68">
        <v>1</v>
      </c>
      <c r="K1214" s="68">
        <v>1.2353460000000001E-6</v>
      </c>
      <c r="L1214" s="68">
        <v>9.5262999999999997E-8</v>
      </c>
      <c r="M1214" s="68">
        <v>2.919350000000005E-7</v>
      </c>
      <c r="T1214" s="68">
        <v>1.02909617282217E-8</v>
      </c>
      <c r="Z1214" s="68">
        <v>1.5692930856344149E-6</v>
      </c>
      <c r="AA1214" s="68">
        <v>1.8122639521E-6</v>
      </c>
      <c r="AB1214" s="68">
        <v>6.1460000000000001E-9</v>
      </c>
      <c r="AC1214" s="68">
        <v>6.1460000000000001E-9</v>
      </c>
      <c r="AD1214" s="68">
        <v>1.3569741791422699E-6</v>
      </c>
      <c r="AH1214" s="68" t="s">
        <v>418</v>
      </c>
    </row>
    <row r="1215" spans="1:34" s="68" customFormat="1" ht="14.5" x14ac:dyDescent="0.35">
      <c r="A1215" s="68" t="s">
        <v>832</v>
      </c>
      <c r="B1215" s="68" t="s">
        <v>41</v>
      </c>
      <c r="C1215" s="68" t="s">
        <v>10</v>
      </c>
      <c r="D1215" s="68" t="s">
        <v>42</v>
      </c>
      <c r="E1215" s="68" t="s">
        <v>12</v>
      </c>
      <c r="G1215" s="68" t="s">
        <v>14</v>
      </c>
      <c r="H1215" s="68" t="s">
        <v>1307</v>
      </c>
      <c r="I1215" s="68" t="s">
        <v>17</v>
      </c>
      <c r="J1215" s="68">
        <v>1</v>
      </c>
      <c r="K1215" s="68">
        <v>1.2353460000000001E-6</v>
      </c>
      <c r="L1215" s="68">
        <v>9.5262999999999997E-8</v>
      </c>
      <c r="M1215" s="68">
        <v>2.919350000000005E-7</v>
      </c>
      <c r="T1215" s="68">
        <v>1.02909617282217E-8</v>
      </c>
      <c r="Z1215" s="68">
        <v>1.5692930856344149E-6</v>
      </c>
      <c r="AA1215" s="68">
        <v>1.8122639521E-6</v>
      </c>
      <c r="AB1215" s="68">
        <v>6.1460000000000001E-9</v>
      </c>
      <c r="AC1215" s="68">
        <v>6.1460000000000001E-9</v>
      </c>
      <c r="AD1215" s="68">
        <v>1.3569741791422699E-6</v>
      </c>
      <c r="AH1215" s="68" t="s">
        <v>418</v>
      </c>
    </row>
    <row r="1216" spans="1:34" s="68" customFormat="1" ht="14.5" x14ac:dyDescent="0.35">
      <c r="A1216" s="68" t="s">
        <v>832</v>
      </c>
      <c r="B1216" s="68" t="s">
        <v>41</v>
      </c>
      <c r="C1216" s="68" t="s">
        <v>10</v>
      </c>
      <c r="D1216" s="68" t="s">
        <v>42</v>
      </c>
      <c r="E1216" s="68" t="s">
        <v>12</v>
      </c>
      <c r="G1216" s="68" t="s">
        <v>14</v>
      </c>
      <c r="H1216" s="68" t="s">
        <v>1309</v>
      </c>
      <c r="I1216" s="68" t="s">
        <v>17</v>
      </c>
      <c r="J1216" s="68">
        <v>1</v>
      </c>
      <c r="K1216" s="68">
        <v>1.7294844000000001E-6</v>
      </c>
      <c r="L1216" s="68">
        <v>1.3336819999999999E-7</v>
      </c>
      <c r="M1216" s="68">
        <v>4.0870900000000073E-7</v>
      </c>
      <c r="T1216" s="68">
        <v>1.4407346419510381E-8</v>
      </c>
      <c r="Z1216" s="68">
        <v>2.1970103198881811E-6</v>
      </c>
      <c r="AA1216" s="68">
        <v>2.5371695329399999E-6</v>
      </c>
      <c r="AB1216" s="68">
        <v>8.6044000000000006E-9</v>
      </c>
      <c r="AC1216" s="68">
        <v>8.6044000000000006E-9</v>
      </c>
      <c r="AD1216" s="68">
        <v>1.8997638507991781E-6</v>
      </c>
      <c r="AH1216" s="68" t="s">
        <v>418</v>
      </c>
    </row>
    <row r="1217" spans="1:34" s="68" customFormat="1" ht="14.5" x14ac:dyDescent="0.35">
      <c r="A1217" s="68" t="s">
        <v>832</v>
      </c>
      <c r="B1217" s="68" t="s">
        <v>41</v>
      </c>
      <c r="C1217" s="68" t="s">
        <v>10</v>
      </c>
      <c r="D1217" s="68" t="s">
        <v>42</v>
      </c>
      <c r="E1217" s="68" t="s">
        <v>12</v>
      </c>
      <c r="G1217" s="68" t="s">
        <v>14</v>
      </c>
      <c r="H1217" s="68" t="s">
        <v>1311</v>
      </c>
      <c r="I1217" s="68" t="s">
        <v>17</v>
      </c>
      <c r="J1217" s="68">
        <v>1</v>
      </c>
      <c r="K1217" s="68">
        <v>2.9648304000000001E-6</v>
      </c>
      <c r="L1217" s="68">
        <v>2.2863119999999999E-7</v>
      </c>
      <c r="M1217" s="68">
        <v>7.0064400000000112E-7</v>
      </c>
      <c r="T1217" s="68">
        <v>2.4698308147732081E-8</v>
      </c>
      <c r="Z1217" s="68">
        <v>3.766303405522595E-6</v>
      </c>
      <c r="AA1217" s="68">
        <v>4.3494334850399999E-6</v>
      </c>
      <c r="AB1217" s="68">
        <v>1.47504E-8</v>
      </c>
      <c r="AC1217" s="68">
        <v>1.47504E-8</v>
      </c>
      <c r="AD1217" s="68">
        <v>3.2567380299414482E-6</v>
      </c>
      <c r="AH1217" s="68" t="s">
        <v>418</v>
      </c>
    </row>
    <row r="1218" spans="1:34" s="68" customFormat="1" ht="14.5" x14ac:dyDescent="0.35">
      <c r="A1218" s="68" t="s">
        <v>832</v>
      </c>
      <c r="B1218" s="68" t="s">
        <v>41</v>
      </c>
      <c r="C1218" s="68" t="s">
        <v>10</v>
      </c>
      <c r="D1218" s="68" t="s">
        <v>42</v>
      </c>
      <c r="E1218" s="68" t="s">
        <v>12</v>
      </c>
      <c r="G1218" s="68" t="s">
        <v>14</v>
      </c>
      <c r="H1218" s="68" t="s">
        <v>1312</v>
      </c>
      <c r="I1218" s="68" t="s">
        <v>17</v>
      </c>
      <c r="J1218" s="68">
        <v>1</v>
      </c>
      <c r="K1218" s="68">
        <v>1.5318290400000001E-5</v>
      </c>
      <c r="L1218" s="68">
        <v>1.1812612000000001E-6</v>
      </c>
      <c r="M1218" s="68">
        <v>3.6199940000000058E-6</v>
      </c>
      <c r="T1218" s="68">
        <v>1.2760792542994911E-7</v>
      </c>
      <c r="Z1218" s="68">
        <v>1.9459234261866749E-5</v>
      </c>
      <c r="AA1218" s="68">
        <v>2.247207300604E-5</v>
      </c>
      <c r="AB1218" s="68">
        <v>7.6210400000000001E-8</v>
      </c>
      <c r="AC1218" s="68">
        <v>7.6210400000000001E-8</v>
      </c>
      <c r="AD1218" s="68">
        <v>1.6826479821364151E-5</v>
      </c>
      <c r="AH1218" s="68" t="s">
        <v>418</v>
      </c>
    </row>
    <row r="1219" spans="1:34" s="68" customFormat="1" ht="14.5" x14ac:dyDescent="0.35">
      <c r="A1219" s="68" t="s">
        <v>832</v>
      </c>
      <c r="B1219" s="68" t="s">
        <v>9</v>
      </c>
      <c r="C1219" s="68" t="s">
        <v>10</v>
      </c>
      <c r="D1219" s="68" t="s">
        <v>11</v>
      </c>
      <c r="E1219" s="68" t="s">
        <v>12</v>
      </c>
      <c r="G1219" s="68" t="s">
        <v>14</v>
      </c>
      <c r="H1219" s="68" t="s">
        <v>19</v>
      </c>
      <c r="I1219" s="68" t="s">
        <v>17</v>
      </c>
      <c r="J1219" s="68">
        <v>1</v>
      </c>
      <c r="K1219" s="68">
        <v>0.24922578887819999</v>
      </c>
      <c r="L1219" s="68">
        <v>0.25262843788035</v>
      </c>
      <c r="M1219" s="68">
        <v>0.25934053703616</v>
      </c>
      <c r="N1219" s="68">
        <v>0.11034862465518</v>
      </c>
      <c r="O1219" s="68">
        <v>0.10936848916368</v>
      </c>
      <c r="P1219" s="68">
        <v>9.0329313158643607E-2</v>
      </c>
      <c r="Q1219" s="68">
        <v>0.10649861492741999</v>
      </c>
      <c r="R1219" s="68">
        <v>0.111223774660859</v>
      </c>
      <c r="S1219" s="68">
        <v>0.10441444356314999</v>
      </c>
      <c r="T1219" s="68">
        <v>0.24818459500131301</v>
      </c>
      <c r="U1219" s="68">
        <v>0.17836869999833899</v>
      </c>
      <c r="V1219" s="68">
        <v>0.22552329716227501</v>
      </c>
      <c r="W1219" s="68">
        <v>0.26825040833098301</v>
      </c>
      <c r="X1219" s="68">
        <v>0.25350463586812799</v>
      </c>
      <c r="Y1219" s="68">
        <v>0.241074056669906</v>
      </c>
      <c r="Z1219" s="68">
        <v>0.244540053593612</v>
      </c>
      <c r="AA1219" s="68">
        <v>0.27135582250737</v>
      </c>
      <c r="AB1219" s="68">
        <v>0.21459681466712799</v>
      </c>
      <c r="AC1219" s="68">
        <v>0.18216554977168201</v>
      </c>
      <c r="AD1219" s="68">
        <v>0.21600390206343001</v>
      </c>
      <c r="AE1219" s="68">
        <v>0.21734108142345299</v>
      </c>
      <c r="AF1219" s="68">
        <v>0.21768059537496601</v>
      </c>
      <c r="AG1219" s="68">
        <v>0.22221988593252401</v>
      </c>
      <c r="AH1219" s="68" t="s">
        <v>347</v>
      </c>
    </row>
    <row r="1220" spans="1:34" s="68" customFormat="1" ht="14.5" x14ac:dyDescent="0.35">
      <c r="A1220" s="68" t="s">
        <v>832</v>
      </c>
      <c r="B1220" s="68" t="s">
        <v>41</v>
      </c>
      <c r="C1220" s="68" t="s">
        <v>10</v>
      </c>
      <c r="D1220" s="68" t="s">
        <v>42</v>
      </c>
      <c r="E1220" s="68" t="s">
        <v>12</v>
      </c>
      <c r="G1220" s="68" t="s">
        <v>14</v>
      </c>
      <c r="H1220" s="68" t="s">
        <v>1310</v>
      </c>
      <c r="I1220" s="68" t="s">
        <v>18</v>
      </c>
      <c r="J1220" s="68">
        <v>298</v>
      </c>
      <c r="K1220" s="68">
        <v>1.4375520000000019E-9</v>
      </c>
      <c r="L1220" s="68">
        <v>1.108559999999998E-10</v>
      </c>
      <c r="M1220" s="68">
        <v>3.3971999999999999E-10</v>
      </c>
      <c r="T1220" s="68">
        <v>1.167898648174974E-11</v>
      </c>
      <c r="Z1220" s="68">
        <v>1.8261607791176919E-9</v>
      </c>
      <c r="AA1220" s="68">
        <v>2.1089020151999999E-9</v>
      </c>
      <c r="AB1220" s="68">
        <v>7.1520000000000002E-12</v>
      </c>
      <c r="AC1220" s="68">
        <v>7.1520000000000002E-12</v>
      </c>
      <c r="AD1220" s="68">
        <v>1.5790887291287839E-9</v>
      </c>
      <c r="AH1220" s="68" t="s">
        <v>418</v>
      </c>
    </row>
    <row r="1221" spans="1:34" s="68" customFormat="1" ht="14.5" x14ac:dyDescent="0.35">
      <c r="A1221" s="68" t="s">
        <v>832</v>
      </c>
      <c r="B1221" s="68" t="s">
        <v>41</v>
      </c>
      <c r="C1221" s="68" t="s">
        <v>10</v>
      </c>
      <c r="D1221" s="68" t="s">
        <v>42</v>
      </c>
      <c r="E1221" s="68" t="s">
        <v>12</v>
      </c>
      <c r="G1221" s="68" t="s">
        <v>14</v>
      </c>
      <c r="H1221" s="68" t="s">
        <v>1346</v>
      </c>
      <c r="I1221" s="68" t="s">
        <v>18</v>
      </c>
      <c r="J1221" s="68">
        <v>298</v>
      </c>
      <c r="K1221" s="68">
        <v>1.4375520000000019E-9</v>
      </c>
      <c r="L1221" s="68">
        <v>1.108559999999998E-10</v>
      </c>
      <c r="M1221" s="68">
        <v>3.3971999999999999E-10</v>
      </c>
      <c r="T1221" s="68">
        <v>1.167898648174974E-11</v>
      </c>
      <c r="Z1221" s="68">
        <v>1.8261607791176919E-9</v>
      </c>
      <c r="AA1221" s="68">
        <v>2.1089020151999999E-9</v>
      </c>
      <c r="AB1221" s="68">
        <v>7.1520000000000002E-12</v>
      </c>
      <c r="AC1221" s="68">
        <v>7.1520000000000002E-12</v>
      </c>
      <c r="AD1221" s="68">
        <v>1.5790887291287839E-9</v>
      </c>
      <c r="AH1221" s="68" t="s">
        <v>418</v>
      </c>
    </row>
    <row r="1222" spans="1:34" s="68" customFormat="1" ht="14.5" x14ac:dyDescent="0.35">
      <c r="A1222" s="68" t="s">
        <v>832</v>
      </c>
      <c r="B1222" s="68" t="s">
        <v>41</v>
      </c>
      <c r="C1222" s="68" t="s">
        <v>10</v>
      </c>
      <c r="D1222" s="68" t="s">
        <v>42</v>
      </c>
      <c r="E1222" s="68" t="s">
        <v>12</v>
      </c>
      <c r="G1222" s="68" t="s">
        <v>14</v>
      </c>
      <c r="H1222" s="68" t="s">
        <v>1306</v>
      </c>
      <c r="I1222" s="68" t="s">
        <v>18</v>
      </c>
      <c r="J1222" s="68">
        <v>298</v>
      </c>
      <c r="K1222" s="68">
        <v>2.1563280000000028E-9</v>
      </c>
      <c r="L1222" s="68">
        <v>1.6628399999999969E-10</v>
      </c>
      <c r="M1222" s="68">
        <v>5.0958000000000001E-10</v>
      </c>
      <c r="T1222" s="68">
        <v>1.751847972262461E-11</v>
      </c>
      <c r="Z1222" s="68">
        <v>2.7392411686765381E-9</v>
      </c>
      <c r="AA1222" s="68">
        <v>3.1633530227999998E-9</v>
      </c>
      <c r="AB1222" s="68">
        <v>1.0728E-11</v>
      </c>
      <c r="AC1222" s="68">
        <v>1.0728E-11</v>
      </c>
      <c r="AD1222" s="68">
        <v>2.368633093693176E-9</v>
      </c>
      <c r="AH1222" s="68" t="s">
        <v>418</v>
      </c>
    </row>
    <row r="1223" spans="1:34" s="68" customFormat="1" ht="14.5" x14ac:dyDescent="0.35">
      <c r="A1223" s="68" t="s">
        <v>832</v>
      </c>
      <c r="B1223" s="68" t="s">
        <v>41</v>
      </c>
      <c r="C1223" s="68" t="s">
        <v>10</v>
      </c>
      <c r="D1223" s="68" t="s">
        <v>42</v>
      </c>
      <c r="E1223" s="68" t="s">
        <v>12</v>
      </c>
      <c r="G1223" s="68" t="s">
        <v>14</v>
      </c>
      <c r="H1223" s="68" t="s">
        <v>1308</v>
      </c>
      <c r="I1223" s="68" t="s">
        <v>18</v>
      </c>
      <c r="J1223" s="68">
        <v>298</v>
      </c>
      <c r="K1223" s="68">
        <v>3.593880000000005E-9</v>
      </c>
      <c r="L1223" s="68">
        <v>2.7713999999999952E-10</v>
      </c>
      <c r="M1223" s="68">
        <v>8.4930000000000006E-10</v>
      </c>
      <c r="T1223" s="68">
        <v>2.9197466204374362E-11</v>
      </c>
      <c r="Z1223" s="68">
        <v>4.56540194779423E-9</v>
      </c>
      <c r="AA1223" s="68">
        <v>5.2722550380000001E-9</v>
      </c>
      <c r="AB1223" s="68">
        <v>1.7880000000000001E-11</v>
      </c>
      <c r="AC1223" s="68">
        <v>1.7880000000000001E-11</v>
      </c>
      <c r="AD1223" s="68">
        <v>3.9477218228219601E-9</v>
      </c>
      <c r="AH1223" s="68" t="s">
        <v>418</v>
      </c>
    </row>
    <row r="1224" spans="1:34" s="68" customFormat="1" ht="14.5" x14ac:dyDescent="0.35">
      <c r="A1224" s="68" t="s">
        <v>832</v>
      </c>
      <c r="B1224" s="68" t="s">
        <v>41</v>
      </c>
      <c r="C1224" s="68" t="s">
        <v>10</v>
      </c>
      <c r="D1224" s="68" t="s">
        <v>42</v>
      </c>
      <c r="E1224" s="68" t="s">
        <v>12</v>
      </c>
      <c r="G1224" s="68" t="s">
        <v>14</v>
      </c>
      <c r="H1224" s="68" t="s">
        <v>1307</v>
      </c>
      <c r="I1224" s="68" t="s">
        <v>18</v>
      </c>
      <c r="J1224" s="68">
        <v>298</v>
      </c>
      <c r="K1224" s="68">
        <v>3.593880000000005E-9</v>
      </c>
      <c r="L1224" s="68">
        <v>2.7713999999999952E-10</v>
      </c>
      <c r="M1224" s="68">
        <v>8.4930000000000006E-10</v>
      </c>
      <c r="T1224" s="68">
        <v>2.9197466204374362E-11</v>
      </c>
      <c r="Z1224" s="68">
        <v>4.56540194779423E-9</v>
      </c>
      <c r="AA1224" s="68">
        <v>5.2722550380000001E-9</v>
      </c>
      <c r="AB1224" s="68">
        <v>1.7880000000000001E-11</v>
      </c>
      <c r="AC1224" s="68">
        <v>1.7880000000000001E-11</v>
      </c>
      <c r="AD1224" s="68">
        <v>3.9477218228219601E-9</v>
      </c>
      <c r="AH1224" s="68" t="s">
        <v>418</v>
      </c>
    </row>
    <row r="1225" spans="1:34" s="68" customFormat="1" ht="14.5" x14ac:dyDescent="0.35">
      <c r="A1225" s="68" t="s">
        <v>832</v>
      </c>
      <c r="B1225" s="68" t="s">
        <v>41</v>
      </c>
      <c r="C1225" s="68" t="s">
        <v>10</v>
      </c>
      <c r="D1225" s="68" t="s">
        <v>42</v>
      </c>
      <c r="E1225" s="68" t="s">
        <v>12</v>
      </c>
      <c r="G1225" s="68" t="s">
        <v>14</v>
      </c>
      <c r="H1225" s="68" t="s">
        <v>1309</v>
      </c>
      <c r="I1225" s="68" t="s">
        <v>18</v>
      </c>
      <c r="J1225" s="68">
        <v>298</v>
      </c>
      <c r="K1225" s="68">
        <v>5.0314320000000084E-9</v>
      </c>
      <c r="L1225" s="68">
        <v>3.879959999999993E-10</v>
      </c>
      <c r="M1225" s="68">
        <v>1.1890200000000001E-9</v>
      </c>
      <c r="T1225" s="68">
        <v>4.08764526861241E-11</v>
      </c>
      <c r="Z1225" s="68">
        <v>6.3915627269119224E-9</v>
      </c>
      <c r="AA1225" s="68">
        <v>7.3811570532000008E-9</v>
      </c>
      <c r="AB1225" s="68">
        <v>2.5032000000000001E-11</v>
      </c>
      <c r="AC1225" s="68">
        <v>2.5032000000000001E-11</v>
      </c>
      <c r="AD1225" s="68">
        <v>5.5268105519507446E-9</v>
      </c>
      <c r="AH1225" s="68" t="s">
        <v>418</v>
      </c>
    </row>
    <row r="1226" spans="1:34" s="68" customFormat="1" ht="14.5" x14ac:dyDescent="0.35">
      <c r="A1226" s="68" t="s">
        <v>832</v>
      </c>
      <c r="B1226" s="68" t="s">
        <v>41</v>
      </c>
      <c r="C1226" s="68" t="s">
        <v>10</v>
      </c>
      <c r="D1226" s="68" t="s">
        <v>42</v>
      </c>
      <c r="E1226" s="68" t="s">
        <v>12</v>
      </c>
      <c r="G1226" s="68" t="s">
        <v>14</v>
      </c>
      <c r="H1226" s="68" t="s">
        <v>1311</v>
      </c>
      <c r="I1226" s="68" t="s">
        <v>18</v>
      </c>
      <c r="J1226" s="68">
        <v>298</v>
      </c>
      <c r="K1226" s="68">
        <v>8.6253120000000113E-9</v>
      </c>
      <c r="L1226" s="68">
        <v>6.6513599999999887E-10</v>
      </c>
      <c r="M1226" s="68">
        <v>2.0383200000000001E-9</v>
      </c>
      <c r="T1226" s="68">
        <v>7.0073918890498442E-11</v>
      </c>
      <c r="Z1226" s="68">
        <v>1.0956964674706151E-8</v>
      </c>
      <c r="AA1226" s="68">
        <v>1.2653412091199999E-8</v>
      </c>
      <c r="AB1226" s="68">
        <v>4.2911999999999988E-11</v>
      </c>
      <c r="AC1226" s="68">
        <v>4.2911999999999988E-11</v>
      </c>
      <c r="AD1226" s="68">
        <v>9.4745323747727039E-9</v>
      </c>
      <c r="AH1226" s="68" t="s">
        <v>418</v>
      </c>
    </row>
    <row r="1227" spans="1:34" s="68" customFormat="1" ht="14.5" x14ac:dyDescent="0.35">
      <c r="A1227" s="68" t="s">
        <v>832</v>
      </c>
      <c r="B1227" s="68" t="s">
        <v>41</v>
      </c>
      <c r="C1227" s="68" t="s">
        <v>10</v>
      </c>
      <c r="D1227" s="68" t="s">
        <v>42</v>
      </c>
      <c r="E1227" s="68" t="s">
        <v>12</v>
      </c>
      <c r="G1227" s="68" t="s">
        <v>14</v>
      </c>
      <c r="H1227" s="68" t="s">
        <v>1312</v>
      </c>
      <c r="I1227" s="68" t="s">
        <v>18</v>
      </c>
      <c r="J1227" s="68">
        <v>298</v>
      </c>
      <c r="K1227" s="68">
        <v>4.4564112000000057E-8</v>
      </c>
      <c r="L1227" s="68">
        <v>3.436535999999994E-9</v>
      </c>
      <c r="M1227" s="68">
        <v>1.053132E-8</v>
      </c>
      <c r="T1227" s="68">
        <v>3.6204858093424202E-10</v>
      </c>
      <c r="Z1227" s="68">
        <v>5.6610984152648451E-8</v>
      </c>
      <c r="AA1227" s="68">
        <v>6.5375962471200005E-8</v>
      </c>
      <c r="AB1227" s="68">
        <v>2.2171199999999999E-10</v>
      </c>
      <c r="AC1227" s="68">
        <v>2.2171199999999999E-10</v>
      </c>
      <c r="AD1227" s="68">
        <v>4.8951750602992313E-8</v>
      </c>
      <c r="AH1227" s="68" t="s">
        <v>418</v>
      </c>
    </row>
    <row r="1228" spans="1:34" s="68" customFormat="1" ht="14.5" x14ac:dyDescent="0.35">
      <c r="A1228" s="68" t="s">
        <v>832</v>
      </c>
      <c r="B1228" s="68" t="s">
        <v>9</v>
      </c>
      <c r="C1228" s="68" t="s">
        <v>10</v>
      </c>
      <c r="D1228" s="68" t="s">
        <v>11</v>
      </c>
      <c r="E1228" s="68" t="s">
        <v>12</v>
      </c>
      <c r="G1228" s="68" t="s">
        <v>14</v>
      </c>
      <c r="H1228" s="68" t="s">
        <v>19</v>
      </c>
      <c r="I1228" s="68" t="s">
        <v>18</v>
      </c>
      <c r="J1228" s="68">
        <v>298</v>
      </c>
      <c r="K1228" s="68">
        <v>9.9772295280000107E-3</v>
      </c>
      <c r="L1228" s="68">
        <v>1.0113447414E-2</v>
      </c>
      <c r="M1228" s="68">
        <v>1.03821521664E-2</v>
      </c>
      <c r="N1228" s="68">
        <v>4.4175747672000002E-3</v>
      </c>
      <c r="O1228" s="68">
        <v>4.3783371072000001E-3</v>
      </c>
      <c r="P1228" s="68">
        <v>3.616143796944E-3</v>
      </c>
      <c r="Q1228" s="68">
        <v>4.2634477368000004E-3</v>
      </c>
      <c r="R1228" s="68">
        <v>4.4526095543999797E-3</v>
      </c>
      <c r="S1228" s="68">
        <v>4.1800123259999999E-3</v>
      </c>
      <c r="T1228" s="68">
        <v>9.3238802612675992E-3</v>
      </c>
      <c r="U1228" s="68">
        <v>9.1421913955679994E-3</v>
      </c>
      <c r="V1228" s="68">
        <v>9.0022670637631991E-3</v>
      </c>
      <c r="W1228" s="68">
        <v>1.433976E-3</v>
      </c>
      <c r="X1228" s="68">
        <v>1.1521276E-2</v>
      </c>
      <c r="Y1228" s="68">
        <v>7.6131745696220998E-3</v>
      </c>
      <c r="Z1228" s="68">
        <v>8.1063051878913998E-3</v>
      </c>
      <c r="AA1228" s="68">
        <v>9.0100223090566894E-3</v>
      </c>
      <c r="AB1228" s="68">
        <v>6.3472783701354401E-3</v>
      </c>
      <c r="AC1228" s="68">
        <v>1.8314831791616699E-3</v>
      </c>
      <c r="AD1228" s="68">
        <v>3.2243599999999999E-3</v>
      </c>
      <c r="AE1228" s="68">
        <v>2.9198039999999998E-3</v>
      </c>
      <c r="AF1228" s="68">
        <v>1.489106E-3</v>
      </c>
      <c r="AG1228" s="68">
        <v>6.8483379999999998E-3</v>
      </c>
      <c r="AH1228" s="68" t="s">
        <v>347</v>
      </c>
    </row>
    <row r="1229" spans="1:34" s="68" customFormat="1" ht="14.5" x14ac:dyDescent="0.35">
      <c r="A1229" s="68" t="s">
        <v>832</v>
      </c>
      <c r="B1229" s="68" t="s">
        <v>41</v>
      </c>
      <c r="C1229" s="68" t="s">
        <v>10</v>
      </c>
      <c r="D1229" s="68" t="s">
        <v>42</v>
      </c>
      <c r="E1229" s="68" t="s">
        <v>12</v>
      </c>
      <c r="G1229" s="68" t="s">
        <v>14</v>
      </c>
      <c r="H1229" s="68" t="s">
        <v>1317</v>
      </c>
      <c r="I1229" s="68" t="s">
        <v>16</v>
      </c>
      <c r="J1229" s="68">
        <v>25</v>
      </c>
      <c r="U1229" s="68">
        <v>1.382185300101628E-12</v>
      </c>
      <c r="V1229" s="68">
        <v>8.5542484937875603E-13</v>
      </c>
      <c r="W1229" s="68">
        <v>5.0486499089837799E-12</v>
      </c>
      <c r="X1229" s="68">
        <v>1.613017902429822E-10</v>
      </c>
      <c r="Y1229" s="68">
        <v>5.8791158568847203E-11</v>
      </c>
      <c r="Z1229" s="68">
        <v>4.6496322633948802E-11</v>
      </c>
      <c r="AA1229" s="68">
        <v>1.2799919120015861E-10</v>
      </c>
      <c r="AB1229" s="68">
        <v>1.38234483133429E-10</v>
      </c>
      <c r="AC1229" s="68">
        <v>1.1847899453268959E-10</v>
      </c>
      <c r="AD1229" s="68">
        <v>2.0636718313610199E-10</v>
      </c>
      <c r="AE1229" s="68">
        <v>9.4250093001604594E-11</v>
      </c>
      <c r="AF1229" s="68">
        <v>6.1705572509226798E-11</v>
      </c>
      <c r="AG1229" s="68">
        <v>2.16476649297886E-11</v>
      </c>
      <c r="AH1229" s="68" t="s">
        <v>1108</v>
      </c>
    </row>
    <row r="1230" spans="1:34" s="68" customFormat="1" ht="14.5" x14ac:dyDescent="0.35">
      <c r="A1230" s="68" t="s">
        <v>832</v>
      </c>
      <c r="B1230" s="68" t="s">
        <v>41</v>
      </c>
      <c r="C1230" s="68" t="s">
        <v>10</v>
      </c>
      <c r="D1230" s="68" t="s">
        <v>42</v>
      </c>
      <c r="E1230" s="68" t="s">
        <v>12</v>
      </c>
      <c r="G1230" s="68" t="s">
        <v>14</v>
      </c>
      <c r="H1230" s="68" t="s">
        <v>1347</v>
      </c>
      <c r="I1230" s="68" t="s">
        <v>16</v>
      </c>
      <c r="J1230" s="68">
        <v>25</v>
      </c>
      <c r="U1230" s="68">
        <v>1.382185300101628E-12</v>
      </c>
      <c r="V1230" s="68">
        <v>8.5542484937875603E-13</v>
      </c>
      <c r="W1230" s="68">
        <v>5.0486499089837799E-12</v>
      </c>
      <c r="X1230" s="68">
        <v>1.613017902429822E-10</v>
      </c>
      <c r="Y1230" s="68">
        <v>5.8791158568847203E-11</v>
      </c>
      <c r="Z1230" s="68">
        <v>4.6496322633948802E-11</v>
      </c>
      <c r="AA1230" s="68">
        <v>1.2799919120015861E-10</v>
      </c>
      <c r="AB1230" s="68">
        <v>1.38234483133429E-10</v>
      </c>
      <c r="AC1230" s="68">
        <v>1.1847899453268959E-10</v>
      </c>
      <c r="AD1230" s="68">
        <v>2.0636718313610199E-10</v>
      </c>
      <c r="AE1230" s="68">
        <v>9.4250093001604594E-11</v>
      </c>
      <c r="AF1230" s="68">
        <v>6.1705572509226798E-11</v>
      </c>
      <c r="AG1230" s="68">
        <v>2.16476649297886E-11</v>
      </c>
      <c r="AH1230" s="68" t="s">
        <v>1108</v>
      </c>
    </row>
    <row r="1231" spans="1:34" s="68" customFormat="1" ht="14.5" x14ac:dyDescent="0.35">
      <c r="A1231" s="68" t="s">
        <v>832</v>
      </c>
      <c r="B1231" s="68" t="s">
        <v>41</v>
      </c>
      <c r="C1231" s="68" t="s">
        <v>10</v>
      </c>
      <c r="D1231" s="68" t="s">
        <v>42</v>
      </c>
      <c r="E1231" s="68" t="s">
        <v>12</v>
      </c>
      <c r="G1231" s="68" t="s">
        <v>14</v>
      </c>
      <c r="H1231" s="68" t="s">
        <v>1313</v>
      </c>
      <c r="I1231" s="68" t="s">
        <v>16</v>
      </c>
      <c r="J1231" s="68">
        <v>25</v>
      </c>
      <c r="U1231" s="68">
        <v>2.0732779501524418E-12</v>
      </c>
      <c r="V1231" s="68">
        <v>1.283137274068134E-12</v>
      </c>
      <c r="W1231" s="68">
        <v>7.5729748634756698E-12</v>
      </c>
      <c r="X1231" s="68">
        <v>2.419526853644733E-10</v>
      </c>
      <c r="Y1231" s="68">
        <v>8.8186737853270798E-11</v>
      </c>
      <c r="Z1231" s="68">
        <v>6.9744483950923206E-11</v>
      </c>
      <c r="AA1231" s="68">
        <v>1.9199878680023791E-10</v>
      </c>
      <c r="AB1231" s="68">
        <v>2.0735172470014351E-10</v>
      </c>
      <c r="AC1231" s="68">
        <v>1.7771849179903439E-10</v>
      </c>
      <c r="AD1231" s="68">
        <v>3.0955077470415298E-10</v>
      </c>
      <c r="AE1231" s="68">
        <v>1.4137513950240691E-10</v>
      </c>
      <c r="AF1231" s="68">
        <v>9.2558358763840198E-11</v>
      </c>
      <c r="AG1231" s="68">
        <v>3.2471497394682893E-11</v>
      </c>
      <c r="AH1231" s="68" t="s">
        <v>1108</v>
      </c>
    </row>
    <row r="1232" spans="1:34" s="68" customFormat="1" ht="14.5" x14ac:dyDescent="0.35">
      <c r="A1232" s="68" t="s">
        <v>832</v>
      </c>
      <c r="B1232" s="68" t="s">
        <v>41</v>
      </c>
      <c r="C1232" s="68" t="s">
        <v>10</v>
      </c>
      <c r="D1232" s="68" t="s">
        <v>42</v>
      </c>
      <c r="E1232" s="68" t="s">
        <v>12</v>
      </c>
      <c r="G1232" s="68" t="s">
        <v>14</v>
      </c>
      <c r="H1232" s="68" t="s">
        <v>1315</v>
      </c>
      <c r="I1232" s="68" t="s">
        <v>16</v>
      </c>
      <c r="J1232" s="68">
        <v>25</v>
      </c>
      <c r="U1232" s="68">
        <v>3.4554632502540698E-12</v>
      </c>
      <c r="V1232" s="68">
        <v>2.1385621234468902E-12</v>
      </c>
      <c r="W1232" s="68">
        <v>1.262162477245945E-11</v>
      </c>
      <c r="X1232" s="68">
        <v>4.032544756074555E-10</v>
      </c>
      <c r="Y1232" s="68">
        <v>1.4697789642211799E-10</v>
      </c>
      <c r="Z1232" s="68">
        <v>1.16240806584872E-10</v>
      </c>
      <c r="AA1232" s="68">
        <v>3.1999797800039652E-10</v>
      </c>
      <c r="AB1232" s="68">
        <v>3.4558620783357248E-10</v>
      </c>
      <c r="AC1232" s="68">
        <v>2.9619748633172401E-10</v>
      </c>
      <c r="AD1232" s="68">
        <v>5.1591795784025502E-10</v>
      </c>
      <c r="AE1232" s="68">
        <v>2.3562523250401152E-10</v>
      </c>
      <c r="AF1232" s="68">
        <v>1.54263931273067E-10</v>
      </c>
      <c r="AG1232" s="68">
        <v>5.4119162324471499E-11</v>
      </c>
      <c r="AH1232" s="68" t="s">
        <v>1108</v>
      </c>
    </row>
    <row r="1233" spans="1:34" s="68" customFormat="1" ht="14.5" x14ac:dyDescent="0.35">
      <c r="A1233" s="68" t="s">
        <v>832</v>
      </c>
      <c r="B1233" s="68" t="s">
        <v>41</v>
      </c>
      <c r="C1233" s="68" t="s">
        <v>10</v>
      </c>
      <c r="D1233" s="68" t="s">
        <v>42</v>
      </c>
      <c r="E1233" s="68" t="s">
        <v>12</v>
      </c>
      <c r="G1233" s="68" t="s">
        <v>14</v>
      </c>
      <c r="H1233" s="68" t="s">
        <v>1314</v>
      </c>
      <c r="I1233" s="68" t="s">
        <v>16</v>
      </c>
      <c r="J1233" s="68">
        <v>25</v>
      </c>
      <c r="U1233" s="68">
        <v>3.4554632502540698E-12</v>
      </c>
      <c r="V1233" s="68">
        <v>2.1385621234468902E-12</v>
      </c>
      <c r="W1233" s="68">
        <v>1.262162477245945E-11</v>
      </c>
      <c r="X1233" s="68">
        <v>4.032544756074555E-10</v>
      </c>
      <c r="Y1233" s="68">
        <v>1.4697789642211799E-10</v>
      </c>
      <c r="Z1233" s="68">
        <v>1.16240806584872E-10</v>
      </c>
      <c r="AA1233" s="68">
        <v>3.1999797800039652E-10</v>
      </c>
      <c r="AB1233" s="68">
        <v>3.4558620783357248E-10</v>
      </c>
      <c r="AC1233" s="68">
        <v>2.9619748633172401E-10</v>
      </c>
      <c r="AD1233" s="68">
        <v>5.1591795784025502E-10</v>
      </c>
      <c r="AE1233" s="68">
        <v>2.3562523250401152E-10</v>
      </c>
      <c r="AF1233" s="68">
        <v>1.54263931273067E-10</v>
      </c>
      <c r="AG1233" s="68">
        <v>5.4119162324471499E-11</v>
      </c>
      <c r="AH1233" s="68" t="s">
        <v>1108</v>
      </c>
    </row>
    <row r="1234" spans="1:34" s="68" customFormat="1" ht="14.5" x14ac:dyDescent="0.35">
      <c r="A1234" s="68" t="s">
        <v>832</v>
      </c>
      <c r="B1234" s="68" t="s">
        <v>41</v>
      </c>
      <c r="C1234" s="68" t="s">
        <v>10</v>
      </c>
      <c r="D1234" s="68" t="s">
        <v>42</v>
      </c>
      <c r="E1234" s="68" t="s">
        <v>12</v>
      </c>
      <c r="G1234" s="68" t="s">
        <v>14</v>
      </c>
      <c r="H1234" s="68" t="s">
        <v>1316</v>
      </c>
      <c r="I1234" s="68" t="s">
        <v>16</v>
      </c>
      <c r="J1234" s="68">
        <v>25</v>
      </c>
      <c r="U1234" s="68">
        <v>4.8376485503556982E-12</v>
      </c>
      <c r="V1234" s="68">
        <v>2.993986972825646E-12</v>
      </c>
      <c r="W1234" s="68">
        <v>1.767027468144323E-11</v>
      </c>
      <c r="X1234" s="68">
        <v>5.645562658504377E-10</v>
      </c>
      <c r="Y1234" s="68">
        <v>2.057690549909652E-10</v>
      </c>
      <c r="Z1234" s="68">
        <v>1.627371292188208E-10</v>
      </c>
      <c r="AA1234" s="68">
        <v>4.4799716920055508E-10</v>
      </c>
      <c r="AB1234" s="68">
        <v>4.838206909670015E-10</v>
      </c>
      <c r="AC1234" s="68">
        <v>4.1467648086441361E-10</v>
      </c>
      <c r="AD1234" s="68">
        <v>7.2228514097635711E-10</v>
      </c>
      <c r="AE1234" s="68">
        <v>3.2987532550561613E-10</v>
      </c>
      <c r="AF1234" s="68">
        <v>2.1596950378229379E-10</v>
      </c>
      <c r="AG1234" s="68">
        <v>7.5766827254260106E-11</v>
      </c>
      <c r="AH1234" s="68" t="s">
        <v>1108</v>
      </c>
    </row>
    <row r="1235" spans="1:34" s="68" customFormat="1" ht="14.5" x14ac:dyDescent="0.35">
      <c r="A1235" s="68" t="s">
        <v>832</v>
      </c>
      <c r="B1235" s="68" t="s">
        <v>41</v>
      </c>
      <c r="C1235" s="68" t="s">
        <v>10</v>
      </c>
      <c r="D1235" s="68" t="s">
        <v>42</v>
      </c>
      <c r="E1235" s="68" t="s">
        <v>12</v>
      </c>
      <c r="G1235" s="68" t="s">
        <v>14</v>
      </c>
      <c r="H1235" s="68" t="s">
        <v>1318</v>
      </c>
      <c r="I1235" s="68" t="s">
        <v>16</v>
      </c>
      <c r="J1235" s="68">
        <v>25</v>
      </c>
      <c r="U1235" s="68">
        <v>8.2931118006097672E-12</v>
      </c>
      <c r="V1235" s="68">
        <v>5.1325490962725358E-12</v>
      </c>
      <c r="W1235" s="68">
        <v>3.0291899453902679E-11</v>
      </c>
      <c r="X1235" s="68">
        <v>9.6781074145789319E-10</v>
      </c>
      <c r="Y1235" s="68">
        <v>3.5274695141308319E-10</v>
      </c>
      <c r="Z1235" s="68">
        <v>2.7897793580369282E-10</v>
      </c>
      <c r="AA1235" s="68">
        <v>7.6799514720095154E-10</v>
      </c>
      <c r="AB1235" s="68">
        <v>8.2940689880057392E-10</v>
      </c>
      <c r="AC1235" s="68">
        <v>7.1087396719613757E-10</v>
      </c>
      <c r="AD1235" s="68">
        <v>1.2382030988166119E-9</v>
      </c>
      <c r="AE1235" s="68">
        <v>5.6550055800962754E-10</v>
      </c>
      <c r="AF1235" s="68">
        <v>3.7023343505536079E-10</v>
      </c>
      <c r="AG1235" s="68">
        <v>1.298859895787316E-10</v>
      </c>
      <c r="AH1235" s="68" t="s">
        <v>1108</v>
      </c>
    </row>
    <row r="1236" spans="1:34" s="68" customFormat="1" ht="14.5" x14ac:dyDescent="0.35">
      <c r="A1236" s="68" t="s">
        <v>832</v>
      </c>
      <c r="B1236" s="68" t="s">
        <v>41</v>
      </c>
      <c r="C1236" s="68" t="s">
        <v>10</v>
      </c>
      <c r="D1236" s="68" t="s">
        <v>42</v>
      </c>
      <c r="E1236" s="68" t="s">
        <v>12</v>
      </c>
      <c r="G1236" s="68" t="s">
        <v>14</v>
      </c>
      <c r="H1236" s="68" t="s">
        <v>1319</v>
      </c>
      <c r="I1236" s="68" t="s">
        <v>16</v>
      </c>
      <c r="J1236" s="68">
        <v>25</v>
      </c>
      <c r="U1236" s="68">
        <v>4.2847744303150472E-11</v>
      </c>
      <c r="V1236" s="68">
        <v>2.651817033074143E-11</v>
      </c>
      <c r="W1236" s="68">
        <v>1.5650814717849721E-10</v>
      </c>
      <c r="X1236" s="68">
        <v>5.0003554975324484E-9</v>
      </c>
      <c r="Y1236" s="68">
        <v>1.8225259156342631E-9</v>
      </c>
      <c r="Z1236" s="68">
        <v>1.4413860016524131E-9</v>
      </c>
      <c r="AA1236" s="68">
        <v>3.9679749272049163E-9</v>
      </c>
      <c r="AB1236" s="68">
        <v>4.2852689771362991E-9</v>
      </c>
      <c r="AC1236" s="68">
        <v>3.672848830513377E-9</v>
      </c>
      <c r="AD1236" s="68">
        <v>6.3973826772191619E-9</v>
      </c>
      <c r="AE1236" s="68">
        <v>2.9217528830497419E-9</v>
      </c>
      <c r="AF1236" s="68">
        <v>1.9128727477860311E-9</v>
      </c>
      <c r="AG1236" s="68">
        <v>6.7107761282344653E-10</v>
      </c>
      <c r="AH1236" s="68" t="s">
        <v>1108</v>
      </c>
    </row>
    <row r="1237" spans="1:34" s="68" customFormat="1" ht="14.5" x14ac:dyDescent="0.35">
      <c r="A1237" s="68" t="s">
        <v>832</v>
      </c>
      <c r="B1237" s="68" t="s">
        <v>9</v>
      </c>
      <c r="C1237" s="68" t="s">
        <v>10</v>
      </c>
      <c r="D1237" s="68" t="s">
        <v>11</v>
      </c>
      <c r="E1237" s="68" t="s">
        <v>12</v>
      </c>
      <c r="G1237" s="68" t="s">
        <v>14</v>
      </c>
      <c r="H1237" s="68" t="s">
        <v>20</v>
      </c>
      <c r="I1237" s="68" t="s">
        <v>16</v>
      </c>
      <c r="J1237" s="68">
        <v>25</v>
      </c>
      <c r="K1237" s="68">
        <v>1.4230635875E-2</v>
      </c>
      <c r="L1237" s="68">
        <v>1.6934233699999999E-2</v>
      </c>
      <c r="M1237" s="68">
        <v>1.00689103250001E-2</v>
      </c>
      <c r="N1237" s="68">
        <v>1.0146804199999899E-2</v>
      </c>
      <c r="O1237" s="68">
        <v>1.17493369999999E-2</v>
      </c>
      <c r="P1237" s="68">
        <v>9.6536334759999703E-3</v>
      </c>
      <c r="Q1237" s="68">
        <v>1.1102336024999999E-2</v>
      </c>
      <c r="R1237" s="68">
        <v>1.23793254500001E-2</v>
      </c>
      <c r="S1237" s="68">
        <v>1.2378974575000101E-2</v>
      </c>
      <c r="T1237" s="68">
        <v>1.1349975835291799E-2</v>
      </c>
      <c r="U1237" s="68">
        <v>9.3902239553026196E-3</v>
      </c>
      <c r="V1237" s="68">
        <v>6.2826080740499999E-3</v>
      </c>
      <c r="W1237" s="68">
        <v>1.05784750641715E-2</v>
      </c>
      <c r="X1237" s="68">
        <v>1.0123375278145901E-2</v>
      </c>
      <c r="Y1237" s="68">
        <v>1.03615280835271E-2</v>
      </c>
      <c r="Z1237" s="68">
        <v>1.0020978597154E-2</v>
      </c>
      <c r="AA1237" s="68">
        <v>7.2642045856581702E-3</v>
      </c>
      <c r="AB1237" s="68">
        <v>6.4704591083907196E-3</v>
      </c>
      <c r="AC1237" s="68">
        <v>8.5562703474803894E-3</v>
      </c>
      <c r="AD1237" s="68">
        <v>6.9060152300386502E-3</v>
      </c>
      <c r="AE1237" s="68">
        <v>8.0311703911562608E-3</v>
      </c>
      <c r="AF1237" s="68">
        <v>8.5879987695598303E-3</v>
      </c>
      <c r="AG1237" s="68">
        <v>9.4850617739885394E-3</v>
      </c>
      <c r="AH1237" s="68" t="s">
        <v>387</v>
      </c>
    </row>
    <row r="1238" spans="1:34" s="68" customFormat="1" ht="14.5" x14ac:dyDescent="0.35">
      <c r="A1238" s="68" t="s">
        <v>832</v>
      </c>
      <c r="B1238" s="68" t="s">
        <v>41</v>
      </c>
      <c r="C1238" s="68" t="s">
        <v>10</v>
      </c>
      <c r="D1238" s="68" t="s">
        <v>42</v>
      </c>
      <c r="E1238" s="68" t="s">
        <v>12</v>
      </c>
      <c r="G1238" s="68" t="s">
        <v>14</v>
      </c>
      <c r="H1238" s="68" t="s">
        <v>1317</v>
      </c>
      <c r="I1238" s="68" t="s">
        <v>18</v>
      </c>
      <c r="J1238" s="68">
        <v>298</v>
      </c>
      <c r="U1238" s="68">
        <v>3.2951297554422799E-12</v>
      </c>
      <c r="V1238" s="68">
        <v>2.03933284091896E-12</v>
      </c>
      <c r="W1238" s="68">
        <v>1.203598138301734E-11</v>
      </c>
      <c r="X1238" s="68">
        <v>3.8454346793927001E-10</v>
      </c>
      <c r="Y1238" s="68">
        <v>1.401581220281314E-10</v>
      </c>
      <c r="Z1238" s="68">
        <v>1.1084723315933399E-10</v>
      </c>
      <c r="AA1238" s="68">
        <v>3.0515007182117799E-10</v>
      </c>
      <c r="AB1238" s="68">
        <v>3.29551007790094E-10</v>
      </c>
      <c r="AC1238" s="68">
        <v>2.8245392296593201E-10</v>
      </c>
      <c r="AD1238" s="68">
        <v>4.9197936459646599E-10</v>
      </c>
      <c r="AE1238" s="68">
        <v>2.2469222171582601E-10</v>
      </c>
      <c r="AF1238" s="68">
        <v>1.4710608486199681E-10</v>
      </c>
      <c r="AG1238" s="68">
        <v>5.1608033192616003E-11</v>
      </c>
      <c r="AH1238" s="68" t="s">
        <v>1108</v>
      </c>
    </row>
    <row r="1239" spans="1:34" s="68" customFormat="1" ht="14.5" x14ac:dyDescent="0.35">
      <c r="A1239" s="68" t="s">
        <v>832</v>
      </c>
      <c r="B1239" s="68" t="s">
        <v>41</v>
      </c>
      <c r="C1239" s="68" t="s">
        <v>10</v>
      </c>
      <c r="D1239" s="68" t="s">
        <v>42</v>
      </c>
      <c r="E1239" s="68" t="s">
        <v>12</v>
      </c>
      <c r="G1239" s="68" t="s">
        <v>14</v>
      </c>
      <c r="H1239" s="68" t="s">
        <v>1347</v>
      </c>
      <c r="I1239" s="68" t="s">
        <v>18</v>
      </c>
      <c r="J1239" s="68">
        <v>298</v>
      </c>
      <c r="U1239" s="68">
        <v>3.2951297554422799E-12</v>
      </c>
      <c r="V1239" s="68">
        <v>2.03933284091896E-12</v>
      </c>
      <c r="W1239" s="68">
        <v>1.203598138301734E-11</v>
      </c>
      <c r="X1239" s="68">
        <v>3.8454346793927001E-10</v>
      </c>
      <c r="Y1239" s="68">
        <v>1.401581220281314E-10</v>
      </c>
      <c r="Z1239" s="68">
        <v>1.1084723315933399E-10</v>
      </c>
      <c r="AA1239" s="68">
        <v>3.0515007182117799E-10</v>
      </c>
      <c r="AB1239" s="68">
        <v>3.29551007790094E-10</v>
      </c>
      <c r="AC1239" s="68">
        <v>2.8245392296593201E-10</v>
      </c>
      <c r="AD1239" s="68">
        <v>4.9197936459646599E-10</v>
      </c>
      <c r="AE1239" s="68">
        <v>2.2469222171582601E-10</v>
      </c>
      <c r="AF1239" s="68">
        <v>1.4710608486199681E-10</v>
      </c>
      <c r="AG1239" s="68">
        <v>5.1608033192616003E-11</v>
      </c>
      <c r="AH1239" s="68" t="s">
        <v>1108</v>
      </c>
    </row>
    <row r="1240" spans="1:34" s="68" customFormat="1" ht="14.5" x14ac:dyDescent="0.35">
      <c r="A1240" s="68" t="s">
        <v>832</v>
      </c>
      <c r="B1240" s="68" t="s">
        <v>41</v>
      </c>
      <c r="C1240" s="68" t="s">
        <v>10</v>
      </c>
      <c r="D1240" s="68" t="s">
        <v>42</v>
      </c>
      <c r="E1240" s="68" t="s">
        <v>12</v>
      </c>
      <c r="G1240" s="68" t="s">
        <v>14</v>
      </c>
      <c r="H1240" s="68" t="s">
        <v>1313</v>
      </c>
      <c r="I1240" s="68" t="s">
        <v>18</v>
      </c>
      <c r="J1240" s="68">
        <v>298</v>
      </c>
      <c r="U1240" s="68">
        <v>4.9426946331634197E-12</v>
      </c>
      <c r="V1240" s="68">
        <v>3.0589992613784402E-12</v>
      </c>
      <c r="W1240" s="68">
        <v>1.8053972074526011E-11</v>
      </c>
      <c r="X1240" s="68">
        <v>5.7681520190890497E-10</v>
      </c>
      <c r="Y1240" s="68">
        <v>2.1023718304219709E-10</v>
      </c>
      <c r="Z1240" s="68">
        <v>1.6627084973900099E-10</v>
      </c>
      <c r="AA1240" s="68">
        <v>4.5772510773176701E-10</v>
      </c>
      <c r="AB1240" s="68">
        <v>4.9432651168514098E-10</v>
      </c>
      <c r="AC1240" s="68">
        <v>4.2368088444889799E-10</v>
      </c>
      <c r="AD1240" s="68">
        <v>7.3796904689469894E-10</v>
      </c>
      <c r="AE1240" s="68">
        <v>3.3703833257373899E-10</v>
      </c>
      <c r="AF1240" s="68">
        <v>2.2065912729299519E-10</v>
      </c>
      <c r="AG1240" s="68">
        <v>7.7412049788924008E-11</v>
      </c>
      <c r="AH1240" s="68" t="s">
        <v>1108</v>
      </c>
    </row>
    <row r="1241" spans="1:34" s="68" customFormat="1" ht="14.5" x14ac:dyDescent="0.35">
      <c r="A1241" s="68" t="s">
        <v>832</v>
      </c>
      <c r="B1241" s="68" t="s">
        <v>41</v>
      </c>
      <c r="C1241" s="68" t="s">
        <v>10</v>
      </c>
      <c r="D1241" s="68" t="s">
        <v>42</v>
      </c>
      <c r="E1241" s="68" t="s">
        <v>12</v>
      </c>
      <c r="G1241" s="68" t="s">
        <v>14</v>
      </c>
      <c r="H1241" s="68" t="s">
        <v>1315</v>
      </c>
      <c r="I1241" s="68" t="s">
        <v>18</v>
      </c>
      <c r="J1241" s="68">
        <v>298</v>
      </c>
      <c r="U1241" s="68">
        <v>8.2378243886057016E-12</v>
      </c>
      <c r="V1241" s="68">
        <v>5.0983321022974002E-12</v>
      </c>
      <c r="W1241" s="68">
        <v>3.0089953457543351E-11</v>
      </c>
      <c r="X1241" s="68">
        <v>9.6135866984817508E-10</v>
      </c>
      <c r="Y1241" s="68">
        <v>3.5039530507032852E-10</v>
      </c>
      <c r="Z1241" s="68">
        <v>2.7711808289833499E-10</v>
      </c>
      <c r="AA1241" s="68">
        <v>7.6287517955294506E-10</v>
      </c>
      <c r="AB1241" s="68">
        <v>8.2387751947523493E-10</v>
      </c>
      <c r="AC1241" s="68">
        <v>7.0613480741483005E-10</v>
      </c>
      <c r="AD1241" s="68">
        <v>1.2299484114911649E-9</v>
      </c>
      <c r="AE1241" s="68">
        <v>5.6173055428956505E-10</v>
      </c>
      <c r="AF1241" s="68">
        <v>3.677652121549921E-10</v>
      </c>
      <c r="AG1241" s="68">
        <v>1.2902008298154E-10</v>
      </c>
      <c r="AH1241" s="68" t="s">
        <v>1108</v>
      </c>
    </row>
    <row r="1242" spans="1:34" s="68" customFormat="1" ht="14.5" x14ac:dyDescent="0.35">
      <c r="A1242" s="68" t="s">
        <v>832</v>
      </c>
      <c r="B1242" s="68" t="s">
        <v>41</v>
      </c>
      <c r="C1242" s="68" t="s">
        <v>10</v>
      </c>
      <c r="D1242" s="68" t="s">
        <v>42</v>
      </c>
      <c r="E1242" s="68" t="s">
        <v>12</v>
      </c>
      <c r="G1242" s="68" t="s">
        <v>14</v>
      </c>
      <c r="H1242" s="68" t="s">
        <v>1314</v>
      </c>
      <c r="I1242" s="68" t="s">
        <v>18</v>
      </c>
      <c r="J1242" s="68">
        <v>298</v>
      </c>
      <c r="U1242" s="68">
        <v>8.2378243886057016E-12</v>
      </c>
      <c r="V1242" s="68">
        <v>5.0983321022974002E-12</v>
      </c>
      <c r="W1242" s="68">
        <v>3.0089953457543351E-11</v>
      </c>
      <c r="X1242" s="68">
        <v>9.6135866984817508E-10</v>
      </c>
      <c r="Y1242" s="68">
        <v>3.5039530507032852E-10</v>
      </c>
      <c r="Z1242" s="68">
        <v>2.7711808289833499E-10</v>
      </c>
      <c r="AA1242" s="68">
        <v>7.6287517955294506E-10</v>
      </c>
      <c r="AB1242" s="68">
        <v>8.2387751947523493E-10</v>
      </c>
      <c r="AC1242" s="68">
        <v>7.0613480741483005E-10</v>
      </c>
      <c r="AD1242" s="68">
        <v>1.2299484114911649E-9</v>
      </c>
      <c r="AE1242" s="68">
        <v>5.6173055428956505E-10</v>
      </c>
      <c r="AF1242" s="68">
        <v>3.677652121549921E-10</v>
      </c>
      <c r="AG1242" s="68">
        <v>1.2902008298154E-10</v>
      </c>
      <c r="AH1242" s="68" t="s">
        <v>1108</v>
      </c>
    </row>
    <row r="1243" spans="1:34" s="68" customFormat="1" ht="14.5" x14ac:dyDescent="0.35">
      <c r="A1243" s="68" t="s">
        <v>832</v>
      </c>
      <c r="B1243" s="68" t="s">
        <v>41</v>
      </c>
      <c r="C1243" s="68" t="s">
        <v>10</v>
      </c>
      <c r="D1243" s="68" t="s">
        <v>42</v>
      </c>
      <c r="E1243" s="68" t="s">
        <v>12</v>
      </c>
      <c r="G1243" s="68" t="s">
        <v>14</v>
      </c>
      <c r="H1243" s="68" t="s">
        <v>1316</v>
      </c>
      <c r="I1243" s="68" t="s">
        <v>18</v>
      </c>
      <c r="J1243" s="68">
        <v>298</v>
      </c>
      <c r="U1243" s="68">
        <v>1.153295414404798E-11</v>
      </c>
      <c r="V1243" s="68">
        <v>7.1376649432163614E-12</v>
      </c>
      <c r="W1243" s="68">
        <v>4.2125934840560691E-11</v>
      </c>
      <c r="X1243" s="68">
        <v>1.345902137787445E-9</v>
      </c>
      <c r="Y1243" s="68">
        <v>4.905534270984599E-10</v>
      </c>
      <c r="Z1243" s="68">
        <v>3.8796531605766898E-10</v>
      </c>
      <c r="AA1243" s="68">
        <v>1.068025251374123E-9</v>
      </c>
      <c r="AB1243" s="68">
        <v>1.153428527265329E-9</v>
      </c>
      <c r="AC1243" s="68">
        <v>9.8858873038076212E-10</v>
      </c>
      <c r="AD1243" s="68">
        <v>1.721927776087631E-9</v>
      </c>
      <c r="AE1243" s="68">
        <v>7.86422776005391E-10</v>
      </c>
      <c r="AF1243" s="68">
        <v>5.1487129701698891E-10</v>
      </c>
      <c r="AG1243" s="68">
        <v>1.80628116174156E-10</v>
      </c>
      <c r="AH1243" s="68" t="s">
        <v>1108</v>
      </c>
    </row>
    <row r="1244" spans="1:34" s="68" customFormat="1" ht="14.5" x14ac:dyDescent="0.35">
      <c r="A1244" s="68" t="s">
        <v>832</v>
      </c>
      <c r="B1244" s="68" t="s">
        <v>41</v>
      </c>
      <c r="C1244" s="68" t="s">
        <v>10</v>
      </c>
      <c r="D1244" s="68" t="s">
        <v>42</v>
      </c>
      <c r="E1244" s="68" t="s">
        <v>12</v>
      </c>
      <c r="G1244" s="68" t="s">
        <v>14</v>
      </c>
      <c r="H1244" s="68" t="s">
        <v>1318</v>
      </c>
      <c r="I1244" s="68" t="s">
        <v>18</v>
      </c>
      <c r="J1244" s="68">
        <v>298</v>
      </c>
      <c r="U1244" s="68">
        <v>1.9770778532653679E-11</v>
      </c>
      <c r="V1244" s="68">
        <v>1.2235997045513761E-11</v>
      </c>
      <c r="W1244" s="68">
        <v>7.221588829810403E-11</v>
      </c>
      <c r="X1244" s="68">
        <v>2.3072608076356199E-9</v>
      </c>
      <c r="Y1244" s="68">
        <v>8.4094873216878837E-10</v>
      </c>
      <c r="Z1244" s="68">
        <v>6.6508339895600397E-10</v>
      </c>
      <c r="AA1244" s="68">
        <v>1.8309004309270681E-9</v>
      </c>
      <c r="AB1244" s="68">
        <v>1.9773060467405639E-9</v>
      </c>
      <c r="AC1244" s="68">
        <v>1.694723537795592E-9</v>
      </c>
      <c r="AD1244" s="68">
        <v>2.9518761875787962E-9</v>
      </c>
      <c r="AE1244" s="68">
        <v>1.3481533302949559E-9</v>
      </c>
      <c r="AF1244" s="68">
        <v>8.8263650917198076E-10</v>
      </c>
      <c r="AG1244" s="68">
        <v>3.0964819915569598E-10</v>
      </c>
      <c r="AH1244" s="68" t="s">
        <v>1108</v>
      </c>
    </row>
    <row r="1245" spans="1:34" s="68" customFormat="1" ht="14.5" x14ac:dyDescent="0.35">
      <c r="A1245" s="68" t="s">
        <v>832</v>
      </c>
      <c r="B1245" s="68" t="s">
        <v>41</v>
      </c>
      <c r="C1245" s="68" t="s">
        <v>10</v>
      </c>
      <c r="D1245" s="68" t="s">
        <v>42</v>
      </c>
      <c r="E1245" s="68" t="s">
        <v>12</v>
      </c>
      <c r="G1245" s="68" t="s">
        <v>14</v>
      </c>
      <c r="H1245" s="68" t="s">
        <v>1319</v>
      </c>
      <c r="I1245" s="68" t="s">
        <v>18</v>
      </c>
      <c r="J1245" s="68">
        <v>298</v>
      </c>
      <c r="U1245" s="68">
        <v>1.021490224187107E-10</v>
      </c>
      <c r="V1245" s="68">
        <v>6.3219318068487759E-11</v>
      </c>
      <c r="W1245" s="68">
        <v>3.7311542287353748E-10</v>
      </c>
      <c r="X1245" s="68">
        <v>1.192084750611737E-8</v>
      </c>
      <c r="Y1245" s="68">
        <v>4.3449017828720727E-9</v>
      </c>
      <c r="Z1245" s="68">
        <v>3.436264227939354E-9</v>
      </c>
      <c r="AA1245" s="68">
        <v>9.4596522264565182E-9</v>
      </c>
      <c r="AB1245" s="68">
        <v>1.021608124149291E-8</v>
      </c>
      <c r="AC1245" s="68">
        <v>8.7560716119438929E-9</v>
      </c>
      <c r="AD1245" s="68">
        <v>1.5251360302490452E-8</v>
      </c>
      <c r="AE1245" s="68">
        <v>6.9654588731906054E-9</v>
      </c>
      <c r="AF1245" s="68">
        <v>4.5602886307219009E-9</v>
      </c>
      <c r="AG1245" s="68">
        <v>1.5998490289710959E-9</v>
      </c>
      <c r="AH1245" s="68" t="s">
        <v>1108</v>
      </c>
    </row>
    <row r="1246" spans="1:34" s="68" customFormat="1" ht="14.5" x14ac:dyDescent="0.35">
      <c r="A1246" s="68" t="s">
        <v>832</v>
      </c>
      <c r="B1246" s="68" t="s">
        <v>9</v>
      </c>
      <c r="C1246" s="68" t="s">
        <v>10</v>
      </c>
      <c r="D1246" s="68" t="s">
        <v>11</v>
      </c>
      <c r="E1246" s="68" t="s">
        <v>12</v>
      </c>
      <c r="G1246" s="68" t="s">
        <v>14</v>
      </c>
      <c r="H1246" s="68" t="s">
        <v>20</v>
      </c>
      <c r="I1246" s="68" t="s">
        <v>17</v>
      </c>
      <c r="J1246" s="68">
        <v>1</v>
      </c>
      <c r="K1246" s="68">
        <v>30.180332563699999</v>
      </c>
      <c r="L1246" s="68">
        <v>35.914122830959997</v>
      </c>
      <c r="M1246" s="68">
        <v>21.354145017260102</v>
      </c>
      <c r="N1246" s="68">
        <v>21.519342347359899</v>
      </c>
      <c r="O1246" s="68">
        <v>24.917993909599801</v>
      </c>
      <c r="P1246" s="68">
        <v>20.473425875900698</v>
      </c>
      <c r="Q1246" s="68">
        <v>23.5458342418199</v>
      </c>
      <c r="R1246" s="68">
        <v>26.254073414360199</v>
      </c>
      <c r="S1246" s="68">
        <v>26.253329278660299</v>
      </c>
      <c r="T1246" s="68">
        <v>24.440530596721299</v>
      </c>
      <c r="U1246" s="68">
        <v>18.8441044652862</v>
      </c>
      <c r="V1246" s="68">
        <v>14.208673650994101</v>
      </c>
      <c r="W1246" s="68">
        <v>22.8562192054919</v>
      </c>
      <c r="X1246" s="68">
        <v>21.6431485345536</v>
      </c>
      <c r="Y1246" s="68">
        <v>22.152570557156199</v>
      </c>
      <c r="Z1246" s="68">
        <v>21.420975262317</v>
      </c>
      <c r="AA1246" s="68">
        <v>15.479011893362699</v>
      </c>
      <c r="AB1246" s="68">
        <v>13.807844100869399</v>
      </c>
      <c r="AC1246" s="68">
        <v>14.799696012954699</v>
      </c>
      <c r="AD1246" s="68">
        <v>14.2825071440235</v>
      </c>
      <c r="AE1246" s="68">
        <v>17.091358201128202</v>
      </c>
      <c r="AF1246" s="68">
        <v>18.418899314331199</v>
      </c>
      <c r="AG1246" s="68">
        <v>18.4748197042396</v>
      </c>
      <c r="AH1246" s="68" t="s">
        <v>387</v>
      </c>
    </row>
    <row r="1247" spans="1:34" s="68" customFormat="1" ht="14.5" x14ac:dyDescent="0.35">
      <c r="A1247" s="68" t="s">
        <v>832</v>
      </c>
      <c r="B1247" s="68" t="s">
        <v>9</v>
      </c>
      <c r="C1247" s="68" t="s">
        <v>10</v>
      </c>
      <c r="D1247" s="68" t="s">
        <v>11</v>
      </c>
      <c r="E1247" s="68" t="s">
        <v>12</v>
      </c>
      <c r="G1247" s="68" t="s">
        <v>14</v>
      </c>
      <c r="H1247" s="68" t="s">
        <v>20</v>
      </c>
      <c r="I1247" s="68" t="s">
        <v>18</v>
      </c>
      <c r="J1247" s="68">
        <v>298</v>
      </c>
      <c r="K1247" s="68">
        <v>1.6962917963E-2</v>
      </c>
      <c r="L1247" s="68">
        <v>2.01856065704E-2</v>
      </c>
      <c r="M1247" s="68">
        <v>1.20021411074001E-2</v>
      </c>
      <c r="N1247" s="68">
        <v>1.2094990606399901E-2</v>
      </c>
      <c r="O1247" s="68">
        <v>1.4005209703999899E-2</v>
      </c>
      <c r="P1247" s="68">
        <v>1.1507131103392E-2</v>
      </c>
      <c r="Q1247" s="68">
        <v>1.32339845418E-2</v>
      </c>
      <c r="R1247" s="68">
        <v>1.47561559364001E-2</v>
      </c>
      <c r="S1247" s="68">
        <v>1.4755737693400099E-2</v>
      </c>
      <c r="T1247" s="68">
        <v>1.3529171195667799E-2</v>
      </c>
      <c r="U1247" s="68">
        <v>1.1193146954720699E-2</v>
      </c>
      <c r="V1247" s="68">
        <v>7.4867748691575999E-3</v>
      </c>
      <c r="W1247" s="68">
        <v>1.26360821922524E-2</v>
      </c>
      <c r="X1247" s="68">
        <v>1.206703055155E-2</v>
      </c>
      <c r="Y1247" s="68">
        <v>1.23506940623683E-2</v>
      </c>
      <c r="Z1247" s="68">
        <v>1.19450214344562E-2</v>
      </c>
      <c r="AA1247" s="68">
        <v>8.6589199461045308E-3</v>
      </c>
      <c r="AB1247" s="68">
        <v>7.7127902074017301E-3</v>
      </c>
      <c r="AC1247" s="68">
        <v>8.2761427745966301E-3</v>
      </c>
      <c r="AD1247" s="68">
        <v>8.0107647542060796E-3</v>
      </c>
      <c r="AE1247" s="68">
        <v>9.5731661322582505E-3</v>
      </c>
      <c r="AF1247" s="68">
        <v>1.0236884103315301E-2</v>
      </c>
      <c r="AG1247" s="68">
        <v>1.03756647945944E-2</v>
      </c>
      <c r="AH1247" s="68" t="s">
        <v>387</v>
      </c>
    </row>
    <row r="1248" spans="1:34" s="68" customFormat="1" ht="14.5" x14ac:dyDescent="0.35">
      <c r="A1248" s="68" t="s">
        <v>832</v>
      </c>
      <c r="B1248" s="68" t="s">
        <v>41</v>
      </c>
      <c r="C1248" s="68" t="s">
        <v>10</v>
      </c>
      <c r="D1248" s="68" t="s">
        <v>43</v>
      </c>
      <c r="E1248" s="68" t="s">
        <v>12</v>
      </c>
      <c r="G1248" s="68" t="s">
        <v>14</v>
      </c>
      <c r="H1248" s="68" t="s">
        <v>1348</v>
      </c>
      <c r="I1248" s="68" t="s">
        <v>16</v>
      </c>
      <c r="J1248" s="68">
        <v>25</v>
      </c>
      <c r="V1248" s="68">
        <v>5.4567780860185998E-8</v>
      </c>
      <c r="W1248" s="68">
        <v>7.1206747879479516E-8</v>
      </c>
      <c r="X1248" s="68">
        <v>7.1401512683157142E-4</v>
      </c>
      <c r="Y1248" s="68">
        <v>8.0916052271167956E-4</v>
      </c>
      <c r="Z1248" s="68">
        <v>3.9067570385629719E-4</v>
      </c>
      <c r="AA1248" s="68">
        <v>2.437494547425025E-4</v>
      </c>
      <c r="AB1248" s="68">
        <v>1.1349002271591051E-4</v>
      </c>
      <c r="AC1248" s="68">
        <v>5.1371618547553922E-5</v>
      </c>
      <c r="AD1248" s="68">
        <v>5.405173680676671E-5</v>
      </c>
      <c r="AE1248" s="68">
        <v>2.3275687724448061E-5</v>
      </c>
      <c r="AF1248" s="68">
        <v>2.2885183643855391E-5</v>
      </c>
      <c r="AG1248" s="68">
        <v>4.6952294460631673E-5</v>
      </c>
      <c r="AH1248" s="68" t="s">
        <v>838</v>
      </c>
    </row>
    <row r="1249" spans="1:34" s="68" customFormat="1" ht="14.5" x14ac:dyDescent="0.35">
      <c r="A1249" s="68" t="s">
        <v>832</v>
      </c>
      <c r="B1249" s="68" t="s">
        <v>41</v>
      </c>
      <c r="C1249" s="68" t="s">
        <v>10</v>
      </c>
      <c r="D1249" s="68" t="s">
        <v>43</v>
      </c>
      <c r="E1249" s="68" t="s">
        <v>12</v>
      </c>
      <c r="G1249" s="68" t="s">
        <v>14</v>
      </c>
      <c r="H1249" s="68" t="s">
        <v>1349</v>
      </c>
      <c r="I1249" s="68" t="s">
        <v>16</v>
      </c>
      <c r="J1249" s="68">
        <v>25</v>
      </c>
      <c r="V1249" s="68">
        <v>4.4150295423241398E-7</v>
      </c>
      <c r="W1249" s="68">
        <v>5.7612732375215254E-7</v>
      </c>
      <c r="X1249" s="68">
        <v>5.7770314807281684E-3</v>
      </c>
      <c r="Y1249" s="68">
        <v>6.5468442292126814E-3</v>
      </c>
      <c r="Z1249" s="68">
        <v>3.1609216039282231E-3</v>
      </c>
      <c r="AA1249" s="68">
        <v>1.9721546792802469E-3</v>
      </c>
      <c r="AB1249" s="68">
        <v>9.182374565196395E-4</v>
      </c>
      <c r="AC1249" s="68">
        <v>4.1564309552111808E-4</v>
      </c>
      <c r="AD1249" s="68">
        <v>4.3732768870929429E-4</v>
      </c>
      <c r="AE1249" s="68">
        <v>1.8832147340689791E-4</v>
      </c>
      <c r="AF1249" s="68">
        <v>1.8516194039119361E-4</v>
      </c>
      <c r="AG1249" s="68">
        <v>3.7988674609056532E-4</v>
      </c>
      <c r="AH1249" s="68" t="s">
        <v>838</v>
      </c>
    </row>
    <row r="1250" spans="1:34" s="68" customFormat="1" ht="14.5" x14ac:dyDescent="0.35">
      <c r="A1250" s="68" t="s">
        <v>832</v>
      </c>
      <c r="B1250" s="68" t="s">
        <v>9</v>
      </c>
      <c r="C1250" s="68" t="s">
        <v>10</v>
      </c>
      <c r="D1250" s="68" t="s">
        <v>11</v>
      </c>
      <c r="E1250" s="68" t="s">
        <v>12</v>
      </c>
      <c r="G1250" s="68" t="s">
        <v>14</v>
      </c>
      <c r="H1250" s="68" t="s">
        <v>24</v>
      </c>
      <c r="I1250" s="68" t="s">
        <v>16</v>
      </c>
      <c r="J1250" s="68">
        <v>25</v>
      </c>
      <c r="K1250" s="68">
        <v>2.500117675E-3</v>
      </c>
      <c r="L1250" s="68">
        <v>2.5806577500000001E-3</v>
      </c>
      <c r="M1250" s="68">
        <v>2.4977510250000002E-3</v>
      </c>
      <c r="N1250" s="68">
        <v>3.111552125E-3</v>
      </c>
      <c r="O1250" s="68">
        <v>3.23067525E-3</v>
      </c>
      <c r="P1250" s="68">
        <v>3.2931690302499999E-3</v>
      </c>
      <c r="Q1250" s="68">
        <v>3.3273300500000001E-3</v>
      </c>
      <c r="R1250" s="68">
        <v>3.4711225999999999E-3</v>
      </c>
      <c r="S1250" s="68">
        <v>3.0460605999999999E-3</v>
      </c>
      <c r="T1250" s="68">
        <v>3.41548599315E-3</v>
      </c>
      <c r="U1250" s="68">
        <v>3.2274357499999999E-3</v>
      </c>
      <c r="V1250" s="68">
        <v>2.86425E-3</v>
      </c>
      <c r="W1250" s="68">
        <v>6.2500000000000001E-5</v>
      </c>
      <c r="AH1250" s="68" t="s">
        <v>392</v>
      </c>
    </row>
    <row r="1251" spans="1:34" s="68" customFormat="1" ht="14.5" x14ac:dyDescent="0.35">
      <c r="A1251" s="68" t="s">
        <v>832</v>
      </c>
      <c r="B1251" s="68" t="s">
        <v>41</v>
      </c>
      <c r="C1251" s="68" t="s">
        <v>10</v>
      </c>
      <c r="D1251" s="68" t="s">
        <v>43</v>
      </c>
      <c r="E1251" s="68" t="s">
        <v>12</v>
      </c>
      <c r="G1251" s="68" t="s">
        <v>14</v>
      </c>
      <c r="H1251" s="68" t="s">
        <v>1348</v>
      </c>
      <c r="I1251" s="68" t="s">
        <v>17</v>
      </c>
      <c r="J1251" s="68">
        <v>1</v>
      </c>
      <c r="V1251" s="68">
        <v>1.2618762610824811E-4</v>
      </c>
      <c r="W1251" s="68">
        <v>1.521345899224052E-4</v>
      </c>
      <c r="X1251" s="68">
        <v>3.8731997143155908E-2</v>
      </c>
      <c r="Y1251" s="68">
        <v>0.14079181207109481</v>
      </c>
      <c r="Z1251" s="68">
        <v>0.1259847141754476</v>
      </c>
      <c r="AA1251" s="68">
        <v>9.5110177973524349E-2</v>
      </c>
      <c r="AB1251" s="68">
        <v>0.1129911453029029</v>
      </c>
      <c r="AC1251" s="68">
        <v>0.11647781342900559</v>
      </c>
      <c r="AD1251" s="68">
        <v>0.1232734567393516</v>
      </c>
      <c r="AE1251" s="68">
        <v>4.7365917086060208E-2</v>
      </c>
      <c r="AF1251" s="68">
        <v>5.415548469737879E-2</v>
      </c>
      <c r="AG1251" s="68">
        <v>0.1110131378257363</v>
      </c>
      <c r="AH1251" s="68" t="s">
        <v>838</v>
      </c>
    </row>
    <row r="1252" spans="1:34" s="68" customFormat="1" ht="14.5" x14ac:dyDescent="0.35">
      <c r="A1252" s="68" t="s">
        <v>832</v>
      </c>
      <c r="B1252" s="68" t="s">
        <v>41</v>
      </c>
      <c r="C1252" s="68" t="s">
        <v>10</v>
      </c>
      <c r="D1252" s="68" t="s">
        <v>43</v>
      </c>
      <c r="E1252" s="68" t="s">
        <v>12</v>
      </c>
      <c r="G1252" s="68" t="s">
        <v>14</v>
      </c>
      <c r="H1252" s="68" t="s">
        <v>1349</v>
      </c>
      <c r="I1252" s="68" t="s">
        <v>17</v>
      </c>
      <c r="J1252" s="68">
        <v>1</v>
      </c>
      <c r="V1252" s="68">
        <v>1.020972611239462E-3</v>
      </c>
      <c r="W1252" s="68">
        <v>1.2309071366449151E-3</v>
      </c>
      <c r="X1252" s="68">
        <v>0.3133770677946251</v>
      </c>
      <c r="Y1252" s="68">
        <v>1.139133752211585</v>
      </c>
      <c r="Z1252" s="68">
        <v>1.019330869237713</v>
      </c>
      <c r="AA1252" s="68">
        <v>0.76952780360396977</v>
      </c>
      <c r="AB1252" s="68">
        <v>0.91420108472348716</v>
      </c>
      <c r="AC1252" s="68">
        <v>0.94241139956195441</v>
      </c>
      <c r="AD1252" s="68">
        <v>0.99739433180020842</v>
      </c>
      <c r="AE1252" s="68">
        <v>0.38323332915085079</v>
      </c>
      <c r="AF1252" s="68">
        <v>0.43816710346061022</v>
      </c>
      <c r="AG1252" s="68">
        <v>0.89819720604459363</v>
      </c>
      <c r="AH1252" s="68" t="s">
        <v>838</v>
      </c>
    </row>
    <row r="1253" spans="1:34" s="68" customFormat="1" ht="14.5" x14ac:dyDescent="0.35">
      <c r="A1253" s="68" t="s">
        <v>832</v>
      </c>
      <c r="B1253" s="68" t="s">
        <v>9</v>
      </c>
      <c r="C1253" s="68" t="s">
        <v>10</v>
      </c>
      <c r="D1253" s="68" t="s">
        <v>11</v>
      </c>
      <c r="E1253" s="68" t="s">
        <v>12</v>
      </c>
      <c r="G1253" s="68" t="s">
        <v>14</v>
      </c>
      <c r="H1253" s="68" t="s">
        <v>24</v>
      </c>
      <c r="I1253" s="68" t="s">
        <v>17</v>
      </c>
      <c r="J1253" s="68">
        <v>1</v>
      </c>
      <c r="K1253" s="68">
        <v>0.92768002748</v>
      </c>
      <c r="L1253" s="68">
        <v>0.95756478840000103</v>
      </c>
      <c r="M1253" s="68">
        <v>0.92680187124000102</v>
      </c>
      <c r="N1253" s="68">
        <v>1.1545555594000001</v>
      </c>
      <c r="O1253" s="68">
        <v>1.1987567364</v>
      </c>
      <c r="P1253" s="68">
        <v>1.2219453376244001</v>
      </c>
      <c r="Q1253" s="68">
        <v>1.2346209392800001</v>
      </c>
      <c r="R1253" s="68">
        <v>1.2879758185600001</v>
      </c>
      <c r="S1253" s="68">
        <v>1.1302546313599999</v>
      </c>
      <c r="T1253" s="68">
        <v>1.2301367619379999</v>
      </c>
      <c r="U1253" s="68">
        <v>1.1306358428000001</v>
      </c>
      <c r="V1253" s="68">
        <v>0.98944316165908797</v>
      </c>
      <c r="W1253" s="68">
        <v>9.6474995027683697E-2</v>
      </c>
      <c r="AH1253" s="68" t="s">
        <v>392</v>
      </c>
    </row>
    <row r="1254" spans="1:34" s="68" customFormat="1" ht="14.5" x14ac:dyDescent="0.35">
      <c r="A1254" s="68" t="s">
        <v>832</v>
      </c>
      <c r="B1254" s="68" t="s">
        <v>41</v>
      </c>
      <c r="C1254" s="68" t="s">
        <v>10</v>
      </c>
      <c r="D1254" s="68" t="s">
        <v>43</v>
      </c>
      <c r="E1254" s="68" t="s">
        <v>12</v>
      </c>
      <c r="G1254" s="68" t="s">
        <v>14</v>
      </c>
      <c r="H1254" s="68" t="s">
        <v>1348</v>
      </c>
      <c r="I1254" s="68" t="s">
        <v>18</v>
      </c>
      <c r="J1254" s="68">
        <v>298</v>
      </c>
      <c r="V1254" s="68">
        <v>6.504479478534169E-8</v>
      </c>
      <c r="W1254" s="68">
        <v>8.4878443472339552E-8</v>
      </c>
      <c r="X1254" s="68">
        <v>2.1082793729576811E-5</v>
      </c>
      <c r="Y1254" s="68">
        <v>7.4690447709878331E-5</v>
      </c>
      <c r="Z1254" s="68">
        <v>6.6056540134872869E-5</v>
      </c>
      <c r="AA1254" s="68">
        <v>4.9437984366459263E-5</v>
      </c>
      <c r="AB1254" s="68">
        <v>5.6949915971927003E-5</v>
      </c>
      <c r="AC1254" s="68">
        <v>5.7555839493151671E-5</v>
      </c>
      <c r="AD1254" s="68">
        <v>6.1858375621770643E-5</v>
      </c>
      <c r="AE1254" s="68">
        <v>2.4016101741140301E-5</v>
      </c>
      <c r="AF1254" s="68">
        <v>2.7465121337818559E-5</v>
      </c>
      <c r="AG1254" s="68">
        <v>5.6119225210707778E-5</v>
      </c>
      <c r="AH1254" s="68" t="s">
        <v>838</v>
      </c>
    </row>
    <row r="1255" spans="1:34" s="68" customFormat="1" ht="14.5" x14ac:dyDescent="0.35">
      <c r="A1255" s="68" t="s">
        <v>832</v>
      </c>
      <c r="B1255" s="68" t="s">
        <v>41</v>
      </c>
      <c r="C1255" s="68" t="s">
        <v>10</v>
      </c>
      <c r="D1255" s="68" t="s">
        <v>43</v>
      </c>
      <c r="E1255" s="68" t="s">
        <v>12</v>
      </c>
      <c r="G1255" s="68" t="s">
        <v>14</v>
      </c>
      <c r="H1255" s="68" t="s">
        <v>1349</v>
      </c>
      <c r="I1255" s="68" t="s">
        <v>18</v>
      </c>
      <c r="J1255" s="68">
        <v>298</v>
      </c>
      <c r="V1255" s="68">
        <v>5.2627152144503733E-7</v>
      </c>
      <c r="W1255" s="68">
        <v>6.8674376991256543E-7</v>
      </c>
      <c r="X1255" s="68">
        <v>1.7057896744839419E-4</v>
      </c>
      <c r="Y1255" s="68">
        <v>6.043136223799246E-4</v>
      </c>
      <c r="Z1255" s="68">
        <v>5.3445746109124408E-4</v>
      </c>
      <c r="AA1255" s="68">
        <v>3.9999823714680668E-4</v>
      </c>
      <c r="AB1255" s="68">
        <v>4.6077659286377298E-4</v>
      </c>
      <c r="AC1255" s="68">
        <v>4.6567906499004529E-4</v>
      </c>
      <c r="AD1255" s="68">
        <v>5.0049049366705344E-4</v>
      </c>
      <c r="AE1255" s="68">
        <v>1.9431209590558971E-4</v>
      </c>
      <c r="AF1255" s="68">
        <v>2.2221779991507751E-4</v>
      </c>
      <c r="AG1255" s="68">
        <v>4.5405554943209019E-4</v>
      </c>
      <c r="AH1255" s="68" t="s">
        <v>838</v>
      </c>
    </row>
    <row r="1256" spans="1:34" s="68" customFormat="1" ht="14.5" x14ac:dyDescent="0.35">
      <c r="A1256" s="68" t="s">
        <v>832</v>
      </c>
      <c r="B1256" s="68" t="s">
        <v>9</v>
      </c>
      <c r="C1256" s="68" t="s">
        <v>10</v>
      </c>
      <c r="D1256" s="68" t="s">
        <v>11</v>
      </c>
      <c r="E1256" s="68" t="s">
        <v>12</v>
      </c>
      <c r="G1256" s="68" t="s">
        <v>14</v>
      </c>
      <c r="H1256" s="68" t="s">
        <v>24</v>
      </c>
      <c r="I1256" s="68" t="s">
        <v>18</v>
      </c>
      <c r="J1256" s="68">
        <v>298</v>
      </c>
      <c r="K1256" s="68">
        <v>4.3347494816000001E-3</v>
      </c>
      <c r="L1256" s="68">
        <v>4.4743913280000103E-3</v>
      </c>
      <c r="M1256" s="68">
        <v>4.3306461407999998E-3</v>
      </c>
      <c r="N1256" s="68">
        <v>5.39486564800001E-3</v>
      </c>
      <c r="O1256" s="68">
        <v>5.6014034880000002E-3</v>
      </c>
      <c r="P1256" s="68">
        <v>5.70975634044799E-3</v>
      </c>
      <c r="Q1256" s="68">
        <v>5.7689853376E-3</v>
      </c>
      <c r="R1256" s="68">
        <v>6.0182954751999999E-3</v>
      </c>
      <c r="S1256" s="68">
        <v>5.2813152512E-3</v>
      </c>
      <c r="T1256" s="68">
        <v>5.9218317146687996E-3</v>
      </c>
      <c r="U1256" s="68">
        <v>5.5957867839999996E-3</v>
      </c>
      <c r="V1256" s="68">
        <v>4.9557400000000001E-3</v>
      </c>
      <c r="W1256" s="68">
        <v>1.36186E-4</v>
      </c>
      <c r="AH1256" s="68" t="s">
        <v>392</v>
      </c>
    </row>
    <row r="1257" spans="1:34" s="68" customFormat="1" ht="14.5" x14ac:dyDescent="0.35">
      <c r="A1257" s="68" t="s">
        <v>832</v>
      </c>
      <c r="B1257" s="68" t="s">
        <v>9</v>
      </c>
      <c r="C1257" s="68" t="s">
        <v>10</v>
      </c>
      <c r="D1257" s="68" t="s">
        <v>11</v>
      </c>
      <c r="E1257" s="68" t="s">
        <v>12</v>
      </c>
      <c r="G1257" s="68" t="s">
        <v>14</v>
      </c>
      <c r="H1257" s="68" t="s">
        <v>25</v>
      </c>
      <c r="I1257" s="68" t="s">
        <v>16</v>
      </c>
      <c r="J1257" s="68">
        <v>25</v>
      </c>
      <c r="T1257" s="68">
        <v>1.5822776485714299E-6</v>
      </c>
      <c r="U1257" s="68">
        <v>2.5396273088857201E-6</v>
      </c>
      <c r="V1257" s="68">
        <v>2.0045655443690499E-6</v>
      </c>
      <c r="W1257" s="68">
        <v>1.9545998793999999E-6</v>
      </c>
      <c r="X1257" s="68">
        <v>2.1471558599999999E-6</v>
      </c>
      <c r="Y1257" s="68">
        <v>2.1761226464520001E-6</v>
      </c>
      <c r="Z1257" s="68">
        <v>2.1367564758E-6</v>
      </c>
      <c r="AA1257" s="68">
        <v>1.9786628494499998E-6</v>
      </c>
      <c r="AB1257" s="68">
        <v>1.4219516278350001E-6</v>
      </c>
      <c r="AC1257" s="68">
        <v>2.17304840245E-6</v>
      </c>
      <c r="AD1257" s="68">
        <v>1.2800956347E-6</v>
      </c>
      <c r="AE1257" s="68">
        <v>1.9112093209499999E-6</v>
      </c>
      <c r="AF1257" s="68">
        <v>1.6580762962499999E-6</v>
      </c>
      <c r="AG1257" s="68">
        <v>1.9681720334999999E-6</v>
      </c>
      <c r="AH1257" s="68" t="s">
        <v>393</v>
      </c>
    </row>
    <row r="1258" spans="1:34" s="68" customFormat="1" ht="14.5" x14ac:dyDescent="0.35">
      <c r="A1258" s="68" t="s">
        <v>832</v>
      </c>
      <c r="B1258" s="68" t="s">
        <v>9</v>
      </c>
      <c r="C1258" s="68" t="s">
        <v>10</v>
      </c>
      <c r="D1258" s="68" t="s">
        <v>11</v>
      </c>
      <c r="E1258" s="68" t="s">
        <v>12</v>
      </c>
      <c r="G1258" s="68" t="s">
        <v>14</v>
      </c>
      <c r="H1258" s="68" t="s">
        <v>25</v>
      </c>
      <c r="I1258" s="68" t="s">
        <v>17</v>
      </c>
      <c r="J1258" s="68">
        <v>1</v>
      </c>
      <c r="T1258" s="68">
        <v>1.3295759219999999E-3</v>
      </c>
      <c r="U1258" s="68">
        <v>2.1341764289999998E-3</v>
      </c>
      <c r="V1258" s="68">
        <v>1.6072987844415001E-3</v>
      </c>
      <c r="W1258" s="68">
        <v>1.58182403710952E-3</v>
      </c>
      <c r="X1258" s="68">
        <v>2.0888399999999998E-3</v>
      </c>
      <c r="Y1258" s="68">
        <v>1.99388E-3</v>
      </c>
      <c r="Z1258" s="68">
        <v>2.1905368712827802E-3</v>
      </c>
      <c r="AA1258" s="68">
        <v>1.92947982417866E-3</v>
      </c>
      <c r="AB1258" s="68">
        <v>1.5468971006231901E-3</v>
      </c>
      <c r="AC1258" s="68">
        <v>2.2431361441943602E-3</v>
      </c>
      <c r="AD1258" s="68">
        <v>1.5279259427821599E-3</v>
      </c>
      <c r="AE1258" s="68">
        <v>1.9939960315411599E-3</v>
      </c>
      <c r="AF1258" s="68">
        <v>1.677397155567E-3</v>
      </c>
      <c r="AG1258" s="68">
        <v>1.8460092157188E-3</v>
      </c>
      <c r="AH1258" s="68" t="s">
        <v>393</v>
      </c>
    </row>
    <row r="1259" spans="1:34" s="68" customFormat="1" ht="14.5" x14ac:dyDescent="0.35">
      <c r="A1259" s="68" t="s">
        <v>832</v>
      </c>
      <c r="B1259" s="68" t="s">
        <v>9</v>
      </c>
      <c r="C1259" s="68" t="s">
        <v>10</v>
      </c>
      <c r="D1259" s="68" t="s">
        <v>11</v>
      </c>
      <c r="E1259" s="68" t="s">
        <v>12</v>
      </c>
      <c r="G1259" s="68" t="s">
        <v>14</v>
      </c>
      <c r="H1259" s="68" t="s">
        <v>25</v>
      </c>
      <c r="I1259" s="68" t="s">
        <v>18</v>
      </c>
      <c r="J1259" s="68">
        <v>298</v>
      </c>
      <c r="T1259" s="68">
        <v>3.7721499141942902E-6</v>
      </c>
      <c r="U1259" s="68">
        <v>6.0544715043835503E-6</v>
      </c>
      <c r="V1259" s="68">
        <v>4.7960859530138997E-6</v>
      </c>
      <c r="W1259" s="68">
        <v>4.532869652424E-6</v>
      </c>
      <c r="X1259" s="68">
        <v>5.1188195702399997E-6</v>
      </c>
      <c r="Y1259" s="68">
        <v>6.3800214436215696E-6</v>
      </c>
      <c r="Z1259" s="68">
        <v>5.2131691077872004E-6</v>
      </c>
      <c r="AA1259" s="68">
        <v>4.7171322330888E-6</v>
      </c>
      <c r="AB1259" s="68">
        <v>3.3899335455546401E-6</v>
      </c>
      <c r="AC1259" s="68">
        <v>5.2103480935287999E-6</v>
      </c>
      <c r="AD1259" s="68">
        <v>3.0517482070888E-6</v>
      </c>
      <c r="AE1259" s="68">
        <v>4.5563235605248002E-6</v>
      </c>
      <c r="AF1259" s="68">
        <v>3.9528544296399999E-6</v>
      </c>
      <c r="AG1259" s="68">
        <v>4.6921226672440002E-6</v>
      </c>
      <c r="AH1259" s="68" t="s">
        <v>393</v>
      </c>
    </row>
    <row r="1260" spans="1:34" s="68" customFormat="1" ht="14.5" x14ac:dyDescent="0.35">
      <c r="A1260" s="68" t="s">
        <v>832</v>
      </c>
      <c r="B1260" s="68" t="s">
        <v>9</v>
      </c>
      <c r="C1260" s="68" t="s">
        <v>10</v>
      </c>
      <c r="D1260" s="68" t="s">
        <v>11</v>
      </c>
      <c r="E1260" s="68" t="s">
        <v>12</v>
      </c>
      <c r="G1260" s="68" t="s">
        <v>14</v>
      </c>
      <c r="H1260" s="68" t="s">
        <v>26</v>
      </c>
      <c r="I1260" s="68" t="s">
        <v>16</v>
      </c>
      <c r="J1260" s="68">
        <v>25</v>
      </c>
      <c r="K1260" s="68">
        <v>1.07428125E-4</v>
      </c>
      <c r="O1260" s="68">
        <v>4.29227999999999E-5</v>
      </c>
      <c r="P1260" s="68">
        <v>4.28454225E-5</v>
      </c>
      <c r="Q1260" s="68">
        <v>3.9177524999999997E-5</v>
      </c>
      <c r="R1260" s="68">
        <v>4.3154407499999999E-4</v>
      </c>
      <c r="S1260" s="68">
        <v>4.8049649999999897E-5</v>
      </c>
      <c r="T1260" s="68">
        <v>3.8237648249999903E-5</v>
      </c>
      <c r="V1260" s="68">
        <v>1.9192166619389999E-4</v>
      </c>
      <c r="W1260" s="68">
        <v>2.15089930250625E-4</v>
      </c>
      <c r="X1260" s="68">
        <v>2.3389682401306499E-4</v>
      </c>
      <c r="Y1260" s="68">
        <v>2.1189673579591499E-4</v>
      </c>
      <c r="Z1260" s="68">
        <v>1.77604734544357E-4</v>
      </c>
      <c r="AA1260" s="68">
        <v>1.6364020090632501E-5</v>
      </c>
      <c r="AB1260" s="68">
        <v>1.02890326412077E-5</v>
      </c>
      <c r="AC1260" s="68">
        <v>4.0458674371160503E-6</v>
      </c>
      <c r="AD1260" s="68">
        <v>1.0921419663461501E-5</v>
      </c>
      <c r="AE1260" s="68">
        <v>1.25989986846617E-5</v>
      </c>
      <c r="AF1260" s="68">
        <v>2.13332003727521E-6</v>
      </c>
      <c r="AG1260" s="68">
        <v>1.8982565421635901E-7</v>
      </c>
      <c r="AH1260" s="68" t="s">
        <v>394</v>
      </c>
    </row>
    <row r="1261" spans="1:34" s="68" customFormat="1" ht="14.5" x14ac:dyDescent="0.35">
      <c r="A1261" s="68" t="s">
        <v>832</v>
      </c>
      <c r="B1261" s="68" t="s">
        <v>9</v>
      </c>
      <c r="C1261" s="68" t="s">
        <v>10</v>
      </c>
      <c r="D1261" s="68" t="s">
        <v>11</v>
      </c>
      <c r="E1261" s="68" t="s">
        <v>12</v>
      </c>
      <c r="G1261" s="68" t="s">
        <v>14</v>
      </c>
      <c r="H1261" s="68" t="s">
        <v>26</v>
      </c>
      <c r="I1261" s="68" t="s">
        <v>17</v>
      </c>
      <c r="J1261" s="68">
        <v>1</v>
      </c>
      <c r="K1261" s="68">
        <v>8.4510124999999894E-2</v>
      </c>
      <c r="O1261" s="68">
        <v>3.3765935999999899E-2</v>
      </c>
      <c r="P1261" s="68">
        <v>3.3705065700000002E-2</v>
      </c>
      <c r="Q1261" s="68">
        <v>3.0819652999999999E-2</v>
      </c>
      <c r="R1261" s="68">
        <v>0.33948133899999999</v>
      </c>
      <c r="S1261" s="68">
        <v>3.7799057999999899E-2</v>
      </c>
      <c r="T1261" s="68">
        <v>2.9806293999877099E-2</v>
      </c>
      <c r="V1261" s="68">
        <v>0.20456939861644999</v>
      </c>
      <c r="W1261" s="68">
        <v>0.14894119736481701</v>
      </c>
      <c r="X1261" s="68">
        <v>0.13817954118550599</v>
      </c>
      <c r="Y1261" s="68">
        <v>0.138927080025467</v>
      </c>
      <c r="Z1261" s="68">
        <v>0.10514406851793801</v>
      </c>
      <c r="AA1261" s="68">
        <v>9.7398915489265003E-3</v>
      </c>
      <c r="AB1261" s="68">
        <v>6.2434431126969798E-3</v>
      </c>
      <c r="AC1261" s="68">
        <v>2.3749819269936702E-3</v>
      </c>
      <c r="AD1261" s="68">
        <v>6.0987716286572298E-3</v>
      </c>
      <c r="AE1261" s="68">
        <v>6.9329087391123397E-3</v>
      </c>
      <c r="AF1261" s="68">
        <v>1.2524139624935399E-3</v>
      </c>
      <c r="AG1261" s="68">
        <v>1.10153607901491E-4</v>
      </c>
      <c r="AH1261" s="68" t="s">
        <v>394</v>
      </c>
    </row>
    <row r="1262" spans="1:34" s="68" customFormat="1" ht="14.5" x14ac:dyDescent="0.35">
      <c r="A1262" s="68" t="s">
        <v>832</v>
      </c>
      <c r="B1262" s="68" t="s">
        <v>9</v>
      </c>
      <c r="C1262" s="68" t="s">
        <v>10</v>
      </c>
      <c r="D1262" s="68" t="s">
        <v>11</v>
      </c>
      <c r="E1262" s="68" t="s">
        <v>12</v>
      </c>
      <c r="G1262" s="68" t="s">
        <v>14</v>
      </c>
      <c r="H1262" s="68" t="s">
        <v>26</v>
      </c>
      <c r="I1262" s="68" t="s">
        <v>18</v>
      </c>
      <c r="J1262" s="68">
        <v>298</v>
      </c>
      <c r="K1262" s="68">
        <v>2.5610865000000001E-4</v>
      </c>
      <c r="O1262" s="68">
        <v>1.023279552E-4</v>
      </c>
      <c r="P1262" s="68">
        <v>1.0214348724E-4</v>
      </c>
      <c r="Q1262" s="68">
        <v>9.33992196E-5</v>
      </c>
      <c r="R1262" s="68">
        <v>1.0288010747999999E-3</v>
      </c>
      <c r="S1262" s="68">
        <v>1.145503656E-4</v>
      </c>
      <c r="T1262" s="68">
        <v>9.1158553427999795E-5</v>
      </c>
      <c r="V1262" s="68">
        <v>4.57541252206258E-4</v>
      </c>
      <c r="W1262" s="68">
        <v>3.9953130691580999E-4</v>
      </c>
      <c r="X1262" s="68">
        <v>5.9532988015441595E-4</v>
      </c>
      <c r="Y1262" s="68">
        <v>5.3985847409952997E-4</v>
      </c>
      <c r="Z1262" s="68">
        <v>4.50772615431573E-4</v>
      </c>
      <c r="AA1262" s="68">
        <v>4.1445671295718198E-5</v>
      </c>
      <c r="AB1262" s="68">
        <v>2.59344693682515E-5</v>
      </c>
      <c r="AC1262" s="68">
        <v>1.0274403186011501E-5</v>
      </c>
      <c r="AD1262" s="68">
        <v>2.7941036769970599E-5</v>
      </c>
      <c r="AE1262" s="68">
        <v>3.2374905942299103E-5</v>
      </c>
      <c r="AF1262" s="68">
        <v>5.4420070217006603E-6</v>
      </c>
      <c r="AG1262" s="68">
        <v>4.8466494359329902E-7</v>
      </c>
      <c r="AH1262" s="68" t="s">
        <v>394</v>
      </c>
    </row>
    <row r="1263" spans="1:34" s="68" customFormat="1" ht="14.5" x14ac:dyDescent="0.35">
      <c r="A1263" s="68" t="s">
        <v>832</v>
      </c>
      <c r="B1263" s="68" t="s">
        <v>41</v>
      </c>
      <c r="C1263" s="68" t="s">
        <v>10</v>
      </c>
      <c r="D1263" s="68" t="s">
        <v>43</v>
      </c>
      <c r="E1263" s="68" t="s">
        <v>12</v>
      </c>
      <c r="G1263" s="68" t="s">
        <v>14</v>
      </c>
      <c r="H1263" s="68" t="s">
        <v>1350</v>
      </c>
      <c r="I1263" s="68" t="s">
        <v>16</v>
      </c>
      <c r="J1263" s="68">
        <v>25</v>
      </c>
      <c r="K1263" s="68">
        <v>2.5394142900000039E-4</v>
      </c>
      <c r="L1263" s="68">
        <v>2.391498900000004E-4</v>
      </c>
      <c r="M1263" s="68">
        <v>2.6866551599999947E-4</v>
      </c>
      <c r="N1263" s="68">
        <v>2.4324603449999961E-4</v>
      </c>
      <c r="O1263" s="68">
        <v>2.0716127481000039E-4</v>
      </c>
      <c r="P1263" s="68">
        <v>1.9656931308000041E-4</v>
      </c>
      <c r="Q1263" s="68">
        <v>2.0687791907999999E-4</v>
      </c>
      <c r="R1263" s="68">
        <v>2.135915984999996E-4</v>
      </c>
      <c r="S1263" s="68">
        <v>2.313113880000004E-4</v>
      </c>
      <c r="T1263" s="68">
        <v>2.076451219452124E-4</v>
      </c>
      <c r="U1263" s="68">
        <v>2.2050100100260849E-4</v>
      </c>
      <c r="V1263" s="68">
        <v>1.7086535542955969E-3</v>
      </c>
      <c r="W1263" s="68">
        <v>1.6741421733913291E-3</v>
      </c>
      <c r="X1263" s="68">
        <v>8.4800569198578658E-4</v>
      </c>
      <c r="Y1263" s="68">
        <v>8.6200245473111274E-4</v>
      </c>
      <c r="Z1263" s="68">
        <v>3.2122872160211699E-4</v>
      </c>
      <c r="AA1263" s="68">
        <v>3.6804838199918792E-4</v>
      </c>
      <c r="AB1263" s="68">
        <v>3.3161753461171192E-4</v>
      </c>
      <c r="AC1263" s="68">
        <v>3.38751133381198E-4</v>
      </c>
      <c r="AD1263" s="68">
        <v>2.8883846959110361E-4</v>
      </c>
      <c r="AE1263" s="68">
        <v>3.3329581002606668E-4</v>
      </c>
      <c r="AF1263" s="68">
        <v>3.464473578258693E-4</v>
      </c>
      <c r="AG1263" s="68">
        <v>3.4543310739046661E-4</v>
      </c>
      <c r="AH1263" s="68" t="s">
        <v>420</v>
      </c>
    </row>
    <row r="1264" spans="1:34" s="68" customFormat="1" ht="14.5" x14ac:dyDescent="0.35">
      <c r="A1264" s="68" t="s">
        <v>832</v>
      </c>
      <c r="B1264" s="68" t="s">
        <v>41</v>
      </c>
      <c r="C1264" s="68" t="s">
        <v>10</v>
      </c>
      <c r="D1264" s="68" t="s">
        <v>43</v>
      </c>
      <c r="E1264" s="68" t="s">
        <v>12</v>
      </c>
      <c r="G1264" s="68" t="s">
        <v>14</v>
      </c>
      <c r="H1264" s="68" t="s">
        <v>1351</v>
      </c>
      <c r="I1264" s="68" t="s">
        <v>16</v>
      </c>
      <c r="J1264" s="68">
        <v>25</v>
      </c>
      <c r="K1264" s="68">
        <v>3.5068102100000061E-4</v>
      </c>
      <c r="L1264" s="68">
        <v>3.3025461000000048E-4</v>
      </c>
      <c r="M1264" s="68">
        <v>3.7101428399999938E-4</v>
      </c>
      <c r="N1264" s="68">
        <v>3.3591119049999939E-4</v>
      </c>
      <c r="O1264" s="68">
        <v>2.8607985569000058E-4</v>
      </c>
      <c r="P1264" s="68">
        <v>2.7145286092000048E-4</v>
      </c>
      <c r="Q1264" s="68">
        <v>2.8568855492000001E-4</v>
      </c>
      <c r="R1264" s="68">
        <v>2.9495982649999937E-4</v>
      </c>
      <c r="S1264" s="68">
        <v>3.1943001200000049E-4</v>
      </c>
      <c r="T1264" s="68">
        <v>2.8674802554338861E-4</v>
      </c>
      <c r="U1264" s="68">
        <v>3.0450138233693549E-4</v>
      </c>
      <c r="V1264" s="68">
        <v>2.3595691940272532E-3</v>
      </c>
      <c r="W1264" s="68">
        <v>2.3119106203975501E-3</v>
      </c>
      <c r="X1264" s="68">
        <v>1.1710554794089429E-3</v>
      </c>
      <c r="Y1264" s="68">
        <v>1.190384342247727E-3</v>
      </c>
      <c r="Z1264" s="68">
        <v>4.4360156792673289E-4</v>
      </c>
      <c r="AA1264" s="68">
        <v>5.0825728942745002E-4</v>
      </c>
      <c r="AB1264" s="68">
        <v>4.5794802398760212E-4</v>
      </c>
      <c r="AC1264" s="68">
        <v>4.677991841930829E-4</v>
      </c>
      <c r="AD1264" s="68">
        <v>3.9887217229247639E-4</v>
      </c>
      <c r="AE1264" s="68">
        <v>4.6026564241694918E-4</v>
      </c>
      <c r="AF1264" s="68">
        <v>4.7842730366429571E-4</v>
      </c>
      <c r="AG1264" s="68">
        <v>4.7702667211064429E-4</v>
      </c>
      <c r="AH1264" s="68" t="s">
        <v>420</v>
      </c>
    </row>
    <row r="1265" spans="1:34" s="68" customFormat="1" ht="14.5" x14ac:dyDescent="0.35">
      <c r="A1265" s="68" t="s">
        <v>832</v>
      </c>
      <c r="B1265" s="68" t="s">
        <v>9</v>
      </c>
      <c r="C1265" s="68" t="s">
        <v>10</v>
      </c>
      <c r="D1265" s="68" t="s">
        <v>11</v>
      </c>
      <c r="E1265" s="68" t="s">
        <v>12</v>
      </c>
      <c r="G1265" s="68" t="s">
        <v>14</v>
      </c>
      <c r="H1265" s="68" t="s">
        <v>910</v>
      </c>
      <c r="I1265" s="68" t="s">
        <v>16</v>
      </c>
      <c r="J1265" s="68">
        <v>25</v>
      </c>
      <c r="U1265" s="68">
        <v>9.1123931721925804E-9</v>
      </c>
      <c r="V1265" s="68">
        <v>1.3841868012365299E-9</v>
      </c>
      <c r="W1265" s="68">
        <v>5.5956241465949799E-9</v>
      </c>
      <c r="X1265" s="68">
        <v>5.8061366790073499E-8</v>
      </c>
      <c r="Y1265" s="68">
        <v>8.8784619264300304E-8</v>
      </c>
      <c r="Z1265" s="68">
        <v>1.1743797645103E-7</v>
      </c>
      <c r="AA1265" s="68">
        <v>1.9283060470778E-7</v>
      </c>
      <c r="AB1265" s="68">
        <v>2.2265043790452401E-7</v>
      </c>
      <c r="AC1265" s="68">
        <v>2.79305976141687E-7</v>
      </c>
      <c r="AD1265" s="68">
        <v>4.6780481413656102E-7</v>
      </c>
      <c r="AE1265" s="68">
        <v>4.98596311558689E-7</v>
      </c>
      <c r="AF1265" s="68">
        <v>7.0080377986678499E-7</v>
      </c>
      <c r="AG1265" s="68">
        <v>1.6962344169978199E-6</v>
      </c>
      <c r="AH1265" s="68" t="s">
        <v>1036</v>
      </c>
    </row>
    <row r="1266" spans="1:34" s="68" customFormat="1" ht="14.5" x14ac:dyDescent="0.35">
      <c r="A1266" s="68" t="s">
        <v>832</v>
      </c>
      <c r="B1266" s="68" t="s">
        <v>41</v>
      </c>
      <c r="C1266" s="68" t="s">
        <v>10</v>
      </c>
      <c r="D1266" s="68" t="s">
        <v>43</v>
      </c>
      <c r="E1266" s="68" t="s">
        <v>12</v>
      </c>
      <c r="G1266" s="68" t="s">
        <v>14</v>
      </c>
      <c r="H1266" s="68" t="s">
        <v>1350</v>
      </c>
      <c r="I1266" s="68" t="s">
        <v>17</v>
      </c>
      <c r="J1266" s="68">
        <v>1</v>
      </c>
      <c r="K1266" s="68">
        <v>0.94872517874400419</v>
      </c>
      <c r="L1266" s="68">
        <v>0.89346398903999991</v>
      </c>
      <c r="M1266" s="68">
        <v>1.003734367776</v>
      </c>
      <c r="N1266" s="68">
        <v>0.90876718489199992</v>
      </c>
      <c r="O1266" s="68">
        <v>0.77395452269015996</v>
      </c>
      <c r="P1266" s="68">
        <v>0.73438295366688</v>
      </c>
      <c r="Q1266" s="68">
        <v>0.77289590568287991</v>
      </c>
      <c r="R1266" s="68">
        <v>0.79797821199599994</v>
      </c>
      <c r="S1266" s="68">
        <v>0.86417934556800002</v>
      </c>
      <c r="T1266" s="68">
        <v>0.76675084041393171</v>
      </c>
      <c r="U1266" s="68">
        <v>0.80645810049319611</v>
      </c>
      <c r="V1266" s="68">
        <v>0.48382885284977029</v>
      </c>
      <c r="W1266" s="68">
        <v>0.46349377221546839</v>
      </c>
      <c r="X1266" s="68">
        <v>0.27008070076056512</v>
      </c>
      <c r="Y1266" s="68">
        <v>0.28211488332601392</v>
      </c>
      <c r="Z1266" s="68">
        <v>0.1145489739505957</v>
      </c>
      <c r="AA1266" s="68">
        <v>0.1242832765552825</v>
      </c>
      <c r="AB1266" s="68">
        <v>0.1179496727842566</v>
      </c>
      <c r="AC1266" s="68">
        <v>0.1236155230313867</v>
      </c>
      <c r="AD1266" s="68">
        <v>0.1062437610122851</v>
      </c>
      <c r="AE1266" s="68">
        <v>0.1249288082054817</v>
      </c>
      <c r="AF1266" s="68">
        <v>0.13376983774080231</v>
      </c>
      <c r="AG1266" s="68">
        <v>0.12821060441547749</v>
      </c>
      <c r="AH1266" s="68" t="s">
        <v>420</v>
      </c>
    </row>
    <row r="1267" spans="1:34" s="68" customFormat="1" ht="14.5" x14ac:dyDescent="0.35">
      <c r="A1267" s="68" t="s">
        <v>832</v>
      </c>
      <c r="B1267" s="68" t="s">
        <v>41</v>
      </c>
      <c r="C1267" s="68" t="s">
        <v>10</v>
      </c>
      <c r="D1267" s="68" t="s">
        <v>43</v>
      </c>
      <c r="E1267" s="68" t="s">
        <v>12</v>
      </c>
      <c r="G1267" s="68" t="s">
        <v>14</v>
      </c>
      <c r="H1267" s="68" t="s">
        <v>1351</v>
      </c>
      <c r="I1267" s="68" t="s">
        <v>17</v>
      </c>
      <c r="J1267" s="68">
        <v>1</v>
      </c>
      <c r="K1267" s="68">
        <v>1.310144294456006</v>
      </c>
      <c r="L1267" s="68">
        <v>1.2338312229599999</v>
      </c>
      <c r="M1267" s="68">
        <v>1.386109365024</v>
      </c>
      <c r="N1267" s="68">
        <v>1.2549642077080001</v>
      </c>
      <c r="O1267" s="68">
        <v>1.06879434085784</v>
      </c>
      <c r="P1267" s="68">
        <v>1.01414788839712</v>
      </c>
      <c r="Q1267" s="68">
        <v>1.06733244118112</v>
      </c>
      <c r="R1267" s="68">
        <v>1.1019699118040001</v>
      </c>
      <c r="S1267" s="68">
        <v>1.193390524832</v>
      </c>
      <c r="T1267" s="68">
        <v>1.0588463986668579</v>
      </c>
      <c r="U1267" s="68">
        <v>1.1136802340144141</v>
      </c>
      <c r="V1267" s="68">
        <v>0.66814460631634953</v>
      </c>
      <c r="W1267" s="68">
        <v>0.64006282829755157</v>
      </c>
      <c r="X1267" s="68">
        <v>0.37296858676458988</v>
      </c>
      <c r="Y1267" s="68">
        <v>0.38958721983116212</v>
      </c>
      <c r="Z1267" s="68">
        <v>0.15818667831272731</v>
      </c>
      <c r="AA1267" s="68">
        <v>0.17162928667158051</v>
      </c>
      <c r="AB1267" s="68">
        <v>0.16288288146397339</v>
      </c>
      <c r="AC1267" s="68">
        <v>0.17070715085286731</v>
      </c>
      <c r="AD1267" s="68">
        <v>0.14671757473125091</v>
      </c>
      <c r="AE1267" s="68">
        <v>0.1725207351409033</v>
      </c>
      <c r="AF1267" s="68">
        <v>0.18472977592777459</v>
      </c>
      <c r="AG1267" s="68">
        <v>0.1770527394308975</v>
      </c>
      <c r="AH1267" s="68" t="s">
        <v>420</v>
      </c>
    </row>
    <row r="1268" spans="1:34" s="68" customFormat="1" ht="14.5" x14ac:dyDescent="0.35">
      <c r="A1268" s="68" t="s">
        <v>832</v>
      </c>
      <c r="B1268" s="68" t="s">
        <v>9</v>
      </c>
      <c r="C1268" s="68" t="s">
        <v>10</v>
      </c>
      <c r="D1268" s="68" t="s">
        <v>11</v>
      </c>
      <c r="E1268" s="68" t="s">
        <v>12</v>
      </c>
      <c r="G1268" s="68" t="s">
        <v>14</v>
      </c>
      <c r="H1268" s="68" t="s">
        <v>910</v>
      </c>
      <c r="I1268" s="68" t="s">
        <v>18</v>
      </c>
      <c r="J1268" s="68">
        <v>298</v>
      </c>
      <c r="U1268" s="68">
        <v>2.1723945322507099E-8</v>
      </c>
      <c r="V1268" s="68">
        <v>3.2999013341479002E-9</v>
      </c>
      <c r="W1268" s="68">
        <v>1.26515750866468E-8</v>
      </c>
      <c r="X1268" s="68">
        <v>1.3841037127351499E-7</v>
      </c>
      <c r="Y1268" s="68">
        <v>2.1166382131598701E-7</v>
      </c>
      <c r="Z1268" s="68">
        <v>2.79972135859255E-7</v>
      </c>
      <c r="AA1268" s="68">
        <v>4.5970816162334799E-7</v>
      </c>
      <c r="AB1268" s="68">
        <v>5.3079864396438599E-7</v>
      </c>
      <c r="AC1268" s="68">
        <v>6.6586544712178202E-7</v>
      </c>
      <c r="AD1268" s="68">
        <v>1.1152466769015599E-6</v>
      </c>
      <c r="AE1268" s="68">
        <v>1.18865360675591E-6</v>
      </c>
      <c r="AF1268" s="68">
        <v>1.6707162112024199E-6</v>
      </c>
      <c r="AG1268" s="68">
        <v>4.0438228501228001E-6</v>
      </c>
      <c r="AH1268" s="68" t="s">
        <v>1036</v>
      </c>
    </row>
    <row r="1269" spans="1:34" s="68" customFormat="1" ht="14.5" x14ac:dyDescent="0.35">
      <c r="A1269" s="68" t="s">
        <v>832</v>
      </c>
      <c r="B1269" s="68" t="s">
        <v>41</v>
      </c>
      <c r="C1269" s="68" t="s">
        <v>10</v>
      </c>
      <c r="D1269" s="68" t="s">
        <v>43</v>
      </c>
      <c r="E1269" s="68" t="s">
        <v>12</v>
      </c>
      <c r="G1269" s="68" t="s">
        <v>14</v>
      </c>
      <c r="H1269" s="68" t="s">
        <v>1350</v>
      </c>
      <c r="I1269" s="68" t="s">
        <v>18</v>
      </c>
      <c r="J1269" s="68">
        <v>298</v>
      </c>
      <c r="K1269" s="68">
        <v>4.8431709338879999E-3</v>
      </c>
      <c r="L1269" s="68">
        <v>4.5610667020799999E-3</v>
      </c>
      <c r="M1269" s="68">
        <v>5.1239887211520004E-3</v>
      </c>
      <c r="N1269" s="68">
        <v>4.6391883699839999E-3</v>
      </c>
      <c r="O1269" s="68">
        <v>3.9509798331763286E-3</v>
      </c>
      <c r="P1269" s="68">
        <v>3.7489699390617641E-3</v>
      </c>
      <c r="Q1269" s="68">
        <v>3.9455756726937642E-3</v>
      </c>
      <c r="R1269" s="68">
        <v>4.0736189665919959E-3</v>
      </c>
      <c r="S1269" s="68">
        <v>4.4115707919359986E-3</v>
      </c>
      <c r="T1269" s="68">
        <v>3.9602077657390879E-3</v>
      </c>
      <c r="U1269" s="68">
        <v>4.2053950911217558E-3</v>
      </c>
      <c r="V1269" s="68">
        <v>3.0035499794074361E-3</v>
      </c>
      <c r="W1269" s="68">
        <v>2.945540393536894E-3</v>
      </c>
      <c r="X1269" s="68">
        <v>1.4702876870502661E-3</v>
      </c>
      <c r="Y1269" s="68">
        <v>1.4945555287847101E-3</v>
      </c>
      <c r="Z1269" s="68">
        <v>5.5695219803595958E-4</v>
      </c>
      <c r="AA1269" s="68">
        <v>6.3812897649895381E-4</v>
      </c>
      <c r="AB1269" s="68">
        <v>5.7496451091950632E-4</v>
      </c>
      <c r="AC1269" s="68">
        <v>5.8733287416783846E-4</v>
      </c>
      <c r="AD1269" s="68">
        <v>5.0079339018559198E-4</v>
      </c>
      <c r="AE1269" s="68">
        <v>5.7787433534701505E-4</v>
      </c>
      <c r="AF1269" s="68">
        <v>6.0067672804136338E-4</v>
      </c>
      <c r="AG1269" s="68">
        <v>5.9891820219554399E-4</v>
      </c>
      <c r="AH1269" s="68" t="s">
        <v>420</v>
      </c>
    </row>
    <row r="1270" spans="1:34" s="68" customFormat="1" ht="14.5" x14ac:dyDescent="0.35">
      <c r="A1270" s="68" t="s">
        <v>832</v>
      </c>
      <c r="B1270" s="68" t="s">
        <v>41</v>
      </c>
      <c r="C1270" s="68" t="s">
        <v>10</v>
      </c>
      <c r="D1270" s="68" t="s">
        <v>43</v>
      </c>
      <c r="E1270" s="68" t="s">
        <v>12</v>
      </c>
      <c r="G1270" s="68" t="s">
        <v>14</v>
      </c>
      <c r="H1270" s="68" t="s">
        <v>1351</v>
      </c>
      <c r="I1270" s="68" t="s">
        <v>18</v>
      </c>
      <c r="J1270" s="68">
        <v>298</v>
      </c>
      <c r="K1270" s="68">
        <v>6.6881884325119996E-3</v>
      </c>
      <c r="L1270" s="68">
        <v>6.2986159219199991E-3</v>
      </c>
      <c r="M1270" s="68">
        <v>7.0759844244479998E-3</v>
      </c>
      <c r="N1270" s="68">
        <v>6.4064982252160004E-3</v>
      </c>
      <c r="O1270" s="68">
        <v>5.4561150077196913E-3</v>
      </c>
      <c r="P1270" s="68">
        <v>5.1771489634662446E-3</v>
      </c>
      <c r="Q1270" s="68">
        <v>5.4486521194342446E-3</v>
      </c>
      <c r="R1270" s="68">
        <v>5.625473811007994E-3</v>
      </c>
      <c r="S1270" s="68">
        <v>6.0921691888639997E-3</v>
      </c>
      <c r="T1270" s="68">
        <v>5.468858343163502E-3</v>
      </c>
      <c r="U1270" s="68">
        <v>5.8074503639300437E-3</v>
      </c>
      <c r="V1270" s="68">
        <v>4.1477594953721738E-3</v>
      </c>
      <c r="W1270" s="68">
        <v>4.067651019646186E-3</v>
      </c>
      <c r="X1270" s="68">
        <v>2.0303972821170339E-3</v>
      </c>
      <c r="Y1270" s="68">
        <v>2.0639100159407899E-3</v>
      </c>
      <c r="Z1270" s="68">
        <v>7.6912446395442039E-4</v>
      </c>
      <c r="AA1270" s="68">
        <v>8.812257294509362E-4</v>
      </c>
      <c r="AB1270" s="68">
        <v>7.9399861031741355E-4</v>
      </c>
      <c r="AC1270" s="68">
        <v>8.1107873099368162E-4</v>
      </c>
      <c r="AD1270" s="68">
        <v>6.915718245420079E-4</v>
      </c>
      <c r="AE1270" s="68">
        <v>7.9801693928873503E-4</v>
      </c>
      <c r="AF1270" s="68">
        <v>8.2950595777140648E-4</v>
      </c>
      <c r="AG1270" s="68">
        <v>8.2707751731765601E-4</v>
      </c>
      <c r="AH1270" s="68" t="s">
        <v>420</v>
      </c>
    </row>
    <row r="1271" spans="1:34" s="68" customFormat="1" ht="14.5" x14ac:dyDescent="0.35">
      <c r="A1271" s="68" t="s">
        <v>832</v>
      </c>
      <c r="B1271" s="68" t="s">
        <v>9</v>
      </c>
      <c r="C1271" s="68" t="s">
        <v>10</v>
      </c>
      <c r="D1271" s="68" t="s">
        <v>11</v>
      </c>
      <c r="E1271" s="68" t="s">
        <v>12</v>
      </c>
      <c r="G1271" s="68" t="s">
        <v>14</v>
      </c>
      <c r="H1271" s="68" t="s">
        <v>27</v>
      </c>
      <c r="I1271" s="68" t="s">
        <v>16</v>
      </c>
      <c r="J1271" s="68">
        <v>25</v>
      </c>
      <c r="K1271" s="68">
        <v>2.7182699999999902E-5</v>
      </c>
      <c r="L1271" s="68">
        <v>4.1695724999999901E-5</v>
      </c>
      <c r="M1271" s="68">
        <v>1.92859500000001E-5</v>
      </c>
      <c r="N1271" s="68">
        <v>3.5305499999999899E-6</v>
      </c>
      <c r="P1271" s="68">
        <v>1.78513425E-6</v>
      </c>
      <c r="Q1271" s="68">
        <v>1.6264499999999999E-6</v>
      </c>
      <c r="R1271" s="68">
        <v>4.9162499999999898E-7</v>
      </c>
      <c r="AH1271" s="68" t="s">
        <v>395</v>
      </c>
    </row>
    <row r="1272" spans="1:34" s="68" customFormat="1" ht="14.5" x14ac:dyDescent="0.35">
      <c r="A1272" s="68" t="s">
        <v>832</v>
      </c>
      <c r="B1272" s="68" t="s">
        <v>9</v>
      </c>
      <c r="C1272" s="68" t="s">
        <v>10</v>
      </c>
      <c r="D1272" s="68" t="s">
        <v>11</v>
      </c>
      <c r="E1272" s="68" t="s">
        <v>12</v>
      </c>
      <c r="G1272" s="68" t="s">
        <v>14</v>
      </c>
      <c r="H1272" s="68" t="s">
        <v>27</v>
      </c>
      <c r="I1272" s="68" t="s">
        <v>17</v>
      </c>
      <c r="J1272" s="68">
        <v>1</v>
      </c>
      <c r="K1272" s="68">
        <v>2.7218943599999899E-2</v>
      </c>
      <c r="L1272" s="68">
        <v>4.1751319299999902E-2</v>
      </c>
      <c r="M1272" s="68">
        <v>1.9311664600000101E-2</v>
      </c>
      <c r="N1272" s="68">
        <v>3.5352573999999901E-3</v>
      </c>
      <c r="P1272" s="68">
        <v>1.7875144290000001E-3</v>
      </c>
      <c r="Q1272" s="68">
        <v>1.6286186000000001E-3</v>
      </c>
      <c r="R1272" s="68">
        <v>4.9228049999999897E-4</v>
      </c>
      <c r="AH1272" s="68" t="s">
        <v>395</v>
      </c>
    </row>
    <row r="1273" spans="1:34" s="68" customFormat="1" ht="14.5" x14ac:dyDescent="0.35">
      <c r="A1273" s="68" t="s">
        <v>832</v>
      </c>
      <c r="B1273" s="68" t="s">
        <v>9</v>
      </c>
      <c r="C1273" s="68" t="s">
        <v>10</v>
      </c>
      <c r="D1273" s="68" t="s">
        <v>11</v>
      </c>
      <c r="E1273" s="68" t="s">
        <v>12</v>
      </c>
      <c r="G1273" s="68" t="s">
        <v>14</v>
      </c>
      <c r="H1273" s="68" t="s">
        <v>27</v>
      </c>
      <c r="I1273" s="68" t="s">
        <v>18</v>
      </c>
      <c r="J1273" s="68">
        <v>298</v>
      </c>
      <c r="K1273" s="68">
        <v>6.4803556799999698E-5</v>
      </c>
      <c r="L1273" s="68">
        <v>9.9402608399999794E-5</v>
      </c>
      <c r="M1273" s="68">
        <v>4.5977704800000097E-5</v>
      </c>
      <c r="N1273" s="68">
        <v>8.4168311999999798E-6</v>
      </c>
      <c r="P1273" s="68">
        <v>4.2557600520000003E-6</v>
      </c>
      <c r="Q1273" s="68">
        <v>3.8774567999999904E-6</v>
      </c>
      <c r="R1273" s="68">
        <v>1.1720340000000001E-6</v>
      </c>
      <c r="AH1273" s="68" t="s">
        <v>395</v>
      </c>
    </row>
    <row r="1274" spans="1:34" s="68" customFormat="1" ht="14.5" x14ac:dyDescent="0.35">
      <c r="A1274" s="68" t="s">
        <v>832</v>
      </c>
      <c r="B1274" s="68" t="s">
        <v>9</v>
      </c>
      <c r="C1274" s="68" t="s">
        <v>10</v>
      </c>
      <c r="D1274" s="68" t="s">
        <v>11</v>
      </c>
      <c r="E1274" s="68" t="s">
        <v>12</v>
      </c>
      <c r="G1274" s="68" t="s">
        <v>14</v>
      </c>
      <c r="H1274" s="68" t="s">
        <v>28</v>
      </c>
      <c r="I1274" s="68" t="s">
        <v>16</v>
      </c>
      <c r="J1274" s="68">
        <v>25</v>
      </c>
      <c r="K1274" s="68">
        <v>1.3976475000000001E-5</v>
      </c>
      <c r="L1274" s="68">
        <v>9.3750000000000399E-8</v>
      </c>
      <c r="S1274" s="68">
        <v>1.017E-7</v>
      </c>
      <c r="AH1274" s="68" t="s">
        <v>396</v>
      </c>
    </row>
    <row r="1275" spans="1:34" s="68" customFormat="1" ht="14.5" x14ac:dyDescent="0.35">
      <c r="A1275" s="68" t="s">
        <v>832</v>
      </c>
      <c r="B1275" s="68" t="s">
        <v>9</v>
      </c>
      <c r="C1275" s="68" t="s">
        <v>10</v>
      </c>
      <c r="D1275" s="68" t="s">
        <v>11</v>
      </c>
      <c r="E1275" s="68" t="s">
        <v>12</v>
      </c>
      <c r="G1275" s="68" t="s">
        <v>14</v>
      </c>
      <c r="H1275" s="68" t="s">
        <v>28</v>
      </c>
      <c r="I1275" s="68" t="s">
        <v>17</v>
      </c>
      <c r="J1275" s="68">
        <v>1</v>
      </c>
      <c r="K1275" s="68">
        <v>1.3790122E-2</v>
      </c>
      <c r="L1275" s="68">
        <v>9.2500000000000405E-5</v>
      </c>
      <c r="S1275" s="68">
        <v>1.00344E-4</v>
      </c>
      <c r="AH1275" s="68" t="s">
        <v>396</v>
      </c>
    </row>
    <row r="1276" spans="1:34" s="68" customFormat="1" ht="14.5" x14ac:dyDescent="0.35">
      <c r="A1276" s="68" t="s">
        <v>832</v>
      </c>
      <c r="B1276" s="68" t="s">
        <v>9</v>
      </c>
      <c r="C1276" s="68" t="s">
        <v>10</v>
      </c>
      <c r="D1276" s="68" t="s">
        <v>11</v>
      </c>
      <c r="E1276" s="68" t="s">
        <v>12</v>
      </c>
      <c r="G1276" s="68" t="s">
        <v>14</v>
      </c>
      <c r="H1276" s="68" t="s">
        <v>28</v>
      </c>
      <c r="I1276" s="68" t="s">
        <v>18</v>
      </c>
      <c r="J1276" s="68">
        <v>298</v>
      </c>
      <c r="K1276" s="68">
        <v>3.3319916399999901E-5</v>
      </c>
      <c r="L1276" s="68">
        <v>2.2350000000000099E-7</v>
      </c>
      <c r="S1276" s="68">
        <v>2.424528E-7</v>
      </c>
      <c r="AH1276" s="68" t="s">
        <v>396</v>
      </c>
    </row>
    <row r="1277" spans="1:34" s="68" customFormat="1" ht="14.5" x14ac:dyDescent="0.35">
      <c r="A1277" s="68" t="s">
        <v>832</v>
      </c>
      <c r="B1277" s="68" t="s">
        <v>177</v>
      </c>
      <c r="C1277" s="68" t="s">
        <v>10</v>
      </c>
      <c r="D1277" s="68" t="s">
        <v>11</v>
      </c>
      <c r="E1277" s="68" t="s">
        <v>12</v>
      </c>
      <c r="G1277" s="68" t="s">
        <v>178</v>
      </c>
      <c r="H1277" s="68" t="s">
        <v>179</v>
      </c>
      <c r="I1277" s="68" t="s">
        <v>16</v>
      </c>
      <c r="J1277" s="68">
        <v>25</v>
      </c>
      <c r="T1277" s="68">
        <v>2.4325000000000001E-7</v>
      </c>
      <c r="U1277" s="68">
        <v>2.5549999999999998E-7</v>
      </c>
      <c r="V1277" s="68">
        <v>8.0968518140994802E-2</v>
      </c>
      <c r="W1277" s="68">
        <v>0.10640125</v>
      </c>
      <c r="X1277" s="68">
        <v>8.7776750000000001E-2</v>
      </c>
      <c r="Y1277" s="68">
        <v>8.6525500000000005E-2</v>
      </c>
      <c r="Z1277" s="68">
        <v>8.4970500000000004E-2</v>
      </c>
      <c r="AA1277" s="68">
        <v>8.6902750000000001E-2</v>
      </c>
      <c r="AB1277" s="68">
        <v>7.6610024999999998E-2</v>
      </c>
      <c r="AC1277" s="68">
        <v>8.2742350000000006E-2</v>
      </c>
      <c r="AD1277" s="68">
        <v>7.6473888875000007E-2</v>
      </c>
      <c r="AE1277" s="68">
        <v>9.7526832049999998E-2</v>
      </c>
      <c r="AF1277" s="68">
        <v>8.6614316750000003E-2</v>
      </c>
      <c r="AG1277" s="68">
        <v>8.8420907500000007E-2</v>
      </c>
      <c r="AH1277" s="68" t="s">
        <v>590</v>
      </c>
    </row>
    <row r="1278" spans="1:34" s="68" customFormat="1" ht="14.5" x14ac:dyDescent="0.35">
      <c r="A1278" s="68" t="s">
        <v>832</v>
      </c>
      <c r="B1278" s="68" t="s">
        <v>177</v>
      </c>
      <c r="C1278" s="68" t="s">
        <v>10</v>
      </c>
      <c r="D1278" s="68" t="s">
        <v>11</v>
      </c>
      <c r="E1278" s="68" t="s">
        <v>12</v>
      </c>
      <c r="G1278" s="68" t="s">
        <v>178</v>
      </c>
      <c r="H1278" s="68" t="s">
        <v>179</v>
      </c>
      <c r="I1278" s="68" t="s">
        <v>17</v>
      </c>
      <c r="J1278" s="68">
        <v>1</v>
      </c>
      <c r="K1278" s="68">
        <v>1.0501488116073801</v>
      </c>
      <c r="L1278" s="68">
        <v>1.0392834111639799</v>
      </c>
      <c r="M1278" s="68">
        <v>1.0143448531647601</v>
      </c>
      <c r="N1278" s="68">
        <v>1.01792597157833</v>
      </c>
      <c r="O1278" s="68">
        <v>1.0282362820647699</v>
      </c>
      <c r="P1278" s="68">
        <v>1.0307351928864601</v>
      </c>
      <c r="Q1278" s="68">
        <v>1.0109690012644199</v>
      </c>
      <c r="R1278" s="68">
        <v>1.0251197051201699</v>
      </c>
      <c r="S1278" s="68">
        <v>1.0186785072100599</v>
      </c>
      <c r="T1278" s="68">
        <v>1.2273256298999999</v>
      </c>
      <c r="U1278" s="68">
        <v>1.0242412434999999</v>
      </c>
      <c r="V1278" s="68">
        <v>0.98926937007138505</v>
      </c>
      <c r="W1278" s="68">
        <v>0.78004119743</v>
      </c>
      <c r="X1278" s="68">
        <v>0.74838530012000004</v>
      </c>
      <c r="Y1278" s="68">
        <v>0.7583771467</v>
      </c>
      <c r="Z1278" s="68">
        <v>1.01108496709</v>
      </c>
      <c r="AA1278" s="68">
        <v>1.3077594588300001</v>
      </c>
      <c r="AB1278" s="68">
        <v>0.76017986151000005</v>
      </c>
      <c r="AC1278" s="68">
        <v>0.72422036015000002</v>
      </c>
      <c r="AD1278" s="68">
        <v>0.65212686194000002</v>
      </c>
      <c r="AE1278" s="68">
        <v>0.68272562932000003</v>
      </c>
      <c r="AF1278" s="68">
        <v>0.66317002022000004</v>
      </c>
      <c r="AG1278" s="68">
        <v>0.58641954782000005</v>
      </c>
      <c r="AH1278" s="68" t="s">
        <v>590</v>
      </c>
    </row>
    <row r="1279" spans="1:34" s="68" customFormat="1" ht="14.5" x14ac:dyDescent="0.35">
      <c r="A1279" s="68" t="s">
        <v>832</v>
      </c>
      <c r="B1279" s="68" t="s">
        <v>177</v>
      </c>
      <c r="C1279" s="68" t="s">
        <v>10</v>
      </c>
      <c r="D1279" s="68" t="s">
        <v>11</v>
      </c>
      <c r="E1279" s="68" t="s">
        <v>12</v>
      </c>
      <c r="G1279" s="68" t="s">
        <v>178</v>
      </c>
      <c r="H1279" s="68" t="s">
        <v>179</v>
      </c>
      <c r="I1279" s="68" t="s">
        <v>18</v>
      </c>
      <c r="J1279" s="68">
        <v>298</v>
      </c>
      <c r="T1279" s="68">
        <v>9.65818E-7</v>
      </c>
      <c r="U1279" s="68">
        <v>1.0149879999999999E-6</v>
      </c>
      <c r="X1279" s="68">
        <v>4.4700000000000002E-5</v>
      </c>
      <c r="Y1279" s="68">
        <v>6.5560000000000002E-5</v>
      </c>
      <c r="AH1279" s="68" t="s">
        <v>590</v>
      </c>
    </row>
    <row r="1280" spans="1:34" s="68" customFormat="1" ht="14.5" x14ac:dyDescent="0.35">
      <c r="A1280" s="68" t="s">
        <v>832</v>
      </c>
      <c r="B1280" s="68" t="s">
        <v>206</v>
      </c>
      <c r="C1280" s="68" t="s">
        <v>10</v>
      </c>
      <c r="D1280" s="68" t="s">
        <v>207</v>
      </c>
      <c r="E1280" s="68" t="s">
        <v>12</v>
      </c>
      <c r="G1280" s="68" t="s">
        <v>208</v>
      </c>
      <c r="H1280" s="68" t="s">
        <v>169</v>
      </c>
      <c r="I1280" s="68" t="s">
        <v>209</v>
      </c>
      <c r="J1280" s="68">
        <v>22800</v>
      </c>
      <c r="K1280" s="68">
        <v>0.37515417395098799</v>
      </c>
      <c r="L1280" s="68">
        <v>0.34440227014450597</v>
      </c>
      <c r="M1280" s="68">
        <v>0.28658479367499501</v>
      </c>
      <c r="N1280" s="68">
        <v>0.27862603837692501</v>
      </c>
      <c r="O1280" s="68">
        <v>0.26039876232050102</v>
      </c>
      <c r="P1280" s="68">
        <v>0.24720383254043299</v>
      </c>
      <c r="Q1280" s="68">
        <v>0.23419518841926901</v>
      </c>
      <c r="R1280" s="68">
        <v>0.19660253619274801</v>
      </c>
      <c r="S1280" s="68">
        <v>0.192509447138562</v>
      </c>
      <c r="T1280" s="68">
        <v>0.17954367797168</v>
      </c>
      <c r="U1280" s="68">
        <v>0.16433626112893901</v>
      </c>
      <c r="V1280" s="68">
        <v>0.16429029392505401</v>
      </c>
      <c r="W1280" s="68">
        <v>0.158302687311315</v>
      </c>
      <c r="X1280" s="68">
        <v>0.123669305641337</v>
      </c>
      <c r="Y1280" s="68">
        <v>0.13476045359386399</v>
      </c>
      <c r="Z1280" s="68">
        <v>0.11918588758283</v>
      </c>
      <c r="AA1280" s="68">
        <v>0.16126058808482199</v>
      </c>
      <c r="AB1280" s="68">
        <v>0.11363932217751301</v>
      </c>
      <c r="AC1280" s="68">
        <v>0.16593343385850401</v>
      </c>
      <c r="AD1280" s="68">
        <v>0.120516192569516</v>
      </c>
      <c r="AE1280" s="68">
        <v>0.16458224034768901</v>
      </c>
      <c r="AF1280" s="68">
        <v>0.16022457140915899</v>
      </c>
      <c r="AG1280" s="68">
        <v>7.8257869762645094E-2</v>
      </c>
      <c r="AH1280" s="68" t="s">
        <v>599</v>
      </c>
    </row>
    <row r="1281" spans="1:34" s="68" customFormat="1" ht="14.5" x14ac:dyDescent="0.35">
      <c r="A1281" s="68" t="s">
        <v>832</v>
      </c>
      <c r="B1281" s="68" t="s">
        <v>764</v>
      </c>
      <c r="C1281" s="68" t="s">
        <v>10</v>
      </c>
      <c r="D1281" s="68" t="s">
        <v>33</v>
      </c>
      <c r="E1281" s="68" t="s">
        <v>12</v>
      </c>
      <c r="G1281" s="68" t="s">
        <v>398</v>
      </c>
      <c r="H1281" s="68" t="s">
        <v>169</v>
      </c>
      <c r="I1281" s="68" t="s">
        <v>17</v>
      </c>
      <c r="J1281" s="68">
        <v>1</v>
      </c>
      <c r="K1281" s="68">
        <v>2.4325E-4</v>
      </c>
      <c r="L1281" s="68">
        <v>2.4325E-4</v>
      </c>
      <c r="M1281" s="68">
        <v>2.4325E-4</v>
      </c>
      <c r="N1281" s="68">
        <v>2.4325E-4</v>
      </c>
      <c r="O1281" s="68">
        <v>2.4325E-4</v>
      </c>
      <c r="P1281" s="68">
        <v>2.4325E-4</v>
      </c>
      <c r="Q1281" s="68">
        <v>2.4325E-4</v>
      </c>
      <c r="R1281" s="68">
        <v>2.4325E-4</v>
      </c>
      <c r="S1281" s="68">
        <v>2.4325E-4</v>
      </c>
      <c r="T1281" s="68">
        <v>2.4325E-4</v>
      </c>
      <c r="U1281" s="68">
        <v>2.4325E-4</v>
      </c>
      <c r="V1281" s="68">
        <v>2.4325E-4</v>
      </c>
      <c r="W1281" s="68">
        <v>3.9564999999999999E-4</v>
      </c>
      <c r="X1281" s="68">
        <v>1.004E-5</v>
      </c>
      <c r="Y1281" s="68">
        <v>3.2405999999999998E-4</v>
      </c>
      <c r="Z1281" s="68">
        <v>4.5800000000000002E-4</v>
      </c>
      <c r="AA1281" s="68">
        <v>3.5639999999999999E-4</v>
      </c>
      <c r="AB1281" s="68">
        <v>4.102E-4</v>
      </c>
      <c r="AC1281" s="68">
        <v>4.8999999999999998E-4</v>
      </c>
      <c r="AD1281" s="68">
        <v>3.8705E-4</v>
      </c>
      <c r="AE1281" s="68">
        <v>4.5331000000000001E-4</v>
      </c>
      <c r="AF1281" s="68">
        <v>6.1240600000000002E-4</v>
      </c>
      <c r="AG1281" s="68">
        <v>4.7737300000000001E-4</v>
      </c>
      <c r="AH1281" s="68" t="s">
        <v>1188</v>
      </c>
    </row>
    <row r="1282" spans="1:34" s="68" customFormat="1" ht="14.5" x14ac:dyDescent="0.35">
      <c r="A1282" s="68" t="s">
        <v>832</v>
      </c>
      <c r="B1282" s="68" t="s">
        <v>9</v>
      </c>
      <c r="C1282" s="68" t="s">
        <v>10</v>
      </c>
      <c r="D1282" s="68" t="s">
        <v>33</v>
      </c>
      <c r="E1282" s="68" t="s">
        <v>12</v>
      </c>
      <c r="G1282" s="68" t="s">
        <v>14</v>
      </c>
      <c r="H1282" s="68" t="s">
        <v>908</v>
      </c>
      <c r="I1282" s="68" t="s">
        <v>16</v>
      </c>
      <c r="J1282" s="68">
        <v>25</v>
      </c>
      <c r="K1282" s="68">
        <v>7.17357238875576E-8</v>
      </c>
      <c r="L1282" s="68">
        <v>7.1175239896357602E-8</v>
      </c>
      <c r="M1282" s="68">
        <v>4.8925100157391998E-8</v>
      </c>
      <c r="N1282" s="68">
        <v>1.2307698224314699E-8</v>
      </c>
      <c r="O1282" s="68">
        <v>1.7434326400969301E-8</v>
      </c>
      <c r="P1282" s="68">
        <v>3.4854457824548099E-8</v>
      </c>
      <c r="Q1282" s="68">
        <v>2.33603940862291E-7</v>
      </c>
      <c r="R1282" s="68">
        <v>2.1804141145408401E-7</v>
      </c>
      <c r="S1282" s="68">
        <v>1.52562826252073E-7</v>
      </c>
      <c r="T1282" s="68">
        <v>8.7847983329688395E-8</v>
      </c>
      <c r="U1282" s="68">
        <v>4.6247856383244397E-8</v>
      </c>
      <c r="V1282" s="68">
        <v>1.1862152803892401E-8</v>
      </c>
      <c r="W1282" s="68">
        <v>1.4457985564393101E-7</v>
      </c>
      <c r="X1282" s="68">
        <v>4.0781751256291002E-7</v>
      </c>
      <c r="Y1282" s="68">
        <v>4.6199289781422699E-7</v>
      </c>
      <c r="Z1282" s="68">
        <v>8.9017372695483901E-7</v>
      </c>
      <c r="AA1282" s="68">
        <v>1.7375254007759399E-6</v>
      </c>
      <c r="AB1282" s="68">
        <v>1.38443428737995E-6</v>
      </c>
      <c r="AC1282" s="68">
        <v>1.2622806032799899E-6</v>
      </c>
      <c r="AD1282" s="68">
        <v>1.4396706711764501E-6</v>
      </c>
      <c r="AE1282" s="68">
        <v>1.62218112574973E-6</v>
      </c>
      <c r="AF1282" s="68">
        <v>1.9448614350091299E-6</v>
      </c>
      <c r="AG1282" s="68">
        <v>1.80459887902135E-6</v>
      </c>
      <c r="AH1282" s="68" t="s">
        <v>1037</v>
      </c>
    </row>
    <row r="1283" spans="1:34" s="68" customFormat="1" ht="14.5" x14ac:dyDescent="0.35">
      <c r="A1283" s="68" t="s">
        <v>832</v>
      </c>
      <c r="B1283" s="68" t="s">
        <v>9</v>
      </c>
      <c r="C1283" s="68" t="s">
        <v>10</v>
      </c>
      <c r="D1283" s="68" t="s">
        <v>33</v>
      </c>
      <c r="E1283" s="68" t="s">
        <v>12</v>
      </c>
      <c r="G1283" s="68" t="s">
        <v>14</v>
      </c>
      <c r="H1283" s="68" t="s">
        <v>908</v>
      </c>
      <c r="I1283" s="68" t="s">
        <v>18</v>
      </c>
      <c r="J1283" s="68">
        <v>298</v>
      </c>
      <c r="K1283" s="68">
        <v>1.7101796574793701E-7</v>
      </c>
      <c r="L1283" s="68">
        <v>1.6968177191291701E-7</v>
      </c>
      <c r="M1283" s="68">
        <v>1.16637438775222E-7</v>
      </c>
      <c r="N1283" s="68">
        <v>2.9341552566766201E-8</v>
      </c>
      <c r="O1283" s="68">
        <v>4.1563434139910903E-8</v>
      </c>
      <c r="P1283" s="68">
        <v>8.3093027453722695E-8</v>
      </c>
      <c r="Q1283" s="68">
        <v>5.5691179501570201E-7</v>
      </c>
      <c r="R1283" s="68">
        <v>5.1981072490653799E-7</v>
      </c>
      <c r="S1283" s="68">
        <v>3.63709777784943E-7</v>
      </c>
      <c r="T1283" s="68">
        <v>2.0942959225797701E-7</v>
      </c>
      <c r="U1283" s="68">
        <v>1.1025488961765499E-7</v>
      </c>
      <c r="V1283" s="68">
        <v>2.8279372284479599E-8</v>
      </c>
      <c r="W1283" s="68">
        <v>3.4467837520648003E-7</v>
      </c>
      <c r="X1283" s="68">
        <v>9.7223694994997696E-7</v>
      </c>
      <c r="Y1283" s="68">
        <v>1.1013910683891199E-6</v>
      </c>
      <c r="Z1283" s="68">
        <v>2.1221741650603401E-6</v>
      </c>
      <c r="AA1283" s="68">
        <v>4.1422605554498299E-6</v>
      </c>
      <c r="AB1283" s="68">
        <v>3.3004913411138E-6</v>
      </c>
      <c r="AC1283" s="68">
        <v>3.0092769582195101E-6</v>
      </c>
      <c r="AD1283" s="68">
        <v>3.4321748862309102E-6</v>
      </c>
      <c r="AE1283" s="68">
        <v>3.8672798037873501E-6</v>
      </c>
      <c r="AF1283" s="68">
        <v>4.6365496610617699E-6</v>
      </c>
      <c r="AG1283" s="68">
        <v>4.3021637275869103E-6</v>
      </c>
      <c r="AH1283" s="68" t="s">
        <v>1037</v>
      </c>
    </row>
    <row r="1284" spans="1:34" s="68" customFormat="1" ht="14.5" x14ac:dyDescent="0.35">
      <c r="A1284" s="68" t="s">
        <v>832</v>
      </c>
      <c r="B1284" s="68" t="s">
        <v>9</v>
      </c>
      <c r="C1284" s="68" t="s">
        <v>10</v>
      </c>
      <c r="D1284" s="68" t="s">
        <v>33</v>
      </c>
      <c r="E1284" s="68" t="s">
        <v>12</v>
      </c>
      <c r="G1284" s="68" t="s">
        <v>14</v>
      </c>
      <c r="H1284" s="68" t="s">
        <v>32</v>
      </c>
      <c r="I1284" s="68" t="s">
        <v>16</v>
      </c>
      <c r="J1284" s="68">
        <v>25</v>
      </c>
      <c r="K1284" s="68">
        <v>1.1088000000000001E-3</v>
      </c>
      <c r="W1284" s="68">
        <v>5.6399416800000004E-4</v>
      </c>
      <c r="X1284" s="68">
        <v>1.87926684172754E-4</v>
      </c>
      <c r="Y1284" s="68">
        <v>3.20115165344777E-3</v>
      </c>
      <c r="Z1284" s="68">
        <v>3.3737951999999998E-3</v>
      </c>
      <c r="AA1284" s="68">
        <v>4.32400036E-3</v>
      </c>
      <c r="AB1284" s="68">
        <v>2.4942420160000002E-3</v>
      </c>
      <c r="AC1284" s="68">
        <v>3.1929503439999999E-3</v>
      </c>
      <c r="AD1284" s="68">
        <v>2.9729382479999999E-3</v>
      </c>
      <c r="AE1284" s="68">
        <v>3.1012729200000002E-3</v>
      </c>
      <c r="AF1284" s="68">
        <v>3.3453694479999999E-3</v>
      </c>
      <c r="AG1284" s="68">
        <v>3.1251350959999999E-3</v>
      </c>
      <c r="AH1284" s="68" t="s">
        <v>353</v>
      </c>
    </row>
    <row r="1285" spans="1:34" s="68" customFormat="1" ht="14.5" x14ac:dyDescent="0.35">
      <c r="A1285" s="68" t="s">
        <v>832</v>
      </c>
      <c r="B1285" s="68" t="s">
        <v>9</v>
      </c>
      <c r="C1285" s="68" t="s">
        <v>10</v>
      </c>
      <c r="D1285" s="68" t="s">
        <v>33</v>
      </c>
      <c r="E1285" s="68" t="s">
        <v>12</v>
      </c>
      <c r="G1285" s="68" t="s">
        <v>14</v>
      </c>
      <c r="H1285" s="68" t="s">
        <v>32</v>
      </c>
      <c r="I1285" s="68" t="s">
        <v>18</v>
      </c>
      <c r="J1285" s="68">
        <v>298</v>
      </c>
      <c r="K1285" s="68">
        <v>1.7347176E-3</v>
      </c>
      <c r="W1285" s="68">
        <v>8.8236887583599999E-4</v>
      </c>
      <c r="X1285" s="68">
        <v>2.94011297388274E-4</v>
      </c>
      <c r="Y1285" s="68">
        <v>5.0082017618190301E-3</v>
      </c>
      <c r="Z1285" s="68">
        <v>5.2783025904000001E-3</v>
      </c>
      <c r="AA1285" s="68">
        <v>6.7648985632200002E-3</v>
      </c>
      <c r="AB1285" s="68">
        <v>3.9022416340319999E-3</v>
      </c>
      <c r="AC1285" s="68">
        <v>4.9953708131880003E-3</v>
      </c>
      <c r="AD1285" s="68">
        <v>4.6511618889960001E-3</v>
      </c>
      <c r="AE1285" s="68">
        <v>4.8519414833400002E-3</v>
      </c>
      <c r="AF1285" s="68">
        <v>5.2338305013960003E-3</v>
      </c>
      <c r="AG1285" s="68">
        <v>4.8892738576920003E-3</v>
      </c>
      <c r="AH1285" s="68" t="s">
        <v>353</v>
      </c>
    </row>
    <row r="1286" spans="1:34" s="68" customFormat="1" ht="14.5" x14ac:dyDescent="0.35">
      <c r="A1286" s="68" t="s">
        <v>832</v>
      </c>
      <c r="B1286" s="68" t="s">
        <v>9</v>
      </c>
      <c r="C1286" s="68" t="s">
        <v>10</v>
      </c>
      <c r="D1286" s="68" t="s">
        <v>33</v>
      </c>
      <c r="E1286" s="68" t="s">
        <v>12</v>
      </c>
      <c r="G1286" s="68" t="s">
        <v>14</v>
      </c>
      <c r="H1286" s="68" t="s">
        <v>885</v>
      </c>
      <c r="I1286" s="68" t="s">
        <v>16</v>
      </c>
      <c r="J1286" s="68">
        <v>25</v>
      </c>
      <c r="V1286" s="68">
        <v>1.48485810304491E-4</v>
      </c>
      <c r="W1286" s="68">
        <v>1.857332366608E-4</v>
      </c>
      <c r="X1286" s="68">
        <v>1.8130728483392E-4</v>
      </c>
      <c r="Y1286" s="68">
        <v>1.8240848276099701E-4</v>
      </c>
      <c r="Z1286" s="68">
        <v>1.7858996582759999E-4</v>
      </c>
      <c r="AA1286" s="68">
        <v>1.720557258192E-4</v>
      </c>
      <c r="AB1286" s="68">
        <v>1.6277480436376E-4</v>
      </c>
      <c r="AC1286" s="68">
        <v>1.2353293727320001E-4</v>
      </c>
      <c r="AD1286" s="68">
        <v>8.8333508994879999E-5</v>
      </c>
      <c r="AE1286" s="68">
        <v>9.6150117649600002E-5</v>
      </c>
      <c r="AF1286" s="68">
        <v>9.1444311862640002E-5</v>
      </c>
      <c r="AG1286" s="68">
        <v>6.521923170096E-5</v>
      </c>
      <c r="AH1286" s="68" t="s">
        <v>887</v>
      </c>
    </row>
    <row r="1287" spans="1:34" s="68" customFormat="1" ht="14.5" x14ac:dyDescent="0.35">
      <c r="A1287" s="68" t="s">
        <v>832</v>
      </c>
      <c r="B1287" s="68" t="s">
        <v>9</v>
      </c>
      <c r="C1287" s="68" t="s">
        <v>10</v>
      </c>
      <c r="D1287" s="68" t="s">
        <v>33</v>
      </c>
      <c r="E1287" s="68" t="s">
        <v>12</v>
      </c>
      <c r="G1287" s="68" t="s">
        <v>14</v>
      </c>
      <c r="H1287" s="68" t="s">
        <v>885</v>
      </c>
      <c r="I1287" s="68" t="s">
        <v>18</v>
      </c>
      <c r="J1287" s="68">
        <v>298</v>
      </c>
      <c r="V1287" s="68">
        <v>1.7727222588295299E-4</v>
      </c>
      <c r="W1287" s="68">
        <v>4.3570348899623197E-4</v>
      </c>
      <c r="X1287" s="68">
        <v>4.2548287068400198E-4</v>
      </c>
      <c r="Y1287" s="68">
        <v>4.28036375669369E-4</v>
      </c>
      <c r="Z1287" s="68">
        <v>4.1910600230591998E-4</v>
      </c>
      <c r="AA1287" s="68">
        <v>4.0377177456620797E-4</v>
      </c>
      <c r="AB1287" s="68">
        <v>3.8199819776565399E-4</v>
      </c>
      <c r="AC1287" s="68">
        <v>2.89890863045882E-4</v>
      </c>
      <c r="AD1287" s="68">
        <v>2.07308861608735E-4</v>
      </c>
      <c r="AE1287" s="68">
        <v>2.2565062546919901E-4</v>
      </c>
      <c r="AF1287" s="68">
        <v>2.1460541323864999E-4</v>
      </c>
      <c r="AG1287" s="68">
        <v>1.53053231994228E-4</v>
      </c>
      <c r="AH1287" s="68" t="s">
        <v>887</v>
      </c>
    </row>
    <row r="1288" spans="1:34" s="68" customFormat="1" ht="14.5" x14ac:dyDescent="0.35">
      <c r="A1288" s="68" t="s">
        <v>832</v>
      </c>
      <c r="B1288" s="68" t="s">
        <v>41</v>
      </c>
      <c r="C1288" s="68" t="s">
        <v>10</v>
      </c>
      <c r="D1288" s="68" t="s">
        <v>43</v>
      </c>
      <c r="E1288" s="68" t="s">
        <v>12</v>
      </c>
      <c r="G1288" s="68" t="s">
        <v>14</v>
      </c>
      <c r="H1288" s="68" t="s">
        <v>1352</v>
      </c>
      <c r="I1288" s="68" t="s">
        <v>16</v>
      </c>
      <c r="J1288" s="68">
        <v>25</v>
      </c>
      <c r="K1288" s="68">
        <v>1.2276395449999959E-4</v>
      </c>
      <c r="L1288" s="68">
        <v>1.1668286000000059E-4</v>
      </c>
      <c r="M1288" s="68">
        <v>1.438282215000008E-4</v>
      </c>
      <c r="N1288" s="68">
        <v>1.244279865000004E-4</v>
      </c>
      <c r="O1288" s="68">
        <v>1.0543878493E-4</v>
      </c>
      <c r="P1288" s="68">
        <v>9.9629282824999793E-5</v>
      </c>
      <c r="Q1288" s="68">
        <v>9.2249535849999806E-5</v>
      </c>
      <c r="R1288" s="68">
        <v>9.2857321000000204E-5</v>
      </c>
      <c r="S1288" s="68">
        <v>9.3630848499999804E-5</v>
      </c>
      <c r="T1288" s="68">
        <v>9.9696342920970607E-5</v>
      </c>
      <c r="U1288" s="68">
        <v>1.1168382648908979E-4</v>
      </c>
      <c r="V1288" s="68">
        <v>1.042196729830314E-4</v>
      </c>
      <c r="W1288" s="68">
        <v>1.217388989145858E-4</v>
      </c>
      <c r="X1288" s="68">
        <v>1.31391087364074E-4</v>
      </c>
      <c r="Y1288" s="68">
        <v>1.112104939388398E-4</v>
      </c>
      <c r="Z1288" s="68">
        <v>1.088204371303372E-4</v>
      </c>
      <c r="AA1288" s="68">
        <v>1.029491901400372E-4</v>
      </c>
      <c r="AB1288" s="68">
        <v>9.5135179816514207E-5</v>
      </c>
      <c r="AC1288" s="68">
        <v>8.8836959443568797E-5</v>
      </c>
      <c r="AD1288" s="68">
        <v>8.2272988524993796E-5</v>
      </c>
      <c r="AE1288" s="68">
        <v>7.965461461456941E-5</v>
      </c>
      <c r="AF1288" s="68">
        <v>7.6351748015331602E-5</v>
      </c>
      <c r="AG1288" s="68">
        <v>6.9411647679605806E-5</v>
      </c>
      <c r="AH1288" s="68" t="s">
        <v>421</v>
      </c>
    </row>
    <row r="1289" spans="1:34" s="68" customFormat="1" ht="14.5" x14ac:dyDescent="0.35">
      <c r="A1289" s="68" t="s">
        <v>832</v>
      </c>
      <c r="B1289" s="68" t="s">
        <v>41</v>
      </c>
      <c r="C1289" s="68" t="s">
        <v>10</v>
      </c>
      <c r="D1289" s="68" t="s">
        <v>43</v>
      </c>
      <c r="E1289" s="68" t="s">
        <v>12</v>
      </c>
      <c r="G1289" s="68" t="s">
        <v>14</v>
      </c>
      <c r="H1289" s="68" t="s">
        <v>1353</v>
      </c>
      <c r="I1289" s="68" t="s">
        <v>16</v>
      </c>
      <c r="J1289" s="68">
        <v>25</v>
      </c>
      <c r="K1289" s="68">
        <v>1.2276395449999959E-4</v>
      </c>
      <c r="L1289" s="68">
        <v>1.1668286000000059E-4</v>
      </c>
      <c r="M1289" s="68">
        <v>1.438282215000008E-4</v>
      </c>
      <c r="N1289" s="68">
        <v>1.244279865000004E-4</v>
      </c>
      <c r="O1289" s="68">
        <v>1.0543878493E-4</v>
      </c>
      <c r="P1289" s="68">
        <v>9.9629282824999793E-5</v>
      </c>
      <c r="Q1289" s="68">
        <v>9.2249535849999806E-5</v>
      </c>
      <c r="R1289" s="68">
        <v>9.2857321000000204E-5</v>
      </c>
      <c r="S1289" s="68">
        <v>9.3630848499999804E-5</v>
      </c>
      <c r="T1289" s="68">
        <v>9.9696342920970607E-5</v>
      </c>
      <c r="U1289" s="68">
        <v>1.1168382648908979E-4</v>
      </c>
      <c r="V1289" s="68">
        <v>1.042196729830314E-4</v>
      </c>
      <c r="W1289" s="68">
        <v>1.217388989145858E-4</v>
      </c>
      <c r="X1289" s="68">
        <v>1.31391087364074E-4</v>
      </c>
      <c r="Y1289" s="68">
        <v>1.112104939388398E-4</v>
      </c>
      <c r="Z1289" s="68">
        <v>1.088204371303372E-4</v>
      </c>
      <c r="AA1289" s="68">
        <v>1.029491901400372E-4</v>
      </c>
      <c r="AB1289" s="68">
        <v>9.5135179816514207E-5</v>
      </c>
      <c r="AC1289" s="68">
        <v>8.8836959443568797E-5</v>
      </c>
      <c r="AD1289" s="68">
        <v>8.2272988524993796E-5</v>
      </c>
      <c r="AE1289" s="68">
        <v>7.965461461456941E-5</v>
      </c>
      <c r="AF1289" s="68">
        <v>7.6351748015331602E-5</v>
      </c>
      <c r="AG1289" s="68">
        <v>6.9411647679605806E-5</v>
      </c>
      <c r="AH1289" s="68" t="s">
        <v>421</v>
      </c>
    </row>
    <row r="1290" spans="1:34" s="68" customFormat="1" ht="14.5" x14ac:dyDescent="0.35">
      <c r="A1290" s="68" t="s">
        <v>832</v>
      </c>
      <c r="B1290" s="68" t="s">
        <v>41</v>
      </c>
      <c r="C1290" s="68" t="s">
        <v>10</v>
      </c>
      <c r="D1290" s="68" t="s">
        <v>43</v>
      </c>
      <c r="E1290" s="68" t="s">
        <v>12</v>
      </c>
      <c r="G1290" s="68" t="s">
        <v>14</v>
      </c>
      <c r="H1290" s="68" t="s">
        <v>1354</v>
      </c>
      <c r="I1290" s="68" t="s">
        <v>16</v>
      </c>
      <c r="J1290" s="68">
        <v>25</v>
      </c>
      <c r="K1290" s="68">
        <v>1.2276395449999959E-4</v>
      </c>
      <c r="L1290" s="68">
        <v>1.1668286000000059E-4</v>
      </c>
      <c r="M1290" s="68">
        <v>1.438282215000008E-4</v>
      </c>
      <c r="N1290" s="68">
        <v>1.244279865000004E-4</v>
      </c>
      <c r="O1290" s="68">
        <v>1.0543878493E-4</v>
      </c>
      <c r="P1290" s="68">
        <v>9.9629282824999793E-5</v>
      </c>
      <c r="Q1290" s="68">
        <v>9.2249535849999806E-5</v>
      </c>
      <c r="R1290" s="68">
        <v>9.2857321000000204E-5</v>
      </c>
      <c r="S1290" s="68">
        <v>9.3630848499999804E-5</v>
      </c>
      <c r="T1290" s="68">
        <v>9.9696342920970607E-5</v>
      </c>
      <c r="U1290" s="68">
        <v>1.1168382648908979E-4</v>
      </c>
      <c r="V1290" s="68">
        <v>1.042196729830314E-4</v>
      </c>
      <c r="W1290" s="68">
        <v>1.217388989145858E-4</v>
      </c>
      <c r="X1290" s="68">
        <v>1.31391087364074E-4</v>
      </c>
      <c r="Y1290" s="68">
        <v>1.112104939388398E-4</v>
      </c>
      <c r="Z1290" s="68">
        <v>1.088204371303372E-4</v>
      </c>
      <c r="AA1290" s="68">
        <v>1.029491901400372E-4</v>
      </c>
      <c r="AB1290" s="68">
        <v>9.5135179816514207E-5</v>
      </c>
      <c r="AC1290" s="68">
        <v>8.8836959443568797E-5</v>
      </c>
      <c r="AD1290" s="68">
        <v>8.2272988524993796E-5</v>
      </c>
      <c r="AE1290" s="68">
        <v>7.965461461456941E-5</v>
      </c>
      <c r="AF1290" s="68">
        <v>7.6351748015331602E-5</v>
      </c>
      <c r="AG1290" s="68">
        <v>6.9411647679605806E-5</v>
      </c>
      <c r="AH1290" s="68" t="s">
        <v>421</v>
      </c>
    </row>
    <row r="1291" spans="1:34" s="68" customFormat="1" ht="14.5" x14ac:dyDescent="0.35">
      <c r="A1291" s="68" t="s">
        <v>832</v>
      </c>
      <c r="B1291" s="68" t="s">
        <v>41</v>
      </c>
      <c r="C1291" s="68" t="s">
        <v>10</v>
      </c>
      <c r="D1291" s="68" t="s">
        <v>43</v>
      </c>
      <c r="E1291" s="68" t="s">
        <v>12</v>
      </c>
      <c r="G1291" s="68" t="s">
        <v>14</v>
      </c>
      <c r="H1291" s="68" t="s">
        <v>1355</v>
      </c>
      <c r="I1291" s="68" t="s">
        <v>16</v>
      </c>
      <c r="J1291" s="68">
        <v>25</v>
      </c>
      <c r="K1291" s="68">
        <v>1.2276395449999959E-4</v>
      </c>
      <c r="L1291" s="68">
        <v>1.1668286000000059E-4</v>
      </c>
      <c r="M1291" s="68">
        <v>1.438282215000008E-4</v>
      </c>
      <c r="N1291" s="68">
        <v>1.244279865000004E-4</v>
      </c>
      <c r="O1291" s="68">
        <v>1.0543878493E-4</v>
      </c>
      <c r="P1291" s="68">
        <v>9.9629282824999793E-5</v>
      </c>
      <c r="Q1291" s="68">
        <v>9.2249535849999806E-5</v>
      </c>
      <c r="R1291" s="68">
        <v>9.2857321000000204E-5</v>
      </c>
      <c r="S1291" s="68">
        <v>9.3630848499999804E-5</v>
      </c>
      <c r="T1291" s="68">
        <v>9.9696342920970607E-5</v>
      </c>
      <c r="U1291" s="68">
        <v>1.1168382648908979E-4</v>
      </c>
      <c r="V1291" s="68">
        <v>1.042196729830314E-4</v>
      </c>
      <c r="W1291" s="68">
        <v>1.217388989145858E-4</v>
      </c>
      <c r="X1291" s="68">
        <v>1.31391087364074E-4</v>
      </c>
      <c r="Y1291" s="68">
        <v>1.112104939388398E-4</v>
      </c>
      <c r="Z1291" s="68">
        <v>1.088204371303372E-4</v>
      </c>
      <c r="AA1291" s="68">
        <v>1.029491901400372E-4</v>
      </c>
      <c r="AB1291" s="68">
        <v>9.5135179816514207E-5</v>
      </c>
      <c r="AC1291" s="68">
        <v>8.8836959443568797E-5</v>
      </c>
      <c r="AD1291" s="68">
        <v>8.2272988524993796E-5</v>
      </c>
      <c r="AE1291" s="68">
        <v>7.965461461456941E-5</v>
      </c>
      <c r="AF1291" s="68">
        <v>7.6351748015331602E-5</v>
      </c>
      <c r="AG1291" s="68">
        <v>6.9411647679605806E-5</v>
      </c>
      <c r="AH1291" s="68" t="s">
        <v>421</v>
      </c>
    </row>
    <row r="1292" spans="1:34" s="68" customFormat="1" ht="14.5" x14ac:dyDescent="0.35">
      <c r="A1292" s="68" t="s">
        <v>832</v>
      </c>
      <c r="B1292" s="68" t="s">
        <v>41</v>
      </c>
      <c r="C1292" s="68" t="s">
        <v>10</v>
      </c>
      <c r="D1292" s="68" t="s">
        <v>43</v>
      </c>
      <c r="E1292" s="68" t="s">
        <v>12</v>
      </c>
      <c r="G1292" s="68" t="s">
        <v>14</v>
      </c>
      <c r="H1292" s="68" t="s">
        <v>1356</v>
      </c>
      <c r="I1292" s="68" t="s">
        <v>16</v>
      </c>
      <c r="J1292" s="68">
        <v>25</v>
      </c>
      <c r="K1292" s="68">
        <v>8.5934768149999727E-4</v>
      </c>
      <c r="L1292" s="68">
        <v>8.1678002000000428E-4</v>
      </c>
      <c r="M1292" s="68">
        <v>1.0067975505000061E-3</v>
      </c>
      <c r="N1292" s="68">
        <v>8.7099590550000284E-4</v>
      </c>
      <c r="O1292" s="68">
        <v>7.3807149451000009E-4</v>
      </c>
      <c r="P1292" s="68">
        <v>6.9740497977499865E-4</v>
      </c>
      <c r="Q1292" s="68">
        <v>6.4574675094999868E-4</v>
      </c>
      <c r="R1292" s="68">
        <v>6.5000124700000149E-4</v>
      </c>
      <c r="S1292" s="68">
        <v>6.5541593949999875E-4</v>
      </c>
      <c r="T1292" s="68">
        <v>6.9787440044679423E-4</v>
      </c>
      <c r="U1292" s="68">
        <v>7.8178678542362861E-4</v>
      </c>
      <c r="V1292" s="68">
        <v>7.2953771088121982E-4</v>
      </c>
      <c r="W1292" s="68">
        <v>8.5217229240210069E-4</v>
      </c>
      <c r="X1292" s="68">
        <v>9.197376115485181E-4</v>
      </c>
      <c r="Y1292" s="68">
        <v>7.7847345757187873E-4</v>
      </c>
      <c r="Z1292" s="68">
        <v>7.617430599123605E-4</v>
      </c>
      <c r="AA1292" s="68">
        <v>7.2064433098026045E-4</v>
      </c>
      <c r="AB1292" s="68">
        <v>6.6594625871559956E-4</v>
      </c>
      <c r="AC1292" s="68">
        <v>6.2185871610498161E-4</v>
      </c>
      <c r="AD1292" s="68">
        <v>5.7591091967495664E-4</v>
      </c>
      <c r="AE1292" s="68">
        <v>5.575823023019859E-4</v>
      </c>
      <c r="AF1292" s="68">
        <v>5.3446223610732128E-4</v>
      </c>
      <c r="AG1292" s="68">
        <v>4.8588153375724068E-4</v>
      </c>
      <c r="AH1292" s="68" t="s">
        <v>421</v>
      </c>
    </row>
    <row r="1293" spans="1:34" s="68" customFormat="1" ht="14.5" x14ac:dyDescent="0.35">
      <c r="A1293" s="68" t="s">
        <v>832</v>
      </c>
      <c r="B1293" s="68" t="s">
        <v>41</v>
      </c>
      <c r="C1293" s="68" t="s">
        <v>10</v>
      </c>
      <c r="D1293" s="68" t="s">
        <v>43</v>
      </c>
      <c r="E1293" s="68" t="s">
        <v>12</v>
      </c>
      <c r="G1293" s="68" t="s">
        <v>14</v>
      </c>
      <c r="H1293" s="68" t="s">
        <v>1357</v>
      </c>
      <c r="I1293" s="68" t="s">
        <v>16</v>
      </c>
      <c r="J1293" s="68">
        <v>25</v>
      </c>
      <c r="K1293" s="68">
        <v>1.2890215222499961E-3</v>
      </c>
      <c r="L1293" s="68">
        <v>1.225170030000006E-3</v>
      </c>
      <c r="M1293" s="68">
        <v>1.510196325750008E-3</v>
      </c>
      <c r="N1293" s="68">
        <v>1.306493858250004E-3</v>
      </c>
      <c r="O1293" s="68">
        <v>1.1071072417649999E-3</v>
      </c>
      <c r="P1293" s="68">
        <v>1.046107469662498E-3</v>
      </c>
      <c r="Q1293" s="68">
        <v>9.6862012642499786E-4</v>
      </c>
      <c r="R1293" s="68">
        <v>9.7500187050000202E-4</v>
      </c>
      <c r="S1293" s="68">
        <v>9.8312390924999802E-4</v>
      </c>
      <c r="T1293" s="68">
        <v>1.046811600670191E-3</v>
      </c>
      <c r="U1293" s="68">
        <v>1.172680178135443E-3</v>
      </c>
      <c r="V1293" s="68">
        <v>1.0943065663218299E-3</v>
      </c>
      <c r="W1293" s="68">
        <v>1.278258438603151E-3</v>
      </c>
      <c r="X1293" s="68">
        <v>1.379606417322777E-3</v>
      </c>
      <c r="Y1293" s="68">
        <v>1.167710186357818E-3</v>
      </c>
      <c r="Z1293" s="68">
        <v>1.1426145898685411E-3</v>
      </c>
      <c r="AA1293" s="68">
        <v>1.08096649647039E-3</v>
      </c>
      <c r="AB1293" s="68">
        <v>9.9891938807339918E-4</v>
      </c>
      <c r="AC1293" s="68">
        <v>9.3278807415747231E-4</v>
      </c>
      <c r="AD1293" s="68">
        <v>8.6386637951243485E-4</v>
      </c>
      <c r="AE1293" s="68">
        <v>8.3637345345297868E-4</v>
      </c>
      <c r="AF1293" s="68">
        <v>8.0169335416098182E-4</v>
      </c>
      <c r="AG1293" s="68">
        <v>7.2882230063586089E-4</v>
      </c>
      <c r="AH1293" s="68" t="s">
        <v>421</v>
      </c>
    </row>
    <row r="1294" spans="1:34" s="68" customFormat="1" ht="14.5" x14ac:dyDescent="0.35">
      <c r="A1294" s="68" t="s">
        <v>832</v>
      </c>
      <c r="B1294" s="68" t="s">
        <v>41</v>
      </c>
      <c r="C1294" s="68" t="s">
        <v>10</v>
      </c>
      <c r="D1294" s="68" t="s">
        <v>43</v>
      </c>
      <c r="E1294" s="68" t="s">
        <v>12</v>
      </c>
      <c r="G1294" s="68" t="s">
        <v>14</v>
      </c>
      <c r="H1294" s="68" t="s">
        <v>1358</v>
      </c>
      <c r="I1294" s="68" t="s">
        <v>16</v>
      </c>
      <c r="J1294" s="68">
        <v>25</v>
      </c>
      <c r="K1294" s="68">
        <v>3.2532447942499889E-3</v>
      </c>
      <c r="L1294" s="68">
        <v>3.0920957900000159E-3</v>
      </c>
      <c r="M1294" s="68">
        <v>3.8114478697500211E-3</v>
      </c>
      <c r="N1294" s="68">
        <v>3.2973416422500111E-3</v>
      </c>
      <c r="O1294" s="68">
        <v>2.7941278006449999E-3</v>
      </c>
      <c r="P1294" s="68">
        <v>2.6401759948624951E-3</v>
      </c>
      <c r="Q1294" s="68">
        <v>2.4446127000249951E-3</v>
      </c>
      <c r="R1294" s="68">
        <v>2.4607190065000051E-3</v>
      </c>
      <c r="S1294" s="68">
        <v>2.4812174852499951E-3</v>
      </c>
      <c r="T1294" s="68">
        <v>2.641953087405721E-3</v>
      </c>
      <c r="U1294" s="68">
        <v>2.9596214019608799E-3</v>
      </c>
      <c r="V1294" s="68">
        <v>2.7618213340503319E-3</v>
      </c>
      <c r="W1294" s="68">
        <v>3.2260808212365242E-3</v>
      </c>
      <c r="X1294" s="68">
        <v>3.4818638151479608E-3</v>
      </c>
      <c r="Y1294" s="68">
        <v>2.947078089379255E-3</v>
      </c>
      <c r="Z1294" s="68">
        <v>2.883741583953936E-3</v>
      </c>
      <c r="AA1294" s="68">
        <v>2.7281535387109861E-3</v>
      </c>
      <c r="AB1294" s="68">
        <v>2.5210822651376271E-3</v>
      </c>
      <c r="AC1294" s="68">
        <v>2.354179425254573E-3</v>
      </c>
      <c r="AD1294" s="68">
        <v>2.180234195912335E-3</v>
      </c>
      <c r="AE1294" s="68">
        <v>2.1108472872860889E-3</v>
      </c>
      <c r="AF1294" s="68">
        <v>2.0233213224062881E-3</v>
      </c>
      <c r="AG1294" s="68">
        <v>1.839408663509554E-3</v>
      </c>
      <c r="AH1294" s="68" t="s">
        <v>421</v>
      </c>
    </row>
    <row r="1295" spans="1:34" s="68" customFormat="1" ht="14.5" x14ac:dyDescent="0.35">
      <c r="A1295" s="68" t="s">
        <v>832</v>
      </c>
      <c r="B1295" s="68" t="s">
        <v>9</v>
      </c>
      <c r="C1295" s="68" t="s">
        <v>10</v>
      </c>
      <c r="D1295" s="68" t="s">
        <v>33</v>
      </c>
      <c r="E1295" s="68" t="s">
        <v>12</v>
      </c>
      <c r="G1295" s="68" t="s">
        <v>14</v>
      </c>
      <c r="H1295" s="68" t="s">
        <v>30</v>
      </c>
      <c r="I1295" s="68" t="s">
        <v>16</v>
      </c>
      <c r="J1295" s="68">
        <v>25</v>
      </c>
      <c r="L1295" s="68">
        <v>1.0102568E-4</v>
      </c>
      <c r="M1295" s="68">
        <v>1.1262077656733601E-4</v>
      </c>
      <c r="N1295" s="68">
        <v>1.7768423999999999E-4</v>
      </c>
      <c r="O1295" s="68">
        <v>1.3380063999999999E-4</v>
      </c>
      <c r="P1295" s="68">
        <v>1.7482332240000001E-4</v>
      </c>
      <c r="Q1295" s="68">
        <v>1.7666008000000001E-4</v>
      </c>
      <c r="R1295" s="68">
        <v>1.7784583999999999E-4</v>
      </c>
      <c r="S1295" s="68">
        <v>1.7647528000000001E-4</v>
      </c>
      <c r="T1295" s="68">
        <v>2.6081878055856002E-4</v>
      </c>
      <c r="U1295" s="68">
        <v>2.2898224822353599E-4</v>
      </c>
      <c r="V1295" s="68">
        <v>2.3070647456369901E-5</v>
      </c>
      <c r="AH1295" s="68" t="s">
        <v>351</v>
      </c>
    </row>
    <row r="1296" spans="1:34" s="68" customFormat="1" ht="14.5" x14ac:dyDescent="0.35">
      <c r="A1296" s="68" t="s">
        <v>832</v>
      </c>
      <c r="B1296" s="68" t="s">
        <v>41</v>
      </c>
      <c r="C1296" s="68" t="s">
        <v>10</v>
      </c>
      <c r="D1296" s="68" t="s">
        <v>43</v>
      </c>
      <c r="E1296" s="68" t="s">
        <v>12</v>
      </c>
      <c r="G1296" s="68" t="s">
        <v>14</v>
      </c>
      <c r="H1296" s="68" t="s">
        <v>1352</v>
      </c>
      <c r="I1296" s="68" t="s">
        <v>17</v>
      </c>
      <c r="J1296" s="68">
        <v>1</v>
      </c>
      <c r="K1296" s="68">
        <v>0.26035779470359999</v>
      </c>
      <c r="L1296" s="68">
        <v>0.24746100948800201</v>
      </c>
      <c r="M1296" s="68">
        <v>0.30503089215720203</v>
      </c>
      <c r="N1296" s="68">
        <v>0.2638868737692</v>
      </c>
      <c r="O1296" s="68">
        <v>0.22361457507954399</v>
      </c>
      <c r="P1296" s="68">
        <v>0.21129378301526</v>
      </c>
      <c r="Q1296" s="68">
        <v>0.19564281563067959</v>
      </c>
      <c r="R1296" s="68">
        <v>0.19693180637680019</v>
      </c>
      <c r="S1296" s="68">
        <v>0.19857230349879959</v>
      </c>
      <c r="T1296" s="68">
        <v>0.21088476336848</v>
      </c>
      <c r="U1296" s="68">
        <v>0.17992557714930299</v>
      </c>
      <c r="V1296" s="68">
        <v>0.23014915355447199</v>
      </c>
      <c r="W1296" s="68">
        <v>0.25962358263339402</v>
      </c>
      <c r="X1296" s="68">
        <v>0.28151026898473802</v>
      </c>
      <c r="Y1296" s="68">
        <v>0.23774805813543001</v>
      </c>
      <c r="Z1296" s="68">
        <v>0.23273650051279801</v>
      </c>
      <c r="AA1296" s="68">
        <v>0.22017182486885001</v>
      </c>
      <c r="AB1296" s="68">
        <v>0.20359340964196401</v>
      </c>
      <c r="AC1296" s="68">
        <v>0.19330460893191681</v>
      </c>
      <c r="AD1296" s="68">
        <v>0.17799114564638999</v>
      </c>
      <c r="AE1296" s="68">
        <v>0.1726084882156062</v>
      </c>
      <c r="AF1296" s="68">
        <v>0.16624229883634939</v>
      </c>
      <c r="AG1296" s="68">
        <v>0.15196963242887701</v>
      </c>
      <c r="AH1296" s="68" t="s">
        <v>421</v>
      </c>
    </row>
    <row r="1297" spans="1:34" s="68" customFormat="1" ht="14.5" x14ac:dyDescent="0.35">
      <c r="A1297" s="68" t="s">
        <v>832</v>
      </c>
      <c r="B1297" s="68" t="s">
        <v>41</v>
      </c>
      <c r="C1297" s="68" t="s">
        <v>10</v>
      </c>
      <c r="D1297" s="68" t="s">
        <v>43</v>
      </c>
      <c r="E1297" s="68" t="s">
        <v>12</v>
      </c>
      <c r="G1297" s="68" t="s">
        <v>14</v>
      </c>
      <c r="H1297" s="68" t="s">
        <v>1353</v>
      </c>
      <c r="I1297" s="68" t="s">
        <v>17</v>
      </c>
      <c r="J1297" s="68">
        <v>1</v>
      </c>
      <c r="K1297" s="68">
        <v>0.26035779470359999</v>
      </c>
      <c r="L1297" s="68">
        <v>0.24746100948800201</v>
      </c>
      <c r="M1297" s="68">
        <v>0.30503089215720203</v>
      </c>
      <c r="N1297" s="68">
        <v>0.2638868737692</v>
      </c>
      <c r="O1297" s="68">
        <v>0.22361457507954399</v>
      </c>
      <c r="P1297" s="68">
        <v>0.21129378301526</v>
      </c>
      <c r="Q1297" s="68">
        <v>0.19564281563067959</v>
      </c>
      <c r="R1297" s="68">
        <v>0.19693180637680019</v>
      </c>
      <c r="S1297" s="68">
        <v>0.19857230349879959</v>
      </c>
      <c r="T1297" s="68">
        <v>0.21088476336848</v>
      </c>
      <c r="U1297" s="68">
        <v>0.17992557714930299</v>
      </c>
      <c r="V1297" s="68">
        <v>0.23014915355447199</v>
      </c>
      <c r="W1297" s="68">
        <v>0.25962358263339402</v>
      </c>
      <c r="X1297" s="68">
        <v>0.28151026898473802</v>
      </c>
      <c r="Y1297" s="68">
        <v>0.23774805813543001</v>
      </c>
      <c r="Z1297" s="68">
        <v>0.23273650051279801</v>
      </c>
      <c r="AA1297" s="68">
        <v>0.22017182486885001</v>
      </c>
      <c r="AB1297" s="68">
        <v>0.20359340964196401</v>
      </c>
      <c r="AC1297" s="68">
        <v>0.19330460893191681</v>
      </c>
      <c r="AD1297" s="68">
        <v>0.17799114564638999</v>
      </c>
      <c r="AE1297" s="68">
        <v>0.1726084882156062</v>
      </c>
      <c r="AF1297" s="68">
        <v>0.16624229883634939</v>
      </c>
      <c r="AG1297" s="68">
        <v>0.15196963242887701</v>
      </c>
      <c r="AH1297" s="68" t="s">
        <v>421</v>
      </c>
    </row>
    <row r="1298" spans="1:34" s="68" customFormat="1" ht="14.5" x14ac:dyDescent="0.35">
      <c r="A1298" s="68" t="s">
        <v>832</v>
      </c>
      <c r="B1298" s="68" t="s">
        <v>41</v>
      </c>
      <c r="C1298" s="68" t="s">
        <v>10</v>
      </c>
      <c r="D1298" s="68" t="s">
        <v>43</v>
      </c>
      <c r="E1298" s="68" t="s">
        <v>12</v>
      </c>
      <c r="G1298" s="68" t="s">
        <v>14</v>
      </c>
      <c r="H1298" s="68" t="s">
        <v>1354</v>
      </c>
      <c r="I1298" s="68" t="s">
        <v>17</v>
      </c>
      <c r="J1298" s="68">
        <v>1</v>
      </c>
      <c r="K1298" s="68">
        <v>0.26035779470359999</v>
      </c>
      <c r="L1298" s="68">
        <v>0.24746100948800201</v>
      </c>
      <c r="M1298" s="68">
        <v>0.30503089215720203</v>
      </c>
      <c r="N1298" s="68">
        <v>0.2638868737692</v>
      </c>
      <c r="O1298" s="68">
        <v>0.22361457507954399</v>
      </c>
      <c r="P1298" s="68">
        <v>0.21129378301526</v>
      </c>
      <c r="Q1298" s="68">
        <v>0.19564281563067959</v>
      </c>
      <c r="R1298" s="68">
        <v>0.19693180637680019</v>
      </c>
      <c r="S1298" s="68">
        <v>0.19857230349879959</v>
      </c>
      <c r="T1298" s="68">
        <v>0.21088476336848</v>
      </c>
      <c r="U1298" s="68">
        <v>0.17992557714930299</v>
      </c>
      <c r="V1298" s="68">
        <v>0.23014915355447199</v>
      </c>
      <c r="W1298" s="68">
        <v>0.25962358263339402</v>
      </c>
      <c r="X1298" s="68">
        <v>0.28151026898473802</v>
      </c>
      <c r="Y1298" s="68">
        <v>0.23774805813543001</v>
      </c>
      <c r="Z1298" s="68">
        <v>0.23273650051279801</v>
      </c>
      <c r="AA1298" s="68">
        <v>0.22017182486885001</v>
      </c>
      <c r="AB1298" s="68">
        <v>0.20359340964196401</v>
      </c>
      <c r="AC1298" s="68">
        <v>0.19330460893191681</v>
      </c>
      <c r="AD1298" s="68">
        <v>0.17799114564638999</v>
      </c>
      <c r="AE1298" s="68">
        <v>0.1726084882156062</v>
      </c>
      <c r="AF1298" s="68">
        <v>0.16624229883634939</v>
      </c>
      <c r="AG1298" s="68">
        <v>0.15196963242887701</v>
      </c>
      <c r="AH1298" s="68" t="s">
        <v>421</v>
      </c>
    </row>
    <row r="1299" spans="1:34" s="68" customFormat="1" ht="14.5" x14ac:dyDescent="0.35">
      <c r="A1299" s="68" t="s">
        <v>832</v>
      </c>
      <c r="B1299" s="68" t="s">
        <v>41</v>
      </c>
      <c r="C1299" s="68" t="s">
        <v>10</v>
      </c>
      <c r="D1299" s="68" t="s">
        <v>43</v>
      </c>
      <c r="E1299" s="68" t="s">
        <v>12</v>
      </c>
      <c r="G1299" s="68" t="s">
        <v>14</v>
      </c>
      <c r="H1299" s="68" t="s">
        <v>1355</v>
      </c>
      <c r="I1299" s="68" t="s">
        <v>17</v>
      </c>
      <c r="J1299" s="68">
        <v>1</v>
      </c>
      <c r="K1299" s="68">
        <v>0.26035779470359999</v>
      </c>
      <c r="L1299" s="68">
        <v>0.24746100948800201</v>
      </c>
      <c r="M1299" s="68">
        <v>0.30503089215720203</v>
      </c>
      <c r="N1299" s="68">
        <v>0.2638868737692</v>
      </c>
      <c r="O1299" s="68">
        <v>0.22361457507954399</v>
      </c>
      <c r="P1299" s="68">
        <v>0.21129378301526</v>
      </c>
      <c r="Q1299" s="68">
        <v>0.19564281563067959</v>
      </c>
      <c r="R1299" s="68">
        <v>0.19693180637680019</v>
      </c>
      <c r="S1299" s="68">
        <v>0.19857230349879959</v>
      </c>
      <c r="T1299" s="68">
        <v>0.21088476336848</v>
      </c>
      <c r="U1299" s="68">
        <v>0.17992557714930299</v>
      </c>
      <c r="V1299" s="68">
        <v>0.23014915355447199</v>
      </c>
      <c r="W1299" s="68">
        <v>0.25962358263339402</v>
      </c>
      <c r="X1299" s="68">
        <v>0.28151026898473802</v>
      </c>
      <c r="Y1299" s="68">
        <v>0.23774805813543001</v>
      </c>
      <c r="Z1299" s="68">
        <v>0.23273650051279801</v>
      </c>
      <c r="AA1299" s="68">
        <v>0.22017182486885001</v>
      </c>
      <c r="AB1299" s="68">
        <v>0.20359340964196401</v>
      </c>
      <c r="AC1299" s="68">
        <v>0.19330460893191681</v>
      </c>
      <c r="AD1299" s="68">
        <v>0.17799114564638999</v>
      </c>
      <c r="AE1299" s="68">
        <v>0.1726084882156062</v>
      </c>
      <c r="AF1299" s="68">
        <v>0.16624229883634939</v>
      </c>
      <c r="AG1299" s="68">
        <v>0.15196963242887701</v>
      </c>
      <c r="AH1299" s="68" t="s">
        <v>421</v>
      </c>
    </row>
    <row r="1300" spans="1:34" s="68" customFormat="1" ht="14.5" x14ac:dyDescent="0.35">
      <c r="A1300" s="68" t="s">
        <v>832</v>
      </c>
      <c r="B1300" s="68" t="s">
        <v>41</v>
      </c>
      <c r="C1300" s="68" t="s">
        <v>10</v>
      </c>
      <c r="D1300" s="68" t="s">
        <v>43</v>
      </c>
      <c r="E1300" s="68" t="s">
        <v>12</v>
      </c>
      <c r="G1300" s="68" t="s">
        <v>14</v>
      </c>
      <c r="H1300" s="68" t="s">
        <v>1356</v>
      </c>
      <c r="I1300" s="68" t="s">
        <v>17</v>
      </c>
      <c r="J1300" s="68">
        <v>1</v>
      </c>
      <c r="K1300" s="68">
        <v>1.8225045629251999</v>
      </c>
      <c r="L1300" s="68">
        <v>1.732227066416014</v>
      </c>
      <c r="M1300" s="68">
        <v>2.135216245100414</v>
      </c>
      <c r="N1300" s="68">
        <v>1.8472081163844001</v>
      </c>
      <c r="O1300" s="68">
        <v>1.565302025556808</v>
      </c>
      <c r="P1300" s="68">
        <v>1.4790564811068201</v>
      </c>
      <c r="Q1300" s="68">
        <v>1.369499709414757</v>
      </c>
      <c r="R1300" s="68">
        <v>1.378522644637602</v>
      </c>
      <c r="S1300" s="68">
        <v>1.3900061244915971</v>
      </c>
      <c r="T1300" s="68">
        <v>1.4761933435793599</v>
      </c>
      <c r="U1300" s="68">
        <v>1.259479040045121</v>
      </c>
      <c r="V1300" s="68">
        <v>1.611044074881304</v>
      </c>
      <c r="W1300" s="68">
        <v>1.8173650784337581</v>
      </c>
      <c r="X1300" s="68">
        <v>1.970571882893166</v>
      </c>
      <c r="Y1300" s="68">
        <v>1.66423640694801</v>
      </c>
      <c r="Z1300" s="68">
        <v>1.6291555035895859</v>
      </c>
      <c r="AA1300" s="68">
        <v>1.5412027740819501</v>
      </c>
      <c r="AB1300" s="68">
        <v>1.4251538674937481</v>
      </c>
      <c r="AC1300" s="68">
        <v>1.3531322625234179</v>
      </c>
      <c r="AD1300" s="68">
        <v>1.24593801952473</v>
      </c>
      <c r="AE1300" s="68">
        <v>1.208259417509244</v>
      </c>
      <c r="AF1300" s="68">
        <v>1.1636960918544459</v>
      </c>
      <c r="AG1300" s="68">
        <v>1.063787427002139</v>
      </c>
      <c r="AH1300" s="68" t="s">
        <v>421</v>
      </c>
    </row>
    <row r="1301" spans="1:34" s="68" customFormat="1" ht="14.5" x14ac:dyDescent="0.35">
      <c r="A1301" s="68" t="s">
        <v>832</v>
      </c>
      <c r="B1301" s="68" t="s">
        <v>41</v>
      </c>
      <c r="C1301" s="68" t="s">
        <v>10</v>
      </c>
      <c r="D1301" s="68" t="s">
        <v>43</v>
      </c>
      <c r="E1301" s="68" t="s">
        <v>12</v>
      </c>
      <c r="G1301" s="68" t="s">
        <v>14</v>
      </c>
      <c r="H1301" s="68" t="s">
        <v>1357</v>
      </c>
      <c r="I1301" s="68" t="s">
        <v>17</v>
      </c>
      <c r="J1301" s="68">
        <v>1</v>
      </c>
      <c r="K1301" s="68">
        <v>2.7337568443878002</v>
      </c>
      <c r="L1301" s="68">
        <v>2.598340599624021</v>
      </c>
      <c r="M1301" s="68">
        <v>3.2028243676506212</v>
      </c>
      <c r="N1301" s="68">
        <v>2.7708121745766001</v>
      </c>
      <c r="O1301" s="68">
        <v>2.3479530383352119</v>
      </c>
      <c r="P1301" s="68">
        <v>2.2185847216602301</v>
      </c>
      <c r="Q1301" s="68">
        <v>2.0542495641221361</v>
      </c>
      <c r="R1301" s="68">
        <v>2.067783966956402</v>
      </c>
      <c r="S1301" s="68">
        <v>2.0850091867373961</v>
      </c>
      <c r="T1301" s="68">
        <v>2.2142900153690399</v>
      </c>
      <c r="U1301" s="68">
        <v>1.889218560067681</v>
      </c>
      <c r="V1301" s="68">
        <v>2.4165661123219562</v>
      </c>
      <c r="W1301" s="68">
        <v>2.7260476176506372</v>
      </c>
      <c r="X1301" s="68">
        <v>2.9558578243397489</v>
      </c>
      <c r="Y1301" s="68">
        <v>2.4963546104220149</v>
      </c>
      <c r="Z1301" s="68">
        <v>2.4437332553843789</v>
      </c>
      <c r="AA1301" s="68">
        <v>2.3118041611229252</v>
      </c>
      <c r="AB1301" s="68">
        <v>2.1377308012406222</v>
      </c>
      <c r="AC1301" s="68">
        <v>2.029698393785127</v>
      </c>
      <c r="AD1301" s="68">
        <v>1.8689070292870951</v>
      </c>
      <c r="AE1301" s="68">
        <v>1.8123891262638649</v>
      </c>
      <c r="AF1301" s="68">
        <v>1.7455441377816689</v>
      </c>
      <c r="AG1301" s="68">
        <v>1.5956811405032081</v>
      </c>
      <c r="AH1301" s="68" t="s">
        <v>421</v>
      </c>
    </row>
    <row r="1302" spans="1:34" s="68" customFormat="1" ht="14.5" x14ac:dyDescent="0.35">
      <c r="A1302" s="68" t="s">
        <v>832</v>
      </c>
      <c r="B1302" s="68" t="s">
        <v>41</v>
      </c>
      <c r="C1302" s="68" t="s">
        <v>10</v>
      </c>
      <c r="D1302" s="68" t="s">
        <v>43</v>
      </c>
      <c r="E1302" s="68" t="s">
        <v>12</v>
      </c>
      <c r="G1302" s="68" t="s">
        <v>14</v>
      </c>
      <c r="H1302" s="68" t="s">
        <v>1358</v>
      </c>
      <c r="I1302" s="68" t="s">
        <v>17</v>
      </c>
      <c r="J1302" s="68">
        <v>1</v>
      </c>
      <c r="K1302" s="68">
        <v>6.8994815596454009</v>
      </c>
      <c r="L1302" s="68">
        <v>6.5577167514320536</v>
      </c>
      <c r="M1302" s="68">
        <v>8.0833186421658532</v>
      </c>
      <c r="N1302" s="68">
        <v>6.9930021548838006</v>
      </c>
      <c r="O1302" s="68">
        <v>5.9257862396079162</v>
      </c>
      <c r="P1302" s="68">
        <v>5.5992852499043906</v>
      </c>
      <c r="Q1302" s="68">
        <v>5.1845346142130104</v>
      </c>
      <c r="R1302" s="68">
        <v>5.2186928689852046</v>
      </c>
      <c r="S1302" s="68">
        <v>5.2621660427181904</v>
      </c>
      <c r="T1302" s="68">
        <v>5.5884462292647203</v>
      </c>
      <c r="U1302" s="68">
        <v>4.7680277944565299</v>
      </c>
      <c r="V1302" s="68">
        <v>6.0989525691935089</v>
      </c>
      <c r="W1302" s="68">
        <v>6.8800249397849411</v>
      </c>
      <c r="X1302" s="68">
        <v>7.4600221280955568</v>
      </c>
      <c r="Y1302" s="68">
        <v>6.3003235405888951</v>
      </c>
      <c r="Z1302" s="68">
        <v>6.167517263589148</v>
      </c>
      <c r="AA1302" s="68">
        <v>5.8345533590245253</v>
      </c>
      <c r="AB1302" s="68">
        <v>5.3952253555120464</v>
      </c>
      <c r="AC1302" s="68">
        <v>5.1225721366957959</v>
      </c>
      <c r="AD1302" s="68">
        <v>4.7167653596293357</v>
      </c>
      <c r="AE1302" s="68">
        <v>4.5741249377135649</v>
      </c>
      <c r="AF1302" s="68">
        <v>4.4054209191632587</v>
      </c>
      <c r="AG1302" s="68">
        <v>4.0271952593652403</v>
      </c>
      <c r="AH1302" s="68" t="s">
        <v>421</v>
      </c>
    </row>
    <row r="1303" spans="1:34" s="68" customFormat="1" ht="14.5" x14ac:dyDescent="0.35">
      <c r="A1303" s="68" t="s">
        <v>832</v>
      </c>
      <c r="B1303" s="68" t="s">
        <v>9</v>
      </c>
      <c r="C1303" s="68" t="s">
        <v>10</v>
      </c>
      <c r="D1303" s="68" t="s">
        <v>33</v>
      </c>
      <c r="E1303" s="68" t="s">
        <v>12</v>
      </c>
      <c r="G1303" s="68" t="s">
        <v>14</v>
      </c>
      <c r="H1303" s="68" t="s">
        <v>30</v>
      </c>
      <c r="I1303" s="68" t="s">
        <v>18</v>
      </c>
      <c r="J1303" s="68">
        <v>298</v>
      </c>
      <c r="L1303" s="68">
        <v>2.3708201454000099E-4</v>
      </c>
      <c r="M1303" s="68">
        <v>2.64292807409397E-4</v>
      </c>
      <c r="N1303" s="68">
        <v>4.1698049022000002E-4</v>
      </c>
      <c r="O1303" s="68">
        <v>3.1399665192000098E-4</v>
      </c>
      <c r="P1303" s="68">
        <v>4.1026663184219999E-4</v>
      </c>
      <c r="Q1303" s="68">
        <v>4.1457704273999997E-4</v>
      </c>
      <c r="R1303" s="68">
        <v>4.1735972502E-4</v>
      </c>
      <c r="S1303" s="68">
        <v>4.1414336333999899E-4</v>
      </c>
      <c r="T1303" s="68">
        <v>6.1207647327580095E-4</v>
      </c>
      <c r="U1303" s="68">
        <v>5.37364091018583E-4</v>
      </c>
      <c r="V1303" s="68">
        <v>5.4141041918236103E-5</v>
      </c>
      <c r="AH1303" s="68" t="s">
        <v>351</v>
      </c>
    </row>
    <row r="1304" spans="1:34" s="68" customFormat="1" ht="14.5" x14ac:dyDescent="0.35">
      <c r="A1304" s="68" t="s">
        <v>832</v>
      </c>
      <c r="B1304" s="68" t="s">
        <v>41</v>
      </c>
      <c r="C1304" s="68" t="s">
        <v>10</v>
      </c>
      <c r="D1304" s="68" t="s">
        <v>43</v>
      </c>
      <c r="E1304" s="68" t="s">
        <v>12</v>
      </c>
      <c r="G1304" s="68" t="s">
        <v>14</v>
      </c>
      <c r="H1304" s="68" t="s">
        <v>1352</v>
      </c>
      <c r="I1304" s="68" t="s">
        <v>18</v>
      </c>
      <c r="J1304" s="68">
        <v>298</v>
      </c>
      <c r="K1304" s="68">
        <v>1.4633463376399961E-4</v>
      </c>
      <c r="L1304" s="68">
        <v>1.390859691200008E-4</v>
      </c>
      <c r="M1304" s="68">
        <v>1.714432400280008E-4</v>
      </c>
      <c r="N1304" s="68">
        <v>1.483181599080004E-4</v>
      </c>
      <c r="O1304" s="68">
        <v>1.2568303163656001E-4</v>
      </c>
      <c r="P1304" s="68">
        <v>1.187581051273996E-4</v>
      </c>
      <c r="Q1304" s="68">
        <v>1.099614467331998E-4</v>
      </c>
      <c r="R1304" s="68">
        <v>1.106859266320002E-4</v>
      </c>
      <c r="S1304" s="68">
        <v>1.1160797141199979E-4</v>
      </c>
      <c r="T1304" s="68">
        <v>1.18838040761797E-4</v>
      </c>
      <c r="U1304" s="68">
        <v>1.3312712117499501E-4</v>
      </c>
      <c r="V1304" s="68">
        <v>1.242240652124058E-4</v>
      </c>
      <c r="W1304" s="68">
        <v>1.450874634495836E-4</v>
      </c>
      <c r="X1304" s="68">
        <v>1.56640271484831E-4</v>
      </c>
      <c r="Y1304" s="68">
        <v>1.328490772264674E-4</v>
      </c>
      <c r="Z1304" s="68">
        <v>1.297994215155062E-4</v>
      </c>
      <c r="AA1304" s="68">
        <v>1.2289125247560881E-4</v>
      </c>
      <c r="AB1304" s="68">
        <v>1.1354017898117699E-4</v>
      </c>
      <c r="AC1304" s="68">
        <v>1.058932673424188E-4</v>
      </c>
      <c r="AD1304" s="68">
        <v>9.8063163145566405E-5</v>
      </c>
      <c r="AE1304" s="68">
        <v>9.4947446402308196E-5</v>
      </c>
      <c r="AF1304" s="68">
        <v>9.1009410014525596E-5</v>
      </c>
      <c r="AG1304" s="68">
        <v>8.2752409718259601E-5</v>
      </c>
      <c r="AH1304" s="68" t="s">
        <v>421</v>
      </c>
    </row>
    <row r="1305" spans="1:34" s="68" customFormat="1" ht="14.5" x14ac:dyDescent="0.35">
      <c r="A1305" s="68" t="s">
        <v>832</v>
      </c>
      <c r="B1305" s="68" t="s">
        <v>41</v>
      </c>
      <c r="C1305" s="68" t="s">
        <v>10</v>
      </c>
      <c r="D1305" s="68" t="s">
        <v>43</v>
      </c>
      <c r="E1305" s="68" t="s">
        <v>12</v>
      </c>
      <c r="G1305" s="68" t="s">
        <v>14</v>
      </c>
      <c r="H1305" s="68" t="s">
        <v>1353</v>
      </c>
      <c r="I1305" s="68" t="s">
        <v>18</v>
      </c>
      <c r="J1305" s="68">
        <v>298</v>
      </c>
      <c r="K1305" s="68">
        <v>1.4633463376399961E-4</v>
      </c>
      <c r="L1305" s="68">
        <v>1.390859691200008E-4</v>
      </c>
      <c r="M1305" s="68">
        <v>1.714432400280008E-4</v>
      </c>
      <c r="N1305" s="68">
        <v>1.483181599080004E-4</v>
      </c>
      <c r="O1305" s="68">
        <v>1.2568303163656001E-4</v>
      </c>
      <c r="P1305" s="68">
        <v>1.187581051273996E-4</v>
      </c>
      <c r="Q1305" s="68">
        <v>1.099614467331998E-4</v>
      </c>
      <c r="R1305" s="68">
        <v>1.106859266320002E-4</v>
      </c>
      <c r="S1305" s="68">
        <v>1.1160797141199979E-4</v>
      </c>
      <c r="T1305" s="68">
        <v>1.18838040761797E-4</v>
      </c>
      <c r="U1305" s="68">
        <v>1.3312712117499501E-4</v>
      </c>
      <c r="V1305" s="68">
        <v>1.242240652124058E-4</v>
      </c>
      <c r="W1305" s="68">
        <v>1.450874634495836E-4</v>
      </c>
      <c r="X1305" s="68">
        <v>1.56640271484831E-4</v>
      </c>
      <c r="Y1305" s="68">
        <v>1.328490772264674E-4</v>
      </c>
      <c r="Z1305" s="68">
        <v>1.297994215155062E-4</v>
      </c>
      <c r="AA1305" s="68">
        <v>1.2289125247560881E-4</v>
      </c>
      <c r="AB1305" s="68">
        <v>1.1354017898117699E-4</v>
      </c>
      <c r="AC1305" s="68">
        <v>1.058932673424188E-4</v>
      </c>
      <c r="AD1305" s="68">
        <v>9.8063163145566405E-5</v>
      </c>
      <c r="AE1305" s="68">
        <v>9.4947446402308196E-5</v>
      </c>
      <c r="AF1305" s="68">
        <v>9.1009410014525596E-5</v>
      </c>
      <c r="AG1305" s="68">
        <v>8.2752409718259601E-5</v>
      </c>
      <c r="AH1305" s="68" t="s">
        <v>421</v>
      </c>
    </row>
    <row r="1306" spans="1:34" s="68" customFormat="1" ht="14.5" x14ac:dyDescent="0.35">
      <c r="A1306" s="68" t="s">
        <v>832</v>
      </c>
      <c r="B1306" s="68" t="s">
        <v>41</v>
      </c>
      <c r="C1306" s="68" t="s">
        <v>10</v>
      </c>
      <c r="D1306" s="68" t="s">
        <v>43</v>
      </c>
      <c r="E1306" s="68" t="s">
        <v>12</v>
      </c>
      <c r="G1306" s="68" t="s">
        <v>14</v>
      </c>
      <c r="H1306" s="68" t="s">
        <v>1354</v>
      </c>
      <c r="I1306" s="68" t="s">
        <v>18</v>
      </c>
      <c r="J1306" s="68">
        <v>298</v>
      </c>
      <c r="K1306" s="68">
        <v>1.4633463376399961E-4</v>
      </c>
      <c r="L1306" s="68">
        <v>1.390859691200008E-4</v>
      </c>
      <c r="M1306" s="68">
        <v>1.714432400280008E-4</v>
      </c>
      <c r="N1306" s="68">
        <v>1.483181599080004E-4</v>
      </c>
      <c r="O1306" s="68">
        <v>1.2568303163656001E-4</v>
      </c>
      <c r="P1306" s="68">
        <v>1.187581051273996E-4</v>
      </c>
      <c r="Q1306" s="68">
        <v>1.099614467331998E-4</v>
      </c>
      <c r="R1306" s="68">
        <v>1.106859266320002E-4</v>
      </c>
      <c r="S1306" s="68">
        <v>1.1160797141199979E-4</v>
      </c>
      <c r="T1306" s="68">
        <v>1.18838040761797E-4</v>
      </c>
      <c r="U1306" s="68">
        <v>1.3312712117499501E-4</v>
      </c>
      <c r="V1306" s="68">
        <v>1.242240652124058E-4</v>
      </c>
      <c r="W1306" s="68">
        <v>1.450874634495836E-4</v>
      </c>
      <c r="X1306" s="68">
        <v>1.56640271484831E-4</v>
      </c>
      <c r="Y1306" s="68">
        <v>1.328490772264674E-4</v>
      </c>
      <c r="Z1306" s="68">
        <v>1.297994215155062E-4</v>
      </c>
      <c r="AA1306" s="68">
        <v>1.2289125247560881E-4</v>
      </c>
      <c r="AB1306" s="68">
        <v>1.1354017898117699E-4</v>
      </c>
      <c r="AC1306" s="68">
        <v>1.058932673424188E-4</v>
      </c>
      <c r="AD1306" s="68">
        <v>9.8063163145566405E-5</v>
      </c>
      <c r="AE1306" s="68">
        <v>9.4947446402308196E-5</v>
      </c>
      <c r="AF1306" s="68">
        <v>9.1009410014525596E-5</v>
      </c>
      <c r="AG1306" s="68">
        <v>8.2752409718259601E-5</v>
      </c>
      <c r="AH1306" s="68" t="s">
        <v>421</v>
      </c>
    </row>
    <row r="1307" spans="1:34" s="68" customFormat="1" ht="14.5" x14ac:dyDescent="0.35">
      <c r="A1307" s="68" t="s">
        <v>832</v>
      </c>
      <c r="B1307" s="68" t="s">
        <v>41</v>
      </c>
      <c r="C1307" s="68" t="s">
        <v>10</v>
      </c>
      <c r="D1307" s="68" t="s">
        <v>43</v>
      </c>
      <c r="E1307" s="68" t="s">
        <v>12</v>
      </c>
      <c r="G1307" s="68" t="s">
        <v>14</v>
      </c>
      <c r="H1307" s="68" t="s">
        <v>1355</v>
      </c>
      <c r="I1307" s="68" t="s">
        <v>18</v>
      </c>
      <c r="J1307" s="68">
        <v>298</v>
      </c>
      <c r="K1307" s="68">
        <v>1.4633463376399961E-4</v>
      </c>
      <c r="L1307" s="68">
        <v>1.390859691200008E-4</v>
      </c>
      <c r="M1307" s="68">
        <v>1.714432400280008E-4</v>
      </c>
      <c r="N1307" s="68">
        <v>1.483181599080004E-4</v>
      </c>
      <c r="O1307" s="68">
        <v>1.2568303163656001E-4</v>
      </c>
      <c r="P1307" s="68">
        <v>1.187581051273996E-4</v>
      </c>
      <c r="Q1307" s="68">
        <v>1.099614467331998E-4</v>
      </c>
      <c r="R1307" s="68">
        <v>1.106859266320002E-4</v>
      </c>
      <c r="S1307" s="68">
        <v>1.1160797141199979E-4</v>
      </c>
      <c r="T1307" s="68">
        <v>1.18838040761797E-4</v>
      </c>
      <c r="U1307" s="68">
        <v>1.3312712117499501E-4</v>
      </c>
      <c r="V1307" s="68">
        <v>1.242240652124058E-4</v>
      </c>
      <c r="W1307" s="68">
        <v>1.450874634495836E-4</v>
      </c>
      <c r="X1307" s="68">
        <v>1.56640271484831E-4</v>
      </c>
      <c r="Y1307" s="68">
        <v>1.328490772264674E-4</v>
      </c>
      <c r="Z1307" s="68">
        <v>1.297994215155062E-4</v>
      </c>
      <c r="AA1307" s="68">
        <v>1.2289125247560881E-4</v>
      </c>
      <c r="AB1307" s="68">
        <v>1.1354017898117699E-4</v>
      </c>
      <c r="AC1307" s="68">
        <v>1.058932673424188E-4</v>
      </c>
      <c r="AD1307" s="68">
        <v>9.8063163145566405E-5</v>
      </c>
      <c r="AE1307" s="68">
        <v>9.4947446402308196E-5</v>
      </c>
      <c r="AF1307" s="68">
        <v>9.1009410014525596E-5</v>
      </c>
      <c r="AG1307" s="68">
        <v>8.2752409718259601E-5</v>
      </c>
      <c r="AH1307" s="68" t="s">
        <v>421</v>
      </c>
    </row>
    <row r="1308" spans="1:34" s="68" customFormat="1" ht="14.5" x14ac:dyDescent="0.35">
      <c r="A1308" s="68" t="s">
        <v>832</v>
      </c>
      <c r="B1308" s="68" t="s">
        <v>41</v>
      </c>
      <c r="C1308" s="68" t="s">
        <v>10</v>
      </c>
      <c r="D1308" s="68" t="s">
        <v>43</v>
      </c>
      <c r="E1308" s="68" t="s">
        <v>12</v>
      </c>
      <c r="G1308" s="68" t="s">
        <v>14</v>
      </c>
      <c r="H1308" s="68" t="s">
        <v>1356</v>
      </c>
      <c r="I1308" s="68" t="s">
        <v>18</v>
      </c>
      <c r="J1308" s="68">
        <v>298</v>
      </c>
      <c r="K1308" s="68">
        <v>1.0243424363479969E-3</v>
      </c>
      <c r="L1308" s="68">
        <v>9.7360178384000575E-4</v>
      </c>
      <c r="M1308" s="68">
        <v>1.2001026801960061E-3</v>
      </c>
      <c r="N1308" s="68">
        <v>1.038227119356003E-3</v>
      </c>
      <c r="O1308" s="68">
        <v>8.7978122145592006E-4</v>
      </c>
      <c r="P1308" s="68">
        <v>8.3130673589179734E-4</v>
      </c>
      <c r="Q1308" s="68">
        <v>7.6973012713239873E-4</v>
      </c>
      <c r="R1308" s="68">
        <v>7.7480148642400143E-4</v>
      </c>
      <c r="S1308" s="68">
        <v>7.8125579988399868E-4</v>
      </c>
      <c r="T1308" s="68">
        <v>8.3186628533257908E-4</v>
      </c>
      <c r="U1308" s="68">
        <v>9.3188984822496507E-4</v>
      </c>
      <c r="V1308" s="68">
        <v>8.6956845648684077E-4</v>
      </c>
      <c r="W1308" s="68">
        <v>1.0156122441470851E-3</v>
      </c>
      <c r="X1308" s="68">
        <v>1.0964819003938171E-3</v>
      </c>
      <c r="Y1308" s="68">
        <v>9.2994354058527188E-4</v>
      </c>
      <c r="Z1308" s="68">
        <v>9.0859595060854348E-4</v>
      </c>
      <c r="AA1308" s="68">
        <v>8.6023876732926169E-4</v>
      </c>
      <c r="AB1308" s="68">
        <v>7.9478125286823898E-4</v>
      </c>
      <c r="AC1308" s="68">
        <v>7.4125287139693169E-4</v>
      </c>
      <c r="AD1308" s="68">
        <v>6.8644214201896484E-4</v>
      </c>
      <c r="AE1308" s="68">
        <v>6.6463212481615737E-4</v>
      </c>
      <c r="AF1308" s="68">
        <v>6.3706587010167921E-4</v>
      </c>
      <c r="AG1308" s="68">
        <v>5.7926686802781721E-4</v>
      </c>
      <c r="AH1308" s="68" t="s">
        <v>421</v>
      </c>
    </row>
    <row r="1309" spans="1:34" s="68" customFormat="1" ht="14.5" x14ac:dyDescent="0.35">
      <c r="A1309" s="68" t="s">
        <v>832</v>
      </c>
      <c r="B1309" s="68" t="s">
        <v>41</v>
      </c>
      <c r="C1309" s="68" t="s">
        <v>10</v>
      </c>
      <c r="D1309" s="68" t="s">
        <v>43</v>
      </c>
      <c r="E1309" s="68" t="s">
        <v>12</v>
      </c>
      <c r="G1309" s="68" t="s">
        <v>14</v>
      </c>
      <c r="H1309" s="68" t="s">
        <v>1357</v>
      </c>
      <c r="I1309" s="68" t="s">
        <v>18</v>
      </c>
      <c r="J1309" s="68">
        <v>298</v>
      </c>
      <c r="K1309" s="68">
        <v>1.536513654521996E-3</v>
      </c>
      <c r="L1309" s="68">
        <v>1.460402675760008E-3</v>
      </c>
      <c r="M1309" s="68">
        <v>1.800154020294008E-3</v>
      </c>
      <c r="N1309" s="68">
        <v>1.5573406790340041E-3</v>
      </c>
      <c r="O1309" s="68">
        <v>1.3196718321838801E-3</v>
      </c>
      <c r="P1309" s="68">
        <v>1.2469601038376959E-3</v>
      </c>
      <c r="Q1309" s="68">
        <v>1.154595190698598E-3</v>
      </c>
      <c r="R1309" s="68">
        <v>1.162202229636002E-3</v>
      </c>
      <c r="S1309" s="68">
        <v>1.171883699825998E-3</v>
      </c>
      <c r="T1309" s="68">
        <v>1.2477994279988681E-3</v>
      </c>
      <c r="U1309" s="68">
        <v>1.397834772337448E-3</v>
      </c>
      <c r="V1309" s="68">
        <v>1.3043526847302609E-3</v>
      </c>
      <c r="W1309" s="68">
        <v>1.5234183662206279E-3</v>
      </c>
      <c r="X1309" s="68">
        <v>1.644722850590726E-3</v>
      </c>
      <c r="Y1309" s="68">
        <v>1.3949153108779081E-3</v>
      </c>
      <c r="Z1309" s="68">
        <v>1.362893925912815E-3</v>
      </c>
      <c r="AA1309" s="68">
        <v>1.290358150993892E-3</v>
      </c>
      <c r="AB1309" s="68">
        <v>1.192171879302358E-3</v>
      </c>
      <c r="AC1309" s="68">
        <v>1.1118793070953969E-3</v>
      </c>
      <c r="AD1309" s="68">
        <v>1.029663213028447E-3</v>
      </c>
      <c r="AE1309" s="68">
        <v>9.96948187224236E-4</v>
      </c>
      <c r="AF1309" s="68">
        <v>9.5559880515251876E-4</v>
      </c>
      <c r="AG1309" s="68">
        <v>8.6890030204172576E-4</v>
      </c>
      <c r="AH1309" s="68" t="s">
        <v>421</v>
      </c>
    </row>
    <row r="1310" spans="1:34" s="68" customFormat="1" ht="14.5" x14ac:dyDescent="0.35">
      <c r="A1310" s="68" t="s">
        <v>832</v>
      </c>
      <c r="B1310" s="68" t="s">
        <v>41</v>
      </c>
      <c r="C1310" s="68" t="s">
        <v>10</v>
      </c>
      <c r="D1310" s="68" t="s">
        <v>43</v>
      </c>
      <c r="E1310" s="68" t="s">
        <v>12</v>
      </c>
      <c r="G1310" s="68" t="s">
        <v>14</v>
      </c>
      <c r="H1310" s="68" t="s">
        <v>1358</v>
      </c>
      <c r="I1310" s="68" t="s">
        <v>18</v>
      </c>
      <c r="J1310" s="68">
        <v>298</v>
      </c>
      <c r="K1310" s="68">
        <v>3.8778677947459892E-3</v>
      </c>
      <c r="L1310" s="68">
        <v>3.685778181680022E-3</v>
      </c>
      <c r="M1310" s="68">
        <v>4.5432458607420206E-3</v>
      </c>
      <c r="N1310" s="68">
        <v>3.9304312375620107E-3</v>
      </c>
      <c r="O1310" s="68">
        <v>3.3306003383688399E-3</v>
      </c>
      <c r="P1310" s="68">
        <v>3.1470897858760899E-3</v>
      </c>
      <c r="Q1310" s="68">
        <v>2.9139783384297948E-3</v>
      </c>
      <c r="R1310" s="68">
        <v>2.933177055748006E-3</v>
      </c>
      <c r="S1310" s="68">
        <v>2.9576112424179951E-3</v>
      </c>
      <c r="T1310" s="68">
        <v>3.149208080187621E-3</v>
      </c>
      <c r="U1310" s="68">
        <v>3.5278687111373682E-3</v>
      </c>
      <c r="V1310" s="68">
        <v>3.2919377281287539E-3</v>
      </c>
      <c r="W1310" s="68">
        <v>3.844817781413966E-3</v>
      </c>
      <c r="X1310" s="68">
        <v>4.1509671943480222E-3</v>
      </c>
      <c r="Y1310" s="68">
        <v>3.520500546501386E-3</v>
      </c>
      <c r="Z1310" s="68">
        <v>3.4396846701609152E-3</v>
      </c>
      <c r="AA1310" s="68">
        <v>3.2566181906036329E-3</v>
      </c>
      <c r="AB1310" s="68">
        <v>3.0088147430011899E-3</v>
      </c>
      <c r="AC1310" s="68">
        <v>2.806171584574098E-3</v>
      </c>
      <c r="AD1310" s="68">
        <v>2.5986738233575099E-3</v>
      </c>
      <c r="AE1310" s="68">
        <v>2.5161073296611669E-3</v>
      </c>
      <c r="AF1310" s="68">
        <v>2.411749365384928E-3</v>
      </c>
      <c r="AG1310" s="68">
        <v>2.19293885753388E-3</v>
      </c>
      <c r="AH1310" s="68" t="s">
        <v>421</v>
      </c>
    </row>
    <row r="1311" spans="1:34" s="68" customFormat="1" ht="14.5" x14ac:dyDescent="0.35">
      <c r="A1311" s="68" t="s">
        <v>832</v>
      </c>
      <c r="B1311" s="68" t="s">
        <v>9</v>
      </c>
      <c r="C1311" s="68" t="s">
        <v>10</v>
      </c>
      <c r="D1311" s="68" t="s">
        <v>33</v>
      </c>
      <c r="E1311" s="68" t="s">
        <v>12</v>
      </c>
      <c r="G1311" s="68" t="s">
        <v>14</v>
      </c>
      <c r="H1311" s="68" t="s">
        <v>21</v>
      </c>
      <c r="I1311" s="68" t="s">
        <v>16</v>
      </c>
      <c r="J1311" s="68">
        <v>25</v>
      </c>
      <c r="K1311" s="68">
        <v>1.3269027462794E-4</v>
      </c>
      <c r="L1311" s="68">
        <v>1.06210889781491E-4</v>
      </c>
      <c r="M1311" s="68">
        <v>4.6605493657979802E-5</v>
      </c>
      <c r="N1311" s="68">
        <v>5.2444030583294599E-5</v>
      </c>
      <c r="O1311" s="68">
        <v>5.0093931595078697E-5</v>
      </c>
      <c r="P1311" s="68">
        <v>5.7582040612670797E-5</v>
      </c>
      <c r="Q1311" s="68">
        <v>5.1052341495849602E-5</v>
      </c>
      <c r="R1311" s="68">
        <v>5.2405937612618802E-5</v>
      </c>
      <c r="S1311" s="68">
        <v>5.1333980449310198E-5</v>
      </c>
      <c r="T1311" s="68">
        <v>4.4508492814741802E-5</v>
      </c>
      <c r="U1311" s="68">
        <v>3.1155829816080097E-5</v>
      </c>
      <c r="V1311" s="68">
        <v>3.5239021287212299E-6</v>
      </c>
      <c r="W1311" s="68">
        <v>2.6360494861392398E-5</v>
      </c>
      <c r="X1311" s="68">
        <v>2.4444422984317899E-5</v>
      </c>
      <c r="Y1311" s="68">
        <v>2.4563297083178901E-5</v>
      </c>
      <c r="Z1311" s="68">
        <v>2.5065593946038299E-5</v>
      </c>
      <c r="AA1311" s="68">
        <v>3.7619056310338303E-5</v>
      </c>
      <c r="AB1311" s="68">
        <v>2.8396029768624401E-5</v>
      </c>
      <c r="AC1311" s="68">
        <v>2.4412083802078699E-5</v>
      </c>
      <c r="AD1311" s="68">
        <v>2.2276511364582401E-5</v>
      </c>
      <c r="AE1311" s="68">
        <v>1.8663445768599199E-5</v>
      </c>
      <c r="AF1311" s="68">
        <v>1.9643891566027201E-5</v>
      </c>
      <c r="AG1311" s="68">
        <v>1.5601932054330301E-5</v>
      </c>
      <c r="AH1311" s="68" t="s">
        <v>401</v>
      </c>
    </row>
    <row r="1312" spans="1:34" s="68" customFormat="1" ht="14.5" x14ac:dyDescent="0.35">
      <c r="A1312" s="68" t="s">
        <v>832</v>
      </c>
      <c r="B1312" s="68" t="s">
        <v>41</v>
      </c>
      <c r="C1312" s="68" t="s">
        <v>10</v>
      </c>
      <c r="D1312" s="68" t="s">
        <v>43</v>
      </c>
      <c r="E1312" s="68" t="s">
        <v>12</v>
      </c>
      <c r="G1312" s="68" t="s">
        <v>14</v>
      </c>
      <c r="H1312" s="68" t="s">
        <v>1359</v>
      </c>
      <c r="I1312" s="68" t="s">
        <v>16</v>
      </c>
      <c r="J1312" s="68">
        <v>25</v>
      </c>
      <c r="K1312" s="68">
        <v>1.1205436275000029E-4</v>
      </c>
      <c r="L1312" s="68">
        <v>1.073081955E-4</v>
      </c>
      <c r="M1312" s="68">
        <v>1.3897470675000001E-4</v>
      </c>
      <c r="N1312" s="68">
        <v>9.5376484500000005E-5</v>
      </c>
      <c r="O1312" s="68">
        <v>9.9889214370000286E-5</v>
      </c>
      <c r="P1312" s="68">
        <v>1.108341050024997E-4</v>
      </c>
      <c r="Q1312" s="68">
        <v>9.4805953275000005E-5</v>
      </c>
      <c r="R1312" s="68">
        <v>8.9602284749999987E-5</v>
      </c>
      <c r="S1312" s="68">
        <v>6.3600833999999989E-5</v>
      </c>
      <c r="T1312" s="68">
        <v>5.8307670571911288E-5</v>
      </c>
      <c r="U1312" s="68">
        <v>2.703020176119165E-5</v>
      </c>
      <c r="V1312" s="68">
        <v>9.9862931974649696E-6</v>
      </c>
      <c r="W1312" s="68">
        <v>2.2137149979766859E-6</v>
      </c>
      <c r="X1312" s="68">
        <v>2.3599472098133999E-6</v>
      </c>
      <c r="Y1312" s="68">
        <v>2.0300292033450721E-6</v>
      </c>
      <c r="AH1312" s="68" t="s">
        <v>423</v>
      </c>
    </row>
    <row r="1313" spans="1:34" s="68" customFormat="1" ht="14.5" x14ac:dyDescent="0.35">
      <c r="A1313" s="68" t="s">
        <v>832</v>
      </c>
      <c r="B1313" s="68" t="s">
        <v>41</v>
      </c>
      <c r="C1313" s="68" t="s">
        <v>10</v>
      </c>
      <c r="D1313" s="68" t="s">
        <v>43</v>
      </c>
      <c r="E1313" s="68" t="s">
        <v>12</v>
      </c>
      <c r="G1313" s="68" t="s">
        <v>14</v>
      </c>
      <c r="H1313" s="68" t="s">
        <v>1360</v>
      </c>
      <c r="I1313" s="68" t="s">
        <v>16</v>
      </c>
      <c r="J1313" s="68">
        <v>25</v>
      </c>
      <c r="K1313" s="68">
        <v>3.62309106225001E-3</v>
      </c>
      <c r="L1313" s="68">
        <v>3.4696316545000001E-3</v>
      </c>
      <c r="M1313" s="68">
        <v>4.4935155182500002E-3</v>
      </c>
      <c r="N1313" s="68">
        <v>3.0838396654999998E-3</v>
      </c>
      <c r="O1313" s="68">
        <v>3.2297512646300101E-3</v>
      </c>
      <c r="P1313" s="68">
        <v>3.5836360617474898E-3</v>
      </c>
      <c r="Q1313" s="68">
        <v>3.065392489225E-3</v>
      </c>
      <c r="R1313" s="68">
        <v>2.89714054025E-3</v>
      </c>
      <c r="S1313" s="68">
        <v>2.0564269660000001E-3</v>
      </c>
      <c r="T1313" s="68">
        <v>1.8852813484917989E-3</v>
      </c>
      <c r="U1313" s="68">
        <v>8.7397652361186334E-4</v>
      </c>
      <c r="V1313" s="68">
        <v>3.2289014671803398E-4</v>
      </c>
      <c r="W1313" s="68">
        <v>7.1576784934579513E-5</v>
      </c>
      <c r="X1313" s="68">
        <v>7.6304959783966597E-5</v>
      </c>
      <c r="Y1313" s="68">
        <v>6.5637610908157336E-5</v>
      </c>
      <c r="AH1313" s="68" t="s">
        <v>423</v>
      </c>
    </row>
    <row r="1314" spans="1:34" s="68" customFormat="1" ht="14.5" x14ac:dyDescent="0.35">
      <c r="A1314" s="68" t="s">
        <v>832</v>
      </c>
      <c r="B1314" s="68" t="s">
        <v>9</v>
      </c>
      <c r="C1314" s="68" t="s">
        <v>10</v>
      </c>
      <c r="D1314" s="68" t="s">
        <v>33</v>
      </c>
      <c r="E1314" s="68" t="s">
        <v>12</v>
      </c>
      <c r="G1314" s="68" t="s">
        <v>14</v>
      </c>
      <c r="H1314" s="68" t="s">
        <v>21</v>
      </c>
      <c r="I1314" s="68" t="s">
        <v>17</v>
      </c>
      <c r="J1314" s="68">
        <v>1</v>
      </c>
      <c r="K1314" s="68">
        <v>0.13085030281976601</v>
      </c>
      <c r="L1314" s="68">
        <v>0.104738098776521</v>
      </c>
      <c r="M1314" s="68">
        <v>4.5959230812589201E-2</v>
      </c>
      <c r="N1314" s="68">
        <v>5.1716806692539599E-2</v>
      </c>
      <c r="O1314" s="68">
        <v>4.9399295743626899E-2</v>
      </c>
      <c r="P1314" s="68">
        <v>5.6783569649508397E-2</v>
      </c>
      <c r="Q1314" s="68">
        <v>5.0344415693773799E-2</v>
      </c>
      <c r="R1314" s="68">
        <v>5.1679241944390497E-2</v>
      </c>
      <c r="S1314" s="68">
        <v>5.0622149253746397E-2</v>
      </c>
      <c r="T1314" s="68">
        <v>4.3441983940621001E-2</v>
      </c>
      <c r="U1314" s="68">
        <v>3.0242753568517002E-2</v>
      </c>
      <c r="V1314" s="68">
        <v>3.39499843734457E-3</v>
      </c>
      <c r="W1314" s="68">
        <v>2.59938308351455E-2</v>
      </c>
      <c r="X1314" s="68">
        <v>2.41058115228963E-2</v>
      </c>
      <c r="Y1314" s="68">
        <v>2.4223326785113099E-2</v>
      </c>
      <c r="Z1314" s="68">
        <v>2.4718842243443801E-2</v>
      </c>
      <c r="AA1314" s="68">
        <v>3.7110011586161201E-2</v>
      </c>
      <c r="AB1314" s="68">
        <v>2.8003955039515201E-2</v>
      </c>
      <c r="AC1314" s="68">
        <v>2.4069540608879302E-2</v>
      </c>
      <c r="AD1314" s="68">
        <v>2.1965952942348099E-2</v>
      </c>
      <c r="AE1314" s="68">
        <v>1.84043191214272E-2</v>
      </c>
      <c r="AF1314" s="68">
        <v>1.9371055495357101E-2</v>
      </c>
      <c r="AG1314" s="68">
        <v>1.53854862366681E-2</v>
      </c>
      <c r="AH1314" s="68" t="s">
        <v>401</v>
      </c>
    </row>
    <row r="1315" spans="1:34" s="68" customFormat="1" ht="14.5" x14ac:dyDescent="0.35">
      <c r="A1315" s="68" t="s">
        <v>832</v>
      </c>
      <c r="B1315" s="68" t="s">
        <v>41</v>
      </c>
      <c r="C1315" s="68" t="s">
        <v>10</v>
      </c>
      <c r="D1315" s="68" t="s">
        <v>43</v>
      </c>
      <c r="E1315" s="68" t="s">
        <v>12</v>
      </c>
      <c r="G1315" s="68" t="s">
        <v>14</v>
      </c>
      <c r="H1315" s="68" t="s">
        <v>1359</v>
      </c>
      <c r="I1315" s="68" t="s">
        <v>17</v>
      </c>
      <c r="J1315" s="68">
        <v>1</v>
      </c>
      <c r="K1315" s="68">
        <v>4.1578280636399997E-2</v>
      </c>
      <c r="L1315" s="68">
        <v>3.9817193704799997E-2</v>
      </c>
      <c r="M1315" s="68">
        <v>5.1567196642800003E-2</v>
      </c>
      <c r="N1315" s="68">
        <v>3.5389878103199997E-2</v>
      </c>
      <c r="O1315" s="68">
        <v>3.7064347033872E-2</v>
      </c>
      <c r="P1315" s="68">
        <v>4.1125498452563997E-2</v>
      </c>
      <c r="Q1315" s="68">
        <v>3.5178179898839999E-2</v>
      </c>
      <c r="R1315" s="68">
        <v>3.32473350396E-2</v>
      </c>
      <c r="S1315" s="68">
        <v>2.3599378550400001E-2</v>
      </c>
      <c r="T1315" s="68">
        <v>2.163532620057396E-2</v>
      </c>
      <c r="U1315" s="68">
        <v>1.002967922804361E-2</v>
      </c>
      <c r="V1315" s="68">
        <v>1.008120170290374E-2</v>
      </c>
      <c r="W1315" s="68">
        <v>9.4319142188469592E-4</v>
      </c>
      <c r="X1315" s="68">
        <v>9.865213586788559E-4</v>
      </c>
      <c r="Y1315" s="68">
        <v>8.26925271691002E-4</v>
      </c>
      <c r="AH1315" s="68" t="s">
        <v>423</v>
      </c>
    </row>
    <row r="1316" spans="1:34" s="68" customFormat="1" ht="14.5" x14ac:dyDescent="0.35">
      <c r="A1316" s="68" t="s">
        <v>832</v>
      </c>
      <c r="B1316" s="68" t="s">
        <v>41</v>
      </c>
      <c r="C1316" s="68" t="s">
        <v>10</v>
      </c>
      <c r="D1316" s="68" t="s">
        <v>43</v>
      </c>
      <c r="E1316" s="68" t="s">
        <v>12</v>
      </c>
      <c r="G1316" s="68" t="s">
        <v>14</v>
      </c>
      <c r="H1316" s="68" t="s">
        <v>1360</v>
      </c>
      <c r="I1316" s="68" t="s">
        <v>17</v>
      </c>
      <c r="J1316" s="68">
        <v>1</v>
      </c>
      <c r="K1316" s="68">
        <v>1.3443644072436001</v>
      </c>
      <c r="L1316" s="68">
        <v>1.2874225964552</v>
      </c>
      <c r="M1316" s="68">
        <v>1.6673393581172</v>
      </c>
      <c r="N1316" s="68">
        <v>1.1442727253367999</v>
      </c>
      <c r="O1316" s="68">
        <v>1.1984138874285279</v>
      </c>
      <c r="P1316" s="68">
        <v>1.329724449966236</v>
      </c>
      <c r="Q1316" s="68">
        <v>1.13742781672916</v>
      </c>
      <c r="R1316" s="68">
        <v>1.0749971662804001</v>
      </c>
      <c r="S1316" s="68">
        <v>0.76304657312959989</v>
      </c>
      <c r="T1316" s="68">
        <v>0.69954221381855808</v>
      </c>
      <c r="U1316" s="68">
        <v>0.32429296170674338</v>
      </c>
      <c r="V1316" s="68">
        <v>0.32595885506055422</v>
      </c>
      <c r="W1316" s="68">
        <v>3.0496522640938498E-2</v>
      </c>
      <c r="X1316" s="68">
        <v>3.1897523930616338E-2</v>
      </c>
      <c r="Y1316" s="68">
        <v>2.6737250451342402E-2</v>
      </c>
      <c r="AH1316" s="68" t="s">
        <v>423</v>
      </c>
    </row>
    <row r="1317" spans="1:34" s="68" customFormat="1" ht="14.5" x14ac:dyDescent="0.35">
      <c r="A1317" s="68" t="s">
        <v>832</v>
      </c>
      <c r="B1317" s="68" t="s">
        <v>9</v>
      </c>
      <c r="C1317" s="68" t="s">
        <v>10</v>
      </c>
      <c r="D1317" s="68" t="s">
        <v>33</v>
      </c>
      <c r="E1317" s="68" t="s">
        <v>12</v>
      </c>
      <c r="G1317" s="68" t="s">
        <v>14</v>
      </c>
      <c r="H1317" s="68" t="s">
        <v>21</v>
      </c>
      <c r="I1317" s="68" t="s">
        <v>18</v>
      </c>
      <c r="J1317" s="68">
        <v>298</v>
      </c>
      <c r="K1317" s="68">
        <v>3.1633361471300898E-4</v>
      </c>
      <c r="L1317" s="68">
        <v>2.5320676123907402E-4</v>
      </c>
      <c r="M1317" s="68">
        <v>1.11107496880624E-4</v>
      </c>
      <c r="N1317" s="68">
        <v>1.2502656891057401E-4</v>
      </c>
      <c r="O1317" s="68">
        <v>1.19423932922668E-4</v>
      </c>
      <c r="P1317" s="68">
        <v>1.37275584820607E-4</v>
      </c>
      <c r="Q1317" s="68">
        <v>1.21708782126105E-4</v>
      </c>
      <c r="R1317" s="68">
        <v>1.2493575526848299E-4</v>
      </c>
      <c r="S1317" s="68">
        <v>1.22380209391155E-4</v>
      </c>
      <c r="T1317" s="68">
        <v>1.06108246870344E-4</v>
      </c>
      <c r="U1317" s="68">
        <v>7.4275498281535E-5</v>
      </c>
      <c r="V1317" s="68">
        <v>8.4009826748714107E-6</v>
      </c>
      <c r="W1317" s="68">
        <v>6.2843419631294402E-5</v>
      </c>
      <c r="X1317" s="68">
        <v>5.8275504394613899E-5</v>
      </c>
      <c r="Y1317" s="68">
        <v>5.8558900246298498E-5</v>
      </c>
      <c r="Z1317" s="68">
        <v>5.97563759673553E-5</v>
      </c>
      <c r="AA1317" s="68">
        <v>8.9683830243846507E-5</v>
      </c>
      <c r="AB1317" s="68">
        <v>6.7696134968400494E-5</v>
      </c>
      <c r="AC1317" s="68">
        <v>5.81984077841557E-5</v>
      </c>
      <c r="AD1317" s="68">
        <v>5.3107203188267798E-5</v>
      </c>
      <c r="AE1317" s="68">
        <v>4.4493654712340402E-5</v>
      </c>
      <c r="AF1317" s="68">
        <v>4.6831037493408802E-5</v>
      </c>
      <c r="AG1317" s="68">
        <v>3.7195006017523501E-5</v>
      </c>
      <c r="AH1317" s="68" t="s">
        <v>401</v>
      </c>
    </row>
    <row r="1318" spans="1:34" s="68" customFormat="1" ht="14.5" x14ac:dyDescent="0.35">
      <c r="A1318" s="68" t="s">
        <v>832</v>
      </c>
      <c r="B1318" s="68" t="s">
        <v>41</v>
      </c>
      <c r="C1318" s="68" t="s">
        <v>10</v>
      </c>
      <c r="D1318" s="68" t="s">
        <v>43</v>
      </c>
      <c r="E1318" s="68" t="s">
        <v>12</v>
      </c>
      <c r="G1318" s="68" t="s">
        <v>14</v>
      </c>
      <c r="H1318" s="68" t="s">
        <v>1359</v>
      </c>
      <c r="I1318" s="68" t="s">
        <v>18</v>
      </c>
      <c r="J1318" s="68">
        <v>298</v>
      </c>
      <c r="K1318" s="68">
        <v>1.9428189148800029E-4</v>
      </c>
      <c r="L1318" s="68">
        <v>1.8605290041600001E-4</v>
      </c>
      <c r="M1318" s="68">
        <v>2.4095687337600001E-4</v>
      </c>
      <c r="N1318" s="68">
        <v>1.65365482944E-4</v>
      </c>
      <c r="O1318" s="68">
        <v>1.7318973604224031E-4</v>
      </c>
      <c r="P1318" s="68">
        <v>1.921661864188797E-4</v>
      </c>
      <c r="Q1318" s="68">
        <v>1.643762855328E-4</v>
      </c>
      <c r="R1318" s="68">
        <v>1.5535407043200001E-4</v>
      </c>
      <c r="S1318" s="68">
        <v>1.10272282368E-4</v>
      </c>
      <c r="T1318" s="68">
        <v>1.010948993770449E-4</v>
      </c>
      <c r="U1318" s="68">
        <v>4.6865455271767801E-5</v>
      </c>
      <c r="V1318" s="68">
        <v>2.134433860162023E-5</v>
      </c>
      <c r="W1318" s="68">
        <v>3.8703218945451598E-6</v>
      </c>
      <c r="X1318" s="68">
        <v>4.0917193805055598E-6</v>
      </c>
      <c r="Y1318" s="68">
        <v>3.5197015423815598E-6</v>
      </c>
      <c r="AH1318" s="68" t="s">
        <v>423</v>
      </c>
    </row>
    <row r="1319" spans="1:34" s="68" customFormat="1" ht="14.5" x14ac:dyDescent="0.35">
      <c r="A1319" s="68" t="s">
        <v>832</v>
      </c>
      <c r="B1319" s="68" t="s">
        <v>41</v>
      </c>
      <c r="C1319" s="68" t="s">
        <v>10</v>
      </c>
      <c r="D1319" s="68" t="s">
        <v>43</v>
      </c>
      <c r="E1319" s="68" t="s">
        <v>12</v>
      </c>
      <c r="G1319" s="68" t="s">
        <v>14</v>
      </c>
      <c r="H1319" s="68" t="s">
        <v>1360</v>
      </c>
      <c r="I1319" s="68" t="s">
        <v>18</v>
      </c>
      <c r="J1319" s="68">
        <v>298</v>
      </c>
      <c r="K1319" s="68">
        <v>6.2817811581120089E-3</v>
      </c>
      <c r="L1319" s="68">
        <v>6.0157104467840001E-3</v>
      </c>
      <c r="M1319" s="68">
        <v>7.7909389058239999E-3</v>
      </c>
      <c r="N1319" s="68">
        <v>5.3468172818559997E-3</v>
      </c>
      <c r="O1319" s="68">
        <v>5.5998014653657691E-3</v>
      </c>
      <c r="P1319" s="68">
        <v>6.2133733608771098E-3</v>
      </c>
      <c r="Q1319" s="68">
        <v>5.3148332322271999E-3</v>
      </c>
      <c r="R1319" s="68">
        <v>5.0231149439679997E-3</v>
      </c>
      <c r="S1319" s="68">
        <v>3.5654704632319999E-3</v>
      </c>
      <c r="T1319" s="68">
        <v>3.2687350798577849E-3</v>
      </c>
      <c r="U1319" s="68">
        <v>1.515316387120492E-3</v>
      </c>
      <c r="V1319" s="68">
        <v>6.9013361478572081E-4</v>
      </c>
      <c r="W1319" s="68">
        <v>1.251404079236268E-4</v>
      </c>
      <c r="X1319" s="68">
        <v>1.3229892663634639E-4</v>
      </c>
      <c r="Y1319" s="68">
        <v>1.138036832036704E-4</v>
      </c>
      <c r="AH1319" s="68" t="s">
        <v>423</v>
      </c>
    </row>
    <row r="1320" spans="1:34" s="68" customFormat="1" ht="14.5" x14ac:dyDescent="0.35">
      <c r="A1320" s="68" t="s">
        <v>832</v>
      </c>
      <c r="B1320" s="68" t="s">
        <v>9</v>
      </c>
      <c r="C1320" s="68" t="s">
        <v>10</v>
      </c>
      <c r="D1320" s="68" t="s">
        <v>33</v>
      </c>
      <c r="E1320" s="68" t="s">
        <v>12</v>
      </c>
      <c r="G1320" s="68" t="s">
        <v>14</v>
      </c>
      <c r="H1320" s="68" t="s">
        <v>31</v>
      </c>
      <c r="I1320" s="68" t="s">
        <v>16</v>
      </c>
      <c r="J1320" s="68">
        <v>25</v>
      </c>
      <c r="L1320" s="68">
        <v>6.1229120000000001E-5</v>
      </c>
      <c r="M1320" s="68">
        <v>7.5623119999999999E-5</v>
      </c>
      <c r="N1320" s="68">
        <v>7.8850239999999995E-5</v>
      </c>
      <c r="O1320" s="68">
        <v>7.3654479999999895E-5</v>
      </c>
      <c r="P1320" s="68">
        <v>8.6639632800000207E-5</v>
      </c>
      <c r="Q1320" s="68">
        <v>8.9764400000000194E-5</v>
      </c>
      <c r="R1320" s="68">
        <v>9.4199600000000093E-5</v>
      </c>
      <c r="S1320" s="68">
        <v>9.5893279999999706E-5</v>
      </c>
      <c r="T1320" s="68">
        <v>2.0094451479479999E-4</v>
      </c>
      <c r="U1320" s="68">
        <v>3.4361682276063998E-4</v>
      </c>
      <c r="V1320" s="68">
        <v>9.3484991199999995E-5</v>
      </c>
      <c r="W1320" s="68">
        <v>2.7136000000000002E-7</v>
      </c>
      <c r="AH1320" s="68" t="s">
        <v>352</v>
      </c>
    </row>
    <row r="1321" spans="1:34" s="68" customFormat="1" ht="14.5" x14ac:dyDescent="0.35">
      <c r="A1321" s="68" t="s">
        <v>832</v>
      </c>
      <c r="B1321" s="68" t="s">
        <v>9</v>
      </c>
      <c r="C1321" s="68" t="s">
        <v>10</v>
      </c>
      <c r="D1321" s="68" t="s">
        <v>33</v>
      </c>
      <c r="E1321" s="68" t="s">
        <v>12</v>
      </c>
      <c r="G1321" s="68" t="s">
        <v>14</v>
      </c>
      <c r="H1321" s="68" t="s">
        <v>31</v>
      </c>
      <c r="I1321" s="68" t="s">
        <v>18</v>
      </c>
      <c r="J1321" s="68">
        <v>298</v>
      </c>
      <c r="L1321" s="68">
        <v>1.4368943736000001E-4</v>
      </c>
      <c r="M1321" s="68">
        <v>1.7746855686E-4</v>
      </c>
      <c r="N1321" s="68">
        <v>1.8504180072000001E-4</v>
      </c>
      <c r="O1321" s="68">
        <v>1.7284865094E-4</v>
      </c>
      <c r="P1321" s="68">
        <v>2.0332155827339999E-4</v>
      </c>
      <c r="Q1321" s="68">
        <v>2.1065460570000001E-4</v>
      </c>
      <c r="R1321" s="68">
        <v>2.2106291130000001E-4</v>
      </c>
      <c r="S1321" s="68">
        <v>2.2503755483999901E-4</v>
      </c>
      <c r="T1321" s="68">
        <v>4.71566540094698E-4</v>
      </c>
      <c r="U1321" s="68">
        <v>8.0638277881353202E-4</v>
      </c>
      <c r="V1321" s="68">
        <v>2.193859030986E-4</v>
      </c>
      <c r="W1321" s="68">
        <v>6.3681408000000003E-7</v>
      </c>
      <c r="AH1321" s="68" t="s">
        <v>352</v>
      </c>
    </row>
    <row r="1322" spans="1:34" s="68" customFormat="1" ht="14.5" x14ac:dyDescent="0.35">
      <c r="A1322" s="68" t="s">
        <v>832</v>
      </c>
      <c r="B1322" s="68" t="s">
        <v>9</v>
      </c>
      <c r="C1322" s="68" t="s">
        <v>10</v>
      </c>
      <c r="D1322" s="68" t="s">
        <v>33</v>
      </c>
      <c r="E1322" s="68" t="s">
        <v>12</v>
      </c>
      <c r="G1322" s="68" t="s">
        <v>14</v>
      </c>
      <c r="H1322" s="68" t="s">
        <v>20</v>
      </c>
      <c r="I1322" s="68" t="s">
        <v>16</v>
      </c>
      <c r="J1322" s="68">
        <v>25</v>
      </c>
      <c r="K1322" s="68">
        <v>3.275359075E-3</v>
      </c>
      <c r="L1322" s="68">
        <v>3.0413040999999899E-3</v>
      </c>
      <c r="M1322" s="68">
        <v>2.27510900000001E-3</v>
      </c>
      <c r="N1322" s="68">
        <v>2.5008107999999899E-3</v>
      </c>
      <c r="O1322" s="68">
        <v>2.6257531499999801E-3</v>
      </c>
      <c r="P1322" s="68">
        <v>2.9756179097499801E-3</v>
      </c>
      <c r="Q1322" s="68">
        <v>4.2358710500000202E-3</v>
      </c>
      <c r="R1322" s="68">
        <v>4.8070748750000296E-3</v>
      </c>
      <c r="S1322" s="68">
        <v>5.2000402500000202E-3</v>
      </c>
      <c r="T1322" s="68">
        <v>4.6452779446305697E-3</v>
      </c>
      <c r="U1322" s="68">
        <v>5.5369055975801797E-3</v>
      </c>
      <c r="V1322" s="68">
        <v>4.9704819748454298E-3</v>
      </c>
      <c r="W1322" s="68">
        <v>6.5690789993463799E-3</v>
      </c>
      <c r="X1322" s="68">
        <v>6.3578423797442498E-3</v>
      </c>
      <c r="Y1322" s="68">
        <v>6.4016753496564703E-3</v>
      </c>
      <c r="Z1322" s="68">
        <v>6.5406763701173999E-3</v>
      </c>
      <c r="AA1322" s="68">
        <v>6.0006879596339602E-3</v>
      </c>
      <c r="AB1322" s="68">
        <v>5.52839478647703E-3</v>
      </c>
      <c r="AC1322" s="68">
        <v>5.3701227260889396E-3</v>
      </c>
      <c r="AD1322" s="68">
        <v>5.1672740012229396E-3</v>
      </c>
      <c r="AE1322" s="68">
        <v>5.3996524981382603E-3</v>
      </c>
      <c r="AF1322" s="68">
        <v>5.6601716819914497E-3</v>
      </c>
      <c r="AG1322" s="68">
        <v>5.6458062220242503E-3</v>
      </c>
      <c r="AH1322" s="68" t="s">
        <v>400</v>
      </c>
    </row>
    <row r="1323" spans="1:34" s="68" customFormat="1" ht="14.5" x14ac:dyDescent="0.35">
      <c r="A1323" s="68" t="s">
        <v>832</v>
      </c>
      <c r="B1323" s="68" t="s">
        <v>9</v>
      </c>
      <c r="C1323" s="68" t="s">
        <v>10</v>
      </c>
      <c r="D1323" s="68" t="s">
        <v>33</v>
      </c>
      <c r="E1323" s="68" t="s">
        <v>12</v>
      </c>
      <c r="G1323" s="68" t="s">
        <v>14</v>
      </c>
      <c r="H1323" s="68" t="s">
        <v>20</v>
      </c>
      <c r="I1323" s="68" t="s">
        <v>17</v>
      </c>
      <c r="J1323" s="68">
        <v>1</v>
      </c>
      <c r="K1323" s="68">
        <v>6.9463815262600104</v>
      </c>
      <c r="L1323" s="68">
        <v>6.44999773527997</v>
      </c>
      <c r="M1323" s="68">
        <v>4.8250511672000203</v>
      </c>
      <c r="N1323" s="68">
        <v>5.3037195446399696</v>
      </c>
      <c r="O1323" s="68">
        <v>5.5686972805199604</v>
      </c>
      <c r="P1323" s="68">
        <v>6.3106904629977603</v>
      </c>
      <c r="Q1323" s="68">
        <v>8.9834353228400392</v>
      </c>
      <c r="R1323" s="68">
        <v>10.1948443949001</v>
      </c>
      <c r="S1323" s="68">
        <v>11.0282453622</v>
      </c>
      <c r="T1323" s="68">
        <v>9.9980346586930509</v>
      </c>
      <c r="U1323" s="68">
        <v>11.918025082469599</v>
      </c>
      <c r="V1323" s="68">
        <v>10.283449147311</v>
      </c>
      <c r="W1323" s="68">
        <v>14.152632834645701</v>
      </c>
      <c r="X1323" s="68">
        <v>13.634571654201601</v>
      </c>
      <c r="Y1323" s="68">
        <v>13.7698081379811</v>
      </c>
      <c r="Z1323" s="68">
        <v>14.1829804314747</v>
      </c>
      <c r="AA1323" s="68">
        <v>12.879119862492299</v>
      </c>
      <c r="AB1323" s="68">
        <v>11.8623441421722</v>
      </c>
      <c r="AC1323" s="68">
        <v>11.5377321798781</v>
      </c>
      <c r="AD1323" s="68">
        <v>11.0846760490967</v>
      </c>
      <c r="AE1323" s="68">
        <v>11.583629391781299</v>
      </c>
      <c r="AF1323" s="68">
        <v>12.1581778123017</v>
      </c>
      <c r="AG1323" s="68">
        <v>12.105479277464401</v>
      </c>
      <c r="AH1323" s="68" t="s">
        <v>400</v>
      </c>
    </row>
    <row r="1324" spans="1:34" s="68" customFormat="1" ht="14.5" x14ac:dyDescent="0.35">
      <c r="A1324" s="68" t="s">
        <v>832</v>
      </c>
      <c r="B1324" s="68" t="s">
        <v>9</v>
      </c>
      <c r="C1324" s="68" t="s">
        <v>10</v>
      </c>
      <c r="D1324" s="68" t="s">
        <v>33</v>
      </c>
      <c r="E1324" s="68" t="s">
        <v>12</v>
      </c>
      <c r="G1324" s="68" t="s">
        <v>14</v>
      </c>
      <c r="H1324" s="68" t="s">
        <v>20</v>
      </c>
      <c r="I1324" s="68" t="s">
        <v>18</v>
      </c>
      <c r="J1324" s="68">
        <v>298</v>
      </c>
      <c r="K1324" s="68">
        <v>3.9042280174000099E-3</v>
      </c>
      <c r="L1324" s="68">
        <v>3.6252344871999802E-3</v>
      </c>
      <c r="M1324" s="68">
        <v>2.7119299280000098E-3</v>
      </c>
      <c r="N1324" s="68">
        <v>2.9809664735999798E-3</v>
      </c>
      <c r="O1324" s="68">
        <v>3.1298977547999799E-3</v>
      </c>
      <c r="P1324" s="68">
        <v>3.5469365484219798E-3</v>
      </c>
      <c r="Q1324" s="68">
        <v>5.0491582916000199E-3</v>
      </c>
      <c r="R1324" s="68">
        <v>5.73003325100004E-3</v>
      </c>
      <c r="S1324" s="68">
        <v>6.1984479780000301E-3</v>
      </c>
      <c r="T1324" s="68">
        <v>5.5371713099996401E-3</v>
      </c>
      <c r="U1324" s="68">
        <v>6.5999914723155698E-3</v>
      </c>
      <c r="V1324" s="68">
        <v>5.92482345985656E-3</v>
      </c>
      <c r="W1324" s="68">
        <v>7.8434390972714901E-3</v>
      </c>
      <c r="X1324" s="68">
        <v>7.5785478906148004E-3</v>
      </c>
      <c r="Y1324" s="68">
        <v>7.6307970048705102E-3</v>
      </c>
      <c r="Z1324" s="68">
        <v>7.79648617817449E-3</v>
      </c>
      <c r="AA1324" s="68">
        <v>7.15281999126368E-3</v>
      </c>
      <c r="AB1324" s="68">
        <v>6.5897270666206197E-3</v>
      </c>
      <c r="AC1324" s="68">
        <v>6.4074442745980101E-3</v>
      </c>
      <c r="AD1324" s="68">
        <v>6.1593310006369398E-3</v>
      </c>
      <c r="AE1324" s="68">
        <v>6.4363261926808097E-3</v>
      </c>
      <c r="AF1324" s="68">
        <v>6.7470140258617996E-3</v>
      </c>
      <c r="AG1324" s="68">
        <v>6.7298011298928999E-3</v>
      </c>
      <c r="AH1324" s="68" t="s">
        <v>400</v>
      </c>
    </row>
    <row r="1325" spans="1:34" s="68" customFormat="1" ht="14.5" x14ac:dyDescent="0.35">
      <c r="A1325" s="68" t="s">
        <v>832</v>
      </c>
      <c r="B1325" s="68" t="s">
        <v>9</v>
      </c>
      <c r="C1325" s="68" t="s">
        <v>10</v>
      </c>
      <c r="D1325" s="68" t="s">
        <v>33</v>
      </c>
      <c r="E1325" s="68" t="s">
        <v>12</v>
      </c>
      <c r="G1325" s="68" t="s">
        <v>14</v>
      </c>
      <c r="H1325" s="68" t="s">
        <v>25</v>
      </c>
      <c r="I1325" s="68" t="s">
        <v>16</v>
      </c>
      <c r="J1325" s="68">
        <v>25</v>
      </c>
      <c r="T1325" s="68">
        <v>7.0416228571428497E-8</v>
      </c>
      <c r="U1325" s="68">
        <v>2.58939428571428E-8</v>
      </c>
      <c r="W1325" s="68">
        <v>2.4954794999999998E-6</v>
      </c>
      <c r="X1325" s="68">
        <v>2.9937443999999999E-6</v>
      </c>
      <c r="Y1325" s="68">
        <v>1.5138116999999999E-6</v>
      </c>
      <c r="Z1325" s="68">
        <v>8.4948659999999997E-7</v>
      </c>
      <c r="AA1325" s="68">
        <v>6.9802628699999999E-7</v>
      </c>
      <c r="AB1325" s="68">
        <v>1.3629501E-6</v>
      </c>
      <c r="AC1325" s="68">
        <v>8.8253760000000004E-7</v>
      </c>
      <c r="AD1325" s="68">
        <v>1.3873554E-6</v>
      </c>
      <c r="AE1325" s="68">
        <v>1.2919629E-6</v>
      </c>
      <c r="AF1325" s="68">
        <v>9.4294709999999997E-7</v>
      </c>
      <c r="AG1325" s="68">
        <v>1.9745937000000001E-6</v>
      </c>
      <c r="AH1325" s="68" t="s">
        <v>402</v>
      </c>
    </row>
    <row r="1326" spans="1:34" s="68" customFormat="1" ht="14.5" x14ac:dyDescent="0.35">
      <c r="A1326" s="68" t="s">
        <v>832</v>
      </c>
      <c r="B1326" s="68" t="s">
        <v>9</v>
      </c>
      <c r="C1326" s="68" t="s">
        <v>10</v>
      </c>
      <c r="D1326" s="68" t="s">
        <v>33</v>
      </c>
      <c r="E1326" s="68" t="s">
        <v>12</v>
      </c>
      <c r="G1326" s="68" t="s">
        <v>14</v>
      </c>
      <c r="H1326" s="68" t="s">
        <v>25</v>
      </c>
      <c r="I1326" s="68" t="s">
        <v>17</v>
      </c>
      <c r="J1326" s="68">
        <v>1</v>
      </c>
      <c r="T1326" s="68">
        <v>5.9168410000000002E-5</v>
      </c>
      <c r="U1326" s="68">
        <v>2.1759999999999998E-5</v>
      </c>
      <c r="W1326" s="68">
        <v>2.09435E-3</v>
      </c>
      <c r="X1326" s="68">
        <v>2.5140000000000002E-3</v>
      </c>
      <c r="Y1326" s="68">
        <v>1.271E-3</v>
      </c>
      <c r="Z1326" s="68">
        <v>7.1334221424000004E-4</v>
      </c>
      <c r="AA1326" s="68">
        <v>5.8615594073679997E-4</v>
      </c>
      <c r="AB1326" s="68">
        <v>1.14451463064E-3</v>
      </c>
      <c r="AC1326" s="68">
        <v>7.4109624064000001E-4</v>
      </c>
      <c r="AD1326" s="68">
        <v>1.16500857456E-3</v>
      </c>
      <c r="AE1326" s="68">
        <v>1.0849043125600001E-3</v>
      </c>
      <c r="AF1326" s="68">
        <v>7.9182411144000002E-4</v>
      </c>
      <c r="AG1326" s="68">
        <v>1.65813214968E-3</v>
      </c>
      <c r="AH1326" s="68" t="s">
        <v>402</v>
      </c>
    </row>
    <row r="1327" spans="1:34" s="68" customFormat="1" ht="14.5" x14ac:dyDescent="0.35">
      <c r="A1327" s="68" t="s">
        <v>832</v>
      </c>
      <c r="B1327" s="68" t="s">
        <v>9</v>
      </c>
      <c r="C1327" s="68" t="s">
        <v>10</v>
      </c>
      <c r="D1327" s="68" t="s">
        <v>33</v>
      </c>
      <c r="E1327" s="68" t="s">
        <v>12</v>
      </c>
      <c r="G1327" s="68" t="s">
        <v>14</v>
      </c>
      <c r="H1327" s="68" t="s">
        <v>25</v>
      </c>
      <c r="I1327" s="68" t="s">
        <v>18</v>
      </c>
      <c r="J1327" s="68">
        <v>298</v>
      </c>
      <c r="T1327" s="68">
        <v>1.6787228891428601E-7</v>
      </c>
      <c r="U1327" s="68">
        <v>6.1731159771428394E-8</v>
      </c>
      <c r="W1327" s="68">
        <v>5.9492231279999998E-6</v>
      </c>
      <c r="X1327" s="68">
        <v>7.1370866496E-6</v>
      </c>
      <c r="Y1327" s="68">
        <v>3.6089270928000001E-6</v>
      </c>
      <c r="Z1327" s="68">
        <v>2.0251760544000002E-6</v>
      </c>
      <c r="AA1327" s="68">
        <v>1.664094668208E-6</v>
      </c>
      <c r="AB1327" s="68">
        <v>3.2492730384000001E-6</v>
      </c>
      <c r="AC1327" s="68">
        <v>2.1039696384000002E-6</v>
      </c>
      <c r="AD1327" s="68">
        <v>3.3074552736E-6</v>
      </c>
      <c r="AE1327" s="68">
        <v>3.0800395536E-6</v>
      </c>
      <c r="AF1327" s="68">
        <v>2.2479858864E-6</v>
      </c>
      <c r="AG1327" s="68">
        <v>4.7074313807999997E-6</v>
      </c>
      <c r="AH1327" s="68" t="s">
        <v>402</v>
      </c>
    </row>
    <row r="1328" spans="1:34" s="68" customFormat="1" ht="14.5" x14ac:dyDescent="0.35">
      <c r="A1328" s="68" t="s">
        <v>832</v>
      </c>
      <c r="B1328" s="68" t="s">
        <v>9</v>
      </c>
      <c r="C1328" s="68" t="s">
        <v>10</v>
      </c>
      <c r="D1328" s="68" t="s">
        <v>33</v>
      </c>
      <c r="E1328" s="68" t="s">
        <v>12</v>
      </c>
      <c r="G1328" s="68" t="s">
        <v>14</v>
      </c>
      <c r="H1328" s="68" t="s">
        <v>26</v>
      </c>
      <c r="I1328" s="68" t="s">
        <v>16</v>
      </c>
      <c r="J1328" s="68">
        <v>25</v>
      </c>
      <c r="S1328" s="68">
        <v>3.7039875000000003E-5</v>
      </c>
      <c r="AH1328" s="68" t="s">
        <v>403</v>
      </c>
    </row>
    <row r="1329" spans="1:34" s="68" customFormat="1" ht="14.5" x14ac:dyDescent="0.35">
      <c r="A1329" s="68" t="s">
        <v>832</v>
      </c>
      <c r="B1329" s="68" t="s">
        <v>9</v>
      </c>
      <c r="C1329" s="68" t="s">
        <v>10</v>
      </c>
      <c r="D1329" s="68" t="s">
        <v>33</v>
      </c>
      <c r="E1329" s="68" t="s">
        <v>12</v>
      </c>
      <c r="G1329" s="68" t="s">
        <v>14</v>
      </c>
      <c r="H1329" s="68" t="s">
        <v>26</v>
      </c>
      <c r="I1329" s="68" t="s">
        <v>17</v>
      </c>
      <c r="J1329" s="68">
        <v>1</v>
      </c>
      <c r="S1329" s="68">
        <v>2.9138035E-2</v>
      </c>
      <c r="AH1329" s="68" t="s">
        <v>403</v>
      </c>
    </row>
    <row r="1330" spans="1:34" s="68" customFormat="1" ht="14.5" x14ac:dyDescent="0.35">
      <c r="A1330" s="68" t="s">
        <v>832</v>
      </c>
      <c r="B1330" s="68" t="s">
        <v>9</v>
      </c>
      <c r="C1330" s="68" t="s">
        <v>10</v>
      </c>
      <c r="D1330" s="68" t="s">
        <v>33</v>
      </c>
      <c r="E1330" s="68" t="s">
        <v>12</v>
      </c>
      <c r="G1330" s="68" t="s">
        <v>14</v>
      </c>
      <c r="H1330" s="68" t="s">
        <v>26</v>
      </c>
      <c r="I1330" s="68" t="s">
        <v>18</v>
      </c>
      <c r="J1330" s="68">
        <v>298</v>
      </c>
      <c r="S1330" s="68">
        <v>8.8303061999999994E-5</v>
      </c>
      <c r="AH1330" s="68" t="s">
        <v>403</v>
      </c>
    </row>
    <row r="1331" spans="1:34" s="68" customFormat="1" ht="14.5" x14ac:dyDescent="0.35">
      <c r="A1331" s="68" t="s">
        <v>832</v>
      </c>
      <c r="B1331" s="68" t="s">
        <v>9</v>
      </c>
      <c r="C1331" s="68" t="s">
        <v>10</v>
      </c>
      <c r="D1331" s="68" t="s">
        <v>33</v>
      </c>
      <c r="E1331" s="68" t="s">
        <v>12</v>
      </c>
      <c r="G1331" s="68" t="s">
        <v>14</v>
      </c>
      <c r="H1331" s="68" t="s">
        <v>910</v>
      </c>
      <c r="I1331" s="68" t="s">
        <v>16</v>
      </c>
      <c r="J1331" s="68">
        <v>25</v>
      </c>
      <c r="U1331" s="68">
        <v>1.68793575366091E-8</v>
      </c>
      <c r="V1331" s="68">
        <v>1.7063284748767099E-9</v>
      </c>
      <c r="W1331" s="68">
        <v>6.3799634088633896E-8</v>
      </c>
      <c r="X1331" s="68">
        <v>7.9614160650593705E-7</v>
      </c>
      <c r="Y1331" s="68">
        <v>7.8046428198757001E-7</v>
      </c>
      <c r="Z1331" s="68">
        <v>1.16264901886388E-6</v>
      </c>
      <c r="AA1331" s="68">
        <v>2.7195503398105302E-6</v>
      </c>
      <c r="AB1331" s="68">
        <v>2.7356879669656998E-6</v>
      </c>
      <c r="AC1331" s="68">
        <v>2.62528269149504E-6</v>
      </c>
      <c r="AD1331" s="68">
        <v>4.2046273490786101E-6</v>
      </c>
      <c r="AE1331" s="68">
        <v>3.58592516868261E-6</v>
      </c>
      <c r="AF1331" s="68">
        <v>6.3092264408432E-6</v>
      </c>
      <c r="AG1331" s="68">
        <v>8.8494074127052393E-6</v>
      </c>
      <c r="AH1331" s="68" t="s">
        <v>1038</v>
      </c>
    </row>
    <row r="1332" spans="1:34" s="68" customFormat="1" ht="14.5" x14ac:dyDescent="0.35">
      <c r="A1332" s="68" t="s">
        <v>832</v>
      </c>
      <c r="B1332" s="68" t="s">
        <v>9</v>
      </c>
      <c r="C1332" s="68" t="s">
        <v>10</v>
      </c>
      <c r="D1332" s="68" t="s">
        <v>33</v>
      </c>
      <c r="E1332" s="68" t="s">
        <v>12</v>
      </c>
      <c r="G1332" s="68" t="s">
        <v>14</v>
      </c>
      <c r="H1332" s="68" t="s">
        <v>910</v>
      </c>
      <c r="I1332" s="68" t="s">
        <v>18</v>
      </c>
      <c r="J1332" s="68">
        <v>298</v>
      </c>
      <c r="U1332" s="68">
        <v>4.0240388367276199E-8</v>
      </c>
      <c r="V1332" s="68">
        <v>4.0678870841060703E-9</v>
      </c>
      <c r="W1332" s="68">
        <v>1.5209832738106899E-7</v>
      </c>
      <c r="X1332" s="68">
        <v>1.8980015899101501E-6</v>
      </c>
      <c r="Y1332" s="68">
        <v>1.86062684825837E-6</v>
      </c>
      <c r="Z1332" s="68">
        <v>2.7717552609715E-6</v>
      </c>
      <c r="AA1332" s="68">
        <v>6.4834080101082903E-6</v>
      </c>
      <c r="AB1332" s="68">
        <v>6.5218801132462396E-6</v>
      </c>
      <c r="AC1332" s="68">
        <v>6.2586739365241696E-6</v>
      </c>
      <c r="AD1332" s="68">
        <v>1.00238316181539E-5</v>
      </c>
      <c r="AE1332" s="68">
        <v>8.5488456021393406E-6</v>
      </c>
      <c r="AF1332" s="68">
        <v>1.5041195834970199E-5</v>
      </c>
      <c r="AG1332" s="68">
        <v>2.1096987271889301E-5</v>
      </c>
      <c r="AH1332" s="68" t="s">
        <v>1038</v>
      </c>
    </row>
    <row r="1333" spans="1:34" s="68" customFormat="1" ht="14.5" x14ac:dyDescent="0.35">
      <c r="A1333" s="68" t="s">
        <v>832</v>
      </c>
      <c r="B1333" s="68" t="s">
        <v>9</v>
      </c>
      <c r="C1333" s="68" t="s">
        <v>10</v>
      </c>
      <c r="D1333" s="68" t="s">
        <v>33</v>
      </c>
      <c r="E1333" s="68" t="s">
        <v>12</v>
      </c>
      <c r="G1333" s="68" t="s">
        <v>14</v>
      </c>
      <c r="H1333" s="68" t="s">
        <v>27</v>
      </c>
      <c r="I1333" s="68" t="s">
        <v>16</v>
      </c>
      <c r="J1333" s="68">
        <v>25</v>
      </c>
      <c r="K1333" s="68">
        <v>1.3627349999999999E-5</v>
      </c>
      <c r="L1333" s="68">
        <v>1.8998565E-4</v>
      </c>
      <c r="N1333" s="68">
        <v>1.513425E-6</v>
      </c>
      <c r="Q1333" s="68">
        <v>5.6842499999999897E-6</v>
      </c>
      <c r="R1333" s="68">
        <v>7.7838749999999899E-6</v>
      </c>
      <c r="S1333" s="68">
        <v>4.2391499999999999E-6</v>
      </c>
      <c r="T1333" s="68">
        <v>4.8266949214285703E-6</v>
      </c>
      <c r="U1333" s="68">
        <v>4.7528867025000104E-6</v>
      </c>
      <c r="V1333" s="68">
        <v>8.0246E-7</v>
      </c>
      <c r="Z1333" s="68">
        <v>2.6617499999999999E-7</v>
      </c>
      <c r="AH1333" s="68" t="s">
        <v>404</v>
      </c>
    </row>
    <row r="1334" spans="1:34" s="68" customFormat="1" ht="14.5" x14ac:dyDescent="0.35">
      <c r="A1334" s="68" t="s">
        <v>832</v>
      </c>
      <c r="B1334" s="68" t="s">
        <v>9</v>
      </c>
      <c r="C1334" s="68" t="s">
        <v>10</v>
      </c>
      <c r="D1334" s="68" t="s">
        <v>33</v>
      </c>
      <c r="E1334" s="68" t="s">
        <v>12</v>
      </c>
      <c r="G1334" s="68" t="s">
        <v>14</v>
      </c>
      <c r="H1334" s="68" t="s">
        <v>27</v>
      </c>
      <c r="I1334" s="68" t="s">
        <v>17</v>
      </c>
      <c r="J1334" s="68">
        <v>1</v>
      </c>
      <c r="K1334" s="68">
        <v>1.36455198E-2</v>
      </c>
      <c r="L1334" s="68">
        <v>0.1902389642</v>
      </c>
      <c r="N1334" s="68">
        <v>1.5154429E-3</v>
      </c>
      <c r="Q1334" s="68">
        <v>5.6918289999999903E-3</v>
      </c>
      <c r="R1334" s="68">
        <v>7.7942534999999903E-3</v>
      </c>
      <c r="S1334" s="68">
        <v>4.2448021999999998E-3</v>
      </c>
      <c r="T1334" s="68">
        <v>4.7601326029999896E-3</v>
      </c>
      <c r="U1334" s="68">
        <v>4.6782800000000103E-3</v>
      </c>
      <c r="V1334" s="68">
        <v>1.10775681422083E-3</v>
      </c>
      <c r="Z1334" s="68">
        <v>2.7102302151336602E-4</v>
      </c>
      <c r="AH1334" s="68" t="s">
        <v>404</v>
      </c>
    </row>
    <row r="1335" spans="1:34" s="68" customFormat="1" ht="14.5" x14ac:dyDescent="0.35">
      <c r="A1335" s="68" t="s">
        <v>832</v>
      </c>
      <c r="B1335" s="68" t="s">
        <v>9</v>
      </c>
      <c r="C1335" s="68" t="s">
        <v>10</v>
      </c>
      <c r="D1335" s="68" t="s">
        <v>33</v>
      </c>
      <c r="E1335" s="68" t="s">
        <v>12</v>
      </c>
      <c r="G1335" s="68" t="s">
        <v>14</v>
      </c>
      <c r="H1335" s="68" t="s">
        <v>27</v>
      </c>
      <c r="I1335" s="68" t="s">
        <v>18</v>
      </c>
      <c r="J1335" s="68">
        <v>298</v>
      </c>
      <c r="K1335" s="68">
        <v>3.2487602400000002E-5</v>
      </c>
      <c r="L1335" s="68">
        <v>4.5292578959999999E-4</v>
      </c>
      <c r="N1335" s="68">
        <v>3.60800520000001E-6</v>
      </c>
      <c r="Q1335" s="68">
        <v>1.3551252000000001E-5</v>
      </c>
      <c r="R1335" s="68">
        <v>1.8556758E-5</v>
      </c>
      <c r="S1335" s="68">
        <v>1.01061336E-5</v>
      </c>
      <c r="T1335" s="68">
        <v>1.15068406926857E-5</v>
      </c>
      <c r="U1335" s="68">
        <v>1.1330881898760001E-5</v>
      </c>
      <c r="V1335" s="68">
        <v>1.6746646400000001E-6</v>
      </c>
      <c r="Z1335" s="68">
        <v>6.345612E-7</v>
      </c>
      <c r="AH1335" s="68" t="s">
        <v>404</v>
      </c>
    </row>
    <row r="1336" spans="1:34" s="68" customFormat="1" ht="14.5" x14ac:dyDescent="0.35">
      <c r="A1336" s="68" t="s">
        <v>832</v>
      </c>
      <c r="B1336" s="68" t="s">
        <v>177</v>
      </c>
      <c r="C1336" s="68" t="s">
        <v>10</v>
      </c>
      <c r="D1336" s="68" t="s">
        <v>33</v>
      </c>
      <c r="E1336" s="68" t="s">
        <v>12</v>
      </c>
      <c r="G1336" s="68" t="s">
        <v>178</v>
      </c>
      <c r="H1336" s="68" t="s">
        <v>179</v>
      </c>
      <c r="I1336" s="68" t="s">
        <v>16</v>
      </c>
      <c r="J1336" s="68">
        <v>25</v>
      </c>
      <c r="V1336" s="68">
        <v>4.7716250000000002E-2</v>
      </c>
      <c r="W1336" s="68">
        <v>4.5061749999999998E-2</v>
      </c>
      <c r="X1336" s="68">
        <v>4.5021499999999999E-2</v>
      </c>
      <c r="Y1336" s="68">
        <v>4.343375E-2</v>
      </c>
      <c r="Z1336" s="68">
        <v>4.2144500000000001E-2</v>
      </c>
      <c r="AA1336" s="68">
        <v>4.0198999999999999E-2</v>
      </c>
      <c r="AB1336" s="68">
        <v>3.8875E-2</v>
      </c>
      <c r="AC1336" s="68">
        <v>3.863975E-2</v>
      </c>
      <c r="AD1336" s="68">
        <v>3.4959499999999998E-2</v>
      </c>
      <c r="AE1336" s="68">
        <v>3.8648250000000002E-2</v>
      </c>
      <c r="AF1336" s="68">
        <v>3.8425000000000001E-2</v>
      </c>
      <c r="AG1336" s="68">
        <v>3.9024999999999997E-2</v>
      </c>
      <c r="AH1336" s="68" t="s">
        <v>591</v>
      </c>
    </row>
    <row r="1337" spans="1:34" s="68" customFormat="1" ht="14.5" x14ac:dyDescent="0.35">
      <c r="A1337" s="68" t="s">
        <v>832</v>
      </c>
      <c r="B1337" s="68" t="s">
        <v>177</v>
      </c>
      <c r="C1337" s="68" t="s">
        <v>10</v>
      </c>
      <c r="D1337" s="68" t="s">
        <v>33</v>
      </c>
      <c r="E1337" s="68" t="s">
        <v>12</v>
      </c>
      <c r="G1337" s="68" t="s">
        <v>178</v>
      </c>
      <c r="H1337" s="68" t="s">
        <v>179</v>
      </c>
      <c r="I1337" s="68" t="s">
        <v>17</v>
      </c>
      <c r="J1337" s="68">
        <v>1</v>
      </c>
      <c r="M1337" s="68">
        <v>1.6227195453985401E-2</v>
      </c>
      <c r="N1337" s="68">
        <v>1.4393566577881E-2</v>
      </c>
      <c r="O1337" s="68">
        <v>1.443049186705E-2</v>
      </c>
      <c r="P1337" s="68">
        <v>1.2896515578589399E-2</v>
      </c>
      <c r="Q1337" s="68">
        <v>1.3314095257025701E-2</v>
      </c>
      <c r="R1337" s="68">
        <v>1.33608870702031E-2</v>
      </c>
      <c r="S1337" s="68">
        <v>1.2919519177140199E-2</v>
      </c>
      <c r="T1337" s="68">
        <v>1.3184E-2</v>
      </c>
      <c r="U1337" s="68">
        <v>1.2821000000000001E-2</v>
      </c>
      <c r="V1337" s="68">
        <v>1.296272E-2</v>
      </c>
      <c r="W1337" s="68">
        <v>1.2312999999999999E-2</v>
      </c>
      <c r="X1337" s="68">
        <v>1.2449E-2</v>
      </c>
      <c r="Y1337" s="68">
        <v>1.2463999999999999E-2</v>
      </c>
      <c r="Z1337" s="68">
        <v>1.216299E-2</v>
      </c>
      <c r="AA1337" s="68">
        <v>1.2241139999999999E-2</v>
      </c>
      <c r="AB1337" s="68">
        <v>1.1415E-2</v>
      </c>
      <c r="AC1337" s="68">
        <v>1.1858809999999999E-2</v>
      </c>
      <c r="AD1337" s="68">
        <v>9.6242900000000006E-3</v>
      </c>
      <c r="AE1337" s="68">
        <v>1.1066350000000001E-2</v>
      </c>
      <c r="AF1337" s="68">
        <v>1.2087000000000001E-2</v>
      </c>
      <c r="AG1337" s="68">
        <v>1.1727E-2</v>
      </c>
      <c r="AH1337" s="68" t="s">
        <v>591</v>
      </c>
    </row>
    <row r="1338" spans="1:34" s="68" customFormat="1" ht="14.5" x14ac:dyDescent="0.35">
      <c r="A1338" s="68" t="s">
        <v>832</v>
      </c>
      <c r="B1338" s="68" t="s">
        <v>41</v>
      </c>
      <c r="C1338" s="68" t="s">
        <v>45</v>
      </c>
      <c r="D1338" s="68" t="s">
        <v>43</v>
      </c>
      <c r="E1338" s="68" t="s">
        <v>46</v>
      </c>
      <c r="G1338" s="68" t="s">
        <v>14</v>
      </c>
      <c r="H1338" s="68" t="s">
        <v>26</v>
      </c>
      <c r="I1338" s="68" t="s">
        <v>16</v>
      </c>
      <c r="J1338" s="68">
        <v>25</v>
      </c>
      <c r="K1338" s="68">
        <v>2.1733796250000001E-3</v>
      </c>
      <c r="L1338" s="68">
        <v>1.5827843250000001E-3</v>
      </c>
      <c r="M1338" s="68">
        <v>8.54053800000003E-4</v>
      </c>
      <c r="N1338" s="68">
        <v>1.02831780000001E-3</v>
      </c>
      <c r="O1338" s="68">
        <v>1.0162713885E-3</v>
      </c>
      <c r="P1338" s="68">
        <v>1.3093256894999999E-3</v>
      </c>
      <c r="Q1338" s="68">
        <v>1.2219199784999999E-3</v>
      </c>
      <c r="R1338" s="68">
        <v>8.8644472499999896E-4</v>
      </c>
      <c r="S1338" s="68">
        <v>1.1706626250000099E-3</v>
      </c>
      <c r="T1338" s="68">
        <v>3.45988619588902E-3</v>
      </c>
      <c r="U1338" s="68">
        <v>3.4595399330024099E-3</v>
      </c>
      <c r="V1338" s="68">
        <v>1.2696008586224E-3</v>
      </c>
      <c r="W1338" s="68">
        <v>7.5320597801877595E-4</v>
      </c>
      <c r="X1338" s="68">
        <v>7.1983786350094596E-4</v>
      </c>
      <c r="Y1338" s="68">
        <v>7.7266445885450295E-4</v>
      </c>
      <c r="Z1338" s="68">
        <v>8.6497581444504204E-4</v>
      </c>
      <c r="AA1338" s="68">
        <v>7.5525654088342002E-4</v>
      </c>
      <c r="AB1338" s="68">
        <v>8.7480203155490598E-4</v>
      </c>
      <c r="AC1338" s="68">
        <v>9.8246996266409701E-4</v>
      </c>
      <c r="AD1338" s="68">
        <v>9.0194693591996299E-4</v>
      </c>
      <c r="AE1338" s="68">
        <v>9.6679559060422503E-4</v>
      </c>
      <c r="AF1338" s="68">
        <v>8.9309505987997099E-4</v>
      </c>
      <c r="AG1338" s="68">
        <v>9.3173663626412695E-4</v>
      </c>
      <c r="AH1338" s="68" t="s">
        <v>435</v>
      </c>
    </row>
    <row r="1339" spans="1:34" s="68" customFormat="1" ht="14.5" x14ac:dyDescent="0.35">
      <c r="A1339" s="68" t="s">
        <v>832</v>
      </c>
      <c r="B1339" s="68" t="s">
        <v>41</v>
      </c>
      <c r="C1339" s="68" t="s">
        <v>45</v>
      </c>
      <c r="D1339" s="68" t="s">
        <v>43</v>
      </c>
      <c r="E1339" s="68" t="s">
        <v>46</v>
      </c>
      <c r="G1339" s="68" t="s">
        <v>14</v>
      </c>
      <c r="H1339" s="68" t="s">
        <v>26</v>
      </c>
      <c r="I1339" s="68" t="s">
        <v>17</v>
      </c>
      <c r="J1339" s="68">
        <v>1</v>
      </c>
      <c r="K1339" s="68">
        <v>1.7097253050000001</v>
      </c>
      <c r="L1339" s="68">
        <v>1.245123669</v>
      </c>
      <c r="M1339" s="68">
        <v>0.67185565600000297</v>
      </c>
      <c r="N1339" s="68">
        <v>0.80894333600000501</v>
      </c>
      <c r="O1339" s="68">
        <v>0.79946682562000104</v>
      </c>
      <c r="P1339" s="68">
        <v>1.0300028757399999</v>
      </c>
      <c r="Q1339" s="68">
        <v>0.96124371641999995</v>
      </c>
      <c r="R1339" s="68">
        <v>0.69733651699999899</v>
      </c>
      <c r="S1339" s="68">
        <v>0.92092126500000604</v>
      </c>
      <c r="T1339" s="68">
        <v>2.5304465099772102</v>
      </c>
      <c r="U1339" s="68">
        <v>2.0082069872806798</v>
      </c>
      <c r="V1339" s="68">
        <v>0.82940558599594605</v>
      </c>
      <c r="W1339" s="68">
        <v>0.48270521522194498</v>
      </c>
      <c r="X1339" s="68">
        <v>0.39108652466384097</v>
      </c>
      <c r="Y1339" s="68">
        <v>0.40570414421458501</v>
      </c>
      <c r="Z1339" s="68">
        <v>0.47933627442376497</v>
      </c>
      <c r="AA1339" s="68">
        <v>0.41682828490253299</v>
      </c>
      <c r="AB1339" s="68">
        <v>0.49302969059218998</v>
      </c>
      <c r="AC1339" s="68">
        <v>0.56553288819418501</v>
      </c>
      <c r="AD1339" s="68">
        <v>0.48248697359328402</v>
      </c>
      <c r="AE1339" s="68">
        <v>0.51055937989890399</v>
      </c>
      <c r="AF1339" s="68">
        <v>0.460691204718438</v>
      </c>
      <c r="AG1339" s="68">
        <v>0.51317110192430804</v>
      </c>
      <c r="AH1339" s="68" t="s">
        <v>435</v>
      </c>
    </row>
    <row r="1340" spans="1:34" s="68" customFormat="1" ht="14.5" x14ac:dyDescent="0.35">
      <c r="A1340" s="68" t="s">
        <v>832</v>
      </c>
      <c r="B1340" s="68" t="s">
        <v>41</v>
      </c>
      <c r="C1340" s="68" t="s">
        <v>45</v>
      </c>
      <c r="D1340" s="68" t="s">
        <v>43</v>
      </c>
      <c r="E1340" s="68" t="s">
        <v>46</v>
      </c>
      <c r="G1340" s="68" t="s">
        <v>14</v>
      </c>
      <c r="H1340" s="68" t="s">
        <v>26</v>
      </c>
      <c r="I1340" s="68" t="s">
        <v>18</v>
      </c>
      <c r="J1340" s="68">
        <v>298</v>
      </c>
      <c r="K1340" s="68">
        <v>5.1813370259999898E-3</v>
      </c>
      <c r="L1340" s="68">
        <v>3.7733578308000002E-3</v>
      </c>
      <c r="M1340" s="68">
        <v>2.0360642592000102E-3</v>
      </c>
      <c r="N1340" s="68">
        <v>2.4515096352000199E-3</v>
      </c>
      <c r="O1340" s="68">
        <v>2.4227909901840001E-3</v>
      </c>
      <c r="P1340" s="68">
        <v>3.1214324437680002E-3</v>
      </c>
      <c r="Q1340" s="68">
        <v>2.913057228744E-3</v>
      </c>
      <c r="R1340" s="68">
        <v>2.1132842243999999E-3</v>
      </c>
      <c r="S1340" s="68">
        <v>2.7908596980000199E-3</v>
      </c>
      <c r="T1340" s="68">
        <v>8.2483686909994199E-3</v>
      </c>
      <c r="U1340" s="68">
        <v>8.2475432002777297E-3</v>
      </c>
      <c r="V1340" s="68">
        <v>3.0243307875815599E-3</v>
      </c>
      <c r="W1340" s="68">
        <v>1.8525583479898E-3</v>
      </c>
      <c r="X1340" s="68">
        <v>1.83223911065543E-3</v>
      </c>
      <c r="Y1340" s="68">
        <v>1.96855071441934E-3</v>
      </c>
      <c r="Z1340" s="68">
        <v>2.1953661085573101E-3</v>
      </c>
      <c r="AA1340" s="68">
        <v>1.9128627003332701E-3</v>
      </c>
      <c r="AB1340" s="68">
        <v>2.20502036311763E-3</v>
      </c>
      <c r="AC1340" s="68">
        <v>2.4949637306337499E-3</v>
      </c>
      <c r="AD1340" s="68">
        <v>2.30751434132827E-3</v>
      </c>
      <c r="AE1340" s="68">
        <v>2.4843177695816898E-3</v>
      </c>
      <c r="AF1340" s="68">
        <v>2.2776877629975601E-3</v>
      </c>
      <c r="AG1340" s="68">
        <v>2.37793410063118E-3</v>
      </c>
      <c r="AH1340" s="68" t="s">
        <v>435</v>
      </c>
    </row>
    <row r="1341" spans="1:34" s="68" customFormat="1" ht="14.5" x14ac:dyDescent="0.35">
      <c r="A1341" s="68" t="s">
        <v>832</v>
      </c>
      <c r="B1341" s="68" t="s">
        <v>295</v>
      </c>
      <c r="C1341" s="68" t="s">
        <v>45</v>
      </c>
      <c r="D1341" s="68" t="s">
        <v>296</v>
      </c>
      <c r="E1341" s="68" t="s">
        <v>12</v>
      </c>
      <c r="G1341" s="68" t="s">
        <v>818</v>
      </c>
      <c r="H1341" s="68" t="s">
        <v>31</v>
      </c>
      <c r="I1341" s="68" t="s">
        <v>16</v>
      </c>
      <c r="J1341" s="68">
        <v>25</v>
      </c>
      <c r="K1341" s="68">
        <v>6.8803676420723399</v>
      </c>
      <c r="L1341" s="68">
        <v>7.04418289358739</v>
      </c>
      <c r="M1341" s="68">
        <v>7.0300349124637496</v>
      </c>
      <c r="N1341" s="68">
        <v>7.1608403780183796</v>
      </c>
      <c r="O1341" s="68">
        <v>7.1414801913841597</v>
      </c>
      <c r="P1341" s="68">
        <v>7.3142625079752301</v>
      </c>
      <c r="Q1341" s="68">
        <v>7.3916302141727002</v>
      </c>
      <c r="R1341" s="68">
        <v>7.4355701602641098</v>
      </c>
      <c r="S1341" s="68">
        <v>7.5637082189069398</v>
      </c>
      <c r="T1341" s="68">
        <v>7.6446201203602699</v>
      </c>
      <c r="U1341" s="68">
        <v>7.7124793274377801</v>
      </c>
      <c r="V1341" s="68">
        <v>8.0239390804414601</v>
      </c>
      <c r="W1341" s="68">
        <v>8.1319847387001492</v>
      </c>
      <c r="X1341" s="68">
        <v>8.0615905794432603</v>
      </c>
      <c r="Y1341" s="68">
        <v>7.9108621963607701</v>
      </c>
      <c r="Z1341" s="68">
        <v>7.8493503504318101</v>
      </c>
      <c r="AA1341" s="68">
        <v>7.6205842646570296</v>
      </c>
      <c r="AB1341" s="68">
        <v>7.8786070072734304</v>
      </c>
      <c r="AC1341" s="68">
        <v>7.8944984803628904</v>
      </c>
      <c r="AD1341" s="68">
        <v>7.9723247733565099</v>
      </c>
      <c r="AE1341" s="68">
        <v>8.1780370773398303</v>
      </c>
      <c r="AF1341" s="68">
        <v>8.0036872061578297</v>
      </c>
      <c r="AG1341" s="68">
        <v>7.8497047351393698</v>
      </c>
      <c r="AH1341" s="68" t="s">
        <v>380</v>
      </c>
    </row>
    <row r="1342" spans="1:34" s="68" customFormat="1" ht="14.5" x14ac:dyDescent="0.35">
      <c r="A1342" s="68" t="s">
        <v>832</v>
      </c>
      <c r="B1342" s="68" t="s">
        <v>295</v>
      </c>
      <c r="C1342" s="68" t="s">
        <v>45</v>
      </c>
      <c r="D1342" s="68" t="s">
        <v>296</v>
      </c>
      <c r="E1342" s="68" t="s">
        <v>12</v>
      </c>
      <c r="G1342" s="68" t="s">
        <v>818</v>
      </c>
      <c r="H1342" s="68" t="s">
        <v>31</v>
      </c>
      <c r="I1342" s="68" t="s">
        <v>18</v>
      </c>
      <c r="J1342" s="68">
        <v>298</v>
      </c>
      <c r="K1342" s="68">
        <v>6.4108300885222704E-3</v>
      </c>
      <c r="L1342" s="68">
        <v>6.8707634481258899E-3</v>
      </c>
      <c r="M1342" s="68">
        <v>7.0632132552181197E-3</v>
      </c>
      <c r="N1342" s="68">
        <v>7.2091167877536104E-3</v>
      </c>
      <c r="O1342" s="68">
        <v>7.3484696322708301E-3</v>
      </c>
      <c r="P1342" s="68">
        <v>7.7126245736930301E-3</v>
      </c>
      <c r="Q1342" s="68">
        <v>8.0164513492326193E-3</v>
      </c>
      <c r="R1342" s="68">
        <v>8.2454770127468203E-3</v>
      </c>
      <c r="S1342" s="68">
        <v>8.3883380026816001E-3</v>
      </c>
      <c r="T1342" s="68">
        <v>8.56076762837398E-3</v>
      </c>
      <c r="U1342" s="68">
        <v>8.7516228588243802E-3</v>
      </c>
      <c r="V1342" s="68">
        <v>9.1403067145507007E-3</v>
      </c>
      <c r="W1342" s="68">
        <v>9.1964686324622E-3</v>
      </c>
      <c r="X1342" s="68">
        <v>9.3425326478954792E-3</v>
      </c>
      <c r="Y1342" s="68">
        <v>9.1965128760620098E-3</v>
      </c>
      <c r="Z1342" s="68">
        <v>9.1276653301304907E-3</v>
      </c>
      <c r="AA1342" s="68">
        <v>8.9300656082733892E-3</v>
      </c>
      <c r="AB1342" s="68">
        <v>9.2635763224736701E-3</v>
      </c>
      <c r="AC1342" s="68">
        <v>9.32513328442355E-3</v>
      </c>
      <c r="AD1342" s="68">
        <v>9.4270617884337493E-3</v>
      </c>
      <c r="AE1342" s="68">
        <v>9.6898818094910896E-3</v>
      </c>
      <c r="AF1342" s="68">
        <v>9.4720485902674897E-3</v>
      </c>
      <c r="AG1342" s="68">
        <v>9.2793588093781406E-3</v>
      </c>
      <c r="AH1342" s="68" t="s">
        <v>380</v>
      </c>
    </row>
    <row r="1343" spans="1:34" s="68" customFormat="1" ht="14.5" x14ac:dyDescent="0.35">
      <c r="A1343" s="68" t="s">
        <v>832</v>
      </c>
      <c r="B1343" s="68" t="s">
        <v>185</v>
      </c>
      <c r="C1343" s="68" t="s">
        <v>45</v>
      </c>
      <c r="D1343" s="68" t="s">
        <v>57</v>
      </c>
      <c r="E1343" s="68" t="s">
        <v>59</v>
      </c>
      <c r="F1343" s="68" t="s">
        <v>186</v>
      </c>
      <c r="G1343" s="68" t="s">
        <v>187</v>
      </c>
      <c r="H1343" s="68" t="s">
        <v>169</v>
      </c>
      <c r="I1343" s="68" t="s">
        <v>18</v>
      </c>
      <c r="J1343" s="68">
        <v>298</v>
      </c>
      <c r="K1343" s="68">
        <v>6.2903625616000006E-2</v>
      </c>
      <c r="L1343" s="68">
        <v>5.0322900612000003E-2</v>
      </c>
      <c r="M1343" s="68">
        <v>5.4516475513999997E-2</v>
      </c>
      <c r="N1343" s="68">
        <v>5.1720759012000003E-2</v>
      </c>
      <c r="O1343" s="68">
        <v>5.1720759012000003E-2</v>
      </c>
      <c r="P1343" s="68">
        <v>5.3118617411999997E-2</v>
      </c>
      <c r="Q1343" s="68">
        <v>5.1720759012000003E-2</v>
      </c>
      <c r="R1343" s="68">
        <v>6.1505767513999998E-2</v>
      </c>
      <c r="S1343" s="68">
        <v>5.3118617411999997E-2</v>
      </c>
      <c r="T1343" s="68">
        <v>4.4731467310000002E-2</v>
      </c>
      <c r="U1343" s="68">
        <v>5.4516475513999997E-2</v>
      </c>
      <c r="V1343" s="68">
        <v>2.9910319599999999E-2</v>
      </c>
      <c r="W1343" s="68">
        <v>4.88538518E-2</v>
      </c>
      <c r="X1343" s="68">
        <v>5.03229005822E-2</v>
      </c>
      <c r="Y1343" s="68">
        <v>1.342788E-2</v>
      </c>
      <c r="Z1343" s="68">
        <v>3.3003499999999998E-2</v>
      </c>
      <c r="AA1343" s="68">
        <v>9.3869999999999994E-5</v>
      </c>
      <c r="AB1343" s="68">
        <v>2.9799999999999999E-5</v>
      </c>
      <c r="AC1343" s="68">
        <v>2.7806379999999999E-6</v>
      </c>
      <c r="AD1343" s="68">
        <v>2.4614799999999998E-3</v>
      </c>
      <c r="AE1343" s="68">
        <v>2.4704200000000001E-3</v>
      </c>
      <c r="AF1343" s="68">
        <v>8.4334000000000004E-4</v>
      </c>
      <c r="AG1343" s="68">
        <v>1.2903400000000001E-3</v>
      </c>
      <c r="AH1343" s="68" t="s">
        <v>595</v>
      </c>
    </row>
    <row r="1344" spans="1:34" s="68" customFormat="1" ht="14.5" x14ac:dyDescent="0.35">
      <c r="A1344" s="68" t="s">
        <v>832</v>
      </c>
      <c r="B1344" s="68" t="s">
        <v>166</v>
      </c>
      <c r="C1344" s="68" t="s">
        <v>45</v>
      </c>
      <c r="D1344" s="68" t="s">
        <v>57</v>
      </c>
      <c r="E1344" s="68" t="s">
        <v>91</v>
      </c>
      <c r="F1344" s="68" t="s">
        <v>167</v>
      </c>
      <c r="G1344" s="68" t="s">
        <v>168</v>
      </c>
      <c r="H1344" s="68" t="s">
        <v>169</v>
      </c>
      <c r="I1344" s="68" t="s">
        <v>16</v>
      </c>
      <c r="J1344" s="68">
        <v>25</v>
      </c>
      <c r="K1344" s="68">
        <v>3.9223764926639999E-3</v>
      </c>
      <c r="L1344" s="68">
        <v>4.0835668860000002E-3</v>
      </c>
      <c r="M1344" s="68">
        <v>6.9745221201600004E-3</v>
      </c>
      <c r="N1344" s="68">
        <v>7.0096485730319997E-3</v>
      </c>
      <c r="O1344" s="68">
        <v>7.0759883486880004E-3</v>
      </c>
      <c r="P1344" s="68">
        <v>4.1400491630808004E-3</v>
      </c>
      <c r="Q1344" s="68">
        <v>4.6210812492800601E-3</v>
      </c>
      <c r="R1344" s="68">
        <v>4.87071333117013E-3</v>
      </c>
      <c r="S1344" s="68">
        <v>4.9335691217490298E-3</v>
      </c>
      <c r="T1344" s="68">
        <v>4.6912922749542899E-3</v>
      </c>
      <c r="U1344" s="68">
        <v>3.53725779794765E-3</v>
      </c>
      <c r="V1344" s="68">
        <v>3.1162249910511399E-3</v>
      </c>
      <c r="W1344" s="68">
        <v>3.2091794404236198E-3</v>
      </c>
      <c r="X1344" s="68">
        <v>3.2990712844359099E-3</v>
      </c>
      <c r="Y1344" s="68">
        <v>3.3860520588161499E-3</v>
      </c>
      <c r="Z1344" s="68">
        <v>3.4428670882735001E-3</v>
      </c>
      <c r="AA1344" s="68">
        <v>3.5344901827630199E-3</v>
      </c>
      <c r="AB1344" s="68">
        <v>3.6803465394831098E-3</v>
      </c>
      <c r="AC1344" s="68">
        <v>3.8522936093600799E-3</v>
      </c>
      <c r="AD1344" s="68">
        <v>3.8530831730696799E-3</v>
      </c>
      <c r="AE1344" s="68">
        <v>3.8764934428205098E-3</v>
      </c>
      <c r="AF1344" s="68">
        <v>3.8963284976501898E-3</v>
      </c>
      <c r="AG1344" s="68">
        <v>3.8963284976501898E-3</v>
      </c>
      <c r="AH1344" s="68" t="s">
        <v>569</v>
      </c>
    </row>
    <row r="1345" spans="1:34" s="68" customFormat="1" ht="14.5" x14ac:dyDescent="0.35">
      <c r="A1345" s="68" t="s">
        <v>832</v>
      </c>
      <c r="B1345" s="68" t="s">
        <v>90</v>
      </c>
      <c r="C1345" s="68" t="s">
        <v>45</v>
      </c>
      <c r="D1345" s="68" t="s">
        <v>57</v>
      </c>
      <c r="E1345" s="68" t="s">
        <v>91</v>
      </c>
      <c r="G1345" s="68" t="s">
        <v>14</v>
      </c>
      <c r="H1345" s="68" t="s">
        <v>322</v>
      </c>
      <c r="I1345" s="68" t="s">
        <v>16</v>
      </c>
      <c r="J1345" s="68">
        <v>25</v>
      </c>
      <c r="K1345" s="68">
        <v>2.7402964872251002E-6</v>
      </c>
      <c r="L1345" s="68">
        <v>6.3337722793614799E-6</v>
      </c>
      <c r="M1345" s="68">
        <v>7.9847925635299695E-6</v>
      </c>
      <c r="N1345" s="68">
        <v>4.7090134458088399E-5</v>
      </c>
      <c r="O1345" s="68">
        <v>8.1226948638628301E-5</v>
      </c>
      <c r="P1345" s="68">
        <v>7.5788421428571402E-5</v>
      </c>
      <c r="Q1345" s="68">
        <v>7.4768110016896201E-5</v>
      </c>
      <c r="R1345" s="68">
        <v>5.8689522251007698E-5</v>
      </c>
      <c r="S1345" s="68">
        <v>5.7731434902973098E-5</v>
      </c>
      <c r="T1345" s="68">
        <v>5.5853469360200901E-5</v>
      </c>
      <c r="U1345" s="68">
        <v>1.3534328999366101E-4</v>
      </c>
      <c r="V1345" s="68">
        <v>1.16499579964163E-4</v>
      </c>
      <c r="W1345" s="68">
        <v>1.54008477668427E-4</v>
      </c>
      <c r="X1345" s="68">
        <v>3.2102356949765301E-4</v>
      </c>
      <c r="Y1345" s="68">
        <v>1.7822902585886799E-4</v>
      </c>
      <c r="Z1345" s="68">
        <v>2.02571199706462E-5</v>
      </c>
      <c r="AA1345" s="68">
        <v>1.11659895283922E-5</v>
      </c>
      <c r="AB1345" s="68">
        <v>1.28821310092823E-5</v>
      </c>
      <c r="AC1345" s="68">
        <v>5.4685468900016702E-6</v>
      </c>
      <c r="AD1345" s="68">
        <v>1.0206422312393701E-5</v>
      </c>
      <c r="AE1345" s="68">
        <v>1.4644147399009599E-5</v>
      </c>
      <c r="AF1345" s="68">
        <v>7.4387717781256503E-6</v>
      </c>
      <c r="AG1345" s="68">
        <v>1.0083409494261499E-5</v>
      </c>
      <c r="AH1345" s="68" t="s">
        <v>485</v>
      </c>
    </row>
    <row r="1346" spans="1:34" s="68" customFormat="1" ht="14.5" x14ac:dyDescent="0.35">
      <c r="A1346" s="68" t="s">
        <v>832</v>
      </c>
      <c r="B1346" s="68" t="s">
        <v>90</v>
      </c>
      <c r="C1346" s="68" t="s">
        <v>45</v>
      </c>
      <c r="D1346" s="68" t="s">
        <v>57</v>
      </c>
      <c r="E1346" s="68" t="s">
        <v>91</v>
      </c>
      <c r="G1346" s="68" t="s">
        <v>14</v>
      </c>
      <c r="H1346" s="68" t="s">
        <v>322</v>
      </c>
      <c r="I1346" s="68" t="s">
        <v>18</v>
      </c>
      <c r="J1346" s="68">
        <v>298</v>
      </c>
      <c r="K1346" s="68">
        <v>2.3836135714824998E-5</v>
      </c>
      <c r="L1346" s="68">
        <v>5.5093547848370303E-5</v>
      </c>
      <c r="M1346" s="68">
        <v>6.9454746990445495E-5</v>
      </c>
      <c r="N1346" s="68">
        <v>4.0960780740516701E-4</v>
      </c>
      <c r="O1346" s="68">
        <v>7.06542733779896E-4</v>
      </c>
      <c r="P1346" s="68">
        <v>6.59236366285714E-4</v>
      </c>
      <c r="Q1346" s="68">
        <v>6.5036131156318597E-4</v>
      </c>
      <c r="R1346" s="68">
        <v>5.1050367138552198E-4</v>
      </c>
      <c r="S1346" s="68">
        <v>5.0216986511278003E-4</v>
      </c>
      <c r="T1346" s="68">
        <v>4.8583461024019099E-4</v>
      </c>
      <c r="U1346" s="68">
        <v>1.1772671473394599E-3</v>
      </c>
      <c r="V1346" s="68">
        <v>1.01335742745043E-3</v>
      </c>
      <c r="W1346" s="68">
        <v>1.3396240122380101E-3</v>
      </c>
      <c r="X1346" s="68">
        <v>2.79238447586823E-3</v>
      </c>
      <c r="Y1346" s="68">
        <v>1.5503035049302201E-3</v>
      </c>
      <c r="Z1346" s="68">
        <v>1.76204094360886E-4</v>
      </c>
      <c r="AA1346" s="68">
        <v>9.7126001886966405E-5</v>
      </c>
      <c r="AB1346" s="68">
        <v>1.12053649838578E-4</v>
      </c>
      <c r="AC1346" s="68">
        <v>4.7567490029138802E-5</v>
      </c>
      <c r="AD1346" s="68">
        <v>8.8779323162723698E-5</v>
      </c>
      <c r="AE1346" s="68">
        <v>1.2738033510533101E-4</v>
      </c>
      <c r="AF1346" s="68">
        <v>6.4705251596539404E-5</v>
      </c>
      <c r="AG1346" s="68">
        <v>8.7709311125219605E-5</v>
      </c>
      <c r="AH1346" s="68" t="s">
        <v>485</v>
      </c>
    </row>
    <row r="1347" spans="1:34" s="68" customFormat="1" ht="14.5" x14ac:dyDescent="0.35">
      <c r="A1347" s="68" t="s">
        <v>832</v>
      </c>
      <c r="B1347" s="68" t="s">
        <v>90</v>
      </c>
      <c r="C1347" s="68" t="s">
        <v>45</v>
      </c>
      <c r="D1347" s="68" t="s">
        <v>57</v>
      </c>
      <c r="E1347" s="68" t="s">
        <v>91</v>
      </c>
      <c r="G1347" s="68" t="s">
        <v>14</v>
      </c>
      <c r="H1347" s="68" t="s">
        <v>92</v>
      </c>
      <c r="I1347" s="68" t="s">
        <v>16</v>
      </c>
      <c r="J1347" s="68">
        <v>25</v>
      </c>
      <c r="K1347" s="68">
        <v>3.8009018722698302E-4</v>
      </c>
      <c r="L1347" s="68">
        <v>6.52100148832263E-4</v>
      </c>
      <c r="M1347" s="68">
        <v>7.0119580067350997E-4</v>
      </c>
      <c r="N1347" s="68">
        <v>6.8852206374208898E-4</v>
      </c>
      <c r="O1347" s="68">
        <v>7.7359354127641696E-4</v>
      </c>
      <c r="P1347" s="68">
        <v>6.7774757142857105E-4</v>
      </c>
      <c r="Q1347" s="68">
        <v>6.6739432920579595E-4</v>
      </c>
      <c r="R1347" s="68">
        <v>5.2293069582313599E-4</v>
      </c>
      <c r="S1347" s="68">
        <v>4.6415096182850902E-4</v>
      </c>
      <c r="T1347" s="68">
        <v>4.41439887861925E-4</v>
      </c>
      <c r="U1347" s="68">
        <v>6.7367479820162402E-4</v>
      </c>
      <c r="V1347" s="68">
        <v>5.2957577159614604E-4</v>
      </c>
      <c r="W1347" s="68">
        <v>7.5975306613439804E-4</v>
      </c>
      <c r="X1347" s="68">
        <v>1.5095604939619001E-3</v>
      </c>
      <c r="Y1347" s="68">
        <v>7.7628914151611599E-4</v>
      </c>
      <c r="Z1347" s="68">
        <v>9.4933107664361903E-5</v>
      </c>
      <c r="AA1347" s="68">
        <v>5.3001459662824002E-5</v>
      </c>
      <c r="AB1347" s="68">
        <v>6.1587789385941601E-5</v>
      </c>
      <c r="AC1347" s="68">
        <v>2.5729499567616899E-5</v>
      </c>
      <c r="AD1347" s="68">
        <v>4.91595858166789E-5</v>
      </c>
      <c r="AE1347" s="68">
        <v>7.0295668122207804E-5</v>
      </c>
      <c r="AF1347" s="68">
        <v>3.5832189230040598E-5</v>
      </c>
      <c r="AG1347" s="68">
        <v>4.7280577506635301E-5</v>
      </c>
      <c r="AH1347" s="68" t="s">
        <v>484</v>
      </c>
    </row>
    <row r="1348" spans="1:34" s="68" customFormat="1" ht="14.5" x14ac:dyDescent="0.35">
      <c r="A1348" s="68" t="s">
        <v>832</v>
      </c>
      <c r="B1348" s="68" t="s">
        <v>90</v>
      </c>
      <c r="C1348" s="68" t="s">
        <v>45</v>
      </c>
      <c r="D1348" s="68" t="s">
        <v>57</v>
      </c>
      <c r="E1348" s="68" t="s">
        <v>91</v>
      </c>
      <c r="G1348" s="68" t="s">
        <v>14</v>
      </c>
      <c r="H1348" s="68" t="s">
        <v>92</v>
      </c>
      <c r="I1348" s="68" t="s">
        <v>17</v>
      </c>
      <c r="J1348" s="68">
        <v>1</v>
      </c>
      <c r="K1348" s="68">
        <v>0.28491370389441001</v>
      </c>
      <c r="L1348" s="68">
        <v>0.48552442631380499</v>
      </c>
      <c r="M1348" s="68">
        <v>0.522667843843031</v>
      </c>
      <c r="N1348" s="68">
        <v>0.51979973202208996</v>
      </c>
      <c r="O1348" s="68">
        <v>0.57866344074558496</v>
      </c>
      <c r="P1348" s="68">
        <v>0.50412219857999996</v>
      </c>
      <c r="Q1348" s="68">
        <v>0.50027545220101899</v>
      </c>
      <c r="R1348" s="68">
        <v>0.39401782068881702</v>
      </c>
      <c r="S1348" s="68">
        <v>0.34578086278819298</v>
      </c>
      <c r="T1348" s="68">
        <v>0.330391269671379</v>
      </c>
      <c r="U1348" s="68">
        <v>0.50293192059742298</v>
      </c>
      <c r="V1348" s="68">
        <v>0.395132370461032</v>
      </c>
      <c r="W1348" s="68">
        <v>0.55926407737857398</v>
      </c>
      <c r="X1348" s="68">
        <v>1.1111797307179601</v>
      </c>
      <c r="Y1348" s="68">
        <v>0.571417582906948</v>
      </c>
      <c r="Z1348" s="68">
        <v>6.9875703724290403E-2</v>
      </c>
      <c r="AA1348" s="68">
        <v>3.9009978225665903E-2</v>
      </c>
      <c r="AB1348" s="68">
        <v>4.5329956002783799E-2</v>
      </c>
      <c r="AC1348" s="68">
        <v>1.8937716610243301E-2</v>
      </c>
      <c r="AD1348" s="68">
        <v>3.61832042283508E-2</v>
      </c>
      <c r="AE1348" s="68">
        <v>5.1734357999221402E-2</v>
      </c>
      <c r="AF1348" s="68">
        <v>2.6372732876036101E-2</v>
      </c>
      <c r="AG1348" s="68">
        <v>3.47988541382648E-2</v>
      </c>
      <c r="AH1348" s="68" t="s">
        <v>484</v>
      </c>
    </row>
    <row r="1349" spans="1:34" s="68" customFormat="1" ht="14.5" x14ac:dyDescent="0.35">
      <c r="A1349" s="68" t="s">
        <v>832</v>
      </c>
      <c r="B1349" s="68" t="s">
        <v>90</v>
      </c>
      <c r="C1349" s="68" t="s">
        <v>45</v>
      </c>
      <c r="D1349" s="68" t="s">
        <v>57</v>
      </c>
      <c r="E1349" s="68" t="s">
        <v>91</v>
      </c>
      <c r="G1349" s="68" t="s">
        <v>14</v>
      </c>
      <c r="H1349" s="68" t="s">
        <v>92</v>
      </c>
      <c r="I1349" s="68" t="s">
        <v>18</v>
      </c>
      <c r="J1349" s="68">
        <v>298</v>
      </c>
      <c r="K1349" s="68">
        <v>4.5306750317456301E-3</v>
      </c>
      <c r="L1349" s="68">
        <v>7.77303377408057E-3</v>
      </c>
      <c r="M1349" s="68">
        <v>8.3582539440282405E-3</v>
      </c>
      <c r="N1349" s="68">
        <v>8.2071829998057004E-3</v>
      </c>
      <c r="O1349" s="68">
        <v>9.2212350120148903E-3</v>
      </c>
      <c r="P1349" s="68">
        <v>8.0787510514285701E-3</v>
      </c>
      <c r="Q1349" s="68">
        <v>7.9553404041330898E-3</v>
      </c>
      <c r="R1349" s="68">
        <v>6.2333338942117799E-3</v>
      </c>
      <c r="S1349" s="68">
        <v>5.53267946499582E-3</v>
      </c>
      <c r="T1349" s="68">
        <v>5.2619634633141402E-3</v>
      </c>
      <c r="U1349" s="68">
        <v>8.03020359456336E-3</v>
      </c>
      <c r="V1349" s="68">
        <v>6.3125431974260602E-3</v>
      </c>
      <c r="W1349" s="68">
        <v>9.0562565483220201E-3</v>
      </c>
      <c r="X1349" s="68">
        <v>1.7993961088025898E-2</v>
      </c>
      <c r="Y1349" s="68">
        <v>9.2533665668721003E-3</v>
      </c>
      <c r="Z1349" s="68">
        <v>1.1316026433591899E-3</v>
      </c>
      <c r="AA1349" s="68">
        <v>6.3177739918086201E-4</v>
      </c>
      <c r="AB1349" s="68">
        <v>7.34126449480424E-4</v>
      </c>
      <c r="AC1349" s="68">
        <v>3.06695634845993E-4</v>
      </c>
      <c r="AD1349" s="68">
        <v>5.8598226293481203E-4</v>
      </c>
      <c r="AE1349" s="68">
        <v>8.3792436401671801E-4</v>
      </c>
      <c r="AF1349" s="68">
        <v>4.2711969562208299E-4</v>
      </c>
      <c r="AG1349" s="68">
        <v>5.6358448387909305E-4</v>
      </c>
      <c r="AH1349" s="68" t="s">
        <v>484</v>
      </c>
    </row>
    <row r="1350" spans="1:34" s="68" customFormat="1" ht="14.5" x14ac:dyDescent="0.35">
      <c r="A1350" s="68" t="s">
        <v>832</v>
      </c>
      <c r="B1350" s="68" t="s">
        <v>90</v>
      </c>
      <c r="C1350" s="68" t="s">
        <v>45</v>
      </c>
      <c r="D1350" s="68" t="s">
        <v>57</v>
      </c>
      <c r="E1350" s="68" t="s">
        <v>91</v>
      </c>
      <c r="G1350" s="68" t="s">
        <v>14</v>
      </c>
      <c r="H1350" s="68" t="s">
        <v>20</v>
      </c>
      <c r="I1350" s="68" t="s">
        <v>16</v>
      </c>
      <c r="J1350" s="68">
        <v>25</v>
      </c>
      <c r="K1350" s="68">
        <v>5.9993164999999998E-5</v>
      </c>
      <c r="L1350" s="68">
        <v>5.5349582201534102E-5</v>
      </c>
      <c r="M1350" s="68">
        <v>4.5754421903949903E-5</v>
      </c>
      <c r="N1350" s="68">
        <v>4.1879658808977698E-5</v>
      </c>
      <c r="O1350" s="68">
        <v>4.1978629165000003E-5</v>
      </c>
      <c r="P1350" s="68">
        <v>3.8397102500000002E-5</v>
      </c>
      <c r="Q1350" s="68">
        <v>4.4754217499999997E-5</v>
      </c>
      <c r="R1350" s="68">
        <v>3.7662527499999999E-5</v>
      </c>
      <c r="S1350" s="68">
        <v>3.54637875E-5</v>
      </c>
      <c r="T1350" s="68">
        <v>3.7352166325000001E-5</v>
      </c>
      <c r="U1350" s="68">
        <v>3.6847287374999998E-5</v>
      </c>
      <c r="V1350" s="68">
        <v>3.9726856249999999E-5</v>
      </c>
      <c r="W1350" s="68">
        <v>3.2737216183871797E-5</v>
      </c>
      <c r="X1350" s="68">
        <v>3.9449663463147399E-5</v>
      </c>
      <c r="Y1350" s="68">
        <v>4.3356460225633803E-5</v>
      </c>
      <c r="Z1350" s="68">
        <v>4.4888303236696002E-5</v>
      </c>
      <c r="AA1350" s="68">
        <v>4.6119691657105501E-5</v>
      </c>
      <c r="AB1350" s="68">
        <v>4.2125292949844498E-5</v>
      </c>
      <c r="AC1350" s="68">
        <v>4.0780805513916602E-5</v>
      </c>
      <c r="AD1350" s="68">
        <v>4.5682166245020497E-5</v>
      </c>
      <c r="AE1350" s="68">
        <v>1.7669552726533701E-4</v>
      </c>
      <c r="AF1350" s="68">
        <v>3.8164664060245902E-4</v>
      </c>
      <c r="AG1350" s="68">
        <v>4.1543096577361998E-4</v>
      </c>
      <c r="AH1350" s="68" t="s">
        <v>483</v>
      </c>
    </row>
    <row r="1351" spans="1:34" s="68" customFormat="1" ht="14.5" x14ac:dyDescent="0.35">
      <c r="A1351" s="68" t="s">
        <v>832</v>
      </c>
      <c r="B1351" s="68" t="s">
        <v>90</v>
      </c>
      <c r="C1351" s="68" t="s">
        <v>45</v>
      </c>
      <c r="D1351" s="68" t="s">
        <v>57</v>
      </c>
      <c r="E1351" s="68" t="s">
        <v>91</v>
      </c>
      <c r="G1351" s="68" t="s">
        <v>14</v>
      </c>
      <c r="H1351" s="68" t="s">
        <v>20</v>
      </c>
      <c r="I1351" s="68" t="s">
        <v>17</v>
      </c>
      <c r="J1351" s="68">
        <v>1</v>
      </c>
      <c r="K1351" s="68">
        <v>0.12723350433200001</v>
      </c>
      <c r="L1351" s="68">
        <v>0.117385393933014</v>
      </c>
      <c r="M1351" s="68">
        <v>9.7035977973896903E-2</v>
      </c>
      <c r="N1351" s="68">
        <v>8.8818380402079899E-2</v>
      </c>
      <c r="O1351" s="68">
        <v>8.9028276733132003E-2</v>
      </c>
      <c r="P1351" s="68">
        <v>8.1432574982000003E-2</v>
      </c>
      <c r="Q1351" s="68">
        <v>9.4914744474000001E-2</v>
      </c>
      <c r="R1351" s="68">
        <v>7.9874688321999995E-2</v>
      </c>
      <c r="S1351" s="68">
        <v>7.5211600530000006E-2</v>
      </c>
      <c r="T1351" s="68">
        <v>7.921647434206E-2</v>
      </c>
      <c r="U1351" s="68">
        <v>7.81457270649E-2</v>
      </c>
      <c r="V1351" s="68">
        <v>8.4252716734999997E-2</v>
      </c>
      <c r="W1351" s="68">
        <v>6.9429088082755205E-2</v>
      </c>
      <c r="X1351" s="68">
        <v>8.3664846272643006E-2</v>
      </c>
      <c r="Y1351" s="68">
        <v>9.1950380846524099E-2</v>
      </c>
      <c r="Z1351" s="68">
        <v>9.5199113504384897E-2</v>
      </c>
      <c r="AA1351" s="68">
        <v>9.7810642066389397E-2</v>
      </c>
      <c r="AB1351" s="68">
        <v>8.9339321288030196E-2</v>
      </c>
      <c r="AC1351" s="68">
        <v>8.6487932333914302E-2</v>
      </c>
      <c r="AD1351" s="68">
        <v>9.6882738172439503E-2</v>
      </c>
      <c r="AE1351" s="68">
        <v>0.37473587422432603</v>
      </c>
      <c r="AF1351" s="68">
        <v>0.80939619538969598</v>
      </c>
      <c r="AG1351" s="68">
        <v>0.88104599221269297</v>
      </c>
      <c r="AH1351" s="68" t="s">
        <v>483</v>
      </c>
    </row>
    <row r="1352" spans="1:34" s="68" customFormat="1" ht="14.5" x14ac:dyDescent="0.35">
      <c r="A1352" s="68" t="s">
        <v>832</v>
      </c>
      <c r="B1352" s="68" t="s">
        <v>90</v>
      </c>
      <c r="C1352" s="68" t="s">
        <v>45</v>
      </c>
      <c r="D1352" s="68" t="s">
        <v>57</v>
      </c>
      <c r="E1352" s="68" t="s">
        <v>91</v>
      </c>
      <c r="G1352" s="68" t="s">
        <v>14</v>
      </c>
      <c r="H1352" s="68" t="s">
        <v>20</v>
      </c>
      <c r="I1352" s="68" t="s">
        <v>18</v>
      </c>
      <c r="J1352" s="68">
        <v>298</v>
      </c>
      <c r="K1352" s="68">
        <v>7.1511852679999999E-5</v>
      </c>
      <c r="L1352" s="68">
        <v>6.5976701984228701E-5</v>
      </c>
      <c r="M1352" s="68">
        <v>5.4539270909508301E-5</v>
      </c>
      <c r="N1352" s="68">
        <v>4.9920553300301399E-5</v>
      </c>
      <c r="O1352" s="68">
        <v>5.0038525964680003E-5</v>
      </c>
      <c r="P1352" s="68">
        <v>4.5769346179999998E-5</v>
      </c>
      <c r="Q1352" s="68">
        <v>5.3347027259999999E-5</v>
      </c>
      <c r="R1352" s="68">
        <v>4.4893732780000001E-5</v>
      </c>
      <c r="S1352" s="68">
        <v>4.22728347E-5</v>
      </c>
      <c r="T1352" s="68">
        <v>4.4523782259399998E-5</v>
      </c>
      <c r="U1352" s="68">
        <v>4.3921966550999998E-5</v>
      </c>
      <c r="V1352" s="68">
        <v>4.735441265E-5</v>
      </c>
      <c r="W1352" s="68">
        <v>3.9022761691175099E-5</v>
      </c>
      <c r="X1352" s="68">
        <v>4.7023998848071698E-5</v>
      </c>
      <c r="Y1352" s="68">
        <v>5.1680900588955502E-5</v>
      </c>
      <c r="Z1352" s="68">
        <v>5.3506857458141598E-5</v>
      </c>
      <c r="AA1352" s="68">
        <v>5.4974672455269798E-5</v>
      </c>
      <c r="AB1352" s="68">
        <v>5.0213349196214698E-5</v>
      </c>
      <c r="AC1352" s="68">
        <v>4.8610720172588499E-5</v>
      </c>
      <c r="AD1352" s="68">
        <v>5.4453142164064499E-5</v>
      </c>
      <c r="AE1352" s="68">
        <v>2.10621068500281E-4</v>
      </c>
      <c r="AF1352" s="68">
        <v>4.5492279559813199E-4</v>
      </c>
      <c r="AG1352" s="68">
        <v>4.95193711202155E-4</v>
      </c>
      <c r="AH1352" s="68" t="s">
        <v>483</v>
      </c>
    </row>
    <row r="1353" spans="1:34" s="68" customFormat="1" ht="14.5" x14ac:dyDescent="0.35">
      <c r="A1353" s="68" t="s">
        <v>832</v>
      </c>
      <c r="B1353" s="68" t="s">
        <v>166</v>
      </c>
      <c r="C1353" s="68" t="s">
        <v>45</v>
      </c>
      <c r="D1353" s="68" t="s">
        <v>57</v>
      </c>
      <c r="E1353" s="68" t="s">
        <v>77</v>
      </c>
      <c r="F1353" s="68" t="s">
        <v>167</v>
      </c>
      <c r="G1353" s="68" t="s">
        <v>168</v>
      </c>
      <c r="H1353" s="68" t="s">
        <v>169</v>
      </c>
      <c r="I1353" s="68" t="s">
        <v>16</v>
      </c>
      <c r="J1353" s="68">
        <v>25</v>
      </c>
      <c r="K1353" s="68">
        <v>7.5061718927999996E-4</v>
      </c>
      <c r="L1353" s="68">
        <v>7.3939737060000005E-4</v>
      </c>
      <c r="M1353" s="68">
        <v>7.1861068576522396E-4</v>
      </c>
      <c r="N1353" s="68">
        <v>5.1392040610099697E-4</v>
      </c>
      <c r="O1353" s="68">
        <v>4.5450757070789098E-4</v>
      </c>
      <c r="P1353" s="68">
        <v>2.9183158944798298E-4</v>
      </c>
      <c r="Q1353" s="68">
        <v>2.9318551277693702E-4</v>
      </c>
      <c r="R1353" s="68">
        <v>3.5163843558686799E-4</v>
      </c>
      <c r="S1353" s="68">
        <v>3.9988500019169301E-4</v>
      </c>
      <c r="T1353" s="68">
        <v>3.0611390962631302E-4</v>
      </c>
      <c r="U1353" s="68">
        <v>2.5208066397961002E-4</v>
      </c>
      <c r="V1353" s="68">
        <v>2.4628154032248402E-4</v>
      </c>
      <c r="W1353" s="68">
        <v>2.49341924348673E-4</v>
      </c>
      <c r="X1353" s="68">
        <v>2.8956942545345599E-4</v>
      </c>
      <c r="Y1353" s="68">
        <v>3.5655928316601998E-4</v>
      </c>
      <c r="Z1353" s="68">
        <v>2.4871288133262803E-4</v>
      </c>
      <c r="AA1353" s="68">
        <v>2.39355158527582E-4</v>
      </c>
      <c r="AB1353" s="68">
        <v>1.8829476038557599E-4</v>
      </c>
      <c r="AC1353" s="68">
        <v>1.96000698743825E-4</v>
      </c>
      <c r="AD1353" s="68">
        <v>2.4275926342091301E-4</v>
      </c>
      <c r="AE1353" s="68">
        <v>2.3330264298600299E-4</v>
      </c>
      <c r="AF1353" s="68">
        <v>2.2162376587119399E-4</v>
      </c>
      <c r="AG1353" s="68">
        <v>1.9167210265549599E-4</v>
      </c>
      <c r="AH1353" s="68" t="s">
        <v>570</v>
      </c>
    </row>
    <row r="1354" spans="1:34" s="68" customFormat="1" ht="14.5" x14ac:dyDescent="0.35">
      <c r="A1354" s="68" t="s">
        <v>832</v>
      </c>
      <c r="B1354" s="68" t="s">
        <v>76</v>
      </c>
      <c r="C1354" s="68" t="s">
        <v>45</v>
      </c>
      <c r="D1354" s="68" t="s">
        <v>57</v>
      </c>
      <c r="E1354" s="68" t="s">
        <v>77</v>
      </c>
      <c r="G1354" s="68" t="s">
        <v>14</v>
      </c>
      <c r="H1354" s="68" t="s">
        <v>20</v>
      </c>
      <c r="I1354" s="68" t="s">
        <v>16</v>
      </c>
      <c r="J1354" s="68">
        <v>25</v>
      </c>
      <c r="K1354" s="68">
        <v>4.9916597540487903E-5</v>
      </c>
      <c r="L1354" s="68">
        <v>4.0595843930776702E-5</v>
      </c>
      <c r="M1354" s="68">
        <v>4.1736231036167297E-5</v>
      </c>
      <c r="N1354" s="68">
        <v>6.6544762883455997E-5</v>
      </c>
      <c r="O1354" s="68">
        <v>6.1075238911704704E-5</v>
      </c>
      <c r="P1354" s="68">
        <v>6.0279623342377799E-5</v>
      </c>
      <c r="Q1354" s="68">
        <v>5.5671041473436999E-5</v>
      </c>
      <c r="R1354" s="68">
        <v>4.7787719791631899E-5</v>
      </c>
      <c r="S1354" s="68">
        <v>3.91942675E-5</v>
      </c>
      <c r="T1354" s="68">
        <v>3.7442975274999999E-5</v>
      </c>
      <c r="U1354" s="68">
        <v>3.6856973400000002E-5</v>
      </c>
      <c r="V1354" s="68">
        <v>3.6399927574999999E-5</v>
      </c>
      <c r="W1354" s="68">
        <v>3.1960945118029397E-5</v>
      </c>
      <c r="X1354" s="68">
        <v>3.2034811076875901E-5</v>
      </c>
      <c r="Y1354" s="68">
        <v>3.3990836556186802E-5</v>
      </c>
      <c r="Z1354" s="68">
        <v>3.3870041324763502E-5</v>
      </c>
      <c r="AA1354" s="68">
        <v>3.3650384970315599E-5</v>
      </c>
      <c r="AB1354" s="68">
        <v>3.0670216334294597E-5</v>
      </c>
      <c r="AC1354" s="68">
        <v>2.67317990675823E-5</v>
      </c>
      <c r="AD1354" s="68">
        <v>2.6439522846399699E-5</v>
      </c>
      <c r="AE1354" s="68">
        <v>2.4030068802034699E-5</v>
      </c>
      <c r="AF1354" s="68">
        <v>2.62323961916921E-5</v>
      </c>
      <c r="AG1354" s="68">
        <v>2.52590032857468E-5</v>
      </c>
      <c r="AH1354" s="68" t="s">
        <v>474</v>
      </c>
    </row>
    <row r="1355" spans="1:34" s="68" customFormat="1" ht="14.5" x14ac:dyDescent="0.35">
      <c r="A1355" s="68" t="s">
        <v>832</v>
      </c>
      <c r="B1355" s="68" t="s">
        <v>76</v>
      </c>
      <c r="C1355" s="68" t="s">
        <v>45</v>
      </c>
      <c r="D1355" s="68" t="s">
        <v>57</v>
      </c>
      <c r="E1355" s="68" t="s">
        <v>77</v>
      </c>
      <c r="G1355" s="68" t="s">
        <v>14</v>
      </c>
      <c r="H1355" s="68" t="s">
        <v>20</v>
      </c>
      <c r="I1355" s="68" t="s">
        <v>17</v>
      </c>
      <c r="J1355" s="68">
        <v>1</v>
      </c>
      <c r="K1355" s="68">
        <v>0.105863120063867</v>
      </c>
      <c r="L1355" s="68">
        <v>8.6095665808391203E-2</v>
      </c>
      <c r="M1355" s="68">
        <v>8.8514198781503697E-2</v>
      </c>
      <c r="N1355" s="68">
        <v>0.141128133123234</v>
      </c>
      <c r="O1355" s="68">
        <v>0.12952836668394299</v>
      </c>
      <c r="P1355" s="68">
        <v>0.12784102518451501</v>
      </c>
      <c r="Q1355" s="68">
        <v>0.118067144756865</v>
      </c>
      <c r="R1355" s="68">
        <v>0.101348196134093</v>
      </c>
      <c r="S1355" s="68">
        <v>8.3123202514000002E-2</v>
      </c>
      <c r="T1355" s="68">
        <v>7.9409061963220007E-2</v>
      </c>
      <c r="U1355" s="68">
        <v>7.8166269186719997E-2</v>
      </c>
      <c r="V1355" s="68">
        <v>7.7196966401059997E-2</v>
      </c>
      <c r="W1355" s="68">
        <v>6.7782772406316805E-2</v>
      </c>
      <c r="X1355" s="68">
        <v>6.7939427331838304E-2</v>
      </c>
      <c r="Y1355" s="68">
        <v>7.2087766168361003E-2</v>
      </c>
      <c r="Z1355" s="68">
        <v>7.1831583641558394E-2</v>
      </c>
      <c r="AA1355" s="68">
        <v>7.1365736445045305E-2</v>
      </c>
      <c r="AB1355" s="68">
        <v>6.5045394801772002E-2</v>
      </c>
      <c r="AC1355" s="68">
        <v>5.6692799462528497E-2</v>
      </c>
      <c r="AD1355" s="68">
        <v>5.6072940052644599E-2</v>
      </c>
      <c r="AE1355" s="68">
        <v>5.0962969915355101E-2</v>
      </c>
      <c r="AF1355" s="68">
        <v>5.5633665843340598E-2</v>
      </c>
      <c r="AG1355" s="68">
        <v>5.3569294168411899E-2</v>
      </c>
      <c r="AH1355" s="68" t="s">
        <v>474</v>
      </c>
    </row>
    <row r="1356" spans="1:34" s="68" customFormat="1" ht="14.5" x14ac:dyDescent="0.35">
      <c r="A1356" s="68" t="s">
        <v>832</v>
      </c>
      <c r="B1356" s="68" t="s">
        <v>76</v>
      </c>
      <c r="C1356" s="68" t="s">
        <v>45</v>
      </c>
      <c r="D1356" s="68" t="s">
        <v>57</v>
      </c>
      <c r="E1356" s="68" t="s">
        <v>77</v>
      </c>
      <c r="G1356" s="68" t="s">
        <v>14</v>
      </c>
      <c r="H1356" s="68" t="s">
        <v>20</v>
      </c>
      <c r="I1356" s="68" t="s">
        <v>18</v>
      </c>
      <c r="J1356" s="68">
        <v>298</v>
      </c>
      <c r="K1356" s="68">
        <v>5.9500584268261603E-5</v>
      </c>
      <c r="L1356" s="68">
        <v>4.8390245965485802E-5</v>
      </c>
      <c r="M1356" s="68">
        <v>4.9749587395111502E-5</v>
      </c>
      <c r="N1356" s="68">
        <v>7.9321357357079605E-5</v>
      </c>
      <c r="O1356" s="68">
        <v>7.2801684782751997E-5</v>
      </c>
      <c r="P1356" s="68">
        <v>7.1853311024114305E-5</v>
      </c>
      <c r="Q1356" s="68">
        <v>6.6359881436336903E-5</v>
      </c>
      <c r="R1356" s="68">
        <v>5.6962961991625202E-5</v>
      </c>
      <c r="S1356" s="68">
        <v>4.6719566859999998E-5</v>
      </c>
      <c r="T1356" s="68">
        <v>4.4632026527799999E-5</v>
      </c>
      <c r="U1356" s="68">
        <v>4.3933512292799999E-5</v>
      </c>
      <c r="V1356" s="68">
        <v>4.3388713669400003E-5</v>
      </c>
      <c r="W1356" s="68">
        <v>3.8097446580691099E-5</v>
      </c>
      <c r="X1356" s="68">
        <v>3.8185494803635999E-5</v>
      </c>
      <c r="Y1356" s="68">
        <v>4.0517077174974702E-5</v>
      </c>
      <c r="Z1356" s="68">
        <v>4.0373089259118103E-5</v>
      </c>
      <c r="AA1356" s="68">
        <v>4.0111258884616201E-5</v>
      </c>
      <c r="AB1356" s="68">
        <v>3.6558897870479197E-5</v>
      </c>
      <c r="AC1356" s="68">
        <v>3.1864304488558097E-5</v>
      </c>
      <c r="AD1356" s="68">
        <v>3.1515911232908498E-5</v>
      </c>
      <c r="AE1356" s="68">
        <v>2.86438420120253E-5</v>
      </c>
      <c r="AF1356" s="68">
        <v>3.1269016260496999E-5</v>
      </c>
      <c r="AG1356" s="68">
        <v>3.0108731916610199E-5</v>
      </c>
      <c r="AH1356" s="68" t="s">
        <v>474</v>
      </c>
    </row>
    <row r="1357" spans="1:34" s="68" customFormat="1" ht="14.5" x14ac:dyDescent="0.35">
      <c r="A1357" s="68" t="s">
        <v>832</v>
      </c>
      <c r="B1357" s="68" t="s">
        <v>194</v>
      </c>
      <c r="C1357" s="68" t="s">
        <v>45</v>
      </c>
      <c r="D1357" s="68" t="s">
        <v>57</v>
      </c>
      <c r="E1357" s="68" t="s">
        <v>77</v>
      </c>
      <c r="F1357" s="68" t="s">
        <v>195</v>
      </c>
      <c r="G1357" s="68" t="s">
        <v>196</v>
      </c>
      <c r="H1357" s="68" t="s">
        <v>169</v>
      </c>
      <c r="I1357" s="68" t="s">
        <v>327</v>
      </c>
      <c r="J1357" s="68">
        <v>12200</v>
      </c>
      <c r="K1357" s="68">
        <v>0.25867299046895997</v>
      </c>
      <c r="L1357" s="68">
        <v>0.1802772120276</v>
      </c>
      <c r="M1357" s="68">
        <v>0.1873063693773</v>
      </c>
      <c r="N1357" s="68">
        <v>0.1662188973282</v>
      </c>
      <c r="O1357" s="68">
        <v>0.15149901487824</v>
      </c>
      <c r="P1357" s="68">
        <v>0.13512521305187999</v>
      </c>
      <c r="Q1357" s="68">
        <v>0.1451314252791</v>
      </c>
      <c r="R1357" s="68">
        <v>0.13537330095833999</v>
      </c>
      <c r="S1357" s="68">
        <v>0.11569166037917999</v>
      </c>
      <c r="T1357" s="68">
        <v>7.8726562316640006E-2</v>
      </c>
      <c r="U1357" s="68">
        <v>0.10014481824102001</v>
      </c>
      <c r="V1357" s="68">
        <v>0.13173467833026001</v>
      </c>
      <c r="W1357" s="68">
        <v>0.11759366766204001</v>
      </c>
      <c r="X1357" s="68">
        <v>0.10444500861966</v>
      </c>
      <c r="Y1357" s="68">
        <v>9.4521492361260007E-2</v>
      </c>
      <c r="Z1357" s="68">
        <v>9.0882869733179994E-2</v>
      </c>
      <c r="AA1357" s="68">
        <v>8.31094486641E-2</v>
      </c>
      <c r="AB1357" s="68">
        <v>8.1290137350059993E-2</v>
      </c>
      <c r="AC1357" s="68">
        <v>8.1951705100619998E-2</v>
      </c>
      <c r="AD1357" s="68">
        <v>7.0291573497000007E-2</v>
      </c>
      <c r="AE1357" s="68">
        <v>6.2766240334379997E-2</v>
      </c>
      <c r="AF1357" s="68">
        <v>6.508172746134E-2</v>
      </c>
      <c r="AG1357" s="68">
        <v>6.7479910557119993E-2</v>
      </c>
      <c r="AH1357" s="68" t="s">
        <v>598</v>
      </c>
    </row>
    <row r="1358" spans="1:34" s="68" customFormat="1" ht="14.5" x14ac:dyDescent="0.35">
      <c r="A1358" s="68" t="s">
        <v>832</v>
      </c>
      <c r="B1358" s="68" t="s">
        <v>194</v>
      </c>
      <c r="C1358" s="68" t="s">
        <v>45</v>
      </c>
      <c r="D1358" s="68" t="s">
        <v>57</v>
      </c>
      <c r="E1358" s="68" t="s">
        <v>77</v>
      </c>
      <c r="F1358" s="68" t="s">
        <v>195</v>
      </c>
      <c r="G1358" s="68" t="s">
        <v>196</v>
      </c>
      <c r="H1358" s="68" t="s">
        <v>169</v>
      </c>
      <c r="I1358" s="68" t="s">
        <v>328</v>
      </c>
      <c r="J1358" s="68">
        <v>8830</v>
      </c>
      <c r="K1358" s="68">
        <v>3.7546297421968799E-2</v>
      </c>
      <c r="L1358" s="68">
        <v>2.9741729980323602E-2</v>
      </c>
      <c r="M1358" s="68">
        <v>2.1304359773139599E-2</v>
      </c>
      <c r="N1358" s="68">
        <v>3.01635984906828E-2</v>
      </c>
      <c r="O1358" s="68">
        <v>1.6452871904008799E-2</v>
      </c>
      <c r="P1358" s="68">
        <v>1.53982006281108E-2</v>
      </c>
      <c r="Q1358" s="68">
        <v>1.7718477435086401E-2</v>
      </c>
      <c r="R1358" s="68">
        <v>2.0882491262780401E-2</v>
      </c>
      <c r="S1358" s="68">
        <v>3.10073355114012E-2</v>
      </c>
      <c r="T1358" s="68">
        <v>1.62419376488292E-2</v>
      </c>
      <c r="U1358" s="68">
        <v>2.1515294028319198E-2</v>
      </c>
      <c r="V1358" s="68">
        <v>3.9655639973764797E-2</v>
      </c>
      <c r="W1358" s="68">
        <v>2.4257439345654001E-2</v>
      </c>
      <c r="X1358" s="68">
        <v>2.3835570835294799E-2</v>
      </c>
      <c r="Y1358" s="68">
        <v>3.2694809552838003E-2</v>
      </c>
      <c r="Z1358" s="68">
        <v>3.2905743808017598E-2</v>
      </c>
      <c r="AA1358" s="68">
        <v>2.9952664235503201E-2</v>
      </c>
      <c r="AB1358" s="68">
        <v>2.5312110621552E-2</v>
      </c>
      <c r="AC1358" s="68">
        <v>2.5733979131911201E-2</v>
      </c>
      <c r="AD1358" s="68">
        <v>2.2569965304217201E-2</v>
      </c>
      <c r="AE1358" s="68">
        <v>2.02496884972416E-2</v>
      </c>
      <c r="AF1358" s="68">
        <v>2.36246365801152E-2</v>
      </c>
      <c r="AG1358" s="68">
        <v>2.8687058704425599E-2</v>
      </c>
      <c r="AH1358" s="68" t="s">
        <v>598</v>
      </c>
    </row>
    <row r="1359" spans="1:34" s="68" customFormat="1" ht="14.5" x14ac:dyDescent="0.35">
      <c r="A1359" s="68" t="s">
        <v>832</v>
      </c>
      <c r="B1359" s="68" t="s">
        <v>194</v>
      </c>
      <c r="C1359" s="68" t="s">
        <v>45</v>
      </c>
      <c r="D1359" s="68" t="s">
        <v>57</v>
      </c>
      <c r="E1359" s="68" t="s">
        <v>77</v>
      </c>
      <c r="F1359" s="68" t="s">
        <v>195</v>
      </c>
      <c r="G1359" s="68" t="s">
        <v>196</v>
      </c>
      <c r="H1359" s="68" t="s">
        <v>169</v>
      </c>
      <c r="I1359" s="68" t="s">
        <v>329</v>
      </c>
      <c r="J1359" s="68">
        <v>10300</v>
      </c>
      <c r="K1359" s="68">
        <v>5.4946451070000001E-5</v>
      </c>
      <c r="L1359" s="68">
        <v>5.4946451070000001E-5</v>
      </c>
      <c r="M1359" s="68">
        <v>2.9671083577800001E-3</v>
      </c>
      <c r="N1359" s="68">
        <v>4.5056089877400004E-3</v>
      </c>
      <c r="O1359" s="68">
        <v>4.2308767323899999E-3</v>
      </c>
      <c r="P1359" s="68">
        <v>5.9891631666300002E-3</v>
      </c>
      <c r="Q1359" s="68">
        <v>5.87927026449E-3</v>
      </c>
      <c r="R1359" s="68">
        <v>2.9671083577800001E-3</v>
      </c>
      <c r="S1359" s="68">
        <v>2.9671083577800001E-3</v>
      </c>
      <c r="T1359" s="68">
        <v>1.5385006299599999E-3</v>
      </c>
      <c r="U1359" s="68">
        <v>1.59344708103E-3</v>
      </c>
      <c r="V1359" s="68">
        <v>2.5275367492200002E-3</v>
      </c>
      <c r="W1359" s="68">
        <v>2.7473225535000001E-3</v>
      </c>
      <c r="X1359" s="68">
        <v>2.7473225535000001E-3</v>
      </c>
      <c r="Y1359" s="68">
        <v>3.2967870642000002E-3</v>
      </c>
      <c r="Z1359" s="68">
        <v>3.18689416206E-3</v>
      </c>
      <c r="AA1359" s="68">
        <v>2.9671083577800001E-3</v>
      </c>
      <c r="AB1359" s="68">
        <v>3.0770012599199998E-3</v>
      </c>
      <c r="AC1359" s="68">
        <v>3.2967870642000002E-3</v>
      </c>
      <c r="AD1359" s="68">
        <v>3.1319477109899999E-3</v>
      </c>
      <c r="AE1359" s="68">
        <v>3.18689416206E-3</v>
      </c>
      <c r="AF1359" s="68">
        <v>3.46162641741E-3</v>
      </c>
      <c r="AG1359" s="68">
        <v>3.3517335152699998E-3</v>
      </c>
      <c r="AH1359" s="68" t="s">
        <v>598</v>
      </c>
    </row>
    <row r="1360" spans="1:34" s="68" customFormat="1" ht="14.5" x14ac:dyDescent="0.35">
      <c r="A1360" s="68" t="s">
        <v>832</v>
      </c>
      <c r="B1360" s="68" t="s">
        <v>194</v>
      </c>
      <c r="C1360" s="68" t="s">
        <v>45</v>
      </c>
      <c r="D1360" s="68" t="s">
        <v>57</v>
      </c>
      <c r="E1360" s="68" t="s">
        <v>77</v>
      </c>
      <c r="F1360" s="68" t="s">
        <v>195</v>
      </c>
      <c r="G1360" s="68" t="s">
        <v>196</v>
      </c>
      <c r="H1360" s="68" t="s">
        <v>169</v>
      </c>
      <c r="I1360" s="68" t="s">
        <v>199</v>
      </c>
      <c r="J1360" s="68">
        <v>7390</v>
      </c>
      <c r="K1360" s="68">
        <v>0.135407388534867</v>
      </c>
      <c r="L1360" s="68">
        <v>9.5958376784817306E-2</v>
      </c>
      <c r="M1360" s="68">
        <v>8.2075453194960901E-2</v>
      </c>
      <c r="N1360" s="68">
        <v>7.4254087792224893E-2</v>
      </c>
      <c r="O1360" s="68">
        <v>7.5329525535101097E-2</v>
      </c>
      <c r="P1360" s="68">
        <v>7.1027774563596296E-2</v>
      </c>
      <c r="Q1360" s="68">
        <v>7.5378409068868196E-2</v>
      </c>
      <c r="R1360" s="68">
        <v>7.7284866885785106E-2</v>
      </c>
      <c r="S1360" s="68">
        <v>7.3423067718184201E-2</v>
      </c>
      <c r="T1360" s="68">
        <v>5.48473248866862E-2</v>
      </c>
      <c r="U1360" s="68">
        <v>7.5182874933799798E-2</v>
      </c>
      <c r="V1360" s="68">
        <v>0.10050454542515801</v>
      </c>
      <c r="W1360" s="68">
        <v>9.1607742279545407E-2</v>
      </c>
      <c r="X1360" s="68">
        <v>8.5741718227493394E-2</v>
      </c>
      <c r="Y1360" s="68">
        <v>9.8793621743309107E-2</v>
      </c>
      <c r="Z1360" s="68">
        <v>0.10167775023556801</v>
      </c>
      <c r="AA1360" s="68">
        <v>0.101873284370636</v>
      </c>
      <c r="AB1360" s="68">
        <v>0.10754377428762001</v>
      </c>
      <c r="AC1360" s="68">
        <v>0.115707324426726</v>
      </c>
      <c r="AD1360" s="68">
        <v>0.109450232104537</v>
      </c>
      <c r="AE1360" s="68">
        <v>0.11125892285392</v>
      </c>
      <c r="AF1360" s="68">
        <v>0.116440577433232</v>
      </c>
      <c r="AG1360" s="68">
        <v>0.12084009547227099</v>
      </c>
      <c r="AH1360" s="68" t="s">
        <v>598</v>
      </c>
    </row>
    <row r="1361" spans="1:34" s="68" customFormat="1" ht="14.5" x14ac:dyDescent="0.35">
      <c r="A1361" s="68" t="s">
        <v>832</v>
      </c>
      <c r="B1361" s="68" t="s">
        <v>194</v>
      </c>
      <c r="C1361" s="68" t="s">
        <v>45</v>
      </c>
      <c r="D1361" s="68" t="s">
        <v>57</v>
      </c>
      <c r="E1361" s="68" t="s">
        <v>77</v>
      </c>
      <c r="F1361" s="68" t="s">
        <v>195</v>
      </c>
      <c r="G1361" s="68" t="s">
        <v>196</v>
      </c>
      <c r="H1361" s="68" t="s">
        <v>169</v>
      </c>
      <c r="I1361" s="68" t="s">
        <v>203</v>
      </c>
      <c r="J1361" s="68">
        <v>14800</v>
      </c>
      <c r="K1361" s="68">
        <v>2.9141141879808E-2</v>
      </c>
      <c r="L1361" s="68">
        <v>1.9253968742016001E-2</v>
      </c>
      <c r="M1361" s="68">
        <v>1.8473402441664E-2</v>
      </c>
      <c r="N1361" s="68">
        <v>1.9253968742016001E-2</v>
      </c>
      <c r="O1361" s="68">
        <v>1.9123874358624001E-2</v>
      </c>
      <c r="P1361" s="68">
        <v>1.8343308058272001E-2</v>
      </c>
      <c r="Q1361" s="68">
        <v>2.1855856409856E-2</v>
      </c>
      <c r="R1361" s="68">
        <v>2.1205384492895999E-2</v>
      </c>
      <c r="S1361" s="68">
        <v>2.0034535042368001E-2</v>
      </c>
      <c r="T1361" s="68">
        <v>1.5481231623647999E-2</v>
      </c>
      <c r="U1361" s="68">
        <v>2.0294723809151999E-2</v>
      </c>
      <c r="V1361" s="68">
        <v>2.5628593528224001E-2</v>
      </c>
      <c r="W1361" s="68">
        <v>2.7840198045887998E-2</v>
      </c>
      <c r="X1361" s="68">
        <v>2.4197555310912E-2</v>
      </c>
      <c r="Y1361" s="68">
        <v>2.7189726128928001E-2</v>
      </c>
      <c r="Z1361" s="68">
        <v>2.8620764346239998E-2</v>
      </c>
      <c r="AA1361" s="68">
        <v>2.992170818016E-2</v>
      </c>
      <c r="AB1361" s="68">
        <v>3.3304162148352003E-2</v>
      </c>
      <c r="AC1361" s="68">
        <v>3.4475011598880001E-2</v>
      </c>
      <c r="AD1361" s="68">
        <v>3.3434256531743999E-2</v>
      </c>
      <c r="AE1361" s="68">
        <v>3.4605105982271997E-2</v>
      </c>
      <c r="AF1361" s="68">
        <v>3.9548692551167997E-2</v>
      </c>
      <c r="AG1361" s="68">
        <v>3.2783784614783998E-2</v>
      </c>
      <c r="AH1361" s="68" t="s">
        <v>598</v>
      </c>
    </row>
    <row r="1362" spans="1:34" s="68" customFormat="1" ht="14.5" x14ac:dyDescent="0.35">
      <c r="A1362" s="68" t="s">
        <v>832</v>
      </c>
      <c r="B1362" s="68" t="s">
        <v>194</v>
      </c>
      <c r="C1362" s="68" t="s">
        <v>45</v>
      </c>
      <c r="D1362" s="68" t="s">
        <v>57</v>
      </c>
      <c r="E1362" s="68" t="s">
        <v>77</v>
      </c>
      <c r="F1362" s="68" t="s">
        <v>195</v>
      </c>
      <c r="G1362" s="68" t="s">
        <v>196</v>
      </c>
      <c r="H1362" s="68" t="s">
        <v>169</v>
      </c>
      <c r="I1362" s="68" t="s">
        <v>330</v>
      </c>
      <c r="J1362" s="68">
        <v>17200</v>
      </c>
      <c r="K1362" s="68">
        <v>3.5030739739474299E-3</v>
      </c>
      <c r="L1362" s="68">
        <v>3.8718186027840002E-3</v>
      </c>
      <c r="M1362" s="68">
        <v>9.6795465069600007E-3</v>
      </c>
      <c r="N1362" s="68">
        <v>9.0957008446354293E-3</v>
      </c>
      <c r="O1362" s="68">
        <v>9.1878870018445701E-3</v>
      </c>
      <c r="P1362" s="68">
        <v>8.0509243962651397E-3</v>
      </c>
      <c r="Q1362" s="68">
        <v>1.15539983702126E-2</v>
      </c>
      <c r="R1362" s="68">
        <v>9.0342434064959991E-3</v>
      </c>
      <c r="S1362" s="68">
        <v>9.2493444399840002E-3</v>
      </c>
      <c r="T1362" s="68">
        <v>7.4056212958011399E-3</v>
      </c>
      <c r="U1362" s="68">
        <v>8.4503977441714295E-3</v>
      </c>
      <c r="V1362" s="68">
        <v>1.01712060120754E-2</v>
      </c>
      <c r="W1362" s="68">
        <v>1.02326634502149E-2</v>
      </c>
      <c r="X1362" s="68">
        <v>8.94205724928686E-3</v>
      </c>
      <c r="Y1362" s="68">
        <v>9.2493444399840002E-3</v>
      </c>
      <c r="Z1362" s="68">
        <v>1.02019347311451E-2</v>
      </c>
      <c r="AA1362" s="68">
        <v>1.01404772930057E-2</v>
      </c>
      <c r="AB1362" s="68">
        <v>1.00175624167269E-2</v>
      </c>
      <c r="AC1362" s="68">
        <v>1.0478493202772599E-2</v>
      </c>
      <c r="AD1362" s="68">
        <v>1.02941208883543E-2</v>
      </c>
      <c r="AE1362" s="68">
        <v>1.1123796303236601E-2</v>
      </c>
      <c r="AF1362" s="68">
        <v>1.2045657875328001E-2</v>
      </c>
      <c r="AG1362" s="68">
        <v>1.2107115313467399E-2</v>
      </c>
      <c r="AH1362" s="68" t="s">
        <v>598</v>
      </c>
    </row>
    <row r="1363" spans="1:34" s="68" customFormat="1" ht="14.5" x14ac:dyDescent="0.35">
      <c r="A1363" s="68" t="s">
        <v>832</v>
      </c>
      <c r="B1363" s="68" t="s">
        <v>194</v>
      </c>
      <c r="C1363" s="68" t="s">
        <v>45</v>
      </c>
      <c r="D1363" s="68" t="s">
        <v>57</v>
      </c>
      <c r="E1363" s="68" t="s">
        <v>77</v>
      </c>
      <c r="F1363" s="68" t="s">
        <v>195</v>
      </c>
      <c r="G1363" s="68" t="s">
        <v>196</v>
      </c>
      <c r="H1363" s="68" t="s">
        <v>169</v>
      </c>
      <c r="I1363" s="68" t="s">
        <v>209</v>
      </c>
      <c r="J1363" s="68">
        <v>22800</v>
      </c>
      <c r="K1363" s="68">
        <v>4.9522102710294801E-2</v>
      </c>
      <c r="L1363" s="68">
        <v>3.3648200712864E-2</v>
      </c>
      <c r="M1363" s="68">
        <v>2.9847407276859399E-2</v>
      </c>
      <c r="N1363" s="68">
        <v>3.5883961557572501E-2</v>
      </c>
      <c r="O1363" s="68">
        <v>3.4318928966276599E-2</v>
      </c>
      <c r="P1363" s="68">
        <v>3.7337206106633103E-2</v>
      </c>
      <c r="Q1363" s="68">
        <v>3.6219325684278797E-2</v>
      </c>
      <c r="R1363" s="68">
        <v>2.8953102938975999E-2</v>
      </c>
      <c r="S1363" s="68">
        <v>2.6493766009796599E-2</v>
      </c>
      <c r="T1363" s="68">
        <v>2.0345423686848E-2</v>
      </c>
      <c r="U1363" s="68">
        <v>2.61584018830903E-2</v>
      </c>
      <c r="V1363" s="68">
        <v>3.2083168121568001E-2</v>
      </c>
      <c r="W1363" s="68">
        <v>3.2194956163803398E-2</v>
      </c>
      <c r="X1363" s="68">
        <v>3.32010485439223E-2</v>
      </c>
      <c r="Y1363" s="68">
        <v>3.5548597430866302E-2</v>
      </c>
      <c r="Z1363" s="68">
        <v>3.6331113726514298E-2</v>
      </c>
      <c r="AA1363" s="68">
        <v>3.9796543035812502E-2</v>
      </c>
      <c r="AB1363" s="68">
        <v>3.3424624628393101E-2</v>
      </c>
      <c r="AC1363" s="68">
        <v>3.7337206106633103E-2</v>
      </c>
      <c r="AD1363" s="68">
        <v>3.7225418064397699E-2</v>
      </c>
      <c r="AE1363" s="68">
        <v>3.61075376420434E-2</v>
      </c>
      <c r="AF1363" s="68">
        <v>4.2926608218404501E-2</v>
      </c>
      <c r="AG1363" s="68">
        <v>3.5101445261924602E-2</v>
      </c>
      <c r="AH1363" s="68" t="s">
        <v>598</v>
      </c>
    </row>
    <row r="1364" spans="1:34" s="68" customFormat="1" ht="14.5" x14ac:dyDescent="0.35">
      <c r="A1364" s="68" t="s">
        <v>832</v>
      </c>
      <c r="B1364" s="68" t="s">
        <v>63</v>
      </c>
      <c r="C1364" s="68" t="s">
        <v>45</v>
      </c>
      <c r="D1364" s="68" t="s">
        <v>57</v>
      </c>
      <c r="E1364" s="68" t="s">
        <v>64</v>
      </c>
      <c r="F1364" s="68" t="s">
        <v>65</v>
      </c>
      <c r="G1364" s="68" t="s">
        <v>14</v>
      </c>
      <c r="H1364" s="68" t="s">
        <v>20</v>
      </c>
      <c r="I1364" s="68" t="s">
        <v>16</v>
      </c>
      <c r="J1364" s="68">
        <v>25</v>
      </c>
      <c r="K1364" s="68">
        <v>1.2909384421889601E-3</v>
      </c>
      <c r="L1364" s="68">
        <v>1.07800151957341E-3</v>
      </c>
      <c r="M1364" s="68">
        <v>9.75176551813248E-4</v>
      </c>
      <c r="N1364" s="68">
        <v>1.0452263198606399E-3</v>
      </c>
      <c r="O1364" s="68">
        <v>1.3327225958994001E-3</v>
      </c>
      <c r="P1364" s="68">
        <v>1.0816783581602499E-3</v>
      </c>
      <c r="Q1364" s="68">
        <v>1.2331930627056801E-3</v>
      </c>
      <c r="R1364" s="68">
        <v>1.1271279206952101E-3</v>
      </c>
      <c r="S1364" s="68">
        <v>1.0441036900000001E-3</v>
      </c>
      <c r="T1364" s="68">
        <v>1.0438746775000001E-3</v>
      </c>
      <c r="U1364" s="68">
        <v>1.0082995174999999E-3</v>
      </c>
      <c r="V1364" s="68">
        <v>1.057374254875E-3</v>
      </c>
      <c r="W1364" s="68">
        <v>9.6084114273358096E-4</v>
      </c>
      <c r="X1364" s="68">
        <v>9.5957494512804498E-4</v>
      </c>
      <c r="Y1364" s="68">
        <v>1.0562049915481501E-3</v>
      </c>
      <c r="Z1364" s="68">
        <v>1.08493271954987E-3</v>
      </c>
      <c r="AA1364" s="68">
        <v>1.0337230120754401E-3</v>
      </c>
      <c r="AB1364" s="68">
        <v>9.9241109718181306E-4</v>
      </c>
      <c r="AC1364" s="68">
        <v>1.0018681109638099E-3</v>
      </c>
      <c r="AD1364" s="68">
        <v>1.02371045572764E-3</v>
      </c>
      <c r="AE1364" s="68">
        <v>1.02756815868391E-3</v>
      </c>
      <c r="AF1364" s="68">
        <v>1.0708649860716E-3</v>
      </c>
      <c r="AG1364" s="68">
        <v>1.0729218128413399E-3</v>
      </c>
      <c r="AH1364" s="68" t="s">
        <v>460</v>
      </c>
    </row>
    <row r="1365" spans="1:34" s="68" customFormat="1" ht="14.5" x14ac:dyDescent="0.35">
      <c r="A1365" s="68" t="s">
        <v>832</v>
      </c>
      <c r="B1365" s="68" t="s">
        <v>63</v>
      </c>
      <c r="C1365" s="68" t="s">
        <v>45</v>
      </c>
      <c r="D1365" s="68" t="s">
        <v>57</v>
      </c>
      <c r="E1365" s="68" t="s">
        <v>64</v>
      </c>
      <c r="F1365" s="68" t="s">
        <v>65</v>
      </c>
      <c r="G1365" s="68" t="s">
        <v>14</v>
      </c>
      <c r="H1365" s="68" t="s">
        <v>20</v>
      </c>
      <c r="I1365" s="68" t="s">
        <v>17</v>
      </c>
      <c r="J1365" s="68">
        <v>1</v>
      </c>
      <c r="K1365" s="68">
        <v>2.7378222481943499</v>
      </c>
      <c r="L1365" s="68">
        <v>2.2862256227112998</v>
      </c>
      <c r="M1365" s="68">
        <v>2.06815443108554</v>
      </c>
      <c r="N1365" s="68">
        <v>2.2167159791604401</v>
      </c>
      <c r="O1365" s="68">
        <v>2.82643808138346</v>
      </c>
      <c r="P1365" s="68">
        <v>2.2940234619862601</v>
      </c>
      <c r="Q1365" s="68">
        <v>2.6153558473862102</v>
      </c>
      <c r="R1365" s="68">
        <v>2.3904128942103999</v>
      </c>
      <c r="S1365" s="68">
        <v>2.2143351057520002</v>
      </c>
      <c r="T1365" s="68">
        <v>2.2138494160420001</v>
      </c>
      <c r="U1365" s="68">
        <v>2.1384016167139999</v>
      </c>
      <c r="V1365" s="68">
        <v>2.2424793197389001</v>
      </c>
      <c r="W1365" s="68">
        <v>2.0377518955093801</v>
      </c>
      <c r="X1365" s="68">
        <v>2.0350665436275599</v>
      </c>
      <c r="Y1365" s="68">
        <v>2.2399995460753201</v>
      </c>
      <c r="Z1365" s="68">
        <v>2.3009253116213499</v>
      </c>
      <c r="AA1365" s="68">
        <v>2.1923197640095902</v>
      </c>
      <c r="AB1365" s="68">
        <v>2.1047054549031898</v>
      </c>
      <c r="AC1365" s="68">
        <v>2.1247618897320502</v>
      </c>
      <c r="AD1365" s="68">
        <v>2.1710851345071802</v>
      </c>
      <c r="AE1365" s="68">
        <v>2.1792665509368301</v>
      </c>
      <c r="AF1365" s="68">
        <v>2.27109046246066</v>
      </c>
      <c r="AG1365" s="68">
        <v>2.2754525806739001</v>
      </c>
      <c r="AH1365" s="68" t="s">
        <v>460</v>
      </c>
    </row>
    <row r="1366" spans="1:34" s="68" customFormat="1" ht="14.5" x14ac:dyDescent="0.35">
      <c r="A1366" s="68" t="s">
        <v>832</v>
      </c>
      <c r="B1366" s="68" t="s">
        <v>63</v>
      </c>
      <c r="C1366" s="68" t="s">
        <v>45</v>
      </c>
      <c r="D1366" s="68" t="s">
        <v>57</v>
      </c>
      <c r="E1366" s="68" t="s">
        <v>64</v>
      </c>
      <c r="F1366" s="68" t="s">
        <v>65</v>
      </c>
      <c r="G1366" s="68" t="s">
        <v>14</v>
      </c>
      <c r="H1366" s="68" t="s">
        <v>20</v>
      </c>
      <c r="I1366" s="68" t="s">
        <v>18</v>
      </c>
      <c r="J1366" s="68">
        <v>298</v>
      </c>
      <c r="K1366" s="68">
        <v>1.53879862308924E-3</v>
      </c>
      <c r="L1366" s="68">
        <v>1.2849778113315101E-3</v>
      </c>
      <c r="M1366" s="68">
        <v>1.16241044976139E-3</v>
      </c>
      <c r="N1366" s="68">
        <v>1.2459097732738799E-3</v>
      </c>
      <c r="O1366" s="68">
        <v>1.58860533431209E-3</v>
      </c>
      <c r="P1366" s="68">
        <v>1.28936060292702E-3</v>
      </c>
      <c r="Q1366" s="68">
        <v>1.46996613074517E-3</v>
      </c>
      <c r="R1366" s="68">
        <v>1.34353648146869E-3</v>
      </c>
      <c r="S1366" s="68">
        <v>1.24457159848E-3</v>
      </c>
      <c r="T1366" s="68">
        <v>1.24429861558E-3</v>
      </c>
      <c r="U1366" s="68">
        <v>1.20189302486E-3</v>
      </c>
      <c r="V1366" s="68">
        <v>1.260390111811E-3</v>
      </c>
      <c r="W1366" s="68">
        <v>1.1453226421384299E-3</v>
      </c>
      <c r="X1366" s="68">
        <v>1.1438133345926299E-3</v>
      </c>
      <c r="Y1366" s="68">
        <v>1.2589963499253999E-3</v>
      </c>
      <c r="Z1366" s="68">
        <v>1.29323980170344E-3</v>
      </c>
      <c r="AA1366" s="68">
        <v>1.2321978303939201E-3</v>
      </c>
      <c r="AB1366" s="68">
        <v>1.1829540278407199E-3</v>
      </c>
      <c r="AC1366" s="68">
        <v>1.19422678826886E-3</v>
      </c>
      <c r="AD1366" s="68">
        <v>1.22026286322735E-3</v>
      </c>
      <c r="AE1366" s="68">
        <v>1.2248612451512199E-3</v>
      </c>
      <c r="AF1366" s="68">
        <v>1.27647106339735E-3</v>
      </c>
      <c r="AG1366" s="68">
        <v>1.2789228009068699E-3</v>
      </c>
      <c r="AH1366" s="68" t="s">
        <v>460</v>
      </c>
    </row>
    <row r="1367" spans="1:34" s="68" customFormat="1" ht="14.5" x14ac:dyDescent="0.35">
      <c r="A1367" s="68" t="s">
        <v>832</v>
      </c>
      <c r="B1367" s="68" t="s">
        <v>166</v>
      </c>
      <c r="C1367" s="68" t="s">
        <v>45</v>
      </c>
      <c r="D1367" s="68" t="s">
        <v>57</v>
      </c>
      <c r="E1367" s="68" t="s">
        <v>64</v>
      </c>
      <c r="F1367" s="68" t="s">
        <v>167</v>
      </c>
      <c r="G1367" s="68" t="s">
        <v>168</v>
      </c>
      <c r="H1367" s="68" t="s">
        <v>169</v>
      </c>
      <c r="I1367" s="68" t="s">
        <v>16</v>
      </c>
      <c r="J1367" s="68">
        <v>25</v>
      </c>
      <c r="K1367" s="68">
        <v>1.8099558746824999E-2</v>
      </c>
      <c r="L1367" s="68">
        <v>1.8856411437245799E-2</v>
      </c>
      <c r="M1367" s="68">
        <v>1.10963387825049E-2</v>
      </c>
      <c r="N1367" s="68">
        <v>1.01538390250138E-2</v>
      </c>
      <c r="O1367" s="68">
        <v>1.12500443837486E-2</v>
      </c>
      <c r="P1367" s="68">
        <v>5.0800046999179699E-3</v>
      </c>
      <c r="Q1367" s="68">
        <v>5.8896356690257504E-3</v>
      </c>
      <c r="R1367" s="68">
        <v>4.8024250887839497E-3</v>
      </c>
      <c r="S1367" s="68">
        <v>4.1464376192316497E-3</v>
      </c>
      <c r="T1367" s="68">
        <v>3.9944594577229799E-3</v>
      </c>
      <c r="U1367" s="68">
        <v>4.3845871003804901E-3</v>
      </c>
      <c r="V1367" s="68">
        <v>3.7649391674720802E-3</v>
      </c>
      <c r="W1367" s="68">
        <v>3.59006628939001E-3</v>
      </c>
      <c r="X1367" s="68">
        <v>3.81020036793768E-3</v>
      </c>
      <c r="Y1367" s="68">
        <v>3.64463692743931E-3</v>
      </c>
      <c r="Z1367" s="68">
        <v>3.41449284691836E-3</v>
      </c>
      <c r="AA1367" s="68">
        <v>3.2879079844086302E-3</v>
      </c>
      <c r="AB1367" s="68">
        <v>3.3786806739452501E-3</v>
      </c>
      <c r="AC1367" s="68">
        <v>3.2114386390767798E-3</v>
      </c>
      <c r="AD1367" s="68">
        <v>3.7047636917186002E-3</v>
      </c>
      <c r="AE1367" s="68">
        <v>5.0025338491945003E-3</v>
      </c>
      <c r="AF1367" s="68">
        <v>5.6240519689859597E-3</v>
      </c>
      <c r="AG1367" s="68">
        <v>4.1642755947097999E-3</v>
      </c>
      <c r="AH1367" s="68" t="s">
        <v>571</v>
      </c>
    </row>
    <row r="1368" spans="1:34" s="68" customFormat="1" ht="14.5" x14ac:dyDescent="0.35">
      <c r="A1368" s="68" t="s">
        <v>832</v>
      </c>
      <c r="B1368" s="68" t="s">
        <v>63</v>
      </c>
      <c r="C1368" s="68" t="s">
        <v>45</v>
      </c>
      <c r="D1368" s="68" t="s">
        <v>57</v>
      </c>
      <c r="E1368" s="68" t="s">
        <v>64</v>
      </c>
      <c r="F1368" s="68" t="s">
        <v>66</v>
      </c>
      <c r="G1368" s="68" t="s">
        <v>14</v>
      </c>
      <c r="H1368" s="68" t="s">
        <v>20</v>
      </c>
      <c r="I1368" s="68" t="s">
        <v>16</v>
      </c>
      <c r="J1368" s="68">
        <v>25</v>
      </c>
      <c r="K1368" s="68">
        <v>5.2719820122113499E-5</v>
      </c>
      <c r="L1368" s="68">
        <v>1.82334429991924E-5</v>
      </c>
      <c r="M1368" s="68">
        <v>2.07594566692227E-5</v>
      </c>
      <c r="N1368" s="68">
        <v>3.6971069468351199E-5</v>
      </c>
      <c r="O1368" s="68">
        <v>4.5558180645229799E-5</v>
      </c>
      <c r="P1368" s="68">
        <v>3.7968850841171599E-5</v>
      </c>
      <c r="Q1368" s="68">
        <v>4.2279313318798599E-5</v>
      </c>
      <c r="R1368" s="68">
        <v>3.8663274730125699E-5</v>
      </c>
      <c r="S1368" s="68">
        <v>3.5142597500000001E-5</v>
      </c>
      <c r="T1368" s="68">
        <v>2.8187012500000001E-5</v>
      </c>
      <c r="U1368" s="68">
        <v>3.1557419999999998E-5</v>
      </c>
      <c r="V1368" s="68">
        <v>3.3699602500000002E-5</v>
      </c>
      <c r="W1368" s="68">
        <v>4.0310316598873303E-5</v>
      </c>
      <c r="X1368" s="68">
        <v>3.87995458466906E-5</v>
      </c>
      <c r="Y1368" s="68">
        <v>4.1789106638923497E-5</v>
      </c>
      <c r="Z1368" s="68">
        <v>4.0137383875400799E-5</v>
      </c>
      <c r="AA1368" s="68">
        <v>4.3531836860392202E-5</v>
      </c>
      <c r="AB1368" s="68">
        <v>4.6857891361407403E-5</v>
      </c>
      <c r="AC1368" s="68">
        <v>4.0841591550732698E-5</v>
      </c>
      <c r="AD1368" s="68">
        <v>4.5165740123183903E-5</v>
      </c>
      <c r="AE1368" s="68">
        <v>4.5043137566637202E-5</v>
      </c>
      <c r="AF1368" s="68">
        <v>4.4681261822268098E-5</v>
      </c>
      <c r="AG1368" s="68">
        <v>4.3361050918701798E-5</v>
      </c>
      <c r="AH1368" s="68" t="s">
        <v>461</v>
      </c>
    </row>
    <row r="1369" spans="1:34" s="68" customFormat="1" ht="14.5" x14ac:dyDescent="0.35">
      <c r="A1369" s="68" t="s">
        <v>832</v>
      </c>
      <c r="B1369" s="68" t="s">
        <v>63</v>
      </c>
      <c r="C1369" s="68" t="s">
        <v>45</v>
      </c>
      <c r="D1369" s="68" t="s">
        <v>57</v>
      </c>
      <c r="E1369" s="68" t="s">
        <v>64</v>
      </c>
      <c r="F1369" s="68" t="s">
        <v>66</v>
      </c>
      <c r="G1369" s="68" t="s">
        <v>14</v>
      </c>
      <c r="H1369" s="68" t="s">
        <v>20</v>
      </c>
      <c r="I1369" s="68" t="s">
        <v>17</v>
      </c>
      <c r="J1369" s="68">
        <v>1</v>
      </c>
      <c r="K1369" s="68">
        <v>0.111808194514978</v>
      </c>
      <c r="L1369" s="68">
        <v>3.86694859126872E-2</v>
      </c>
      <c r="M1369" s="68">
        <v>4.4026655704087397E-2</v>
      </c>
      <c r="N1369" s="68">
        <v>7.8408244128479201E-2</v>
      </c>
      <c r="O1369" s="68">
        <v>9.6619789512403298E-2</v>
      </c>
      <c r="P1369" s="68">
        <v>8.0524338863956796E-2</v>
      </c>
      <c r="Q1369" s="68">
        <v>8.9665967686508002E-2</v>
      </c>
      <c r="R1369" s="68">
        <v>8.1997073047650595E-2</v>
      </c>
      <c r="S1369" s="68">
        <v>7.4530420777999998E-2</v>
      </c>
      <c r="T1369" s="68">
        <v>5.9779016109999999E-2</v>
      </c>
      <c r="U1369" s="68">
        <v>6.6926976336000005E-2</v>
      </c>
      <c r="V1369" s="68">
        <v>7.1470116981999995E-2</v>
      </c>
      <c r="W1369" s="68">
        <v>8.5490119442890394E-2</v>
      </c>
      <c r="X1369" s="68">
        <v>8.2286076831661503E-2</v>
      </c>
      <c r="Y1369" s="68">
        <v>8.8626337359828902E-2</v>
      </c>
      <c r="Z1369" s="68">
        <v>8.5123363722949999E-2</v>
      </c>
      <c r="AA1369" s="68">
        <v>9.2322319613519693E-2</v>
      </c>
      <c r="AB1369" s="68">
        <v>9.9376215999272793E-2</v>
      </c>
      <c r="AC1369" s="68">
        <v>8.6616847360793905E-2</v>
      </c>
      <c r="AD1369" s="68">
        <v>9.57875016532483E-2</v>
      </c>
      <c r="AE1369" s="68">
        <v>9.5527486151324101E-2</v>
      </c>
      <c r="AF1369" s="68">
        <v>9.4760020072666207E-2</v>
      </c>
      <c r="AG1369" s="68">
        <v>9.1960116788382701E-2</v>
      </c>
      <c r="AH1369" s="68" t="s">
        <v>461</v>
      </c>
    </row>
    <row r="1370" spans="1:34" s="68" customFormat="1" ht="14.5" x14ac:dyDescent="0.35">
      <c r="A1370" s="68" t="s">
        <v>832</v>
      </c>
      <c r="B1370" s="68" t="s">
        <v>63</v>
      </c>
      <c r="C1370" s="68" t="s">
        <v>45</v>
      </c>
      <c r="D1370" s="68" t="s">
        <v>57</v>
      </c>
      <c r="E1370" s="68" t="s">
        <v>64</v>
      </c>
      <c r="F1370" s="68" t="s">
        <v>66</v>
      </c>
      <c r="G1370" s="68" t="s">
        <v>14</v>
      </c>
      <c r="H1370" s="68" t="s">
        <v>20</v>
      </c>
      <c r="I1370" s="68" t="s">
        <v>18</v>
      </c>
      <c r="J1370" s="68">
        <v>298</v>
      </c>
      <c r="K1370" s="68">
        <v>6.2842025585559203E-5</v>
      </c>
      <c r="L1370" s="68">
        <v>2.1734264055037298E-5</v>
      </c>
      <c r="M1370" s="68">
        <v>2.47452723497134E-5</v>
      </c>
      <c r="N1370" s="68">
        <v>4.4069514806274603E-5</v>
      </c>
      <c r="O1370" s="68">
        <v>5.4305351329113902E-5</v>
      </c>
      <c r="P1370" s="68">
        <v>4.5258870202676599E-5</v>
      </c>
      <c r="Q1370" s="68">
        <v>5.0396941476007902E-5</v>
      </c>
      <c r="R1370" s="68">
        <v>4.6086623478309798E-5</v>
      </c>
      <c r="S1370" s="68">
        <v>4.1889976219999998E-5</v>
      </c>
      <c r="T1370" s="68">
        <v>3.3598918900000002E-5</v>
      </c>
      <c r="U1370" s="68">
        <v>3.7616444639999997E-5</v>
      </c>
      <c r="V1370" s="68">
        <v>4.0169926179999998E-5</v>
      </c>
      <c r="W1370" s="68">
        <v>4.8049897385856902E-5</v>
      </c>
      <c r="X1370" s="68">
        <v>4.6249058649255202E-5</v>
      </c>
      <c r="Y1370" s="68">
        <v>4.9812615113596801E-5</v>
      </c>
      <c r="Z1370" s="68">
        <v>4.7843761579477802E-5</v>
      </c>
      <c r="AA1370" s="68">
        <v>5.1889949537587498E-5</v>
      </c>
      <c r="AB1370" s="68">
        <v>5.5854606502797601E-5</v>
      </c>
      <c r="AC1370" s="68">
        <v>4.8683177128473403E-5</v>
      </c>
      <c r="AD1370" s="68">
        <v>5.3837562226835197E-5</v>
      </c>
      <c r="AE1370" s="68">
        <v>5.3691419979431499E-5</v>
      </c>
      <c r="AF1370" s="68">
        <v>5.3260064092143602E-5</v>
      </c>
      <c r="AG1370" s="68">
        <v>5.1686372695092499E-5</v>
      </c>
      <c r="AH1370" s="68" t="s">
        <v>461</v>
      </c>
    </row>
    <row r="1371" spans="1:34" s="68" customFormat="1" ht="14.5" x14ac:dyDescent="0.35">
      <c r="A1371" s="68" t="s">
        <v>832</v>
      </c>
      <c r="B1371" s="68" t="s">
        <v>76</v>
      </c>
      <c r="C1371" s="68" t="s">
        <v>45</v>
      </c>
      <c r="D1371" s="68" t="s">
        <v>57</v>
      </c>
      <c r="E1371" s="68" t="s">
        <v>78</v>
      </c>
      <c r="F1371" s="68" t="s">
        <v>80</v>
      </c>
      <c r="G1371" s="68" t="s">
        <v>14</v>
      </c>
      <c r="H1371" s="68" t="s">
        <v>20</v>
      </c>
      <c r="I1371" s="68" t="s">
        <v>16</v>
      </c>
      <c r="J1371" s="68">
        <v>25</v>
      </c>
      <c r="K1371" s="68">
        <v>3.1881847962336003E-4</v>
      </c>
      <c r="L1371" s="68">
        <v>3.1737264971509901E-4</v>
      </c>
      <c r="M1371" s="68">
        <v>2.7561479707928802E-4</v>
      </c>
      <c r="N1371" s="68">
        <v>2.27612632369961E-4</v>
      </c>
      <c r="O1371" s="68">
        <v>2.5192398103730199E-4</v>
      </c>
      <c r="P1371" s="68">
        <v>2.4447488998417799E-4</v>
      </c>
      <c r="Q1371" s="68">
        <v>2.4207399043493999E-4</v>
      </c>
      <c r="R1371" s="68">
        <v>2.38497419942914E-4</v>
      </c>
      <c r="S1371" s="68">
        <v>1.558593725E-4</v>
      </c>
      <c r="T1371" s="68">
        <v>1.3525034892500001E-4</v>
      </c>
      <c r="U1371" s="68">
        <v>1.3601626865000001E-4</v>
      </c>
      <c r="V1371" s="68">
        <v>1.3807723244999999E-4</v>
      </c>
      <c r="W1371" s="68">
        <v>1.2074748088153099E-4</v>
      </c>
      <c r="X1371" s="68">
        <v>1.1789540149897301E-4</v>
      </c>
      <c r="Y1371" s="68">
        <v>1.2453916284391E-4</v>
      </c>
      <c r="Z1371" s="68">
        <v>1.2512430918196801E-4</v>
      </c>
      <c r="AA1371" s="68">
        <v>1.20979304696598E-4</v>
      </c>
      <c r="AB1371" s="68">
        <v>1.2281892420967601E-4</v>
      </c>
      <c r="AC1371" s="68">
        <v>1.17428271264219E-4</v>
      </c>
      <c r="AD1371" s="68">
        <v>1.1465052767356499E-4</v>
      </c>
      <c r="AE1371" s="68">
        <v>1.0419233751047001E-4</v>
      </c>
      <c r="AF1371" s="68">
        <v>1.05241381504485E-4</v>
      </c>
      <c r="AG1371" s="68">
        <v>1.05434276149179E-4</v>
      </c>
      <c r="AH1371" s="68" t="s">
        <v>476</v>
      </c>
    </row>
    <row r="1372" spans="1:34" s="68" customFormat="1" ht="14.5" x14ac:dyDescent="0.35">
      <c r="A1372" s="68" t="s">
        <v>832</v>
      </c>
      <c r="B1372" s="68" t="s">
        <v>76</v>
      </c>
      <c r="C1372" s="68" t="s">
        <v>45</v>
      </c>
      <c r="D1372" s="68" t="s">
        <v>57</v>
      </c>
      <c r="E1372" s="68" t="s">
        <v>78</v>
      </c>
      <c r="F1372" s="68" t="s">
        <v>80</v>
      </c>
      <c r="G1372" s="68" t="s">
        <v>14</v>
      </c>
      <c r="H1372" s="68" t="s">
        <v>20</v>
      </c>
      <c r="I1372" s="68" t="s">
        <v>17</v>
      </c>
      <c r="J1372" s="68">
        <v>1</v>
      </c>
      <c r="K1372" s="68">
        <v>0.67615023158522203</v>
      </c>
      <c r="L1372" s="68">
        <v>0.67308391551578195</v>
      </c>
      <c r="M1372" s="68">
        <v>0.58452386164575398</v>
      </c>
      <c r="N1372" s="68">
        <v>0.48272087073021203</v>
      </c>
      <c r="O1372" s="68">
        <v>0.53428037898390901</v>
      </c>
      <c r="P1372" s="68">
        <v>0.51848234667844595</v>
      </c>
      <c r="Q1372" s="68">
        <v>0.51339051891442</v>
      </c>
      <c r="R1372" s="68">
        <v>0.50580532821493296</v>
      </c>
      <c r="S1372" s="68">
        <v>0.33054655719800002</v>
      </c>
      <c r="T1372" s="68">
        <v>0.28683894000013999</v>
      </c>
      <c r="U1372" s="68">
        <v>0.28846330255292002</v>
      </c>
      <c r="V1372" s="68">
        <v>0.29283419457996002</v>
      </c>
      <c r="W1372" s="68">
        <v>0.25608125745355098</v>
      </c>
      <c r="X1372" s="68">
        <v>0.25003256749902197</v>
      </c>
      <c r="Y1372" s="68">
        <v>0.26412265655936501</v>
      </c>
      <c r="Z1372" s="68">
        <v>0.26536363491311699</v>
      </c>
      <c r="AA1372" s="68">
        <v>0.256572909400546</v>
      </c>
      <c r="AB1372" s="68">
        <v>0.26047437446388</v>
      </c>
      <c r="AC1372" s="68">
        <v>0.24904187769715599</v>
      </c>
      <c r="AD1372" s="68">
        <v>0.24315083909009599</v>
      </c>
      <c r="AE1372" s="68">
        <v>0.22097110939220499</v>
      </c>
      <c r="AF1372" s="68">
        <v>0.22319592189471199</v>
      </c>
      <c r="AG1372" s="68">
        <v>0.22360501285718001</v>
      </c>
      <c r="AH1372" s="68" t="s">
        <v>476</v>
      </c>
    </row>
    <row r="1373" spans="1:34" s="68" customFormat="1" ht="14.5" x14ac:dyDescent="0.35">
      <c r="A1373" s="68" t="s">
        <v>832</v>
      </c>
      <c r="B1373" s="68" t="s">
        <v>76</v>
      </c>
      <c r="C1373" s="68" t="s">
        <v>45</v>
      </c>
      <c r="D1373" s="68" t="s">
        <v>57</v>
      </c>
      <c r="E1373" s="68" t="s">
        <v>78</v>
      </c>
      <c r="F1373" s="68" t="s">
        <v>80</v>
      </c>
      <c r="G1373" s="68" t="s">
        <v>14</v>
      </c>
      <c r="H1373" s="68" t="s">
        <v>20</v>
      </c>
      <c r="I1373" s="68" t="s">
        <v>18</v>
      </c>
      <c r="J1373" s="68">
        <v>298</v>
      </c>
      <c r="K1373" s="68">
        <v>3.80031627711045E-4</v>
      </c>
      <c r="L1373" s="68">
        <v>3.7830819846039801E-4</v>
      </c>
      <c r="M1373" s="68">
        <v>3.2853283811851099E-4</v>
      </c>
      <c r="N1373" s="68">
        <v>2.7131425778499299E-4</v>
      </c>
      <c r="O1373" s="68">
        <v>3.0029338539646402E-4</v>
      </c>
      <c r="P1373" s="68">
        <v>2.91414068861141E-4</v>
      </c>
      <c r="Q1373" s="68">
        <v>2.88552196598448E-4</v>
      </c>
      <c r="R1373" s="68">
        <v>2.8428892457195399E-4</v>
      </c>
      <c r="S1373" s="68">
        <v>1.8578437201999999E-4</v>
      </c>
      <c r="T1373" s="68">
        <v>1.6121841591859999E-4</v>
      </c>
      <c r="U1373" s="68">
        <v>1.6213139223079999E-4</v>
      </c>
      <c r="V1373" s="68">
        <v>1.6458806108040001E-4</v>
      </c>
      <c r="W1373" s="68">
        <v>1.4393099721078499E-4</v>
      </c>
      <c r="X1373" s="68">
        <v>1.4053131858677599E-4</v>
      </c>
      <c r="Y1373" s="68">
        <v>1.4845068210994099E-4</v>
      </c>
      <c r="Z1373" s="68">
        <v>1.4914817654490501E-4</v>
      </c>
      <c r="AA1373" s="68">
        <v>1.4420733119834499E-4</v>
      </c>
      <c r="AB1373" s="68">
        <v>1.4640015765793299E-4</v>
      </c>
      <c r="AC1373" s="68">
        <v>1.39974499346949E-4</v>
      </c>
      <c r="AD1373" s="68">
        <v>1.3666342898688901E-4</v>
      </c>
      <c r="AE1373" s="68">
        <v>1.2419726631248101E-4</v>
      </c>
      <c r="AF1373" s="68">
        <v>1.25447726753346E-4</v>
      </c>
      <c r="AG1373" s="68">
        <v>1.2567765716982199E-4</v>
      </c>
      <c r="AH1373" s="68" t="s">
        <v>476</v>
      </c>
    </row>
    <row r="1374" spans="1:34" s="68" customFormat="1" ht="14.5" x14ac:dyDescent="0.35">
      <c r="A1374" s="68" t="s">
        <v>832</v>
      </c>
      <c r="B1374" s="68" t="s">
        <v>166</v>
      </c>
      <c r="C1374" s="68" t="s">
        <v>45</v>
      </c>
      <c r="D1374" s="68" t="s">
        <v>57</v>
      </c>
      <c r="E1374" s="68" t="s">
        <v>12</v>
      </c>
      <c r="F1374" s="68" t="s">
        <v>167</v>
      </c>
      <c r="G1374" s="68" t="s">
        <v>168</v>
      </c>
      <c r="H1374" s="68" t="s">
        <v>169</v>
      </c>
      <c r="I1374" s="68" t="s">
        <v>16</v>
      </c>
      <c r="J1374" s="68">
        <v>25</v>
      </c>
      <c r="K1374" s="68">
        <v>4.1442081431747102E-2</v>
      </c>
      <c r="L1374" s="68">
        <v>4.6529862851291098E-2</v>
      </c>
      <c r="M1374" s="68">
        <v>2.4947830021036899E-2</v>
      </c>
      <c r="N1374" s="68">
        <v>2.8581625909616899E-2</v>
      </c>
      <c r="O1374" s="68">
        <v>2.2619300892743801E-2</v>
      </c>
      <c r="P1374" s="68">
        <v>3.3608275055123503E-2</v>
      </c>
      <c r="Q1374" s="68">
        <v>2.6111514801967699E-2</v>
      </c>
      <c r="R1374" s="68">
        <v>2.45109510959211E-2</v>
      </c>
      <c r="S1374" s="68">
        <v>2.0047949466544202E-2</v>
      </c>
      <c r="T1374" s="68">
        <v>1.8790852649030899E-2</v>
      </c>
      <c r="U1374" s="68">
        <v>2.87708425190983E-2</v>
      </c>
      <c r="V1374" s="68">
        <v>3.02866236058877E-2</v>
      </c>
      <c r="W1374" s="68">
        <v>2.1128656621775498E-2</v>
      </c>
      <c r="X1374" s="68">
        <v>1.9560848154842402E-2</v>
      </c>
      <c r="Y1374" s="68">
        <v>2.0791319318499601E-2</v>
      </c>
      <c r="Z1374" s="68">
        <v>2.74323207119796E-2</v>
      </c>
      <c r="AA1374" s="68">
        <v>2.4203279979361898E-2</v>
      </c>
      <c r="AB1374" s="68">
        <v>2.3335380479778501E-2</v>
      </c>
      <c r="AC1374" s="68">
        <v>2.26612991381769E-2</v>
      </c>
      <c r="AD1374" s="68">
        <v>2.32635985989985E-2</v>
      </c>
      <c r="AE1374" s="68">
        <v>2.4869175102926199E-2</v>
      </c>
      <c r="AF1374" s="68">
        <v>2.6359260375725498E-2</v>
      </c>
      <c r="AG1374" s="68">
        <v>4.1570284935775699E-2</v>
      </c>
      <c r="AH1374" s="68" t="s">
        <v>576</v>
      </c>
    </row>
    <row r="1375" spans="1:34" s="68" customFormat="1" ht="14.5" x14ac:dyDescent="0.35">
      <c r="A1375" s="68" t="s">
        <v>832</v>
      </c>
      <c r="B1375" s="68" t="s">
        <v>764</v>
      </c>
      <c r="C1375" s="68" t="s">
        <v>45</v>
      </c>
      <c r="D1375" s="68" t="s">
        <v>57</v>
      </c>
      <c r="E1375" s="68" t="s">
        <v>12</v>
      </c>
      <c r="G1375" s="68" t="s">
        <v>398</v>
      </c>
      <c r="H1375" s="68" t="s">
        <v>169</v>
      </c>
      <c r="I1375" s="68" t="s">
        <v>17</v>
      </c>
      <c r="J1375" s="68">
        <v>1</v>
      </c>
      <c r="K1375" s="68">
        <v>4.34967666666667E-3</v>
      </c>
      <c r="L1375" s="68">
        <v>4.34967666666667E-3</v>
      </c>
      <c r="M1375" s="68">
        <v>4.34967666666667E-3</v>
      </c>
      <c r="N1375" s="68">
        <v>4.34967666666667E-3</v>
      </c>
      <c r="O1375" s="68">
        <v>4.34967666666667E-3</v>
      </c>
      <c r="P1375" s="68">
        <v>4.34967666666667E-3</v>
      </c>
      <c r="Q1375" s="68">
        <v>4.34967666666667E-3</v>
      </c>
      <c r="R1375" s="68">
        <v>4.34967666666667E-3</v>
      </c>
      <c r="S1375" s="68">
        <v>4.34967666666667E-3</v>
      </c>
      <c r="T1375" s="68">
        <v>4.34967666666667E-3</v>
      </c>
      <c r="U1375" s="68">
        <v>4.34967666666667E-3</v>
      </c>
      <c r="V1375" s="68">
        <v>1.1100699999999999E-3</v>
      </c>
      <c r="W1375" s="68">
        <v>5.8999400000000002E-3</v>
      </c>
      <c r="X1375" s="68">
        <v>6.03902E-3</v>
      </c>
      <c r="Y1375" s="68">
        <v>4.8737010000000002E-3</v>
      </c>
      <c r="Z1375" s="68">
        <v>4.9400579999999998E-3</v>
      </c>
      <c r="AA1375" s="68">
        <v>1.2544049999999999E-2</v>
      </c>
      <c r="AB1375" s="68">
        <v>1.467369E-2</v>
      </c>
      <c r="AC1375" s="68">
        <v>4.5521299999999997E-3</v>
      </c>
      <c r="AD1375" s="68">
        <v>4.9379000000000003E-4</v>
      </c>
      <c r="AE1375" s="68">
        <v>6.5952999999999997E-4</v>
      </c>
      <c r="AF1375" s="68">
        <v>6.935E-4</v>
      </c>
      <c r="AG1375" s="68">
        <v>5.2039000000000002E-4</v>
      </c>
      <c r="AH1375" s="68" t="s">
        <v>1031</v>
      </c>
    </row>
    <row r="1376" spans="1:34" s="68" customFormat="1" ht="14.5" x14ac:dyDescent="0.35">
      <c r="A1376" s="68" t="s">
        <v>832</v>
      </c>
      <c r="B1376" s="68" t="s">
        <v>98</v>
      </c>
      <c r="C1376" s="68" t="s">
        <v>45</v>
      </c>
      <c r="D1376" s="68" t="s">
        <v>57</v>
      </c>
      <c r="E1376" s="68" t="s">
        <v>12</v>
      </c>
      <c r="G1376" s="68" t="s">
        <v>14</v>
      </c>
      <c r="H1376" s="68" t="s">
        <v>908</v>
      </c>
      <c r="I1376" s="68" t="s">
        <v>16</v>
      </c>
      <c r="J1376" s="68">
        <v>25</v>
      </c>
      <c r="K1376" s="68">
        <v>2.8418172203912302E-8</v>
      </c>
      <c r="L1376" s="68">
        <v>4.0165141695490201E-8</v>
      </c>
      <c r="M1376" s="68">
        <v>5.4012150562352098E-8</v>
      </c>
      <c r="N1376" s="68">
        <v>1.42574013390999E-8</v>
      </c>
      <c r="O1376" s="68">
        <v>2.1042651064473501E-8</v>
      </c>
      <c r="P1376" s="68">
        <v>3.7633962816491698E-8</v>
      </c>
      <c r="Q1376" s="68">
        <v>2.9780509554241601E-7</v>
      </c>
      <c r="R1376" s="68">
        <v>2.6940879573684201E-7</v>
      </c>
      <c r="S1376" s="68">
        <v>1.6268457673071301E-7</v>
      </c>
      <c r="T1376" s="68">
        <v>1.4832246959181001E-7</v>
      </c>
      <c r="U1376" s="68">
        <v>1.27815097522877E-7</v>
      </c>
      <c r="V1376" s="68">
        <v>3.0615905883267898E-7</v>
      </c>
      <c r="W1376" s="68">
        <v>5.2588933783050605E-7</v>
      </c>
      <c r="X1376" s="68">
        <v>1.47420340553844E-6</v>
      </c>
      <c r="Y1376" s="68">
        <v>1.12234402956579E-6</v>
      </c>
      <c r="Z1376" s="68">
        <v>2.3920682218057699E-6</v>
      </c>
      <c r="AA1376" s="68">
        <v>2.44910398324692E-6</v>
      </c>
      <c r="AB1376" s="68">
        <v>2.8550312558425701E-6</v>
      </c>
      <c r="AC1376" s="68">
        <v>2.94532429736678E-6</v>
      </c>
      <c r="AD1376" s="68">
        <v>3.4059298564340601E-6</v>
      </c>
      <c r="AE1376" s="68">
        <v>4.06357816672195E-6</v>
      </c>
      <c r="AF1376" s="68">
        <v>4.5515094461189803E-6</v>
      </c>
      <c r="AG1376" s="68">
        <v>4.4963344996219699E-6</v>
      </c>
      <c r="AH1376" s="68" t="s">
        <v>1123</v>
      </c>
    </row>
    <row r="1377" spans="1:34" s="68" customFormat="1" ht="14.5" x14ac:dyDescent="0.35">
      <c r="A1377" s="68" t="s">
        <v>832</v>
      </c>
      <c r="B1377" s="68" t="s">
        <v>98</v>
      </c>
      <c r="C1377" s="68" t="s">
        <v>45</v>
      </c>
      <c r="D1377" s="68" t="s">
        <v>57</v>
      </c>
      <c r="E1377" s="68" t="s">
        <v>12</v>
      </c>
      <c r="G1377" s="68" t="s">
        <v>14</v>
      </c>
      <c r="H1377" s="68" t="s">
        <v>908</v>
      </c>
      <c r="I1377" s="68" t="s">
        <v>18</v>
      </c>
      <c r="J1377" s="68">
        <v>298</v>
      </c>
      <c r="K1377" s="68">
        <v>1.6937230633531701E-7</v>
      </c>
      <c r="L1377" s="68">
        <v>2.3938424450512101E-7</v>
      </c>
      <c r="M1377" s="68">
        <v>3.2191241735161802E-7</v>
      </c>
      <c r="N1377" s="68">
        <v>8.4974111981035197E-8</v>
      </c>
      <c r="O1377" s="68">
        <v>1.2541420034426201E-7</v>
      </c>
      <c r="P1377" s="68">
        <v>2.2429841838629101E-7</v>
      </c>
      <c r="Q1377" s="68">
        <v>1.7749183694327999E-6</v>
      </c>
      <c r="R1377" s="68">
        <v>1.60567642259158E-6</v>
      </c>
      <c r="S1377" s="68">
        <v>9.6960007731505005E-7</v>
      </c>
      <c r="T1377" s="68">
        <v>8.8400191876718495E-7</v>
      </c>
      <c r="U1377" s="68">
        <v>7.6177798123634699E-7</v>
      </c>
      <c r="V1377" s="68">
        <v>1.82470799064276E-6</v>
      </c>
      <c r="W1377" s="68">
        <v>3.13430045346982E-6</v>
      </c>
      <c r="X1377" s="68">
        <v>8.7862522970091108E-6</v>
      </c>
      <c r="Y1377" s="68">
        <v>6.6891704162121103E-6</v>
      </c>
      <c r="Z1377" s="68">
        <v>1.42567266019624E-5</v>
      </c>
      <c r="AA1377" s="68">
        <v>1.4596659740151601E-5</v>
      </c>
      <c r="AB1377" s="68">
        <v>1.7015986284821699E-5</v>
      </c>
      <c r="AC1377" s="68">
        <v>1.7554132812305998E-5</v>
      </c>
      <c r="AD1377" s="68">
        <v>2.0299341944347E-5</v>
      </c>
      <c r="AE1377" s="68">
        <v>2.42189258736628E-5</v>
      </c>
      <c r="AF1377" s="68">
        <v>2.7126996298869099E-5</v>
      </c>
      <c r="AG1377" s="68">
        <v>2.67981536177469E-5</v>
      </c>
      <c r="AH1377" s="68" t="s">
        <v>1123</v>
      </c>
    </row>
    <row r="1378" spans="1:34" s="68" customFormat="1" ht="14.5" x14ac:dyDescent="0.35">
      <c r="A1378" s="68" t="s">
        <v>832</v>
      </c>
      <c r="B1378" s="68" t="s">
        <v>98</v>
      </c>
      <c r="C1378" s="68" t="s">
        <v>45</v>
      </c>
      <c r="D1378" s="68" t="s">
        <v>57</v>
      </c>
      <c r="E1378" s="68" t="s">
        <v>12</v>
      </c>
      <c r="G1378" s="68" t="s">
        <v>14</v>
      </c>
      <c r="H1378" s="68" t="s">
        <v>15</v>
      </c>
      <c r="I1378" s="68" t="s">
        <v>16</v>
      </c>
      <c r="J1378" s="68">
        <v>25</v>
      </c>
      <c r="K1378" s="68">
        <v>7.9944741653333303E-5</v>
      </c>
      <c r="L1378" s="68">
        <v>7.9944741653333303E-5</v>
      </c>
      <c r="M1378" s="68">
        <v>7.9944741653333303E-5</v>
      </c>
      <c r="N1378" s="68">
        <v>7.9944741653333303E-5</v>
      </c>
      <c r="O1378" s="68">
        <v>7.9944741653333303E-5</v>
      </c>
      <c r="P1378" s="68">
        <v>7.9944741653333303E-5</v>
      </c>
      <c r="Q1378" s="68">
        <v>7.9944741653333303E-5</v>
      </c>
      <c r="R1378" s="68">
        <v>7.9944741653333303E-5</v>
      </c>
      <c r="S1378" s="68">
        <v>7.9944741653333303E-5</v>
      </c>
      <c r="T1378" s="68">
        <v>7.9944741653333303E-5</v>
      </c>
      <c r="U1378" s="68">
        <v>7.9944741653333303E-5</v>
      </c>
      <c r="V1378" s="68">
        <v>5.6175039800000003E-5</v>
      </c>
      <c r="W1378" s="68">
        <v>9.4645338535E-5</v>
      </c>
      <c r="X1378" s="68">
        <v>8.9013846625000001E-5</v>
      </c>
      <c r="Y1378" s="68">
        <v>1.057344650725E-4</v>
      </c>
      <c r="Z1378" s="68">
        <v>1.0300036577000001E-4</v>
      </c>
      <c r="AA1378" s="68">
        <v>1.15617902835E-4</v>
      </c>
      <c r="AB1378" s="68">
        <v>1.1064167278999999E-4</v>
      </c>
      <c r="AC1378" s="68">
        <v>1.2279659009749999E-4</v>
      </c>
      <c r="AD1378" s="68">
        <v>1.0942776006250001E-4</v>
      </c>
      <c r="AE1378" s="68">
        <v>1.1463359404750001E-4</v>
      </c>
      <c r="AF1378" s="68">
        <v>1.2604073547999999E-4</v>
      </c>
      <c r="AG1378" s="68">
        <v>1.0895377487500001E-4</v>
      </c>
      <c r="AH1378" s="68" t="s">
        <v>873</v>
      </c>
    </row>
    <row r="1379" spans="1:34" s="68" customFormat="1" ht="14.5" x14ac:dyDescent="0.35">
      <c r="A1379" s="68" t="s">
        <v>832</v>
      </c>
      <c r="B1379" s="68" t="s">
        <v>98</v>
      </c>
      <c r="C1379" s="68" t="s">
        <v>45</v>
      </c>
      <c r="D1379" s="68" t="s">
        <v>57</v>
      </c>
      <c r="E1379" s="68" t="s">
        <v>12</v>
      </c>
      <c r="G1379" s="68" t="s">
        <v>14</v>
      </c>
      <c r="H1379" s="68" t="s">
        <v>15</v>
      </c>
      <c r="I1379" s="68" t="s">
        <v>17</v>
      </c>
      <c r="J1379" s="68">
        <v>1</v>
      </c>
      <c r="K1379" s="68">
        <v>3.3927021544726099E-2</v>
      </c>
      <c r="L1379" s="68">
        <v>3.3927021544726099E-2</v>
      </c>
      <c r="M1379" s="68">
        <v>3.3927021544726099E-2</v>
      </c>
      <c r="N1379" s="68">
        <v>3.3927021544726099E-2</v>
      </c>
      <c r="O1379" s="68">
        <v>3.3927021544726099E-2</v>
      </c>
      <c r="P1379" s="68">
        <v>3.3927021544726099E-2</v>
      </c>
      <c r="Q1379" s="68">
        <v>3.3927021544726099E-2</v>
      </c>
      <c r="R1379" s="68">
        <v>3.3927021544726099E-2</v>
      </c>
      <c r="S1379" s="68">
        <v>3.3927021544726099E-2</v>
      </c>
      <c r="T1379" s="68">
        <v>3.3927021544726099E-2</v>
      </c>
      <c r="U1379" s="68">
        <v>3.3927021544726099E-2</v>
      </c>
      <c r="V1379" s="68">
        <v>2.092314385888E-2</v>
      </c>
      <c r="W1379" s="68">
        <v>4.1734540694847E-2</v>
      </c>
      <c r="X1379" s="68">
        <v>3.9123380080451298E-2</v>
      </c>
      <c r="Y1379" s="68">
        <v>4.6670810229643603E-2</v>
      </c>
      <c r="Z1379" s="68">
        <v>4.5535307611123198E-2</v>
      </c>
      <c r="AA1379" s="68">
        <v>5.1130270008285197E-2</v>
      </c>
      <c r="AB1379" s="68">
        <v>4.9233784948246803E-2</v>
      </c>
      <c r="AC1379" s="68">
        <v>5.4665269248189603E-2</v>
      </c>
      <c r="AD1379" s="68">
        <v>4.8345025099220201E-2</v>
      </c>
      <c r="AE1379" s="68">
        <v>5.0572875490303801E-2</v>
      </c>
      <c r="AF1379" s="68">
        <v>5.5723199397198699E-2</v>
      </c>
      <c r="AG1379" s="68">
        <v>4.7818830023561298E-2</v>
      </c>
      <c r="AH1379" s="68" t="s">
        <v>873</v>
      </c>
    </row>
    <row r="1380" spans="1:34" s="68" customFormat="1" ht="14.5" x14ac:dyDescent="0.35">
      <c r="A1380" s="68" t="s">
        <v>832</v>
      </c>
      <c r="B1380" s="68" t="s">
        <v>98</v>
      </c>
      <c r="C1380" s="68" t="s">
        <v>45</v>
      </c>
      <c r="D1380" s="68" t="s">
        <v>57</v>
      </c>
      <c r="E1380" s="68" t="s">
        <v>12</v>
      </c>
      <c r="G1380" s="68" t="s">
        <v>14</v>
      </c>
      <c r="H1380" s="68" t="s">
        <v>15</v>
      </c>
      <c r="I1380" s="68" t="s">
        <v>18</v>
      </c>
      <c r="J1380" s="68">
        <v>298</v>
      </c>
      <c r="K1380" s="68">
        <v>1.38609646619307E-4</v>
      </c>
      <c r="L1380" s="68">
        <v>1.38609646619307E-4</v>
      </c>
      <c r="M1380" s="68">
        <v>1.38609646619307E-4</v>
      </c>
      <c r="N1380" s="68">
        <v>1.38609646619307E-4</v>
      </c>
      <c r="O1380" s="68">
        <v>1.38609646619307E-4</v>
      </c>
      <c r="P1380" s="68">
        <v>1.38609646619307E-4</v>
      </c>
      <c r="Q1380" s="68">
        <v>1.38609646619307E-4</v>
      </c>
      <c r="R1380" s="68">
        <v>1.38609646619307E-4</v>
      </c>
      <c r="S1380" s="68">
        <v>1.38609646619307E-4</v>
      </c>
      <c r="T1380" s="68">
        <v>1.38609646619307E-4</v>
      </c>
      <c r="U1380" s="68">
        <v>1.38609646619307E-4</v>
      </c>
      <c r="V1380" s="68">
        <v>9.7397305369599998E-5</v>
      </c>
      <c r="W1380" s="68">
        <v>1.6409780877631999E-4</v>
      </c>
      <c r="X1380" s="68">
        <v>1.5433382571200001E-4</v>
      </c>
      <c r="Y1380" s="68">
        <v>1.8332433798752001E-4</v>
      </c>
      <c r="Z1380" s="68">
        <v>1.7858390690324001E-4</v>
      </c>
      <c r="AA1380" s="68">
        <v>2.0046042208171999E-4</v>
      </c>
      <c r="AB1380" s="68">
        <v>1.9183254395008001E-4</v>
      </c>
      <c r="AC1380" s="68">
        <v>2.1290696057631999E-4</v>
      </c>
      <c r="AD1380" s="68">
        <v>1.89727839992E-4</v>
      </c>
      <c r="AE1380" s="68">
        <v>1.9875380960671999E-4</v>
      </c>
      <c r="AF1380" s="68">
        <v>2.1853171882496E-4</v>
      </c>
      <c r="AG1380" s="68">
        <v>1.88906035856E-4</v>
      </c>
      <c r="AH1380" s="68" t="s">
        <v>873</v>
      </c>
    </row>
    <row r="1381" spans="1:34" s="68" customFormat="1" ht="14.5" x14ac:dyDescent="0.35">
      <c r="A1381" s="68" t="s">
        <v>832</v>
      </c>
      <c r="B1381" s="68" t="s">
        <v>98</v>
      </c>
      <c r="C1381" s="68" t="s">
        <v>45</v>
      </c>
      <c r="D1381" s="68" t="s">
        <v>57</v>
      </c>
      <c r="E1381" s="68" t="s">
        <v>12</v>
      </c>
      <c r="G1381" s="68" t="s">
        <v>14</v>
      </c>
      <c r="H1381" s="68" t="s">
        <v>21</v>
      </c>
      <c r="I1381" s="68" t="s">
        <v>16</v>
      </c>
      <c r="J1381" s="68">
        <v>25</v>
      </c>
      <c r="K1381" s="68">
        <v>5.1814438970653198E-5</v>
      </c>
      <c r="L1381" s="68">
        <v>5.95098348583045E-5</v>
      </c>
      <c r="M1381" s="68">
        <v>5.14447973732472E-5</v>
      </c>
      <c r="N1381" s="68">
        <v>6.0694075931994198E-5</v>
      </c>
      <c r="O1381" s="68">
        <v>6.0603957348935501E-5</v>
      </c>
      <c r="P1381" s="68">
        <v>6.2530223180040596E-5</v>
      </c>
      <c r="Q1381" s="68">
        <v>6.5899813952076597E-5</v>
      </c>
      <c r="R1381" s="68">
        <v>6.5565115013787001E-5</v>
      </c>
      <c r="S1381" s="68">
        <v>5.5455172566126397E-5</v>
      </c>
      <c r="T1381" s="68">
        <v>7.5148106101836701E-5</v>
      </c>
      <c r="U1381" s="68">
        <v>8.6105297364467295E-5</v>
      </c>
      <c r="V1381" s="68">
        <v>9.0950991526069598E-5</v>
      </c>
      <c r="W1381" s="68">
        <v>9.5882674151252496E-5</v>
      </c>
      <c r="X1381" s="68">
        <v>8.8363178382009096E-5</v>
      </c>
      <c r="Y1381" s="68">
        <v>5.9672929948031897E-5</v>
      </c>
      <c r="Z1381" s="68">
        <v>6.7356077722171496E-5</v>
      </c>
      <c r="AA1381" s="68">
        <v>5.3025400730541999E-5</v>
      </c>
      <c r="AB1381" s="68">
        <v>5.8559335947022099E-5</v>
      </c>
      <c r="AC1381" s="68">
        <v>5.6961584757606803E-5</v>
      </c>
      <c r="AD1381" s="68">
        <v>5.2701104963001001E-5</v>
      </c>
      <c r="AE1381" s="68">
        <v>4.6752097862085103E-5</v>
      </c>
      <c r="AF1381" s="68">
        <v>4.5972096732377099E-5</v>
      </c>
      <c r="AG1381" s="68">
        <v>3.8873738741701403E-5</v>
      </c>
      <c r="AH1381" s="68" t="s">
        <v>492</v>
      </c>
    </row>
    <row r="1382" spans="1:34" s="68" customFormat="1" ht="14.5" x14ac:dyDescent="0.35">
      <c r="A1382" s="68" t="s">
        <v>832</v>
      </c>
      <c r="B1382" s="68" t="s">
        <v>98</v>
      </c>
      <c r="C1382" s="68" t="s">
        <v>45</v>
      </c>
      <c r="D1382" s="68" t="s">
        <v>57</v>
      </c>
      <c r="E1382" s="68" t="s">
        <v>12</v>
      </c>
      <c r="G1382" s="68" t="s">
        <v>14</v>
      </c>
      <c r="H1382" s="68" t="s">
        <v>21</v>
      </c>
      <c r="I1382" s="68" t="s">
        <v>17</v>
      </c>
      <c r="J1382" s="68">
        <v>1</v>
      </c>
      <c r="K1382" s="68">
        <v>0.445189659635852</v>
      </c>
      <c r="L1382" s="68">
        <v>0.51130850110255199</v>
      </c>
      <c r="M1382" s="68">
        <v>0.44201369903094001</v>
      </c>
      <c r="N1382" s="68">
        <v>0.52148350040769398</v>
      </c>
      <c r="O1382" s="68">
        <v>0.52070920154205402</v>
      </c>
      <c r="P1382" s="68">
        <v>0.53725967756290904</v>
      </c>
      <c r="Q1382" s="68">
        <v>0.56621120147624204</v>
      </c>
      <c r="R1382" s="68">
        <v>0.56333546819845703</v>
      </c>
      <c r="S1382" s="68">
        <v>0.47647084268815798</v>
      </c>
      <c r="T1382" s="68">
        <v>0.64567252762698102</v>
      </c>
      <c r="U1382" s="68">
        <v>0.73981671495550305</v>
      </c>
      <c r="V1382" s="68">
        <v>0.78145091919198995</v>
      </c>
      <c r="W1382" s="68">
        <v>0.82382393630756101</v>
      </c>
      <c r="X1382" s="68">
        <v>0.75921332165030497</v>
      </c>
      <c r="Y1382" s="68">
        <v>0.51270197680924201</v>
      </c>
      <c r="Z1382" s="68">
        <v>0.57872341978889796</v>
      </c>
      <c r="AA1382" s="68">
        <v>0.45559424307681701</v>
      </c>
      <c r="AB1382" s="68">
        <v>0.50314181445681305</v>
      </c>
      <c r="AC1382" s="68">
        <v>0.48941393623735702</v>
      </c>
      <c r="AD1382" s="68">
        <v>0.45280789384210401</v>
      </c>
      <c r="AE1382" s="68">
        <v>0.401694024831035</v>
      </c>
      <c r="AF1382" s="68">
        <v>0.39499225512458402</v>
      </c>
      <c r="AG1382" s="68">
        <v>0.334003163268698</v>
      </c>
      <c r="AH1382" s="68" t="s">
        <v>492</v>
      </c>
    </row>
    <row r="1383" spans="1:34" s="68" customFormat="1" ht="14.5" x14ac:dyDescent="0.35">
      <c r="A1383" s="68" t="s">
        <v>832</v>
      </c>
      <c r="B1383" s="68" t="s">
        <v>98</v>
      </c>
      <c r="C1383" s="68" t="s">
        <v>45</v>
      </c>
      <c r="D1383" s="68" t="s">
        <v>57</v>
      </c>
      <c r="E1383" s="68" t="s">
        <v>12</v>
      </c>
      <c r="G1383" s="68" t="s">
        <v>14</v>
      </c>
      <c r="H1383" s="68" t="s">
        <v>21</v>
      </c>
      <c r="I1383" s="68" t="s">
        <v>18</v>
      </c>
      <c r="J1383" s="68">
        <v>298</v>
      </c>
      <c r="K1383" s="68">
        <v>3.0881405626509298E-4</v>
      </c>
      <c r="L1383" s="68">
        <v>3.5467861575549502E-4</v>
      </c>
      <c r="M1383" s="68">
        <v>3.0661099234455301E-4</v>
      </c>
      <c r="N1383" s="68">
        <v>3.61736692554686E-4</v>
      </c>
      <c r="O1383" s="68">
        <v>3.61199585799656E-4</v>
      </c>
      <c r="P1383" s="68">
        <v>3.7268013015304201E-4</v>
      </c>
      <c r="Q1383" s="68">
        <v>3.9276289115437702E-4</v>
      </c>
      <c r="R1383" s="68">
        <v>3.9076808548217E-4</v>
      </c>
      <c r="S1383" s="68">
        <v>3.3051282849411401E-4</v>
      </c>
      <c r="T1383" s="68">
        <v>4.4788271236694699E-4</v>
      </c>
      <c r="U1383" s="68">
        <v>5.1318757229222502E-4</v>
      </c>
      <c r="V1383" s="68">
        <v>5.4206790949537498E-4</v>
      </c>
      <c r="W1383" s="68">
        <v>5.7146073794146497E-4</v>
      </c>
      <c r="X1383" s="68">
        <v>5.2664454315677395E-4</v>
      </c>
      <c r="Y1383" s="68">
        <v>3.5565066249027E-4</v>
      </c>
      <c r="Z1383" s="68">
        <v>4.0144222322414198E-4</v>
      </c>
      <c r="AA1383" s="68">
        <v>3.1603138835403099E-4</v>
      </c>
      <c r="AB1383" s="68">
        <v>3.4901364224425101E-4</v>
      </c>
      <c r="AC1383" s="68">
        <v>3.3949104515533599E-4</v>
      </c>
      <c r="AD1383" s="68">
        <v>3.1409858557948601E-4</v>
      </c>
      <c r="AE1383" s="68">
        <v>2.78642503258027E-4</v>
      </c>
      <c r="AF1383" s="68">
        <v>2.7399369652496698E-4</v>
      </c>
      <c r="AG1383" s="68">
        <v>2.3168748290054001E-4</v>
      </c>
      <c r="AH1383" s="68" t="s">
        <v>492</v>
      </c>
    </row>
    <row r="1384" spans="1:34" s="68" customFormat="1" ht="14.5" x14ac:dyDescent="0.35">
      <c r="A1384" s="68" t="s">
        <v>832</v>
      </c>
      <c r="B1384" s="68" t="s">
        <v>98</v>
      </c>
      <c r="C1384" s="68" t="s">
        <v>45</v>
      </c>
      <c r="D1384" s="68" t="s">
        <v>57</v>
      </c>
      <c r="E1384" s="68" t="s">
        <v>12</v>
      </c>
      <c r="G1384" s="68" t="s">
        <v>14</v>
      </c>
      <c r="H1384" s="68" t="s">
        <v>322</v>
      </c>
      <c r="I1384" s="68" t="s">
        <v>16</v>
      </c>
      <c r="J1384" s="68">
        <v>25</v>
      </c>
      <c r="K1384" s="68">
        <v>1.4421353159401299E-6</v>
      </c>
      <c r="L1384" s="68">
        <v>1.0880276040694499E-5</v>
      </c>
      <c r="M1384" s="68">
        <v>1.3406388972147199E-5</v>
      </c>
      <c r="N1384" s="68">
        <v>8.3553699406793295E-5</v>
      </c>
      <c r="O1384" s="68">
        <v>1.3437163446045601E-4</v>
      </c>
      <c r="P1384" s="68">
        <v>1.3146100000000001E-4</v>
      </c>
      <c r="Q1384" s="68">
        <v>1.2969103125256499E-4</v>
      </c>
      <c r="R1384" s="68">
        <v>1.2566140823750901E-4</v>
      </c>
      <c r="S1384" s="68">
        <v>1.4071568996141401E-4</v>
      </c>
      <c r="T1384" s="68">
        <v>1.3613798525453899E-4</v>
      </c>
      <c r="U1384" s="68">
        <v>2.3201059631473099E-4</v>
      </c>
      <c r="V1384" s="68">
        <v>2.12570052451842E-4</v>
      </c>
      <c r="W1384" s="68">
        <v>1.94249853574427E-4</v>
      </c>
      <c r="X1384" s="68">
        <v>1.6141731715318299E-4</v>
      </c>
      <c r="Y1384" s="68">
        <v>1.76385418392163E-4</v>
      </c>
      <c r="Z1384" s="68">
        <v>1.0078892700486301E-4</v>
      </c>
      <c r="AA1384" s="68">
        <v>5.6176662961547E-5</v>
      </c>
      <c r="AB1384" s="68">
        <v>6.5774550075376305E-5</v>
      </c>
      <c r="AC1384" s="68">
        <v>2.8006057579893099E-5</v>
      </c>
      <c r="AD1384" s="68">
        <v>5.26690850893792E-5</v>
      </c>
      <c r="AE1384" s="68">
        <v>7.7501950747151297E-5</v>
      </c>
      <c r="AF1384" s="68">
        <v>4.2424828877437897E-5</v>
      </c>
      <c r="AG1384" s="68">
        <v>8.9178348078593596E-5</v>
      </c>
      <c r="AH1384" s="68" t="s">
        <v>497</v>
      </c>
    </row>
    <row r="1385" spans="1:34" s="68" customFormat="1" ht="14.5" x14ac:dyDescent="0.35">
      <c r="A1385" s="68" t="s">
        <v>832</v>
      </c>
      <c r="B1385" s="68" t="s">
        <v>98</v>
      </c>
      <c r="C1385" s="68" t="s">
        <v>45</v>
      </c>
      <c r="D1385" s="68" t="s">
        <v>57</v>
      </c>
      <c r="E1385" s="68" t="s">
        <v>12</v>
      </c>
      <c r="G1385" s="68" t="s">
        <v>14</v>
      </c>
      <c r="H1385" s="68" t="s">
        <v>322</v>
      </c>
      <c r="I1385" s="68" t="s">
        <v>18</v>
      </c>
      <c r="J1385" s="68">
        <v>298</v>
      </c>
      <c r="K1385" s="68">
        <v>1.25442386508695E-5</v>
      </c>
      <c r="L1385" s="68">
        <v>9.4640757863165495E-5</v>
      </c>
      <c r="M1385" s="68">
        <v>1.1661384396745499E-4</v>
      </c>
      <c r="N1385" s="68">
        <v>7.2678169235357705E-4</v>
      </c>
      <c r="O1385" s="68">
        <v>1.1688153198582E-3</v>
      </c>
      <c r="P1385" s="68">
        <v>1.1434975199999999E-3</v>
      </c>
      <c r="Q1385" s="68">
        <v>1.12810166211691E-3</v>
      </c>
      <c r="R1385" s="68">
        <v>1.0930504764097299E-3</v>
      </c>
      <c r="S1385" s="68">
        <v>1.2239983150589601E-3</v>
      </c>
      <c r="T1385" s="68">
        <v>1.1841797074140801E-3</v>
      </c>
      <c r="U1385" s="68">
        <v>2.0181159545387302E-3</v>
      </c>
      <c r="V1385" s="68">
        <v>1.84901474813786E-3</v>
      </c>
      <c r="W1385" s="68">
        <v>1.68965872633496E-3</v>
      </c>
      <c r="X1385" s="68">
        <v>1.40406890142109E-3</v>
      </c>
      <c r="Y1385" s="68">
        <v>1.53426710960361E-3</v>
      </c>
      <c r="Z1385" s="68">
        <v>8.76700223439056E-4</v>
      </c>
      <c r="AA1385" s="68">
        <v>4.8864587047416899E-4</v>
      </c>
      <c r="AB1385" s="68">
        <v>5.7213192422321904E-4</v>
      </c>
      <c r="AC1385" s="68">
        <v>2.43607285716562E-4</v>
      </c>
      <c r="AD1385" s="68">
        <v>4.5813563095042697E-4</v>
      </c>
      <c r="AE1385" s="68">
        <v>6.7414129266116696E-4</v>
      </c>
      <c r="AF1385" s="68">
        <v>3.69027214213909E-4</v>
      </c>
      <c r="AG1385" s="68">
        <v>7.7570701474634005E-4</v>
      </c>
      <c r="AH1385" s="68" t="s">
        <v>497</v>
      </c>
    </row>
    <row r="1386" spans="1:34" s="68" customFormat="1" ht="14.5" x14ac:dyDescent="0.35">
      <c r="A1386" s="68" t="s">
        <v>832</v>
      </c>
      <c r="B1386" s="68" t="s">
        <v>98</v>
      </c>
      <c r="C1386" s="68" t="s">
        <v>45</v>
      </c>
      <c r="D1386" s="68" t="s">
        <v>57</v>
      </c>
      <c r="E1386" s="68" t="s">
        <v>12</v>
      </c>
      <c r="G1386" s="68" t="s">
        <v>14</v>
      </c>
      <c r="H1386" s="68" t="s">
        <v>92</v>
      </c>
      <c r="I1386" s="68" t="s">
        <v>16</v>
      </c>
      <c r="J1386" s="68">
        <v>25</v>
      </c>
      <c r="K1386" s="68">
        <v>2.00029991206313E-4</v>
      </c>
      <c r="L1386" s="68">
        <v>1.1201901982791601E-3</v>
      </c>
      <c r="M1386" s="68">
        <v>1.1773009223059201E-3</v>
      </c>
      <c r="N1386" s="68">
        <v>1.22166917149182E-3</v>
      </c>
      <c r="O1386" s="68">
        <v>1.2797357316944799E-3</v>
      </c>
      <c r="P1386" s="68">
        <v>1.17560666666667E-3</v>
      </c>
      <c r="Q1386" s="68">
        <v>1.15764673986348E-3</v>
      </c>
      <c r="R1386" s="68">
        <v>1.1196582477995399E-3</v>
      </c>
      <c r="S1386" s="68">
        <v>1.1313303220285801E-3</v>
      </c>
      <c r="T1386" s="68">
        <v>1.07597142367193E-3</v>
      </c>
      <c r="U1386" s="68">
        <v>1.1548388668568999E-3</v>
      </c>
      <c r="V1386" s="68">
        <v>9.6628631262058405E-4</v>
      </c>
      <c r="W1386" s="68">
        <v>9.5827141520784598E-4</v>
      </c>
      <c r="X1386" s="68">
        <v>7.5903836405863997E-4</v>
      </c>
      <c r="Y1386" s="68">
        <v>7.6825917865948204E-4</v>
      </c>
      <c r="Z1386" s="68">
        <v>4.7233792723709302E-4</v>
      </c>
      <c r="AA1386" s="68">
        <v>2.6665304748653201E-4</v>
      </c>
      <c r="AB1386" s="68">
        <v>3.14459551302378E-4</v>
      </c>
      <c r="AC1386" s="68">
        <v>1.3176843152062499E-4</v>
      </c>
      <c r="AD1386" s="68">
        <v>2.5368246865439202E-4</v>
      </c>
      <c r="AE1386" s="68">
        <v>3.7202926603387701E-4</v>
      </c>
      <c r="AF1386" s="68">
        <v>2.0435826527957901E-4</v>
      </c>
      <c r="AG1386" s="68">
        <v>4.1815259021695097E-4</v>
      </c>
      <c r="AH1386" s="68" t="s">
        <v>493</v>
      </c>
    </row>
    <row r="1387" spans="1:34" s="68" customFormat="1" ht="14.5" x14ac:dyDescent="0.35">
      <c r="A1387" s="68" t="s">
        <v>832</v>
      </c>
      <c r="B1387" s="68" t="s">
        <v>98</v>
      </c>
      <c r="C1387" s="68" t="s">
        <v>45</v>
      </c>
      <c r="D1387" s="68" t="s">
        <v>57</v>
      </c>
      <c r="E1387" s="68" t="s">
        <v>12</v>
      </c>
      <c r="G1387" s="68" t="s">
        <v>14</v>
      </c>
      <c r="H1387" s="68" t="s">
        <v>92</v>
      </c>
      <c r="I1387" s="68" t="s">
        <v>17</v>
      </c>
      <c r="J1387" s="68">
        <v>1</v>
      </c>
      <c r="K1387" s="68">
        <v>0.14994148125829601</v>
      </c>
      <c r="L1387" s="68">
        <v>0.83404321307974105</v>
      </c>
      <c r="M1387" s="68">
        <v>0.87755422098222002</v>
      </c>
      <c r="N1387" s="68">
        <v>0.92229914101775201</v>
      </c>
      <c r="O1387" s="68">
        <v>0.95726792202210198</v>
      </c>
      <c r="P1387" s="68">
        <v>0.87443975080000003</v>
      </c>
      <c r="Q1387" s="68">
        <v>0.867766207967964</v>
      </c>
      <c r="R1387" s="68">
        <v>0.84364009655200101</v>
      </c>
      <c r="S1387" s="68">
        <v>0.84281280665324099</v>
      </c>
      <c r="T1387" s="68">
        <v>0.80530005233302304</v>
      </c>
      <c r="U1387" s="68">
        <v>0.86214495605202002</v>
      </c>
      <c r="V1387" s="68">
        <v>0.72097520643559598</v>
      </c>
      <c r="W1387" s="68">
        <v>0.70539600666734603</v>
      </c>
      <c r="X1387" s="68">
        <v>0.55872424348206695</v>
      </c>
      <c r="Y1387" s="68">
        <v>0.56550681883596099</v>
      </c>
      <c r="Z1387" s="68">
        <v>0.34766527582826301</v>
      </c>
      <c r="AA1387" s="68">
        <v>0.19626119058666699</v>
      </c>
      <c r="AB1387" s="68">
        <v>0.23144908702382699</v>
      </c>
      <c r="AC1387" s="68">
        <v>9.69856878776824E-2</v>
      </c>
      <c r="AD1387" s="68">
        <v>0.186719322792988</v>
      </c>
      <c r="AE1387" s="68">
        <v>0.27379631987740899</v>
      </c>
      <c r="AF1387" s="68">
        <v>0.150409061155272</v>
      </c>
      <c r="AG1387" s="68">
        <v>0.30776339380489098</v>
      </c>
      <c r="AH1387" s="68" t="s">
        <v>493</v>
      </c>
    </row>
    <row r="1388" spans="1:34" s="68" customFormat="1" ht="14.5" x14ac:dyDescent="0.35">
      <c r="A1388" s="68" t="s">
        <v>832</v>
      </c>
      <c r="B1388" s="68" t="s">
        <v>98</v>
      </c>
      <c r="C1388" s="68" t="s">
        <v>45</v>
      </c>
      <c r="D1388" s="68" t="s">
        <v>57</v>
      </c>
      <c r="E1388" s="68" t="s">
        <v>12</v>
      </c>
      <c r="G1388" s="68" t="s">
        <v>14</v>
      </c>
      <c r="H1388" s="68" t="s">
        <v>92</v>
      </c>
      <c r="I1388" s="68" t="s">
        <v>18</v>
      </c>
      <c r="J1388" s="68">
        <v>298</v>
      </c>
      <c r="K1388" s="68">
        <v>2.3843574951792502E-3</v>
      </c>
      <c r="L1388" s="68">
        <v>1.3352667163487601E-2</v>
      </c>
      <c r="M1388" s="68">
        <v>1.4033426993886501E-2</v>
      </c>
      <c r="N1388" s="68">
        <v>1.45622965241825E-2</v>
      </c>
      <c r="O1388" s="68">
        <v>1.52544499217982E-2</v>
      </c>
      <c r="P1388" s="68">
        <v>1.4013231466666699E-2</v>
      </c>
      <c r="Q1388" s="68">
        <v>1.37991491391727E-2</v>
      </c>
      <c r="R1388" s="68">
        <v>1.33463263137706E-2</v>
      </c>
      <c r="S1388" s="68">
        <v>1.3485457438580701E-2</v>
      </c>
      <c r="T1388" s="68">
        <v>1.2825579370169499E-2</v>
      </c>
      <c r="U1388" s="68">
        <v>1.3765679292934299E-2</v>
      </c>
      <c r="V1388" s="68">
        <v>1.15181328464374E-2</v>
      </c>
      <c r="W1388" s="68">
        <v>1.14225952692775E-2</v>
      </c>
      <c r="X1388" s="68">
        <v>9.0477372995789902E-3</v>
      </c>
      <c r="Y1388" s="68">
        <v>9.1576494096210197E-3</v>
      </c>
      <c r="Z1388" s="68">
        <v>5.6302680926661498E-3</v>
      </c>
      <c r="AA1388" s="68">
        <v>3.1785043260394602E-3</v>
      </c>
      <c r="AB1388" s="68">
        <v>3.7483578515243401E-3</v>
      </c>
      <c r="AC1388" s="68">
        <v>1.5706797037258499E-3</v>
      </c>
      <c r="AD1388" s="68">
        <v>3.02389502636036E-3</v>
      </c>
      <c r="AE1388" s="68">
        <v>4.4345888511238196E-3</v>
      </c>
      <c r="AF1388" s="68">
        <v>2.4359505221325799E-3</v>
      </c>
      <c r="AG1388" s="68">
        <v>4.9843788753860504E-3</v>
      </c>
      <c r="AH1388" s="68" t="s">
        <v>493</v>
      </c>
    </row>
    <row r="1389" spans="1:34" s="68" customFormat="1" ht="14.5" x14ac:dyDescent="0.35">
      <c r="A1389" s="68" t="s">
        <v>832</v>
      </c>
      <c r="B1389" s="68" t="s">
        <v>98</v>
      </c>
      <c r="C1389" s="68" t="s">
        <v>45</v>
      </c>
      <c r="D1389" s="68" t="s">
        <v>57</v>
      </c>
      <c r="E1389" s="68" t="s">
        <v>12</v>
      </c>
      <c r="G1389" s="68" t="s">
        <v>14</v>
      </c>
      <c r="H1389" s="68" t="s">
        <v>23</v>
      </c>
      <c r="I1389" s="68" t="s">
        <v>16</v>
      </c>
      <c r="J1389" s="68">
        <v>25</v>
      </c>
      <c r="K1389" s="68">
        <v>9.7301250000000003E-6</v>
      </c>
      <c r="L1389" s="68">
        <v>1.3020750000000001E-5</v>
      </c>
      <c r="M1389" s="68">
        <v>3.4020000000000002E-6</v>
      </c>
      <c r="N1389" s="68">
        <v>1.3851E-5</v>
      </c>
      <c r="O1389" s="68">
        <v>1.3192875E-5</v>
      </c>
      <c r="P1389" s="68">
        <v>1.306125E-5</v>
      </c>
      <c r="Q1389" s="68">
        <v>9.8718749999999994E-6</v>
      </c>
      <c r="R1389" s="68">
        <v>9.7908749999999997E-6</v>
      </c>
      <c r="S1389" s="68">
        <v>4.2828750000000001E-6</v>
      </c>
      <c r="T1389" s="68">
        <v>1.1340000000000001E-6</v>
      </c>
      <c r="U1389" s="68">
        <v>1.5592499999999999E-6</v>
      </c>
      <c r="V1389" s="68">
        <v>3.2298750000000001E-6</v>
      </c>
      <c r="W1389" s="68">
        <v>1.3871250000000001E-6</v>
      </c>
      <c r="X1389" s="68">
        <v>5.3662500000000003E-7</v>
      </c>
      <c r="Y1389" s="68">
        <v>6.874875E-6</v>
      </c>
      <c r="Z1389" s="68">
        <v>1.3365E-6</v>
      </c>
      <c r="AA1389" s="68">
        <v>3.7462499999999998E-7</v>
      </c>
      <c r="AB1389" s="68">
        <v>2.4299999999999999E-7</v>
      </c>
      <c r="AC1389" s="68">
        <v>1.7212499999999999E-7</v>
      </c>
      <c r="AD1389" s="68">
        <v>9.1125000000000004E-8</v>
      </c>
      <c r="AE1389" s="68">
        <v>5.0624999999999998E-8</v>
      </c>
      <c r="AF1389" s="68">
        <v>5.0624999999999998E-8</v>
      </c>
      <c r="AG1389" s="68">
        <v>5.0624999999999998E-8</v>
      </c>
      <c r="AH1389" s="68" t="s">
        <v>494</v>
      </c>
    </row>
    <row r="1390" spans="1:34" s="68" customFormat="1" ht="14.5" x14ac:dyDescent="0.35">
      <c r="A1390" s="68" t="s">
        <v>832</v>
      </c>
      <c r="B1390" s="68" t="s">
        <v>98</v>
      </c>
      <c r="C1390" s="68" t="s">
        <v>45</v>
      </c>
      <c r="D1390" s="68" t="s">
        <v>57</v>
      </c>
      <c r="E1390" s="68" t="s">
        <v>12</v>
      </c>
      <c r="G1390" s="68" t="s">
        <v>14</v>
      </c>
      <c r="H1390" s="68" t="s">
        <v>23</v>
      </c>
      <c r="I1390" s="68" t="s">
        <v>17</v>
      </c>
      <c r="J1390" s="68">
        <v>1</v>
      </c>
      <c r="K1390" s="68">
        <v>9.7560719999999993E-3</v>
      </c>
      <c r="L1390" s="68">
        <v>1.3055472E-2</v>
      </c>
      <c r="M1390" s="68">
        <v>3.4110719999999998E-3</v>
      </c>
      <c r="N1390" s="68">
        <v>1.3887936E-2</v>
      </c>
      <c r="O1390" s="68">
        <v>1.3228056E-2</v>
      </c>
      <c r="P1390" s="68">
        <v>1.309608E-2</v>
      </c>
      <c r="Q1390" s="68">
        <v>9.8981999999999994E-3</v>
      </c>
      <c r="R1390" s="68">
        <v>9.8169840000000008E-3</v>
      </c>
      <c r="S1390" s="68">
        <v>4.2942960000000004E-3</v>
      </c>
      <c r="T1390" s="68">
        <v>1.1370239999999999E-3</v>
      </c>
      <c r="U1390" s="68">
        <v>1.5634080000000001E-3</v>
      </c>
      <c r="V1390" s="68">
        <v>3.2384879999999999E-3</v>
      </c>
      <c r="W1390" s="68">
        <v>1.3908239999999999E-3</v>
      </c>
      <c r="X1390" s="68">
        <v>5.3805599999999997E-4</v>
      </c>
      <c r="Y1390" s="68">
        <v>6.8932079999999996E-3</v>
      </c>
      <c r="Z1390" s="68">
        <v>1.340064E-3</v>
      </c>
      <c r="AA1390" s="68">
        <v>3.7562400000000002E-4</v>
      </c>
      <c r="AB1390" s="68">
        <v>2.4364800000000001E-4</v>
      </c>
      <c r="AC1390" s="68">
        <v>1.7258400000000001E-4</v>
      </c>
      <c r="AD1390" s="68">
        <v>9.1367999999999997E-5</v>
      </c>
      <c r="AE1390" s="68">
        <v>5.0760000000000002E-5</v>
      </c>
      <c r="AF1390" s="68">
        <v>5.0760000000000002E-5</v>
      </c>
      <c r="AG1390" s="68">
        <v>5.0760000000000002E-5</v>
      </c>
      <c r="AH1390" s="68" t="s">
        <v>494</v>
      </c>
    </row>
    <row r="1391" spans="1:34" s="68" customFormat="1" ht="14.5" x14ac:dyDescent="0.35">
      <c r="A1391" s="68" t="s">
        <v>832</v>
      </c>
      <c r="B1391" s="68" t="s">
        <v>98</v>
      </c>
      <c r="C1391" s="68" t="s">
        <v>45</v>
      </c>
      <c r="D1391" s="68" t="s">
        <v>57</v>
      </c>
      <c r="E1391" s="68" t="s">
        <v>12</v>
      </c>
      <c r="G1391" s="68" t="s">
        <v>14</v>
      </c>
      <c r="H1391" s="68" t="s">
        <v>23</v>
      </c>
      <c r="I1391" s="68" t="s">
        <v>18</v>
      </c>
      <c r="J1391" s="68">
        <v>298</v>
      </c>
      <c r="K1391" s="68">
        <v>2.3196618E-5</v>
      </c>
      <c r="L1391" s="68">
        <v>3.1041468000000003E-5</v>
      </c>
      <c r="M1391" s="68">
        <v>8.1103680000000003E-6</v>
      </c>
      <c r="N1391" s="68">
        <v>3.3020783999999997E-5</v>
      </c>
      <c r="O1391" s="68">
        <v>3.1451814000000001E-5</v>
      </c>
      <c r="P1391" s="68">
        <v>3.113802E-5</v>
      </c>
      <c r="Q1391" s="68">
        <v>2.353455E-5</v>
      </c>
      <c r="R1391" s="68">
        <v>2.3341445999999999E-5</v>
      </c>
      <c r="S1391" s="68">
        <v>1.0210374E-5</v>
      </c>
      <c r="T1391" s="68">
        <v>2.7034560000000001E-6</v>
      </c>
      <c r="U1391" s="68">
        <v>3.7172519999999999E-6</v>
      </c>
      <c r="V1391" s="68">
        <v>7.7000219999999993E-6</v>
      </c>
      <c r="W1391" s="68">
        <v>3.3069059999999998E-6</v>
      </c>
      <c r="X1391" s="68">
        <v>1.2793139999999999E-6</v>
      </c>
      <c r="Y1391" s="68">
        <v>1.6389701999999999E-5</v>
      </c>
      <c r="Z1391" s="68">
        <v>3.1862160000000001E-6</v>
      </c>
      <c r="AA1391" s="68">
        <v>8.9310600000000003E-7</v>
      </c>
      <c r="AB1391" s="68">
        <v>5.7931200000000002E-7</v>
      </c>
      <c r="AC1391" s="68">
        <v>4.1034600000000001E-7</v>
      </c>
      <c r="AD1391" s="68">
        <v>2.1724200000000001E-7</v>
      </c>
      <c r="AE1391" s="68">
        <v>1.2069E-7</v>
      </c>
      <c r="AF1391" s="68">
        <v>1.2069E-7</v>
      </c>
      <c r="AG1391" s="68">
        <v>1.2069E-7</v>
      </c>
      <c r="AH1391" s="68" t="s">
        <v>494</v>
      </c>
    </row>
    <row r="1392" spans="1:34" s="68" customFormat="1" ht="14.5" x14ac:dyDescent="0.35">
      <c r="A1392" s="68" t="s">
        <v>832</v>
      </c>
      <c r="B1392" s="68" t="s">
        <v>98</v>
      </c>
      <c r="C1392" s="68" t="s">
        <v>45</v>
      </c>
      <c r="D1392" s="68" t="s">
        <v>57</v>
      </c>
      <c r="E1392" s="68" t="s">
        <v>12</v>
      </c>
      <c r="G1392" s="68" t="s">
        <v>14</v>
      </c>
      <c r="H1392" s="68" t="s">
        <v>50</v>
      </c>
      <c r="I1392" s="68" t="s">
        <v>16</v>
      </c>
      <c r="J1392" s="68">
        <v>25</v>
      </c>
      <c r="K1392" s="68">
        <v>1.5257999999999999E-3</v>
      </c>
      <c r="L1392" s="68">
        <v>1.636275E-3</v>
      </c>
      <c r="M1392" s="68">
        <v>2.3636999999999998E-3</v>
      </c>
      <c r="N1392" s="68">
        <v>1.723275E-3</v>
      </c>
      <c r="O1392" s="68">
        <v>1.2359999999999999E-3</v>
      </c>
      <c r="P1392" s="68">
        <v>4.5104999999999999E-4</v>
      </c>
      <c r="Q1392" s="68">
        <v>7.6942500000000001E-4</v>
      </c>
      <c r="R1392" s="68">
        <v>4.8660000000000001E-4</v>
      </c>
      <c r="S1392" s="68">
        <v>1.023225E-3</v>
      </c>
      <c r="T1392" s="68">
        <v>1.4245499999999999E-3</v>
      </c>
      <c r="U1392" s="68">
        <v>1.694175E-3</v>
      </c>
      <c r="V1392" s="68">
        <v>1.8326250000000001E-3</v>
      </c>
      <c r="W1392" s="68">
        <v>1.7701500000000001E-3</v>
      </c>
      <c r="X1392" s="68">
        <v>1.73895E-3</v>
      </c>
      <c r="Y1392" s="68">
        <v>1.8194999999999999E-3</v>
      </c>
      <c r="Z1392" s="68">
        <v>1.751025E-3</v>
      </c>
      <c r="AA1392" s="68">
        <v>1.6880249999999999E-3</v>
      </c>
      <c r="AB1392" s="68">
        <v>1.616925E-3</v>
      </c>
      <c r="AC1392" s="68">
        <v>1.54845E-3</v>
      </c>
      <c r="AD1392" s="68">
        <v>1.6010250000000001E-3</v>
      </c>
      <c r="AE1392" s="68">
        <v>1.6046999999999999E-3</v>
      </c>
      <c r="AF1392" s="68">
        <v>1.6312500000000001E-3</v>
      </c>
      <c r="AG1392" s="68">
        <v>1.7420249999999999E-3</v>
      </c>
      <c r="AH1392" s="68" t="s">
        <v>495</v>
      </c>
    </row>
    <row r="1393" spans="1:34" s="68" customFormat="1" ht="14.5" x14ac:dyDescent="0.35">
      <c r="A1393" s="68" t="s">
        <v>832</v>
      </c>
      <c r="B1393" s="68" t="s">
        <v>98</v>
      </c>
      <c r="C1393" s="68" t="s">
        <v>45</v>
      </c>
      <c r="D1393" s="68" t="s">
        <v>57</v>
      </c>
      <c r="E1393" s="68" t="s">
        <v>12</v>
      </c>
      <c r="G1393" s="68" t="s">
        <v>14</v>
      </c>
      <c r="H1393" s="68" t="s">
        <v>50</v>
      </c>
      <c r="I1393" s="68" t="s">
        <v>17</v>
      </c>
      <c r="J1393" s="68">
        <v>1</v>
      </c>
      <c r="K1393" s="68">
        <v>1.28126512</v>
      </c>
      <c r="L1393" s="68">
        <v>1.37403466</v>
      </c>
      <c r="M1393" s="68">
        <v>1.9848776800000001</v>
      </c>
      <c r="N1393" s="68">
        <v>1.44709146</v>
      </c>
      <c r="O1393" s="68">
        <v>1.0379103999999999</v>
      </c>
      <c r="P1393" s="68">
        <v>0.37876172000000002</v>
      </c>
      <c r="Q1393" s="68">
        <v>0.64611182</v>
      </c>
      <c r="R1393" s="68">
        <v>0.40861424000000002</v>
      </c>
      <c r="S1393" s="68">
        <v>0.85923614000000004</v>
      </c>
      <c r="T1393" s="68">
        <v>1.19624212</v>
      </c>
      <c r="U1393" s="68">
        <v>1.42265522</v>
      </c>
      <c r="V1393" s="68">
        <v>1.5389162999999999</v>
      </c>
      <c r="W1393" s="68">
        <v>1.48645396</v>
      </c>
      <c r="X1393" s="68">
        <v>1.46025428</v>
      </c>
      <c r="Y1393" s="68">
        <v>1.5278948000000001</v>
      </c>
      <c r="Z1393" s="68">
        <v>1.4703940600000001</v>
      </c>
      <c r="AA1393" s="68">
        <v>1.41749086</v>
      </c>
      <c r="AB1393" s="68">
        <v>1.3577858199999999</v>
      </c>
      <c r="AC1393" s="68">
        <v>1.3002850800000001</v>
      </c>
      <c r="AD1393" s="68">
        <v>1.34443406</v>
      </c>
      <c r="AE1393" s="68">
        <v>1.34752008</v>
      </c>
      <c r="AF1393" s="68">
        <v>1.369815</v>
      </c>
      <c r="AG1393" s="68">
        <v>1.4628364599999999</v>
      </c>
      <c r="AH1393" s="68" t="s">
        <v>495</v>
      </c>
    </row>
    <row r="1394" spans="1:34" s="68" customFormat="1" ht="14.5" x14ac:dyDescent="0.35">
      <c r="A1394" s="68" t="s">
        <v>832</v>
      </c>
      <c r="B1394" s="68" t="s">
        <v>98</v>
      </c>
      <c r="C1394" s="68" t="s">
        <v>45</v>
      </c>
      <c r="D1394" s="68" t="s">
        <v>57</v>
      </c>
      <c r="E1394" s="68" t="s">
        <v>12</v>
      </c>
      <c r="G1394" s="68" t="s">
        <v>14</v>
      </c>
      <c r="H1394" s="68" t="s">
        <v>50</v>
      </c>
      <c r="I1394" s="68" t="s">
        <v>18</v>
      </c>
      <c r="J1394" s="68">
        <v>298</v>
      </c>
      <c r="K1394" s="68">
        <v>3.6375072E-3</v>
      </c>
      <c r="L1394" s="68">
        <v>3.9008796000000001E-3</v>
      </c>
      <c r="M1394" s="68">
        <v>5.6350608000000002E-3</v>
      </c>
      <c r="N1394" s="68">
        <v>4.1082875999999997E-3</v>
      </c>
      <c r="O1394" s="68">
        <v>2.9466240000000001E-3</v>
      </c>
      <c r="P1394" s="68">
        <v>1.0753032E-3</v>
      </c>
      <c r="Q1394" s="68">
        <v>1.8343092E-3</v>
      </c>
      <c r="R1394" s="68">
        <v>1.1600543999999999E-3</v>
      </c>
      <c r="S1394" s="68">
        <v>2.4393684000000001E-3</v>
      </c>
      <c r="T1394" s="68">
        <v>3.3961272000000002E-3</v>
      </c>
      <c r="U1394" s="68">
        <v>4.0389131999999999E-3</v>
      </c>
      <c r="V1394" s="68">
        <v>4.3689779999999999E-3</v>
      </c>
      <c r="W1394" s="68">
        <v>4.2200375999999996E-3</v>
      </c>
      <c r="X1394" s="68">
        <v>4.1456567999999996E-3</v>
      </c>
      <c r="Y1394" s="68">
        <v>4.3376880000000001E-3</v>
      </c>
      <c r="Z1394" s="68">
        <v>4.1744436000000001E-3</v>
      </c>
      <c r="AA1394" s="68">
        <v>4.0242515999999997E-3</v>
      </c>
      <c r="AB1394" s="68">
        <v>3.8547491999999998E-3</v>
      </c>
      <c r="AC1394" s="68">
        <v>3.6915047999999998E-3</v>
      </c>
      <c r="AD1394" s="68">
        <v>3.8168436000000001E-3</v>
      </c>
      <c r="AE1394" s="68">
        <v>3.8256048000000001E-3</v>
      </c>
      <c r="AF1394" s="68">
        <v>3.8888999999999998E-3</v>
      </c>
      <c r="AG1394" s="68">
        <v>4.1529875999999997E-3</v>
      </c>
      <c r="AH1394" s="68" t="s">
        <v>495</v>
      </c>
    </row>
    <row r="1395" spans="1:34" s="68" customFormat="1" ht="14.5" x14ac:dyDescent="0.35">
      <c r="A1395" s="68" t="s">
        <v>832</v>
      </c>
      <c r="B1395" s="68" t="s">
        <v>98</v>
      </c>
      <c r="C1395" s="68" t="s">
        <v>45</v>
      </c>
      <c r="D1395" s="68" t="s">
        <v>57</v>
      </c>
      <c r="E1395" s="68" t="s">
        <v>12</v>
      </c>
      <c r="G1395" s="68" t="s">
        <v>14</v>
      </c>
      <c r="H1395" s="68" t="s">
        <v>24</v>
      </c>
      <c r="I1395" s="68" t="s">
        <v>16</v>
      </c>
      <c r="J1395" s="68">
        <v>25</v>
      </c>
      <c r="K1395" s="68">
        <v>1.7470963533333301E-5</v>
      </c>
      <c r="L1395" s="68">
        <v>1.7470963533333301E-5</v>
      </c>
      <c r="M1395" s="68">
        <v>1.7470963533333301E-5</v>
      </c>
      <c r="N1395" s="68">
        <v>1.7470963533333301E-5</v>
      </c>
      <c r="O1395" s="68">
        <v>1.7470963533333301E-5</v>
      </c>
      <c r="P1395" s="68">
        <v>1.7470963533333301E-5</v>
      </c>
      <c r="Q1395" s="68">
        <v>1.7470963533333301E-5</v>
      </c>
      <c r="R1395" s="68">
        <v>1.7470963533333301E-5</v>
      </c>
      <c r="S1395" s="68">
        <v>1.7470963533333301E-5</v>
      </c>
      <c r="T1395" s="68">
        <v>1.7470963533333301E-5</v>
      </c>
      <c r="U1395" s="68">
        <v>1.7470963533333301E-5</v>
      </c>
      <c r="V1395" s="68">
        <v>2.1409755999999999E-5</v>
      </c>
      <c r="W1395" s="68">
        <v>1.575E-5</v>
      </c>
      <c r="X1395" s="68">
        <v>1.5253134600000001E-5</v>
      </c>
      <c r="Y1395" s="68">
        <v>3.3349800000000001E-6</v>
      </c>
      <c r="AH1395" s="68" t="s">
        <v>874</v>
      </c>
    </row>
    <row r="1396" spans="1:34" s="68" customFormat="1" ht="14.5" x14ac:dyDescent="0.35">
      <c r="A1396" s="68" t="s">
        <v>832</v>
      </c>
      <c r="B1396" s="68" t="s">
        <v>98</v>
      </c>
      <c r="C1396" s="68" t="s">
        <v>45</v>
      </c>
      <c r="D1396" s="68" t="s">
        <v>57</v>
      </c>
      <c r="E1396" s="68" t="s">
        <v>12</v>
      </c>
      <c r="G1396" s="68" t="s">
        <v>14</v>
      </c>
      <c r="H1396" s="68" t="s">
        <v>24</v>
      </c>
      <c r="I1396" s="68" t="s">
        <v>17</v>
      </c>
      <c r="J1396" s="68">
        <v>1</v>
      </c>
      <c r="K1396" s="68">
        <v>6.4859064931200002E-3</v>
      </c>
      <c r="L1396" s="68">
        <v>6.4859064931200002E-3</v>
      </c>
      <c r="M1396" s="68">
        <v>6.4859064931200002E-3</v>
      </c>
      <c r="N1396" s="68">
        <v>6.4859064931200002E-3</v>
      </c>
      <c r="O1396" s="68">
        <v>6.4859064931200002E-3</v>
      </c>
      <c r="P1396" s="68">
        <v>6.4859064931200002E-3</v>
      </c>
      <c r="Q1396" s="68">
        <v>6.4859064931200002E-3</v>
      </c>
      <c r="R1396" s="68">
        <v>6.4859064931200002E-3</v>
      </c>
      <c r="S1396" s="68">
        <v>6.4859064931200002E-3</v>
      </c>
      <c r="T1396" s="68">
        <v>6.4859064931200002E-3</v>
      </c>
      <c r="U1396" s="68">
        <v>6.4859064931200002E-3</v>
      </c>
      <c r="V1396" s="68">
        <v>7.9400745535999993E-3</v>
      </c>
      <c r="W1396" s="68">
        <v>5.8579000000000001E-3</v>
      </c>
      <c r="X1396" s="68">
        <v>5.6597449257600003E-3</v>
      </c>
      <c r="Y1396" s="68">
        <v>1.237459488E-3</v>
      </c>
      <c r="AH1396" s="68" t="s">
        <v>874</v>
      </c>
    </row>
    <row r="1397" spans="1:34" s="68" customFormat="1" ht="14.5" x14ac:dyDescent="0.35">
      <c r="A1397" s="68" t="s">
        <v>832</v>
      </c>
      <c r="B1397" s="68" t="s">
        <v>98</v>
      </c>
      <c r="C1397" s="68" t="s">
        <v>45</v>
      </c>
      <c r="D1397" s="68" t="s">
        <v>57</v>
      </c>
      <c r="E1397" s="68" t="s">
        <v>12</v>
      </c>
      <c r="G1397" s="68" t="s">
        <v>14</v>
      </c>
      <c r="H1397" s="68" t="s">
        <v>24</v>
      </c>
      <c r="I1397" s="68" t="s">
        <v>18</v>
      </c>
      <c r="J1397" s="68">
        <v>298</v>
      </c>
      <c r="K1397" s="68">
        <v>3.0318565137066701E-5</v>
      </c>
      <c r="L1397" s="68">
        <v>3.0318565137066701E-5</v>
      </c>
      <c r="M1397" s="68">
        <v>3.0318565137066701E-5</v>
      </c>
      <c r="N1397" s="68">
        <v>3.0318565137066701E-5</v>
      </c>
      <c r="O1397" s="68">
        <v>3.0318565137066701E-5</v>
      </c>
      <c r="P1397" s="68">
        <v>3.0318565137066701E-5</v>
      </c>
      <c r="Q1397" s="68">
        <v>3.0318565137066701E-5</v>
      </c>
      <c r="R1397" s="68">
        <v>3.0318565137066701E-5</v>
      </c>
      <c r="S1397" s="68">
        <v>3.0318565137066701E-5</v>
      </c>
      <c r="T1397" s="68">
        <v>3.0318565137066701E-5</v>
      </c>
      <c r="U1397" s="68">
        <v>3.0318565137066701E-5</v>
      </c>
      <c r="V1397" s="68">
        <v>3.7093533312000002E-5</v>
      </c>
      <c r="W1397" s="68">
        <v>2.7416E-5</v>
      </c>
      <c r="X1397" s="68">
        <v>2.64461620992E-5</v>
      </c>
      <c r="Y1397" s="68">
        <v>5.78224896E-6</v>
      </c>
      <c r="AH1397" s="68" t="s">
        <v>874</v>
      </c>
    </row>
    <row r="1398" spans="1:34" s="68" customFormat="1" ht="14.5" x14ac:dyDescent="0.35">
      <c r="A1398" s="68" t="s">
        <v>832</v>
      </c>
      <c r="B1398" s="68" t="s">
        <v>98</v>
      </c>
      <c r="C1398" s="68" t="s">
        <v>45</v>
      </c>
      <c r="D1398" s="68" t="s">
        <v>57</v>
      </c>
      <c r="E1398" s="68" t="s">
        <v>12</v>
      </c>
      <c r="G1398" s="68" t="s">
        <v>14</v>
      </c>
      <c r="H1398" s="68" t="s">
        <v>910</v>
      </c>
      <c r="I1398" s="68" t="s">
        <v>16</v>
      </c>
      <c r="J1398" s="68">
        <v>25</v>
      </c>
      <c r="U1398" s="68">
        <v>4.6649442771726998E-8</v>
      </c>
      <c r="V1398" s="68">
        <v>4.4039891288217801E-8</v>
      </c>
      <c r="W1398" s="68">
        <v>2.3206239330692501E-7</v>
      </c>
      <c r="X1398" s="68">
        <v>2.8779408226635398E-6</v>
      </c>
      <c r="Y1398" s="68">
        <v>1.89602357811641E-6</v>
      </c>
      <c r="Z1398" s="68">
        <v>3.1242618007294299E-6</v>
      </c>
      <c r="AA1398" s="68">
        <v>3.83330313726411E-6</v>
      </c>
      <c r="AB1398" s="68">
        <v>5.6416362431335498E-6</v>
      </c>
      <c r="AC1398" s="68">
        <v>6.1256656234949899E-6</v>
      </c>
      <c r="AD1398" s="68">
        <v>9.9471817479644192E-6</v>
      </c>
      <c r="AE1398" s="68">
        <v>8.9827744828572898E-6</v>
      </c>
      <c r="AF1398" s="68">
        <v>1.47653211824145E-5</v>
      </c>
      <c r="AG1398" s="68">
        <v>2.2049163564002202E-5</v>
      </c>
      <c r="AH1398" s="68" t="s">
        <v>1124</v>
      </c>
    </row>
    <row r="1399" spans="1:34" s="68" customFormat="1" ht="14.5" x14ac:dyDescent="0.35">
      <c r="A1399" s="68" t="s">
        <v>832</v>
      </c>
      <c r="B1399" s="68" t="s">
        <v>98</v>
      </c>
      <c r="C1399" s="68" t="s">
        <v>45</v>
      </c>
      <c r="D1399" s="68" t="s">
        <v>57</v>
      </c>
      <c r="E1399" s="68" t="s">
        <v>12</v>
      </c>
      <c r="G1399" s="68" t="s">
        <v>14</v>
      </c>
      <c r="H1399" s="68" t="s">
        <v>910</v>
      </c>
      <c r="I1399" s="68" t="s">
        <v>18</v>
      </c>
      <c r="J1399" s="68">
        <v>298</v>
      </c>
      <c r="U1399" s="68">
        <v>2.78030678919493E-7</v>
      </c>
      <c r="V1399" s="68">
        <v>2.6247775207777801E-7</v>
      </c>
      <c r="W1399" s="68">
        <v>1.3830918641092701E-6</v>
      </c>
      <c r="X1399" s="68">
        <v>1.71525273030747E-5</v>
      </c>
      <c r="Y1399" s="68">
        <v>1.1300300525573801E-5</v>
      </c>
      <c r="Z1399" s="68">
        <v>1.86206003323474E-5</v>
      </c>
      <c r="AA1399" s="68">
        <v>2.28464866980941E-5</v>
      </c>
      <c r="AB1399" s="68">
        <v>3.3624152009076003E-5</v>
      </c>
      <c r="AC1399" s="68">
        <v>3.6508967116030099E-5</v>
      </c>
      <c r="AD1399" s="68">
        <v>5.92852032178679E-5</v>
      </c>
      <c r="AE1399" s="68">
        <v>5.35373359178294E-5</v>
      </c>
      <c r="AF1399" s="68">
        <v>8.8001314247190606E-5</v>
      </c>
      <c r="AG1399" s="68">
        <v>1.31413014841453E-4</v>
      </c>
      <c r="AH1399" s="68" t="s">
        <v>1124</v>
      </c>
    </row>
    <row r="1400" spans="1:34" s="68" customFormat="1" ht="14.5" x14ac:dyDescent="0.35">
      <c r="A1400" s="68" t="s">
        <v>832</v>
      </c>
      <c r="B1400" s="68" t="s">
        <v>98</v>
      </c>
      <c r="C1400" s="68" t="s">
        <v>45</v>
      </c>
      <c r="D1400" s="68" t="s">
        <v>57</v>
      </c>
      <c r="E1400" s="68" t="s">
        <v>12</v>
      </c>
      <c r="G1400" s="68" t="s">
        <v>14</v>
      </c>
      <c r="H1400" s="68" t="s">
        <v>27</v>
      </c>
      <c r="I1400" s="68" t="s">
        <v>16</v>
      </c>
      <c r="J1400" s="68">
        <v>25</v>
      </c>
      <c r="K1400" s="68">
        <v>5.3403750000000002E-5</v>
      </c>
      <c r="L1400" s="68">
        <v>8.4375000000000001E-6</v>
      </c>
      <c r="M1400" s="68">
        <v>3.2321250000000002E-5</v>
      </c>
      <c r="N1400" s="68">
        <v>1.6965000000000001E-5</v>
      </c>
      <c r="O1400" s="68">
        <v>6.5587499999999997E-6</v>
      </c>
      <c r="P1400" s="68">
        <v>5.2312500000000001E-6</v>
      </c>
      <c r="Q1400" s="68">
        <v>4.768875E-5</v>
      </c>
      <c r="R1400" s="68">
        <v>5.0849999999999996E-6</v>
      </c>
      <c r="S1400" s="68">
        <v>2.1431249999999999E-5</v>
      </c>
      <c r="T1400" s="68">
        <v>3.07125E-6</v>
      </c>
      <c r="U1400" s="68">
        <v>4.9049999999999996E-6</v>
      </c>
      <c r="V1400" s="68">
        <v>3.3637500000000002E-6</v>
      </c>
      <c r="W1400" s="68">
        <v>2.6325000000000002E-6</v>
      </c>
      <c r="X1400" s="68">
        <v>2.88E-6</v>
      </c>
      <c r="Y1400" s="68">
        <v>2.4524999999999998E-6</v>
      </c>
      <c r="Z1400" s="68">
        <v>2.1824999999999999E-5</v>
      </c>
      <c r="AA1400" s="68">
        <v>2.7270000000000001E-5</v>
      </c>
      <c r="AB1400" s="68">
        <v>8.9775E-6</v>
      </c>
      <c r="AC1400" s="68">
        <v>4.95E-6</v>
      </c>
      <c r="AD1400" s="68">
        <v>5.1187499999999999E-6</v>
      </c>
      <c r="AE1400" s="68">
        <v>4.5000000000000001E-6</v>
      </c>
      <c r="AF1400" s="68">
        <v>4.5000000000000001E-6</v>
      </c>
      <c r="AG1400" s="68">
        <v>4.5000000000000001E-6</v>
      </c>
      <c r="AH1400" s="68" t="s">
        <v>496</v>
      </c>
    </row>
    <row r="1401" spans="1:34" s="68" customFormat="1" ht="14.5" x14ac:dyDescent="0.35">
      <c r="A1401" s="68" t="s">
        <v>832</v>
      </c>
      <c r="B1401" s="68" t="s">
        <v>98</v>
      </c>
      <c r="C1401" s="68" t="s">
        <v>45</v>
      </c>
      <c r="D1401" s="68" t="s">
        <v>57</v>
      </c>
      <c r="E1401" s="68" t="s">
        <v>12</v>
      </c>
      <c r="G1401" s="68" t="s">
        <v>14</v>
      </c>
      <c r="H1401" s="68" t="s">
        <v>27</v>
      </c>
      <c r="I1401" s="68" t="s">
        <v>17</v>
      </c>
      <c r="J1401" s="68">
        <v>1</v>
      </c>
      <c r="K1401" s="68">
        <v>5.3474954999999998E-2</v>
      </c>
      <c r="L1401" s="68">
        <v>8.4487499999999997E-3</v>
      </c>
      <c r="M1401" s="68">
        <v>3.2364345000000003E-2</v>
      </c>
      <c r="N1401" s="68">
        <v>1.6987619999999998E-2</v>
      </c>
      <c r="O1401" s="68">
        <v>6.5674949999999996E-3</v>
      </c>
      <c r="P1401" s="68">
        <v>5.238225E-3</v>
      </c>
      <c r="Q1401" s="68">
        <v>4.7752335E-2</v>
      </c>
      <c r="R1401" s="68">
        <v>5.0917799999999997E-3</v>
      </c>
      <c r="S1401" s="68">
        <v>2.1459824999999998E-2</v>
      </c>
      <c r="T1401" s="68">
        <v>3.0753450000000002E-3</v>
      </c>
      <c r="U1401" s="68">
        <v>4.9115399999999998E-3</v>
      </c>
      <c r="V1401" s="68">
        <v>3.3682349999999998E-3</v>
      </c>
      <c r="W1401" s="68">
        <v>2.6360099999999998E-3</v>
      </c>
      <c r="X1401" s="68">
        <v>2.8838399999999999E-3</v>
      </c>
      <c r="Y1401" s="68">
        <v>2.4557699999999999E-3</v>
      </c>
      <c r="Z1401" s="68">
        <v>2.1854100000000001E-2</v>
      </c>
      <c r="AA1401" s="68">
        <v>2.7306359999999998E-2</v>
      </c>
      <c r="AB1401" s="68">
        <v>8.9894699999999994E-3</v>
      </c>
      <c r="AC1401" s="68">
        <v>4.9566000000000002E-3</v>
      </c>
      <c r="AD1401" s="68">
        <v>5.1255750000000003E-3</v>
      </c>
      <c r="AE1401" s="68">
        <v>4.5059999999999996E-3</v>
      </c>
      <c r="AF1401" s="68">
        <v>4.5059999999999996E-3</v>
      </c>
      <c r="AG1401" s="68">
        <v>4.5059999999999996E-3</v>
      </c>
      <c r="AH1401" s="68" t="s">
        <v>496</v>
      </c>
    </row>
    <row r="1402" spans="1:34" s="68" customFormat="1" ht="14.5" x14ac:dyDescent="0.35">
      <c r="A1402" s="68" t="s">
        <v>832</v>
      </c>
      <c r="B1402" s="68" t="s">
        <v>98</v>
      </c>
      <c r="C1402" s="68" t="s">
        <v>45</v>
      </c>
      <c r="D1402" s="68" t="s">
        <v>57</v>
      </c>
      <c r="E1402" s="68" t="s">
        <v>12</v>
      </c>
      <c r="G1402" s="68" t="s">
        <v>14</v>
      </c>
      <c r="H1402" s="68" t="s">
        <v>27</v>
      </c>
      <c r="I1402" s="68" t="s">
        <v>18</v>
      </c>
      <c r="J1402" s="68">
        <v>298</v>
      </c>
      <c r="K1402" s="68">
        <v>1.2731453999999999E-4</v>
      </c>
      <c r="L1402" s="68">
        <v>2.0115E-5</v>
      </c>
      <c r="M1402" s="68">
        <v>7.7053860000000002E-5</v>
      </c>
      <c r="N1402" s="68">
        <v>4.044456E-5</v>
      </c>
      <c r="O1402" s="68">
        <v>1.5636060000000002E-5</v>
      </c>
      <c r="P1402" s="68">
        <v>1.24713E-5</v>
      </c>
      <c r="Q1402" s="68">
        <v>1.1368998E-4</v>
      </c>
      <c r="R1402" s="68">
        <v>1.2122639999999999E-5</v>
      </c>
      <c r="S1402" s="68">
        <v>5.1092099999999998E-5</v>
      </c>
      <c r="T1402" s="68">
        <v>7.3218599999999999E-6</v>
      </c>
      <c r="U1402" s="68">
        <v>1.169352E-5</v>
      </c>
      <c r="V1402" s="68">
        <v>8.0191799999999997E-6</v>
      </c>
      <c r="W1402" s="68">
        <v>6.2758799999999998E-6</v>
      </c>
      <c r="X1402" s="68">
        <v>6.8659200000000003E-6</v>
      </c>
      <c r="Y1402" s="68">
        <v>5.8467600000000002E-6</v>
      </c>
      <c r="Z1402" s="68">
        <v>5.2030800000000003E-5</v>
      </c>
      <c r="AA1402" s="68">
        <v>6.5011679999999998E-5</v>
      </c>
      <c r="AB1402" s="68">
        <v>2.1402360000000001E-5</v>
      </c>
      <c r="AC1402" s="68">
        <v>1.1800800000000001E-5</v>
      </c>
      <c r="AD1402" s="68">
        <v>1.22031E-5</v>
      </c>
      <c r="AE1402" s="68">
        <v>1.0728E-5</v>
      </c>
      <c r="AF1402" s="68">
        <v>1.0728E-5</v>
      </c>
      <c r="AG1402" s="68">
        <v>1.0728E-5</v>
      </c>
      <c r="AH1402" s="68" t="s">
        <v>496</v>
      </c>
    </row>
    <row r="1403" spans="1:34" s="68" customFormat="1" ht="14.5" x14ac:dyDescent="0.35">
      <c r="A1403" s="68" t="s">
        <v>832</v>
      </c>
      <c r="B1403" s="68" t="s">
        <v>568</v>
      </c>
      <c r="C1403" s="68" t="s">
        <v>45</v>
      </c>
      <c r="D1403" s="68" t="s">
        <v>57</v>
      </c>
      <c r="E1403" s="68" t="s">
        <v>12</v>
      </c>
      <c r="G1403" s="68" t="s">
        <v>793</v>
      </c>
      <c r="H1403" s="68" t="s">
        <v>15</v>
      </c>
      <c r="I1403" s="68" t="s">
        <v>16</v>
      </c>
      <c r="J1403" s="68">
        <v>25</v>
      </c>
      <c r="K1403" s="68">
        <v>1.35422732102605E-4</v>
      </c>
      <c r="L1403" s="68">
        <v>1.35422732102605E-4</v>
      </c>
      <c r="M1403" s="68">
        <v>1.35422732102605E-4</v>
      </c>
      <c r="N1403" s="68">
        <v>1.35422732102605E-4</v>
      </c>
      <c r="O1403" s="68">
        <v>1.35422732102605E-4</v>
      </c>
      <c r="P1403" s="68">
        <v>1.35422732102605E-4</v>
      </c>
      <c r="Q1403" s="68">
        <v>1.35422732102605E-4</v>
      </c>
      <c r="R1403" s="68">
        <v>1.35422732102605E-4</v>
      </c>
      <c r="S1403" s="68">
        <v>1.35422732102605E-4</v>
      </c>
      <c r="T1403" s="68">
        <v>1.35422732102605E-4</v>
      </c>
      <c r="U1403" s="68">
        <v>1.35422732102605E-4</v>
      </c>
      <c r="V1403" s="68">
        <v>9.5129124060204496E-5</v>
      </c>
      <c r="W1403" s="68">
        <v>1.6033501177078501E-4</v>
      </c>
      <c r="X1403" s="68">
        <v>1.50804060476824E-4</v>
      </c>
      <c r="Y1403" s="68">
        <v>1.7921573765374899E-4</v>
      </c>
      <c r="Z1403" s="68">
        <v>1.7459689603709899E-4</v>
      </c>
      <c r="AA1403" s="68">
        <v>1.9596680308520901E-4</v>
      </c>
      <c r="AB1403" s="68">
        <v>1.87532140007032E-4</v>
      </c>
      <c r="AC1403" s="68">
        <v>2.0821615222926901E-4</v>
      </c>
      <c r="AD1403" s="68">
        <v>1.8544150588438601E-4</v>
      </c>
      <c r="AE1403" s="68">
        <v>1.94261212906863E-4</v>
      </c>
      <c r="AF1403" s="68">
        <v>2.13708802443763E-4</v>
      </c>
      <c r="AG1403" s="68">
        <v>1.8465333276516401E-4</v>
      </c>
      <c r="AH1403" s="68" t="s">
        <v>875</v>
      </c>
    </row>
    <row r="1404" spans="1:34" s="68" customFormat="1" ht="14.5" x14ac:dyDescent="0.35">
      <c r="A1404" s="68" t="s">
        <v>832</v>
      </c>
      <c r="B1404" s="68" t="s">
        <v>166</v>
      </c>
      <c r="C1404" s="68" t="s">
        <v>45</v>
      </c>
      <c r="D1404" s="68" t="s">
        <v>57</v>
      </c>
      <c r="E1404" s="68" t="s">
        <v>99</v>
      </c>
      <c r="F1404" s="68" t="s">
        <v>167</v>
      </c>
      <c r="G1404" s="68" t="s">
        <v>168</v>
      </c>
      <c r="H1404" s="68" t="s">
        <v>169</v>
      </c>
      <c r="I1404" s="68" t="s">
        <v>16</v>
      </c>
      <c r="J1404" s="68">
        <v>25</v>
      </c>
      <c r="K1404" s="68">
        <v>3.6127336625523698E-4</v>
      </c>
      <c r="L1404" s="68">
        <v>2.0004308856E-4</v>
      </c>
      <c r="M1404" s="68">
        <v>8.57349803248331E-4</v>
      </c>
      <c r="N1404" s="68">
        <v>9.0597068317703499E-4</v>
      </c>
      <c r="O1404" s="68">
        <v>7.9033072967447503E-4</v>
      </c>
      <c r="P1404" s="68">
        <v>9.8192256346379199E-4</v>
      </c>
      <c r="Q1404" s="68">
        <v>8.2084661161960595E-4</v>
      </c>
      <c r="R1404" s="68">
        <v>8.2472842877030197E-4</v>
      </c>
      <c r="S1404" s="68">
        <v>8.6940373290163395E-4</v>
      </c>
      <c r="T1404" s="68">
        <v>8.53023425976093E-4</v>
      </c>
      <c r="U1404" s="68">
        <v>8.6719109752526197E-4</v>
      </c>
      <c r="V1404" s="68">
        <v>7.5677600855595599E-4</v>
      </c>
      <c r="W1404" s="68">
        <v>7.3138766975431105E-4</v>
      </c>
      <c r="X1404" s="68">
        <v>7.5270953355278296E-4</v>
      </c>
      <c r="Y1404" s="68">
        <v>1.1308843631151499E-3</v>
      </c>
      <c r="Z1404" s="68">
        <v>1.56726345536012E-3</v>
      </c>
      <c r="AA1404" s="68">
        <v>1.5548084825144099E-3</v>
      </c>
      <c r="AB1404" s="68">
        <v>1.49936775410188E-3</v>
      </c>
      <c r="AC1404" s="68">
        <v>1.3969955410934301E-3</v>
      </c>
      <c r="AD1404" s="68">
        <v>1.10127497502754E-3</v>
      </c>
      <c r="AE1404" s="68">
        <v>1.1804322394400001E-3</v>
      </c>
      <c r="AF1404" s="68">
        <v>8.4961361166961398E-4</v>
      </c>
      <c r="AG1404" s="68">
        <v>9.1964274143364595E-4</v>
      </c>
      <c r="AH1404" s="68" t="s">
        <v>572</v>
      </c>
    </row>
    <row r="1405" spans="1:34" s="68" customFormat="1" ht="14.5" x14ac:dyDescent="0.35">
      <c r="A1405" s="68" t="s">
        <v>832</v>
      </c>
      <c r="B1405" s="68" t="s">
        <v>98</v>
      </c>
      <c r="C1405" s="68" t="s">
        <v>45</v>
      </c>
      <c r="D1405" s="68" t="s">
        <v>57</v>
      </c>
      <c r="E1405" s="68" t="s">
        <v>99</v>
      </c>
      <c r="G1405" s="68" t="s">
        <v>14</v>
      </c>
      <c r="H1405" s="68" t="s">
        <v>20</v>
      </c>
      <c r="I1405" s="68" t="s">
        <v>16</v>
      </c>
      <c r="J1405" s="68">
        <v>25</v>
      </c>
      <c r="K1405" s="68">
        <v>7.7905259618202293E-6</v>
      </c>
      <c r="L1405" s="68">
        <v>7.5780862451432598E-6</v>
      </c>
      <c r="M1405" s="68">
        <v>7.4755866657691799E-6</v>
      </c>
      <c r="N1405" s="68">
        <v>7.2701667355841101E-6</v>
      </c>
      <c r="O1405" s="68">
        <v>7.8176022807195394E-6</v>
      </c>
      <c r="P1405" s="68">
        <v>7.3431674491600996E-6</v>
      </c>
      <c r="Q1405" s="68">
        <v>7.4269743578690603E-6</v>
      </c>
      <c r="R1405" s="68">
        <v>7.3973611604110704E-6</v>
      </c>
      <c r="S1405" s="68">
        <v>8.1743500000000008E-6</v>
      </c>
      <c r="T1405" s="68">
        <v>6.7036925000000002E-6</v>
      </c>
      <c r="U1405" s="68">
        <v>7.0997549999999996E-6</v>
      </c>
      <c r="V1405" s="68">
        <v>7.2983899999999996E-6</v>
      </c>
      <c r="W1405" s="68">
        <v>5.8138137345059999E-6</v>
      </c>
      <c r="X1405" s="68">
        <v>5.4454628299330199E-6</v>
      </c>
      <c r="Y1405" s="68">
        <v>6.1681021746242996E-6</v>
      </c>
      <c r="Z1405" s="68">
        <v>6.2177418603926697E-6</v>
      </c>
      <c r="AA1405" s="68">
        <v>5.6483727964864798E-6</v>
      </c>
      <c r="AB1405" s="68">
        <v>5.5667528631876199E-6</v>
      </c>
      <c r="AC1405" s="68">
        <v>5.3831071786010797E-6</v>
      </c>
      <c r="AD1405" s="68">
        <v>4.7712303668432598E-6</v>
      </c>
      <c r="AE1405" s="68">
        <v>4.4557664433187903E-6</v>
      </c>
      <c r="AF1405" s="68">
        <v>4.5854193125260404E-6</v>
      </c>
      <c r="AG1405" s="68">
        <v>4.4909023942056601E-6</v>
      </c>
      <c r="AH1405" s="68" t="s">
        <v>490</v>
      </c>
    </row>
    <row r="1406" spans="1:34" s="68" customFormat="1" ht="14.5" x14ac:dyDescent="0.35">
      <c r="A1406" s="68" t="s">
        <v>832</v>
      </c>
      <c r="B1406" s="68" t="s">
        <v>98</v>
      </c>
      <c r="C1406" s="68" t="s">
        <v>45</v>
      </c>
      <c r="D1406" s="68" t="s">
        <v>57</v>
      </c>
      <c r="E1406" s="68" t="s">
        <v>99</v>
      </c>
      <c r="G1406" s="68" t="s">
        <v>14</v>
      </c>
      <c r="H1406" s="68" t="s">
        <v>20</v>
      </c>
      <c r="I1406" s="68" t="s">
        <v>17</v>
      </c>
      <c r="J1406" s="68">
        <v>1</v>
      </c>
      <c r="K1406" s="68">
        <v>1.6522147459828398E-2</v>
      </c>
      <c r="L1406" s="68">
        <v>1.6071605308699801E-2</v>
      </c>
      <c r="M1406" s="68">
        <v>1.5854224200763298E-2</v>
      </c>
      <c r="N1406" s="68">
        <v>1.54185696128268E-2</v>
      </c>
      <c r="O1406" s="68">
        <v>1.657957091695E-2</v>
      </c>
      <c r="P1406" s="68">
        <v>1.55733895261787E-2</v>
      </c>
      <c r="Q1406" s="68">
        <v>1.5751127218168699E-2</v>
      </c>
      <c r="R1406" s="68">
        <v>1.5688323548999801E-2</v>
      </c>
      <c r="S1406" s="68">
        <v>1.7336161480000001E-2</v>
      </c>
      <c r="T1406" s="68">
        <v>1.4217191053999999E-2</v>
      </c>
      <c r="U1406" s="68">
        <v>1.5057160404E-2</v>
      </c>
      <c r="V1406" s="68">
        <v>1.5478425512E-2</v>
      </c>
      <c r="W1406" s="68">
        <v>1.23299361681403E-2</v>
      </c>
      <c r="X1406" s="68">
        <v>1.15487375697219E-2</v>
      </c>
      <c r="Y1406" s="68">
        <v>1.30813110919432E-2</v>
      </c>
      <c r="Z1406" s="68">
        <v>1.3186586937520801E-2</v>
      </c>
      <c r="AA1406" s="68">
        <v>1.19790690267885E-2</v>
      </c>
      <c r="AB1406" s="68">
        <v>1.1805969472248301E-2</v>
      </c>
      <c r="AC1406" s="68">
        <v>1.14164937043772E-2</v>
      </c>
      <c r="AD1406" s="68">
        <v>1.01188253620012E-2</v>
      </c>
      <c r="AE1406" s="68">
        <v>9.4497894729904802E-3</v>
      </c>
      <c r="AF1406" s="68">
        <v>9.7247572780052097E-3</v>
      </c>
      <c r="AG1406" s="68">
        <v>9.5243057976313692E-3</v>
      </c>
      <c r="AH1406" s="68" t="s">
        <v>490</v>
      </c>
    </row>
    <row r="1407" spans="1:34" s="68" customFormat="1" ht="14.5" x14ac:dyDescent="0.35">
      <c r="A1407" s="68" t="s">
        <v>832</v>
      </c>
      <c r="B1407" s="68" t="s">
        <v>98</v>
      </c>
      <c r="C1407" s="68" t="s">
        <v>45</v>
      </c>
      <c r="D1407" s="68" t="s">
        <v>57</v>
      </c>
      <c r="E1407" s="68" t="s">
        <v>99</v>
      </c>
      <c r="G1407" s="68" t="s">
        <v>14</v>
      </c>
      <c r="H1407" s="68" t="s">
        <v>20</v>
      </c>
      <c r="I1407" s="68" t="s">
        <v>18</v>
      </c>
      <c r="J1407" s="68">
        <v>298</v>
      </c>
      <c r="K1407" s="68">
        <v>9.2863069464897205E-6</v>
      </c>
      <c r="L1407" s="68">
        <v>9.0330788042107593E-6</v>
      </c>
      <c r="M1407" s="68">
        <v>8.9108993055968702E-6</v>
      </c>
      <c r="N1407" s="68">
        <v>8.6660387488162603E-6</v>
      </c>
      <c r="O1407" s="68">
        <v>9.3185819186176893E-6</v>
      </c>
      <c r="P1407" s="68">
        <v>8.7530555993988395E-6</v>
      </c>
      <c r="Q1407" s="68">
        <v>8.8529534345799093E-6</v>
      </c>
      <c r="R1407" s="68">
        <v>8.8176545032099897E-6</v>
      </c>
      <c r="S1407" s="68">
        <v>9.7438251999999997E-6</v>
      </c>
      <c r="T1407" s="68">
        <v>7.9908014599999996E-6</v>
      </c>
      <c r="U1407" s="68">
        <v>8.4629079600000008E-6</v>
      </c>
      <c r="V1407" s="68">
        <v>8.6996808799999992E-6</v>
      </c>
      <c r="W1407" s="68">
        <v>6.9300659715311501E-6</v>
      </c>
      <c r="X1407" s="68">
        <v>6.49099169328016E-6</v>
      </c>
      <c r="Y1407" s="68">
        <v>7.3523777921521703E-6</v>
      </c>
      <c r="Z1407" s="68">
        <v>7.4115482975880698E-6</v>
      </c>
      <c r="AA1407" s="68">
        <v>6.7328603734118898E-6</v>
      </c>
      <c r="AB1407" s="68">
        <v>6.6355694129196398E-6</v>
      </c>
      <c r="AC1407" s="68">
        <v>6.41666375689249E-6</v>
      </c>
      <c r="AD1407" s="68">
        <v>5.6873065972771702E-6</v>
      </c>
      <c r="AE1407" s="68">
        <v>5.3112736004359901E-6</v>
      </c>
      <c r="AF1407" s="68">
        <v>5.4658198205310301E-6</v>
      </c>
      <c r="AG1407" s="68">
        <v>5.3531556538931503E-6</v>
      </c>
      <c r="AH1407" s="68" t="s">
        <v>490</v>
      </c>
    </row>
    <row r="1408" spans="1:34" s="68" customFormat="1" ht="14.5" x14ac:dyDescent="0.35">
      <c r="A1408" s="68" t="s">
        <v>832</v>
      </c>
      <c r="B1408" s="68" t="s">
        <v>98</v>
      </c>
      <c r="C1408" s="68" t="s">
        <v>45</v>
      </c>
      <c r="D1408" s="68" t="s">
        <v>57</v>
      </c>
      <c r="E1408" s="68" t="s">
        <v>99</v>
      </c>
      <c r="F1408" s="68" t="s">
        <v>100</v>
      </c>
      <c r="G1408" s="68" t="s">
        <v>14</v>
      </c>
      <c r="H1408" s="68" t="s">
        <v>20</v>
      </c>
      <c r="I1408" s="68" t="s">
        <v>16</v>
      </c>
      <c r="J1408" s="68">
        <v>25</v>
      </c>
      <c r="K1408" s="68">
        <v>1.3263444016934199E-4</v>
      </c>
      <c r="L1408" s="68">
        <v>9.7647243599322106E-5</v>
      </c>
      <c r="M1408" s="68">
        <v>1.0830363945690301E-4</v>
      </c>
      <c r="N1408" s="68">
        <v>9.4275340308764703E-5</v>
      </c>
      <c r="O1408" s="68">
        <v>1.10832783179819E-4</v>
      </c>
      <c r="P1408" s="68">
        <v>8.8308768021492197E-5</v>
      </c>
      <c r="Q1408" s="68">
        <v>9.12757046061937E-5</v>
      </c>
      <c r="R1408" s="68">
        <v>7.2474234554155705E-5</v>
      </c>
      <c r="S1408" s="68">
        <v>5.9846049999999999E-5</v>
      </c>
      <c r="T1408" s="68">
        <v>5.0839089275000003E-5</v>
      </c>
      <c r="U1408" s="68">
        <v>4.9259394999999998E-5</v>
      </c>
      <c r="V1408" s="68">
        <v>4.5375779999999999E-5</v>
      </c>
      <c r="W1408" s="68">
        <v>3.5783510100681698E-5</v>
      </c>
      <c r="X1408" s="68">
        <v>3.5442796841472103E-5</v>
      </c>
      <c r="Y1408" s="68">
        <v>3.8631732123995499E-5</v>
      </c>
      <c r="Z1408" s="68">
        <v>3.8540139467561598E-5</v>
      </c>
      <c r="AA1408" s="68">
        <v>3.7466533818170003E-5</v>
      </c>
      <c r="AB1408" s="68">
        <v>3.7744818208695698E-5</v>
      </c>
      <c r="AC1408" s="68">
        <v>3.6278833499314002E-5</v>
      </c>
      <c r="AD1408" s="68">
        <v>3.7254359586772399E-5</v>
      </c>
      <c r="AE1408" s="68">
        <v>3.4015145431966199E-5</v>
      </c>
      <c r="AF1408" s="68">
        <v>3.2547269284516003E-5</v>
      </c>
      <c r="AG1408" s="68">
        <v>2.86038074093901E-5</v>
      </c>
      <c r="AH1408" s="68" t="s">
        <v>489</v>
      </c>
    </row>
    <row r="1409" spans="1:34" s="68" customFormat="1" ht="14.5" x14ac:dyDescent="0.35">
      <c r="A1409" s="68" t="s">
        <v>832</v>
      </c>
      <c r="B1409" s="68" t="s">
        <v>98</v>
      </c>
      <c r="C1409" s="68" t="s">
        <v>45</v>
      </c>
      <c r="D1409" s="68" t="s">
        <v>57</v>
      </c>
      <c r="E1409" s="68" t="s">
        <v>99</v>
      </c>
      <c r="F1409" s="68" t="s">
        <v>100</v>
      </c>
      <c r="G1409" s="68" t="s">
        <v>14</v>
      </c>
      <c r="H1409" s="68" t="s">
        <v>20</v>
      </c>
      <c r="I1409" s="68" t="s">
        <v>17</v>
      </c>
      <c r="J1409" s="68">
        <v>1</v>
      </c>
      <c r="K1409" s="68">
        <v>0.28129112071114099</v>
      </c>
      <c r="L1409" s="68">
        <v>0.20709027422544199</v>
      </c>
      <c r="M1409" s="68">
        <v>0.22969035856019901</v>
      </c>
      <c r="N1409" s="68">
        <v>0.199939141726828</v>
      </c>
      <c r="O1409" s="68">
        <v>0.23505416656776101</v>
      </c>
      <c r="P1409" s="68">
        <v>0.187285235219981</v>
      </c>
      <c r="Q1409" s="68">
        <v>0.19357751432881601</v>
      </c>
      <c r="R1409" s="68">
        <v>0.15370335664245299</v>
      </c>
      <c r="S1409" s="68">
        <v>0.12692150284000001</v>
      </c>
      <c r="T1409" s="68">
        <v>0.10781954053442</v>
      </c>
      <c r="U1409" s="68">
        <v>0.104469324916</v>
      </c>
      <c r="V1409" s="68">
        <v>9.6232954223999995E-2</v>
      </c>
      <c r="W1409" s="68">
        <v>7.5889668221525694E-2</v>
      </c>
      <c r="X1409" s="68">
        <v>7.5167083541393995E-2</v>
      </c>
      <c r="Y1409" s="68">
        <v>8.1930177488569705E-2</v>
      </c>
      <c r="Z1409" s="68">
        <v>8.1735927782804599E-2</v>
      </c>
      <c r="AA1409" s="68">
        <v>7.9459024921574903E-2</v>
      </c>
      <c r="AB1409" s="68">
        <v>8.0049210457001793E-2</v>
      </c>
      <c r="AC1409" s="68">
        <v>7.6940150085345202E-2</v>
      </c>
      <c r="AD1409" s="68">
        <v>7.9009045811626905E-2</v>
      </c>
      <c r="AE1409" s="68">
        <v>7.2139320432113893E-2</v>
      </c>
      <c r="AF1409" s="68">
        <v>6.9026248698601494E-2</v>
      </c>
      <c r="AG1409" s="68">
        <v>6.0662954753834403E-2</v>
      </c>
      <c r="AH1409" s="68" t="s">
        <v>489</v>
      </c>
    </row>
    <row r="1410" spans="1:34" s="68" customFormat="1" ht="14.5" x14ac:dyDescent="0.35">
      <c r="A1410" s="68" t="s">
        <v>832</v>
      </c>
      <c r="B1410" s="68" t="s">
        <v>98</v>
      </c>
      <c r="C1410" s="68" t="s">
        <v>45</v>
      </c>
      <c r="D1410" s="68" t="s">
        <v>57</v>
      </c>
      <c r="E1410" s="68" t="s">
        <v>99</v>
      </c>
      <c r="F1410" s="68" t="s">
        <v>100</v>
      </c>
      <c r="G1410" s="68" t="s">
        <v>14</v>
      </c>
      <c r="H1410" s="68" t="s">
        <v>20</v>
      </c>
      <c r="I1410" s="68" t="s">
        <v>18</v>
      </c>
      <c r="J1410" s="68">
        <v>298</v>
      </c>
      <c r="K1410" s="68">
        <v>1.5810025268185601E-4</v>
      </c>
      <c r="L1410" s="68">
        <v>1.16395514370392E-4</v>
      </c>
      <c r="M1410" s="68">
        <v>1.2909793823262801E-4</v>
      </c>
      <c r="N1410" s="68">
        <v>1.12376205648048E-4</v>
      </c>
      <c r="O1410" s="68">
        <v>1.32112677550345E-4</v>
      </c>
      <c r="P1410" s="68">
        <v>1.05264051481619E-4</v>
      </c>
      <c r="Q1410" s="68">
        <v>1.08800639890583E-4</v>
      </c>
      <c r="R1410" s="68">
        <v>8.63892875885536E-5</v>
      </c>
      <c r="S1410" s="68">
        <v>7.1336491600000002E-5</v>
      </c>
      <c r="T1410" s="68">
        <v>6.0600194415800003E-5</v>
      </c>
      <c r="U1410" s="68">
        <v>5.8717198840000001E-5</v>
      </c>
      <c r="V1410" s="68">
        <v>5.4087929760000001E-5</v>
      </c>
      <c r="W1410" s="68">
        <v>4.2653944040012598E-5</v>
      </c>
      <c r="X1410" s="68">
        <v>4.22478138350347E-5</v>
      </c>
      <c r="Y1410" s="68">
        <v>4.6049024691802699E-5</v>
      </c>
      <c r="Z1410" s="68">
        <v>4.5939846245333399E-5</v>
      </c>
      <c r="AA1410" s="68">
        <v>4.4660108311258599E-5</v>
      </c>
      <c r="AB1410" s="68">
        <v>4.49918233047652E-5</v>
      </c>
      <c r="AC1410" s="68">
        <v>4.32443695311823E-5</v>
      </c>
      <c r="AD1410" s="68">
        <v>4.4407196627432703E-5</v>
      </c>
      <c r="AE1410" s="68">
        <v>4.0546053354903701E-5</v>
      </c>
      <c r="AF1410" s="68">
        <v>3.8796344987142998E-5</v>
      </c>
      <c r="AG1410" s="68">
        <v>3.4095738431993E-5</v>
      </c>
      <c r="AH1410" s="68" t="s">
        <v>489</v>
      </c>
    </row>
    <row r="1411" spans="1:34" s="68" customFormat="1" ht="14.5" x14ac:dyDescent="0.35">
      <c r="A1411" s="68" t="s">
        <v>832</v>
      </c>
      <c r="B1411" s="68" t="s">
        <v>166</v>
      </c>
      <c r="C1411" s="68" t="s">
        <v>45</v>
      </c>
      <c r="D1411" s="68" t="s">
        <v>57</v>
      </c>
      <c r="E1411" s="68" t="s">
        <v>58</v>
      </c>
      <c r="F1411" s="68" t="s">
        <v>167</v>
      </c>
      <c r="G1411" s="68" t="s">
        <v>168</v>
      </c>
      <c r="H1411" s="68" t="s">
        <v>169</v>
      </c>
      <c r="I1411" s="68" t="s">
        <v>16</v>
      </c>
      <c r="J1411" s="68">
        <v>25</v>
      </c>
      <c r="K1411" s="68">
        <v>3.25973269221693E-3</v>
      </c>
      <c r="L1411" s="68">
        <v>3.0353789793599998E-3</v>
      </c>
      <c r="M1411" s="68">
        <v>5.7863211177652796E-4</v>
      </c>
      <c r="N1411" s="68">
        <v>5.5904857897564404E-4</v>
      </c>
      <c r="O1411" s="68">
        <v>5.2471887059575605E-4</v>
      </c>
      <c r="P1411" s="68">
        <v>5.5316856507408305E-4</v>
      </c>
      <c r="Q1411" s="68">
        <v>5.6382524613717597E-4</v>
      </c>
      <c r="R1411" s="68">
        <v>5.6038947635356098E-4</v>
      </c>
      <c r="S1411" s="68">
        <v>5.9529799691302896E-4</v>
      </c>
      <c r="T1411" s="68">
        <v>5.1001699167876901E-4</v>
      </c>
      <c r="U1411" s="68">
        <v>5.38573948218617E-4</v>
      </c>
      <c r="V1411" s="68">
        <v>5.4502579919892002E-4</v>
      </c>
      <c r="W1411" s="68">
        <v>5.4561659118317995E-4</v>
      </c>
      <c r="X1411" s="68">
        <v>5.7126637937701002E-4</v>
      </c>
      <c r="Y1411" s="68">
        <v>5.6860720337484501E-4</v>
      </c>
      <c r="Z1411" s="68">
        <v>5.9059490265782203E-4</v>
      </c>
      <c r="AA1411" s="68">
        <v>5.8128904491431903E-4</v>
      </c>
      <c r="AB1411" s="68">
        <v>5.9651492185376197E-4</v>
      </c>
      <c r="AC1411" s="68">
        <v>6.1729633875447004E-4</v>
      </c>
      <c r="AD1411" s="68">
        <v>6.8820008547617597E-4</v>
      </c>
      <c r="AE1411" s="68">
        <v>7.8036025978941504E-4</v>
      </c>
      <c r="AF1411" s="68">
        <v>6.9198514936690003E-4</v>
      </c>
      <c r="AG1411" s="68">
        <v>6.9065968294644401E-4</v>
      </c>
      <c r="AH1411" s="68" t="s">
        <v>573</v>
      </c>
    </row>
    <row r="1412" spans="1:34" s="68" customFormat="1" ht="14.5" x14ac:dyDescent="0.35">
      <c r="A1412" s="68" t="s">
        <v>832</v>
      </c>
      <c r="B1412" s="68" t="s">
        <v>855</v>
      </c>
      <c r="C1412" s="68" t="s">
        <v>45</v>
      </c>
      <c r="D1412" s="68" t="s">
        <v>57</v>
      </c>
      <c r="E1412" s="68" t="s">
        <v>58</v>
      </c>
      <c r="F1412" s="68" t="s">
        <v>856</v>
      </c>
      <c r="G1412" s="68" t="s">
        <v>582</v>
      </c>
      <c r="H1412" s="68" t="s">
        <v>169</v>
      </c>
      <c r="I1412" s="68" t="s">
        <v>17</v>
      </c>
      <c r="J1412" s="68">
        <v>1</v>
      </c>
      <c r="K1412" s="68">
        <v>7.1577556764000003E-2</v>
      </c>
      <c r="L1412" s="68">
        <v>6.8185230023000004E-2</v>
      </c>
      <c r="M1412" s="68">
        <v>6.8145562931000006E-2</v>
      </c>
      <c r="N1412" s="68">
        <v>7.0019611191000003E-2</v>
      </c>
      <c r="O1412" s="68">
        <v>6.6668908737000002E-2</v>
      </c>
      <c r="P1412" s="68">
        <v>6.7339793815999999E-2</v>
      </c>
      <c r="Q1412" s="68">
        <v>6.8028106128000004E-2</v>
      </c>
      <c r="R1412" s="68">
        <v>6.8195196316000004E-2</v>
      </c>
      <c r="S1412" s="68">
        <v>6.6296459936999994E-2</v>
      </c>
      <c r="T1412" s="68">
        <v>6.3452863972000006E-2</v>
      </c>
      <c r="U1412" s="68">
        <v>6.5373328898999994E-2</v>
      </c>
      <c r="V1412" s="68">
        <v>6.6544500000000006E-2</v>
      </c>
      <c r="W1412" s="68">
        <v>5.9970999999999997E-2</v>
      </c>
      <c r="X1412" s="68">
        <v>6.575947E-2</v>
      </c>
      <c r="Y1412" s="68">
        <v>6.2909999999999994E-2</v>
      </c>
      <c r="Z1412" s="68">
        <v>4.7302039999999997E-2</v>
      </c>
      <c r="AH1412" s="68" t="s">
        <v>876</v>
      </c>
    </row>
    <row r="1413" spans="1:34" s="68" customFormat="1" ht="14.5" x14ac:dyDescent="0.35">
      <c r="A1413" s="68" t="s">
        <v>832</v>
      </c>
      <c r="B1413" s="68" t="s">
        <v>166</v>
      </c>
      <c r="C1413" s="68" t="s">
        <v>45</v>
      </c>
      <c r="D1413" s="68" t="s">
        <v>57</v>
      </c>
      <c r="E1413" s="68" t="s">
        <v>62</v>
      </c>
      <c r="F1413" s="68" t="s">
        <v>167</v>
      </c>
      <c r="G1413" s="68" t="s">
        <v>168</v>
      </c>
      <c r="H1413" s="68" t="s">
        <v>169</v>
      </c>
      <c r="I1413" s="68" t="s">
        <v>16</v>
      </c>
      <c r="J1413" s="68">
        <v>25</v>
      </c>
      <c r="K1413" s="68">
        <v>3.3968673468372699E-3</v>
      </c>
      <c r="L1413" s="68">
        <v>3.5989943295599998E-3</v>
      </c>
      <c r="M1413" s="68">
        <v>4.0864944243799899E-3</v>
      </c>
      <c r="N1413" s="68">
        <v>4.2279647238974601E-3</v>
      </c>
      <c r="O1413" s="68">
        <v>3.8798675245378901E-3</v>
      </c>
      <c r="P1413" s="68">
        <v>3.8661094067620502E-3</v>
      </c>
      <c r="Q1413" s="68">
        <v>4.1762731652175197E-3</v>
      </c>
      <c r="R1413" s="68">
        <v>3.5225946823405599E-3</v>
      </c>
      <c r="S1413" s="68">
        <v>3.5479015669476598E-3</v>
      </c>
      <c r="T1413" s="68">
        <v>3.6670547426952802E-3</v>
      </c>
      <c r="U1413" s="68">
        <v>3.17413527116395E-3</v>
      </c>
      <c r="V1413" s="68">
        <v>3.24614735454247E-3</v>
      </c>
      <c r="W1413" s="68">
        <v>3.37883174947395E-3</v>
      </c>
      <c r="X1413" s="68">
        <v>3.4235207702163202E-3</v>
      </c>
      <c r="Y1413" s="68">
        <v>3.47078075056022E-3</v>
      </c>
      <c r="Z1413" s="68">
        <v>3.5236599641896098E-3</v>
      </c>
      <c r="AA1413" s="68">
        <v>3.1295999618351999E-3</v>
      </c>
      <c r="AB1413" s="68">
        <v>4.0506893368818103E-3</v>
      </c>
      <c r="AC1413" s="68">
        <v>3.5174987532627499E-3</v>
      </c>
      <c r="AD1413" s="68">
        <v>3.3082637629121298E-3</v>
      </c>
      <c r="AE1413" s="68">
        <v>3.0804603631608999E-3</v>
      </c>
      <c r="AF1413" s="68">
        <v>3.14433617069002E-3</v>
      </c>
      <c r="AG1413" s="68">
        <v>3.5563697147548202E-3</v>
      </c>
      <c r="AH1413" s="68" t="s">
        <v>574</v>
      </c>
    </row>
    <row r="1414" spans="1:34" s="68" customFormat="1" ht="14.5" x14ac:dyDescent="0.35">
      <c r="A1414" s="68" t="s">
        <v>832</v>
      </c>
      <c r="B1414" s="68" t="s">
        <v>60</v>
      </c>
      <c r="C1414" s="68" t="s">
        <v>45</v>
      </c>
      <c r="D1414" s="68" t="s">
        <v>57</v>
      </c>
      <c r="E1414" s="68" t="s">
        <v>62</v>
      </c>
      <c r="G1414" s="68" t="s">
        <v>14</v>
      </c>
      <c r="H1414" s="68" t="s">
        <v>20</v>
      </c>
      <c r="I1414" s="68" t="s">
        <v>16</v>
      </c>
      <c r="J1414" s="68">
        <v>25</v>
      </c>
      <c r="K1414" s="68">
        <v>4.0735493531129002E-4</v>
      </c>
      <c r="L1414" s="68">
        <v>5.0849808163547705E-4</v>
      </c>
      <c r="M1414" s="68">
        <v>3.1905856249052897E-4</v>
      </c>
      <c r="N1414" s="68">
        <v>2.5541499524487401E-4</v>
      </c>
      <c r="O1414" s="68">
        <v>3.0411305110308997E-4</v>
      </c>
      <c r="P1414" s="68">
        <v>2.5859214526552799E-4</v>
      </c>
      <c r="Q1414" s="68">
        <v>2.7178364230168102E-4</v>
      </c>
      <c r="R1414" s="68">
        <v>2.2466373660247501E-4</v>
      </c>
      <c r="S1414" s="68">
        <v>1.8370414000000001E-4</v>
      </c>
      <c r="T1414" s="68">
        <v>1.5712009000000001E-4</v>
      </c>
      <c r="U1414" s="68">
        <v>1.6463358999999999E-4</v>
      </c>
      <c r="V1414" s="68">
        <v>1.8180776999999999E-4</v>
      </c>
      <c r="W1414" s="68">
        <v>1.59480623170944E-4</v>
      </c>
      <c r="X1414" s="68">
        <v>1.5609403785187299E-4</v>
      </c>
      <c r="Y1414" s="68">
        <v>1.60481129311102E-4</v>
      </c>
      <c r="Z1414" s="68">
        <v>1.7122297125501899E-4</v>
      </c>
      <c r="AA1414" s="68">
        <v>1.7340526712051501E-4</v>
      </c>
      <c r="AB1414" s="68">
        <v>1.4960040800312901E-4</v>
      </c>
      <c r="AC1414" s="68">
        <v>8.0284392578624698E-5</v>
      </c>
      <c r="AD1414" s="68">
        <v>1.4448573863426001E-4</v>
      </c>
      <c r="AE1414" s="68">
        <v>1.3711390650074601E-4</v>
      </c>
      <c r="AF1414" s="68">
        <v>1.4264704285028401E-4</v>
      </c>
      <c r="AG1414" s="68">
        <v>1.46647104097949E-4</v>
      </c>
      <c r="AH1414" s="68" t="s">
        <v>459</v>
      </c>
    </row>
    <row r="1415" spans="1:34" s="68" customFormat="1" ht="14.5" x14ac:dyDescent="0.35">
      <c r="A1415" s="68" t="s">
        <v>832</v>
      </c>
      <c r="B1415" s="68" t="s">
        <v>60</v>
      </c>
      <c r="C1415" s="68" t="s">
        <v>45</v>
      </c>
      <c r="D1415" s="68" t="s">
        <v>57</v>
      </c>
      <c r="E1415" s="68" t="s">
        <v>62</v>
      </c>
      <c r="G1415" s="68" t="s">
        <v>14</v>
      </c>
      <c r="H1415" s="68" t="s">
        <v>20</v>
      </c>
      <c r="I1415" s="68" t="s">
        <v>17</v>
      </c>
      <c r="J1415" s="68">
        <v>1</v>
      </c>
      <c r="K1415" s="68">
        <v>0.86391834680818402</v>
      </c>
      <c r="L1415" s="68">
        <v>1.0784227315325201</v>
      </c>
      <c r="M1415" s="68">
        <v>0.67665939932991404</v>
      </c>
      <c r="N1415" s="68">
        <v>0.541684121915329</v>
      </c>
      <c r="O1415" s="68">
        <v>0.64496295877943299</v>
      </c>
      <c r="P1415" s="68">
        <v>0.54842222167913202</v>
      </c>
      <c r="Q1415" s="68">
        <v>0.57639874859340501</v>
      </c>
      <c r="R1415" s="68">
        <v>0.47646685258652899</v>
      </c>
      <c r="S1415" s="68">
        <v>0.38959974011199999</v>
      </c>
      <c r="T1415" s="68">
        <v>0.333220286872</v>
      </c>
      <c r="U1415" s="68">
        <v>0.34915491767200002</v>
      </c>
      <c r="V1415" s="68">
        <v>0.38557791861599999</v>
      </c>
      <c r="W1415" s="68">
        <v>0.33822650562093798</v>
      </c>
      <c r="X1415" s="68">
        <v>0.331044235476253</v>
      </c>
      <c r="Y1415" s="68">
        <v>0.34034837904298598</v>
      </c>
      <c r="Z1415" s="68">
        <v>0.36312967743764302</v>
      </c>
      <c r="AA1415" s="68">
        <v>0.367757890509188</v>
      </c>
      <c r="AB1415" s="68">
        <v>0.317272545293036</v>
      </c>
      <c r="AC1415" s="68">
        <v>0.17026713978074701</v>
      </c>
      <c r="AD1415" s="68">
        <v>0.30642535449553798</v>
      </c>
      <c r="AE1415" s="68">
        <v>0.29079117290678203</v>
      </c>
      <c r="AF1415" s="68">
        <v>0.30252584847688202</v>
      </c>
      <c r="AG1415" s="68">
        <v>0.31100917837093101</v>
      </c>
      <c r="AH1415" s="68" t="s">
        <v>459</v>
      </c>
    </row>
    <row r="1416" spans="1:34" s="68" customFormat="1" ht="14.5" x14ac:dyDescent="0.35">
      <c r="A1416" s="68" t="s">
        <v>832</v>
      </c>
      <c r="B1416" s="68" t="s">
        <v>60</v>
      </c>
      <c r="C1416" s="68" t="s">
        <v>45</v>
      </c>
      <c r="D1416" s="68" t="s">
        <v>57</v>
      </c>
      <c r="E1416" s="68" t="s">
        <v>62</v>
      </c>
      <c r="G1416" s="68" t="s">
        <v>14</v>
      </c>
      <c r="H1416" s="68" t="s">
        <v>20</v>
      </c>
      <c r="I1416" s="68" t="s">
        <v>18</v>
      </c>
      <c r="J1416" s="68">
        <v>298</v>
      </c>
      <c r="K1416" s="68">
        <v>4.8556708289105801E-4</v>
      </c>
      <c r="L1416" s="68">
        <v>6.0612971330948804E-4</v>
      </c>
      <c r="M1416" s="68">
        <v>3.8031780648871102E-4</v>
      </c>
      <c r="N1416" s="68">
        <v>3.0445467433188998E-4</v>
      </c>
      <c r="O1416" s="68">
        <v>3.6250275691488299E-4</v>
      </c>
      <c r="P1416" s="68">
        <v>3.0824183715651003E-4</v>
      </c>
      <c r="Q1416" s="68">
        <v>3.23966101623603E-4</v>
      </c>
      <c r="R1416" s="68">
        <v>2.6779917403014998E-4</v>
      </c>
      <c r="S1416" s="68">
        <v>2.1897533488E-4</v>
      </c>
      <c r="T1416" s="68">
        <v>1.8728714728E-4</v>
      </c>
      <c r="U1416" s="68">
        <v>1.9624323928E-4</v>
      </c>
      <c r="V1416" s="68">
        <v>2.1671486184000001E-4</v>
      </c>
      <c r="W1416" s="68">
        <v>1.9010090281976501E-4</v>
      </c>
      <c r="X1416" s="68">
        <v>1.8606409311943301E-4</v>
      </c>
      <c r="Y1416" s="68">
        <v>1.9129350613883401E-4</v>
      </c>
      <c r="Z1416" s="68">
        <v>2.04097781735982E-4</v>
      </c>
      <c r="AA1416" s="68">
        <v>2.0669907840765401E-4</v>
      </c>
      <c r="AB1416" s="68">
        <v>1.7832368633973001E-4</v>
      </c>
      <c r="AC1416" s="68">
        <v>9.5698995953720595E-5</v>
      </c>
      <c r="AD1416" s="68">
        <v>1.7222700045203799E-4</v>
      </c>
      <c r="AE1416" s="68">
        <v>1.63439776548889E-4</v>
      </c>
      <c r="AF1416" s="68">
        <v>1.70035275077539E-4</v>
      </c>
      <c r="AG1416" s="68">
        <v>1.7480334808475599E-4</v>
      </c>
      <c r="AH1416" s="68" t="s">
        <v>459</v>
      </c>
    </row>
    <row r="1417" spans="1:34" s="68" customFormat="1" ht="14.5" x14ac:dyDescent="0.35">
      <c r="A1417" s="68" t="s">
        <v>832</v>
      </c>
      <c r="B1417" s="68" t="s">
        <v>180</v>
      </c>
      <c r="C1417" s="68" t="s">
        <v>45</v>
      </c>
      <c r="D1417" s="68" t="s">
        <v>57</v>
      </c>
      <c r="E1417" s="68" t="s">
        <v>69</v>
      </c>
      <c r="F1417" s="68" t="s">
        <v>70</v>
      </c>
      <c r="G1417" s="68" t="s">
        <v>181</v>
      </c>
      <c r="H1417" s="68" t="s">
        <v>169</v>
      </c>
      <c r="I1417" s="68" t="s">
        <v>17</v>
      </c>
      <c r="J1417" s="68">
        <v>1</v>
      </c>
      <c r="K1417" s="68">
        <v>5.5234835999999996</v>
      </c>
      <c r="L1417" s="68">
        <v>5.2789896000000001</v>
      </c>
      <c r="M1417" s="68">
        <v>5.8194774000000002</v>
      </c>
      <c r="N1417" s="68">
        <v>5.8694166000000001</v>
      </c>
      <c r="O1417" s="68">
        <v>6.0306785999999999</v>
      </c>
      <c r="P1417" s="68">
        <v>5.9646131999999996</v>
      </c>
      <c r="Q1417" s="68">
        <v>5.8106340000000003</v>
      </c>
      <c r="R1417" s="68">
        <v>5.6587356</v>
      </c>
      <c r="S1417" s="68">
        <v>5.2847970000000002</v>
      </c>
      <c r="T1417" s="68">
        <v>3.6011500000000001</v>
      </c>
      <c r="U1417" s="68">
        <v>3.4580341818</v>
      </c>
      <c r="V1417" s="68">
        <v>3.6977354138263401</v>
      </c>
      <c r="W1417" s="68">
        <v>4.2224038905923997</v>
      </c>
      <c r="X1417" s="68">
        <v>4.4686772879488403</v>
      </c>
      <c r="Y1417" s="68">
        <v>4.7802741478726301</v>
      </c>
      <c r="Z1417" s="68">
        <v>4.6929892787807299</v>
      </c>
      <c r="AA1417" s="68">
        <v>4.6736450025619201</v>
      </c>
      <c r="AB1417" s="68">
        <v>4.8527491499591804</v>
      </c>
      <c r="AC1417" s="68">
        <v>4.96392839118207</v>
      </c>
      <c r="AD1417" s="68">
        <v>4.9175483351174796</v>
      </c>
      <c r="AE1417" s="68">
        <v>4.7223279132381597</v>
      </c>
      <c r="AF1417" s="68">
        <v>4.6569169505579202</v>
      </c>
      <c r="AG1417" s="68">
        <v>4.5931380615077604</v>
      </c>
      <c r="AH1417" s="68" t="s">
        <v>593</v>
      </c>
    </row>
    <row r="1418" spans="1:34" s="68" customFormat="1" ht="14.5" x14ac:dyDescent="0.35">
      <c r="A1418" s="68" t="s">
        <v>832</v>
      </c>
      <c r="B1418" s="68" t="s">
        <v>68</v>
      </c>
      <c r="C1418" s="68" t="s">
        <v>45</v>
      </c>
      <c r="D1418" s="68" t="s">
        <v>57</v>
      </c>
      <c r="E1418" s="68" t="s">
        <v>69</v>
      </c>
      <c r="F1418" s="68" t="s">
        <v>70</v>
      </c>
      <c r="G1418" s="68" t="s">
        <v>14</v>
      </c>
      <c r="H1418" s="68" t="s">
        <v>908</v>
      </c>
      <c r="I1418" s="68" t="s">
        <v>16</v>
      </c>
      <c r="J1418" s="68">
        <v>25</v>
      </c>
      <c r="K1418" s="68">
        <v>2.69423563936085E-9</v>
      </c>
      <c r="L1418" s="68">
        <v>2.7642518613425202E-9</v>
      </c>
      <c r="M1418" s="68">
        <v>3.4418225486364101E-9</v>
      </c>
      <c r="N1418" s="68">
        <v>5.7890009740363202E-10</v>
      </c>
      <c r="O1418" s="68">
        <v>5.7210827843717602E-10</v>
      </c>
      <c r="P1418" s="68">
        <v>5.0018698022695002E-10</v>
      </c>
      <c r="Q1418" s="68">
        <v>3.7452944718095799E-9</v>
      </c>
      <c r="R1418" s="68">
        <v>3.32503131419024E-9</v>
      </c>
      <c r="S1418" s="68">
        <v>2.3297841937184598E-9</v>
      </c>
      <c r="T1418" s="68">
        <v>2.9915297695857901E-11</v>
      </c>
      <c r="U1418" s="68">
        <v>4.6227709469726199E-10</v>
      </c>
      <c r="AH1418" s="68" t="s">
        <v>1121</v>
      </c>
    </row>
    <row r="1419" spans="1:34" s="68" customFormat="1" ht="14.5" x14ac:dyDescent="0.35">
      <c r="A1419" s="68" t="s">
        <v>832</v>
      </c>
      <c r="B1419" s="68" t="s">
        <v>68</v>
      </c>
      <c r="C1419" s="68" t="s">
        <v>45</v>
      </c>
      <c r="D1419" s="68" t="s">
        <v>57</v>
      </c>
      <c r="E1419" s="68" t="s">
        <v>69</v>
      </c>
      <c r="F1419" s="68" t="s">
        <v>70</v>
      </c>
      <c r="G1419" s="68" t="s">
        <v>14</v>
      </c>
      <c r="H1419" s="68" t="s">
        <v>908</v>
      </c>
      <c r="I1419" s="68" t="s">
        <v>18</v>
      </c>
      <c r="J1419" s="68">
        <v>298</v>
      </c>
      <c r="K1419" s="68">
        <v>6.4230577642362598E-9</v>
      </c>
      <c r="L1419" s="68">
        <v>6.5899764374405699E-9</v>
      </c>
      <c r="M1419" s="68">
        <v>8.2053049559492105E-9</v>
      </c>
      <c r="N1419" s="68">
        <v>1.38009783221026E-9</v>
      </c>
      <c r="O1419" s="68">
        <v>1.36390613579423E-9</v>
      </c>
      <c r="P1419" s="68">
        <v>1.19244576086105E-9</v>
      </c>
      <c r="Q1419" s="68">
        <v>8.9287820207940402E-9</v>
      </c>
      <c r="R1419" s="68">
        <v>7.9268746530295401E-9</v>
      </c>
      <c r="S1419" s="68">
        <v>5.5542055178248098E-9</v>
      </c>
      <c r="T1419" s="68">
        <v>7.1318069706925194E-11</v>
      </c>
      <c r="U1419" s="68">
        <v>1.1020685937582699E-9</v>
      </c>
      <c r="AH1419" s="68" t="s">
        <v>1121</v>
      </c>
    </row>
    <row r="1420" spans="1:34" s="68" customFormat="1" ht="14.5" x14ac:dyDescent="0.35">
      <c r="A1420" s="68" t="s">
        <v>832</v>
      </c>
      <c r="B1420" s="68" t="s">
        <v>68</v>
      </c>
      <c r="C1420" s="68" t="s">
        <v>45</v>
      </c>
      <c r="D1420" s="68" t="s">
        <v>57</v>
      </c>
      <c r="E1420" s="68" t="s">
        <v>69</v>
      </c>
      <c r="F1420" s="68" t="s">
        <v>70</v>
      </c>
      <c r="G1420" s="68" t="s">
        <v>14</v>
      </c>
      <c r="H1420" s="68" t="s">
        <v>71</v>
      </c>
      <c r="I1420" s="68" t="s">
        <v>16</v>
      </c>
      <c r="J1420" s="68">
        <v>25</v>
      </c>
      <c r="K1420" s="68">
        <v>3.5121735449735402E-4</v>
      </c>
      <c r="L1420" s="68">
        <v>3.4296586243386199E-4</v>
      </c>
      <c r="M1420" s="68">
        <v>3.3471437037037001E-4</v>
      </c>
      <c r="N1420" s="68">
        <v>3.2646287830687901E-4</v>
      </c>
      <c r="O1420" s="68">
        <v>3.1821138624338698E-4</v>
      </c>
      <c r="P1420" s="68">
        <v>3.0995989417989398E-4</v>
      </c>
      <c r="Q1420" s="68">
        <v>1.14509118165785E-4</v>
      </c>
      <c r="R1420" s="68">
        <v>1.7077556948289299E-4</v>
      </c>
      <c r="S1420" s="68">
        <v>2.31119252E-4</v>
      </c>
      <c r="T1420" s="68">
        <v>3.2707377599999998E-4</v>
      </c>
      <c r="U1420" s="68">
        <v>5.1296260000000004E-4</v>
      </c>
      <c r="V1420" s="68">
        <v>1.0317750667533201E-3</v>
      </c>
      <c r="W1420" s="68">
        <v>9.1317304750000001E-4</v>
      </c>
      <c r="X1420" s="68">
        <v>9.0636133408000005E-4</v>
      </c>
      <c r="Y1420" s="68">
        <v>1.3169076079999999E-3</v>
      </c>
      <c r="Z1420" s="68">
        <v>1.252497223736E-3</v>
      </c>
      <c r="AA1420" s="68">
        <v>1.156473136E-3</v>
      </c>
      <c r="AB1420" s="68">
        <v>1.393348928E-3</v>
      </c>
      <c r="AC1420" s="68">
        <v>1.422295352E-3</v>
      </c>
      <c r="AD1420" s="68">
        <v>1.006112E-3</v>
      </c>
      <c r="AE1420" s="68">
        <v>1.0817424E-3</v>
      </c>
      <c r="AF1420" s="68">
        <v>1.5773040000000001E-3</v>
      </c>
      <c r="AG1420" s="68">
        <v>2.1855064E-3</v>
      </c>
      <c r="AH1420" s="68" t="s">
        <v>370</v>
      </c>
    </row>
    <row r="1421" spans="1:34" s="68" customFormat="1" ht="14.5" x14ac:dyDescent="0.35">
      <c r="A1421" s="68" t="s">
        <v>832</v>
      </c>
      <c r="B1421" s="68" t="s">
        <v>68</v>
      </c>
      <c r="C1421" s="68" t="s">
        <v>45</v>
      </c>
      <c r="D1421" s="68" t="s">
        <v>57</v>
      </c>
      <c r="E1421" s="68" t="s">
        <v>69</v>
      </c>
      <c r="F1421" s="68" t="s">
        <v>70</v>
      </c>
      <c r="G1421" s="68" t="s">
        <v>14</v>
      </c>
      <c r="H1421" s="68" t="s">
        <v>71</v>
      </c>
      <c r="I1421" s="68" t="s">
        <v>18</v>
      </c>
      <c r="J1421" s="68">
        <v>298</v>
      </c>
      <c r="K1421" s="68">
        <v>5.4947955111111005E-4</v>
      </c>
      <c r="L1421" s="68">
        <v>5.36570091777777E-4</v>
      </c>
      <c r="M1421" s="68">
        <v>5.2366063244444405E-4</v>
      </c>
      <c r="N1421" s="68">
        <v>5.1075117311111099E-4</v>
      </c>
      <c r="O1421" s="68">
        <v>4.9784171377777805E-4</v>
      </c>
      <c r="P1421" s="68">
        <v>4.8493225444444401E-4</v>
      </c>
      <c r="Q1421" s="68">
        <v>1.7914951537037E-4</v>
      </c>
      <c r="R1421" s="68">
        <v>2.6717837845598597E-4</v>
      </c>
      <c r="S1421" s="68">
        <v>3.61586069754E-4</v>
      </c>
      <c r="T1421" s="68">
        <v>5.1170692255199997E-4</v>
      </c>
      <c r="U1421" s="68">
        <v>8.0252998770000096E-4</v>
      </c>
      <c r="V1421" s="68">
        <v>1.61536497943556E-3</v>
      </c>
      <c r="W1421" s="68">
        <v>1.4304100128E-3</v>
      </c>
      <c r="X1421" s="68">
        <v>1.41824922438066E-3</v>
      </c>
      <c r="Y1421" s="68">
        <v>2.061384065216E-3</v>
      </c>
      <c r="Z1421" s="68">
        <v>1.95953190653497E-3</v>
      </c>
      <c r="AA1421" s="68">
        <v>1.8093022212719999E-3</v>
      </c>
      <c r="AB1421" s="68">
        <v>2.1798943978559998E-3</v>
      </c>
      <c r="AC1421" s="68">
        <v>2.2251810782039998E-3</v>
      </c>
      <c r="AD1421" s="68">
        <v>1.574062224E-3</v>
      </c>
      <c r="AE1421" s="68">
        <v>1.6923859848E-3</v>
      </c>
      <c r="AF1421" s="68">
        <v>2.4676921080000001E-3</v>
      </c>
      <c r="AG1421" s="68">
        <v>3.4192247628E-3</v>
      </c>
      <c r="AH1421" s="68" t="s">
        <v>370</v>
      </c>
    </row>
    <row r="1422" spans="1:34" s="68" customFormat="1" ht="14.5" x14ac:dyDescent="0.35">
      <c r="A1422" s="68" t="s">
        <v>832</v>
      </c>
      <c r="B1422" s="68" t="s">
        <v>41</v>
      </c>
      <c r="C1422" s="68" t="s">
        <v>45</v>
      </c>
      <c r="D1422" s="68" t="s">
        <v>43</v>
      </c>
      <c r="E1422" s="68" t="s">
        <v>46</v>
      </c>
      <c r="G1422" s="68" t="s">
        <v>14</v>
      </c>
      <c r="H1422" s="68" t="s">
        <v>1348</v>
      </c>
      <c r="I1422" s="68" t="s">
        <v>16</v>
      </c>
      <c r="J1422" s="68">
        <v>25</v>
      </c>
      <c r="V1422" s="68">
        <v>7.9473302478052501E-9</v>
      </c>
      <c r="W1422" s="68">
        <v>1.267891585105104E-8</v>
      </c>
      <c r="X1422" s="68">
        <v>6.0343291200353091E-5</v>
      </c>
      <c r="Y1422" s="68">
        <v>7.6784378395564504E-5</v>
      </c>
      <c r="Z1422" s="68">
        <v>4.2151593596399699E-5</v>
      </c>
      <c r="AA1422" s="68">
        <v>1.9494020041611359E-5</v>
      </c>
      <c r="AB1422" s="68">
        <v>1.5075653215580849E-5</v>
      </c>
      <c r="AC1422" s="68">
        <v>5.5525866514256103E-7</v>
      </c>
      <c r="AD1422" s="68">
        <v>5.4627993173020498E-7</v>
      </c>
      <c r="AE1422" s="68">
        <v>3.2175893023959298E-7</v>
      </c>
      <c r="AF1422" s="68">
        <v>2.0169618883844819E-7</v>
      </c>
      <c r="AG1422" s="68">
        <v>3.7950352723685398E-7</v>
      </c>
      <c r="AH1422" s="68" t="s">
        <v>839</v>
      </c>
    </row>
    <row r="1423" spans="1:34" s="68" customFormat="1" ht="14.5" x14ac:dyDescent="0.35">
      <c r="A1423" s="68" t="s">
        <v>832</v>
      </c>
      <c r="B1423" s="68" t="s">
        <v>41</v>
      </c>
      <c r="C1423" s="68" t="s">
        <v>45</v>
      </c>
      <c r="D1423" s="68" t="s">
        <v>43</v>
      </c>
      <c r="E1423" s="68" t="s">
        <v>46</v>
      </c>
      <c r="G1423" s="68" t="s">
        <v>14</v>
      </c>
      <c r="H1423" s="68" t="s">
        <v>1349</v>
      </c>
      <c r="I1423" s="68" t="s">
        <v>16</v>
      </c>
      <c r="J1423" s="68">
        <v>25</v>
      </c>
      <c r="V1423" s="68">
        <v>2.5696367801236969E-7</v>
      </c>
      <c r="W1423" s="68">
        <v>4.0995161251731691E-7</v>
      </c>
      <c r="X1423" s="68">
        <v>1.9510997488114169E-3</v>
      </c>
      <c r="Y1423" s="68">
        <v>2.4826949014565849E-3</v>
      </c>
      <c r="Z1423" s="68">
        <v>1.36290152628359E-3</v>
      </c>
      <c r="AA1423" s="68">
        <v>6.3030664801210065E-4</v>
      </c>
      <c r="AB1423" s="68">
        <v>4.8744612063711423E-4</v>
      </c>
      <c r="AC1423" s="68">
        <v>1.7953363506276142E-5</v>
      </c>
      <c r="AD1423" s="68">
        <v>1.7663051125943299E-5</v>
      </c>
      <c r="AE1423" s="68">
        <v>1.040353874441351E-5</v>
      </c>
      <c r="AF1423" s="68">
        <v>6.5215101057764911E-6</v>
      </c>
      <c r="AG1423" s="68">
        <v>1.2270614047324949E-5</v>
      </c>
      <c r="AH1423" s="68" t="s">
        <v>839</v>
      </c>
    </row>
    <row r="1424" spans="1:34" s="68" customFormat="1" ht="14.5" x14ac:dyDescent="0.35">
      <c r="A1424" s="68" t="s">
        <v>832</v>
      </c>
      <c r="B1424" s="68" t="s">
        <v>68</v>
      </c>
      <c r="C1424" s="68" t="s">
        <v>45</v>
      </c>
      <c r="D1424" s="68" t="s">
        <v>57</v>
      </c>
      <c r="E1424" s="68" t="s">
        <v>69</v>
      </c>
      <c r="F1424" s="68" t="s">
        <v>70</v>
      </c>
      <c r="G1424" s="68" t="s">
        <v>14</v>
      </c>
      <c r="H1424" s="68" t="s">
        <v>15</v>
      </c>
      <c r="I1424" s="68" t="s">
        <v>16</v>
      </c>
      <c r="J1424" s="68">
        <v>25</v>
      </c>
      <c r="K1424" s="68">
        <v>9.0875112450396894E-3</v>
      </c>
      <c r="L1424" s="68">
        <v>9.0337972901785805E-3</v>
      </c>
      <c r="M1424" s="68">
        <v>8.9800833353174698E-3</v>
      </c>
      <c r="N1424" s="68">
        <v>8.9263693804563608E-3</v>
      </c>
      <c r="O1424" s="68">
        <v>8.8726554255952397E-3</v>
      </c>
      <c r="P1424" s="68">
        <v>8.8189414707341308E-3</v>
      </c>
      <c r="Q1424" s="68">
        <v>8.3242649503968008E-3</v>
      </c>
      <c r="R1424" s="68">
        <v>7.4859877853238298E-3</v>
      </c>
      <c r="S1424" s="68">
        <v>6.4801004133933403E-3</v>
      </c>
      <c r="T1424" s="68">
        <v>4.2944606849649996E-3</v>
      </c>
      <c r="U1424" s="68">
        <v>4.147958815E-3</v>
      </c>
      <c r="V1424" s="68">
        <v>5.7133989425898002E-3</v>
      </c>
      <c r="W1424" s="68">
        <v>4.5473900850000002E-3</v>
      </c>
      <c r="X1424" s="68">
        <v>4.8148346024609497E-3</v>
      </c>
      <c r="Y1424" s="68">
        <v>5.2882978574999998E-3</v>
      </c>
      <c r="Z1424" s="68">
        <v>4.9514086473250001E-3</v>
      </c>
      <c r="AA1424" s="68">
        <v>4.7126058045000004E-3</v>
      </c>
      <c r="AB1424" s="68">
        <v>5.4636436062999996E-3</v>
      </c>
      <c r="AC1424" s="68">
        <v>5.3697052034999996E-3</v>
      </c>
      <c r="AD1424" s="68">
        <v>5.3502139471000004E-3</v>
      </c>
      <c r="AE1424" s="68">
        <v>4.2651716745E-3</v>
      </c>
      <c r="AF1424" s="68">
        <v>4.0645998250000001E-3</v>
      </c>
      <c r="AG1424" s="68">
        <v>5.0245916325000004E-3</v>
      </c>
      <c r="AH1424" s="68" t="s">
        <v>464</v>
      </c>
    </row>
    <row r="1425" spans="1:34" s="68" customFormat="1" ht="14.5" x14ac:dyDescent="0.35">
      <c r="A1425" s="68" t="s">
        <v>832</v>
      </c>
      <c r="B1425" s="68" t="s">
        <v>41</v>
      </c>
      <c r="C1425" s="68" t="s">
        <v>45</v>
      </c>
      <c r="D1425" s="68" t="s">
        <v>43</v>
      </c>
      <c r="E1425" s="68" t="s">
        <v>46</v>
      </c>
      <c r="G1425" s="68" t="s">
        <v>14</v>
      </c>
      <c r="H1425" s="68" t="s">
        <v>1348</v>
      </c>
      <c r="I1425" s="68" t="s">
        <v>17</v>
      </c>
      <c r="J1425" s="68">
        <v>1</v>
      </c>
      <c r="V1425" s="68">
        <v>1.83781477285716E-5</v>
      </c>
      <c r="W1425" s="68">
        <v>2.708874820298046E-5</v>
      </c>
      <c r="X1425" s="68">
        <v>9.2239480518665692E-3</v>
      </c>
      <c r="Y1425" s="68">
        <v>8.7565630715195995E-3</v>
      </c>
      <c r="Z1425" s="68">
        <v>5.0412037450123801E-3</v>
      </c>
      <c r="AA1425" s="68">
        <v>3.4846573957200001E-3</v>
      </c>
      <c r="AB1425" s="68">
        <v>2.681300529285972E-3</v>
      </c>
      <c r="AC1425" s="68">
        <v>1.2634452029144129E-3</v>
      </c>
      <c r="AD1425" s="68">
        <v>1.26349957893345E-3</v>
      </c>
      <c r="AE1425" s="68">
        <v>7.3251983596047906E-4</v>
      </c>
      <c r="AF1425" s="68">
        <v>4.57419683454666E-4</v>
      </c>
      <c r="AG1425" s="68">
        <v>8.6484074673403492E-4</v>
      </c>
      <c r="AH1425" s="68" t="s">
        <v>839</v>
      </c>
    </row>
    <row r="1426" spans="1:34" s="68" customFormat="1" ht="14.5" x14ac:dyDescent="0.35">
      <c r="A1426" s="68" t="s">
        <v>832</v>
      </c>
      <c r="B1426" s="68" t="s">
        <v>41</v>
      </c>
      <c r="C1426" s="68" t="s">
        <v>45</v>
      </c>
      <c r="D1426" s="68" t="s">
        <v>43</v>
      </c>
      <c r="E1426" s="68" t="s">
        <v>46</v>
      </c>
      <c r="G1426" s="68" t="s">
        <v>14</v>
      </c>
      <c r="H1426" s="68" t="s">
        <v>1349</v>
      </c>
      <c r="I1426" s="68" t="s">
        <v>17</v>
      </c>
      <c r="J1426" s="68">
        <v>1</v>
      </c>
      <c r="V1426" s="68">
        <v>5.9422677655714834E-4</v>
      </c>
      <c r="W1426" s="68">
        <v>8.7586952522970157E-4</v>
      </c>
      <c r="X1426" s="68">
        <v>0.2982409870103524</v>
      </c>
      <c r="Y1426" s="68">
        <v>0.28312887264580039</v>
      </c>
      <c r="Z1426" s="68">
        <v>0.16299892108873359</v>
      </c>
      <c r="AA1426" s="68">
        <v>0.11267058912828</v>
      </c>
      <c r="AB1426" s="68">
        <v>8.6695383780246424E-2</v>
      </c>
      <c r="AC1426" s="68">
        <v>4.085139489423268E-2</v>
      </c>
      <c r="AD1426" s="68">
        <v>4.0853153052181547E-2</v>
      </c>
      <c r="AE1426" s="68">
        <v>2.3684808029388819E-2</v>
      </c>
      <c r="AF1426" s="68">
        <v>1.4789903098367529E-2</v>
      </c>
      <c r="AG1426" s="68">
        <v>2.7963184144400469E-2</v>
      </c>
      <c r="AH1426" s="68" t="s">
        <v>839</v>
      </c>
    </row>
    <row r="1427" spans="1:34" s="68" customFormat="1" ht="14.5" x14ac:dyDescent="0.35">
      <c r="A1427" s="68" t="s">
        <v>832</v>
      </c>
      <c r="B1427" s="68" t="s">
        <v>68</v>
      </c>
      <c r="C1427" s="68" t="s">
        <v>45</v>
      </c>
      <c r="D1427" s="68" t="s">
        <v>57</v>
      </c>
      <c r="E1427" s="68" t="s">
        <v>69</v>
      </c>
      <c r="F1427" s="68" t="s">
        <v>70</v>
      </c>
      <c r="G1427" s="68" t="s">
        <v>14</v>
      </c>
      <c r="H1427" s="68" t="s">
        <v>15</v>
      </c>
      <c r="I1427" s="68" t="s">
        <v>17</v>
      </c>
      <c r="J1427" s="68">
        <v>1</v>
      </c>
      <c r="K1427" s="68">
        <v>3.0864492737698499</v>
      </c>
      <c r="L1427" s="68">
        <v>3.0682060614642901</v>
      </c>
      <c r="M1427" s="68">
        <v>3.0499628491587298</v>
      </c>
      <c r="N1427" s="68">
        <v>3.0317196368531798</v>
      </c>
      <c r="O1427" s="68">
        <v>3.01347642454762</v>
      </c>
      <c r="P1427" s="68">
        <v>2.99523321224207</v>
      </c>
      <c r="Q1427" s="68">
        <v>2.8272230776984002</v>
      </c>
      <c r="R1427" s="68">
        <v>2.5425136696336201</v>
      </c>
      <c r="S1427" s="68">
        <v>2.2831933117676102</v>
      </c>
      <c r="T1427" s="68">
        <v>1.4318281438160001</v>
      </c>
      <c r="U1427" s="68">
        <v>1.423674187414</v>
      </c>
      <c r="V1427" s="68">
        <v>1.66470054231036</v>
      </c>
      <c r="W1427" s="68">
        <v>1.76308278714153</v>
      </c>
      <c r="X1427" s="68">
        <v>1.6885887624429201</v>
      </c>
      <c r="Y1427" s="68">
        <v>1.8404654276124399</v>
      </c>
      <c r="Z1427" s="68">
        <v>1.6587252189027</v>
      </c>
      <c r="AA1427" s="68">
        <v>1.67987630517346</v>
      </c>
      <c r="AB1427" s="68">
        <v>1.835006800927</v>
      </c>
      <c r="AC1427" s="68">
        <v>1.80931050899682</v>
      </c>
      <c r="AD1427" s="68">
        <v>1.8724793856752899</v>
      </c>
      <c r="AE1427" s="68">
        <v>1.5464255284324999</v>
      </c>
      <c r="AF1427" s="68">
        <v>1.5580025432984299</v>
      </c>
      <c r="AG1427" s="68">
        <v>1.8661192278504499</v>
      </c>
      <c r="AH1427" s="68" t="s">
        <v>464</v>
      </c>
    </row>
    <row r="1428" spans="1:34" s="68" customFormat="1" ht="14.5" x14ac:dyDescent="0.35">
      <c r="A1428" s="68" t="s">
        <v>832</v>
      </c>
      <c r="B1428" s="68" t="s">
        <v>41</v>
      </c>
      <c r="C1428" s="68" t="s">
        <v>45</v>
      </c>
      <c r="D1428" s="68" t="s">
        <v>43</v>
      </c>
      <c r="E1428" s="68" t="s">
        <v>46</v>
      </c>
      <c r="G1428" s="68" t="s">
        <v>14</v>
      </c>
      <c r="H1428" s="68" t="s">
        <v>1348</v>
      </c>
      <c r="I1428" s="68" t="s">
        <v>18</v>
      </c>
      <c r="J1428" s="68">
        <v>298</v>
      </c>
      <c r="V1428" s="68">
        <v>9.4732176553838694E-9</v>
      </c>
      <c r="W1428" s="68">
        <v>1.5113267694452849E-8</v>
      </c>
      <c r="X1428" s="68">
        <v>4.9818343182381904E-6</v>
      </c>
      <c r="Y1428" s="68">
        <v>5.0090728736338197E-6</v>
      </c>
      <c r="Z1428" s="68">
        <v>2.7149427973266868E-6</v>
      </c>
      <c r="AA1428" s="68">
        <v>1.9072570233965969E-6</v>
      </c>
      <c r="AB1428" s="68">
        <v>1.472031315800061E-6</v>
      </c>
      <c r="AC1428" s="68">
        <v>7.0058187339537E-7</v>
      </c>
      <c r="AD1428" s="68">
        <v>6.8024379332034299E-7</v>
      </c>
      <c r="AE1428" s="68">
        <v>4.0959131601151802E-7</v>
      </c>
      <c r="AF1428" s="68">
        <v>2.5511066725543109E-7</v>
      </c>
      <c r="AG1428" s="68">
        <v>4.7679515352872689E-7</v>
      </c>
      <c r="AH1428" s="68" t="s">
        <v>839</v>
      </c>
    </row>
    <row r="1429" spans="1:34" s="68" customFormat="1" ht="14.5" x14ac:dyDescent="0.35">
      <c r="A1429" s="68" t="s">
        <v>832</v>
      </c>
      <c r="B1429" s="68" t="s">
        <v>41</v>
      </c>
      <c r="C1429" s="68" t="s">
        <v>45</v>
      </c>
      <c r="D1429" s="68" t="s">
        <v>43</v>
      </c>
      <c r="E1429" s="68" t="s">
        <v>46</v>
      </c>
      <c r="G1429" s="68" t="s">
        <v>14</v>
      </c>
      <c r="H1429" s="68" t="s">
        <v>1349</v>
      </c>
      <c r="I1429" s="68" t="s">
        <v>18</v>
      </c>
      <c r="J1429" s="68">
        <v>298</v>
      </c>
      <c r="V1429" s="68">
        <v>3.0630070419074509E-7</v>
      </c>
      <c r="W1429" s="68">
        <v>4.8866232212064204E-7</v>
      </c>
      <c r="X1429" s="68">
        <v>1.6107930962303479E-4</v>
      </c>
      <c r="Y1429" s="68">
        <v>1.6196002291416021E-4</v>
      </c>
      <c r="Z1429" s="68">
        <v>8.7783150446896216E-5</v>
      </c>
      <c r="AA1429" s="68">
        <v>6.1667977089823294E-5</v>
      </c>
      <c r="AB1429" s="68">
        <v>4.759567921086864E-5</v>
      </c>
      <c r="AC1429" s="68">
        <v>2.2652147239783631E-5</v>
      </c>
      <c r="AD1429" s="68">
        <v>2.1994549317357761E-5</v>
      </c>
      <c r="AE1429" s="68">
        <v>1.3243452551039079E-5</v>
      </c>
      <c r="AF1429" s="68">
        <v>8.2485782412589382E-6</v>
      </c>
      <c r="AG1429" s="68">
        <v>1.5416376630762171E-5</v>
      </c>
      <c r="AH1429" s="68" t="s">
        <v>839</v>
      </c>
    </row>
    <row r="1430" spans="1:34" s="68" customFormat="1" ht="14.5" x14ac:dyDescent="0.35">
      <c r="A1430" s="68" t="s">
        <v>832</v>
      </c>
      <c r="B1430" s="68" t="s">
        <v>68</v>
      </c>
      <c r="C1430" s="68" t="s">
        <v>45</v>
      </c>
      <c r="D1430" s="68" t="s">
        <v>57</v>
      </c>
      <c r="E1430" s="68" t="s">
        <v>69</v>
      </c>
      <c r="F1430" s="68" t="s">
        <v>70</v>
      </c>
      <c r="G1430" s="68" t="s">
        <v>14</v>
      </c>
      <c r="H1430" s="68" t="s">
        <v>15</v>
      </c>
      <c r="I1430" s="68" t="s">
        <v>18</v>
      </c>
      <c r="J1430" s="68">
        <v>298</v>
      </c>
      <c r="K1430" s="68">
        <v>1.5756092224127001E-2</v>
      </c>
      <c r="L1430" s="68">
        <v>1.56629619925714E-2</v>
      </c>
      <c r="M1430" s="68">
        <v>1.5569831761015901E-2</v>
      </c>
      <c r="N1430" s="68">
        <v>1.5476701529460299E-2</v>
      </c>
      <c r="O1430" s="68">
        <v>1.53835712979048E-2</v>
      </c>
      <c r="P1430" s="68">
        <v>1.5290441066349201E-2</v>
      </c>
      <c r="Q1430" s="68">
        <v>1.4432761921269801E-2</v>
      </c>
      <c r="R1430" s="68">
        <v>1.29793417310633E-2</v>
      </c>
      <c r="S1430" s="68">
        <v>1.12353159167489E-2</v>
      </c>
      <c r="T1430" s="68">
        <v>7.4458140166956703E-3</v>
      </c>
      <c r="U1430" s="68">
        <v>7.1918064108800004E-3</v>
      </c>
      <c r="V1430" s="68">
        <v>9.8993847848247891E-3</v>
      </c>
      <c r="W1430" s="68">
        <v>7.9032410974400006E-3</v>
      </c>
      <c r="X1430" s="68">
        <v>8.3480477761073996E-3</v>
      </c>
      <c r="Y1430" s="68">
        <v>9.1684593398400002E-3</v>
      </c>
      <c r="Z1430" s="68">
        <v>8.5844088837984008E-3</v>
      </c>
      <c r="AA1430" s="68">
        <v>8.1708016275840005E-3</v>
      </c>
      <c r="AB1430" s="68">
        <v>9.4729646235775997E-3</v>
      </c>
      <c r="AC1430" s="68">
        <v>9.3100925128319998E-3</v>
      </c>
      <c r="AD1430" s="68">
        <v>9.2762982180992007E-3</v>
      </c>
      <c r="AE1430" s="68">
        <v>7.3950321978240004E-3</v>
      </c>
      <c r="AF1430" s="68">
        <v>7.0472770784000003E-3</v>
      </c>
      <c r="AG1430" s="68">
        <v>8.7117283286400008E-3</v>
      </c>
      <c r="AH1430" s="68" t="s">
        <v>464</v>
      </c>
    </row>
    <row r="1431" spans="1:34" s="68" customFormat="1" ht="14.5" x14ac:dyDescent="0.35">
      <c r="A1431" s="68" t="s">
        <v>832</v>
      </c>
      <c r="B1431" s="68" t="s">
        <v>41</v>
      </c>
      <c r="C1431" s="68" t="s">
        <v>45</v>
      </c>
      <c r="D1431" s="68" t="s">
        <v>43</v>
      </c>
      <c r="E1431" s="68" t="s">
        <v>46</v>
      </c>
      <c r="G1431" s="68" t="s">
        <v>14</v>
      </c>
      <c r="H1431" s="68" t="s">
        <v>1361</v>
      </c>
      <c r="I1431" s="68" t="s">
        <v>16</v>
      </c>
      <c r="J1431" s="68">
        <v>25</v>
      </c>
      <c r="K1431" s="68">
        <v>2.0124318074546401E-11</v>
      </c>
      <c r="L1431" s="68">
        <v>2.4769481370361598E-11</v>
      </c>
      <c r="M1431" s="68">
        <v>2.0132038881750599E-12</v>
      </c>
      <c r="O1431" s="68">
        <v>2.61642053809588E-14</v>
      </c>
      <c r="P1431" s="68">
        <v>9.7291121294254207E-14</v>
      </c>
      <c r="T1431" s="68">
        <v>2.7946532502760799E-11</v>
      </c>
      <c r="U1431" s="68">
        <v>1.0256115219138379E-11</v>
      </c>
      <c r="V1431" s="68">
        <v>1.7033736067631059E-11</v>
      </c>
      <c r="W1431" s="68">
        <v>1.177912378381738E-11</v>
      </c>
      <c r="X1431" s="68">
        <v>1.352875623202086E-10</v>
      </c>
      <c r="Y1431" s="68">
        <v>1.3197256064661679E-10</v>
      </c>
      <c r="Z1431" s="68">
        <v>2.07276342252562E-10</v>
      </c>
      <c r="AA1431" s="68">
        <v>8.7710144904920991E-10</v>
      </c>
      <c r="AB1431" s="68">
        <v>5.2447460991855198E-10</v>
      </c>
      <c r="AC1431" s="68">
        <v>7.2403780820231596E-10</v>
      </c>
      <c r="AD1431" s="68">
        <v>9.3793713360610402E-10</v>
      </c>
      <c r="AE1431" s="68">
        <v>1.0837150604952901E-9</v>
      </c>
      <c r="AF1431" s="68">
        <v>5.5255456575666004E-10</v>
      </c>
      <c r="AG1431" s="68">
        <v>6.6652827154231405E-10</v>
      </c>
      <c r="AH1431" s="68" t="s">
        <v>1112</v>
      </c>
    </row>
    <row r="1432" spans="1:34" s="68" customFormat="1" ht="14.5" x14ac:dyDescent="0.35">
      <c r="A1432" s="68" t="s">
        <v>832</v>
      </c>
      <c r="B1432" s="68" t="s">
        <v>41</v>
      </c>
      <c r="C1432" s="68" t="s">
        <v>45</v>
      </c>
      <c r="D1432" s="68" t="s">
        <v>43</v>
      </c>
      <c r="E1432" s="68" t="s">
        <v>46</v>
      </c>
      <c r="G1432" s="68" t="s">
        <v>14</v>
      </c>
      <c r="H1432" s="68" t="s">
        <v>1362</v>
      </c>
      <c r="I1432" s="68" t="s">
        <v>16</v>
      </c>
      <c r="J1432" s="68">
        <v>25</v>
      </c>
      <c r="K1432" s="68">
        <v>5.0310795186366007E-11</v>
      </c>
      <c r="L1432" s="68">
        <v>6.1923703425904004E-11</v>
      </c>
      <c r="M1432" s="68">
        <v>5.0330097204376506E-12</v>
      </c>
      <c r="O1432" s="68">
        <v>6.5410513452396998E-14</v>
      </c>
      <c r="P1432" s="68">
        <v>2.4322780323563552E-13</v>
      </c>
      <c r="T1432" s="68">
        <v>6.9866331256902002E-11</v>
      </c>
      <c r="U1432" s="68">
        <v>2.5640288047845949E-11</v>
      </c>
      <c r="V1432" s="68">
        <v>4.2584340169077651E-11</v>
      </c>
      <c r="W1432" s="68">
        <v>2.9447809459543447E-11</v>
      </c>
      <c r="X1432" s="68">
        <v>3.3821890580052149E-10</v>
      </c>
      <c r="Y1432" s="68">
        <v>3.2993140161654211E-10</v>
      </c>
      <c r="Z1432" s="68">
        <v>5.1819085563140509E-10</v>
      </c>
      <c r="AA1432" s="68">
        <v>2.1927536226230252E-9</v>
      </c>
      <c r="AB1432" s="68">
        <v>1.31118652479638E-9</v>
      </c>
      <c r="AC1432" s="68">
        <v>1.8100945205057899E-9</v>
      </c>
      <c r="AD1432" s="68">
        <v>2.3448428340152599E-9</v>
      </c>
      <c r="AE1432" s="68">
        <v>2.7092876512382252E-9</v>
      </c>
      <c r="AF1432" s="68">
        <v>1.38138641439165E-9</v>
      </c>
      <c r="AG1432" s="68">
        <v>1.6663206788557851E-9</v>
      </c>
      <c r="AH1432" s="68" t="s">
        <v>1112</v>
      </c>
    </row>
    <row r="1433" spans="1:34" s="68" customFormat="1" ht="14.5" x14ac:dyDescent="0.35">
      <c r="A1433" s="68" t="s">
        <v>832</v>
      </c>
      <c r="B1433" s="68" t="s">
        <v>41</v>
      </c>
      <c r="C1433" s="68" t="s">
        <v>45</v>
      </c>
      <c r="D1433" s="68" t="s">
        <v>43</v>
      </c>
      <c r="E1433" s="68" t="s">
        <v>46</v>
      </c>
      <c r="G1433" s="68" t="s">
        <v>14</v>
      </c>
      <c r="H1433" s="68" t="s">
        <v>1363</v>
      </c>
      <c r="I1433" s="68" t="s">
        <v>16</v>
      </c>
      <c r="J1433" s="68">
        <v>25</v>
      </c>
      <c r="K1433" s="68">
        <v>9.0559431335458803E-11</v>
      </c>
      <c r="L1433" s="68">
        <v>1.1146266616662719E-10</v>
      </c>
      <c r="M1433" s="68">
        <v>9.0594174967877705E-12</v>
      </c>
      <c r="O1433" s="68">
        <v>1.177389242143146E-13</v>
      </c>
      <c r="P1433" s="68">
        <v>4.3781004582414388E-13</v>
      </c>
      <c r="T1433" s="68">
        <v>1.2575939626242359E-10</v>
      </c>
      <c r="U1433" s="68">
        <v>4.6152518486122708E-11</v>
      </c>
      <c r="V1433" s="68">
        <v>7.6651812304339768E-11</v>
      </c>
      <c r="W1433" s="68">
        <v>5.3006057027178213E-11</v>
      </c>
      <c r="X1433" s="68">
        <v>6.0879403044093864E-10</v>
      </c>
      <c r="Y1433" s="68">
        <v>5.9387652290977565E-10</v>
      </c>
      <c r="Z1433" s="68">
        <v>9.3274354013652893E-10</v>
      </c>
      <c r="AA1433" s="68">
        <v>3.946956520721445E-9</v>
      </c>
      <c r="AB1433" s="68">
        <v>2.3601357446334842E-9</v>
      </c>
      <c r="AC1433" s="68">
        <v>3.258170136910422E-9</v>
      </c>
      <c r="AD1433" s="68">
        <v>4.2207171012274684E-9</v>
      </c>
      <c r="AE1433" s="68">
        <v>4.8767177722288054E-9</v>
      </c>
      <c r="AF1433" s="68">
        <v>2.4864955459049699E-9</v>
      </c>
      <c r="AG1433" s="68">
        <v>2.9993772219404132E-9</v>
      </c>
      <c r="AH1433" s="68" t="s">
        <v>1112</v>
      </c>
    </row>
    <row r="1434" spans="1:34" s="68" customFormat="1" ht="14.5" x14ac:dyDescent="0.35">
      <c r="A1434" s="68" t="s">
        <v>832</v>
      </c>
      <c r="B1434" s="68" t="s">
        <v>41</v>
      </c>
      <c r="C1434" s="68" t="s">
        <v>45</v>
      </c>
      <c r="D1434" s="68" t="s">
        <v>43</v>
      </c>
      <c r="E1434" s="68" t="s">
        <v>46</v>
      </c>
      <c r="G1434" s="68" t="s">
        <v>14</v>
      </c>
      <c r="H1434" s="68" t="s">
        <v>1364</v>
      </c>
      <c r="I1434" s="68" t="s">
        <v>16</v>
      </c>
      <c r="J1434" s="68">
        <v>25</v>
      </c>
      <c r="K1434" s="68">
        <v>1.0062159037273201E-9</v>
      </c>
      <c r="L1434" s="68">
        <v>1.23847406851808E-9</v>
      </c>
      <c r="M1434" s="68">
        <v>1.0066019440875301E-10</v>
      </c>
      <c r="O1434" s="68">
        <v>1.30821026904794E-12</v>
      </c>
      <c r="P1434" s="68">
        <v>4.8645560647127099E-12</v>
      </c>
      <c r="T1434" s="68">
        <v>1.39732662513804E-9</v>
      </c>
      <c r="U1434" s="68">
        <v>5.1280576095691897E-10</v>
      </c>
      <c r="V1434" s="68">
        <v>8.5168680338155301E-10</v>
      </c>
      <c r="W1434" s="68">
        <v>5.8895618919086897E-10</v>
      </c>
      <c r="X1434" s="68">
        <v>6.7643781160104298E-9</v>
      </c>
      <c r="Y1434" s="68">
        <v>6.5986280323308404E-9</v>
      </c>
      <c r="Z1434" s="68">
        <v>1.0363817112628101E-8</v>
      </c>
      <c r="AA1434" s="68">
        <v>4.3855072452460497E-8</v>
      </c>
      <c r="AB1434" s="68">
        <v>2.62237304959276E-8</v>
      </c>
      <c r="AC1434" s="68">
        <v>3.6201890410115797E-8</v>
      </c>
      <c r="AD1434" s="68">
        <v>4.6896856680305199E-8</v>
      </c>
      <c r="AE1434" s="68">
        <v>5.4185753024764501E-8</v>
      </c>
      <c r="AF1434" s="68">
        <v>2.7627728287832999E-8</v>
      </c>
      <c r="AG1434" s="68">
        <v>3.3326413577115701E-8</v>
      </c>
      <c r="AH1434" s="68" t="s">
        <v>1112</v>
      </c>
    </row>
    <row r="1435" spans="1:34" s="68" customFormat="1" ht="14.5" x14ac:dyDescent="0.35">
      <c r="A1435" s="68" t="s">
        <v>832</v>
      </c>
      <c r="B1435" s="68" t="s">
        <v>41</v>
      </c>
      <c r="C1435" s="68" t="s">
        <v>45</v>
      </c>
      <c r="D1435" s="68" t="s">
        <v>43</v>
      </c>
      <c r="E1435" s="68" t="s">
        <v>46</v>
      </c>
      <c r="G1435" s="68" t="s">
        <v>14</v>
      </c>
      <c r="H1435" s="68" t="s">
        <v>1365</v>
      </c>
      <c r="I1435" s="68" t="s">
        <v>16</v>
      </c>
      <c r="J1435" s="68">
        <v>25</v>
      </c>
      <c r="K1435" s="68">
        <v>1.0062159037273201E-9</v>
      </c>
      <c r="L1435" s="68">
        <v>1.23847406851808E-9</v>
      </c>
      <c r="M1435" s="68">
        <v>1.0066019440875301E-10</v>
      </c>
      <c r="O1435" s="68">
        <v>1.30821026904794E-12</v>
      </c>
      <c r="P1435" s="68">
        <v>4.8645560647127099E-12</v>
      </c>
      <c r="T1435" s="68">
        <v>1.39732662513804E-9</v>
      </c>
      <c r="U1435" s="68">
        <v>5.1280576095691897E-10</v>
      </c>
      <c r="V1435" s="68">
        <v>8.5168680338155301E-10</v>
      </c>
      <c r="W1435" s="68">
        <v>5.8895618919086897E-10</v>
      </c>
      <c r="X1435" s="68">
        <v>6.7643781160104298E-9</v>
      </c>
      <c r="Y1435" s="68">
        <v>6.5986280323308404E-9</v>
      </c>
      <c r="Z1435" s="68">
        <v>1.0363817112628101E-8</v>
      </c>
      <c r="AA1435" s="68">
        <v>4.3855072452460497E-8</v>
      </c>
      <c r="AB1435" s="68">
        <v>2.62237304959276E-8</v>
      </c>
      <c r="AC1435" s="68">
        <v>3.6201890410115797E-8</v>
      </c>
      <c r="AD1435" s="68">
        <v>4.6896856680305199E-8</v>
      </c>
      <c r="AE1435" s="68">
        <v>5.4185753024764501E-8</v>
      </c>
      <c r="AF1435" s="68">
        <v>2.7627728287832999E-8</v>
      </c>
      <c r="AG1435" s="68">
        <v>3.3326413577115701E-8</v>
      </c>
      <c r="AH1435" s="68" t="s">
        <v>1112</v>
      </c>
    </row>
    <row r="1436" spans="1:34" s="68" customFormat="1" ht="14.5" x14ac:dyDescent="0.35">
      <c r="A1436" s="68" t="s">
        <v>832</v>
      </c>
      <c r="B1436" s="68" t="s">
        <v>68</v>
      </c>
      <c r="C1436" s="68" t="s">
        <v>45</v>
      </c>
      <c r="D1436" s="68" t="s">
        <v>57</v>
      </c>
      <c r="E1436" s="68" t="s">
        <v>69</v>
      </c>
      <c r="F1436" s="68" t="s">
        <v>70</v>
      </c>
      <c r="G1436" s="68" t="s">
        <v>14</v>
      </c>
      <c r="H1436" s="68" t="s">
        <v>21</v>
      </c>
      <c r="I1436" s="68" t="s">
        <v>16</v>
      </c>
      <c r="J1436" s="68">
        <v>25</v>
      </c>
      <c r="K1436" s="68">
        <v>4.9123605524848999E-6</v>
      </c>
      <c r="L1436" s="68">
        <v>4.0955954549445697E-6</v>
      </c>
      <c r="M1436" s="68">
        <v>3.2782228029389298E-6</v>
      </c>
      <c r="N1436" s="68">
        <v>2.4643906440718301E-6</v>
      </c>
      <c r="O1436" s="68">
        <v>1.64770235457245E-6</v>
      </c>
      <c r="P1436" s="68">
        <v>8.3107919455231703E-7</v>
      </c>
      <c r="Q1436" s="68">
        <v>8.2877765552819E-7</v>
      </c>
      <c r="R1436" s="68">
        <v>8.0920171868580997E-7</v>
      </c>
      <c r="S1436" s="68">
        <v>7.9416615330628096E-7</v>
      </c>
      <c r="T1436" s="68">
        <v>1.5156691845161301E-8</v>
      </c>
      <c r="U1436" s="68">
        <v>3.1142257428990601E-7</v>
      </c>
      <c r="AH1436" s="68" t="s">
        <v>466</v>
      </c>
    </row>
    <row r="1437" spans="1:34" s="68" customFormat="1" ht="14.5" x14ac:dyDescent="0.35">
      <c r="A1437" s="68" t="s">
        <v>832</v>
      </c>
      <c r="B1437" s="68" t="s">
        <v>41</v>
      </c>
      <c r="C1437" s="68" t="s">
        <v>45</v>
      </c>
      <c r="D1437" s="68" t="s">
        <v>43</v>
      </c>
      <c r="E1437" s="68" t="s">
        <v>46</v>
      </c>
      <c r="G1437" s="68" t="s">
        <v>14</v>
      </c>
      <c r="H1437" s="68" t="s">
        <v>1361</v>
      </c>
      <c r="I1437" s="68" t="s">
        <v>18</v>
      </c>
      <c r="J1437" s="68">
        <v>298</v>
      </c>
      <c r="K1437" s="68">
        <v>4.79763742897188E-11</v>
      </c>
      <c r="L1437" s="68">
        <v>5.9050443586942195E-11</v>
      </c>
      <c r="M1437" s="68">
        <v>4.7994780694093203E-12</v>
      </c>
      <c r="O1437" s="68">
        <v>6.2375465628205808E-14</v>
      </c>
      <c r="P1437" s="68">
        <v>2.3194203316550198E-13</v>
      </c>
      <c r="T1437" s="68">
        <v>6.66245334865816E-11</v>
      </c>
      <c r="U1437" s="68">
        <v>2.44505786824258E-11</v>
      </c>
      <c r="V1437" s="68">
        <v>4.0608426785232402E-11</v>
      </c>
      <c r="W1437" s="68">
        <v>2.7865595202599199E-11</v>
      </c>
      <c r="X1437" s="68">
        <v>3.2224087914605798E-10</v>
      </c>
      <c r="Y1437" s="68">
        <v>3.1452033041124798E-10</v>
      </c>
      <c r="Z1437" s="68">
        <v>4.94146799930108E-10</v>
      </c>
      <c r="AA1437" s="68">
        <v>2.0910098545333201E-9</v>
      </c>
      <c r="AB1437" s="68">
        <v>1.2503474700458279E-9</v>
      </c>
      <c r="AC1437" s="68">
        <v>1.726106134754324E-9</v>
      </c>
      <c r="AD1437" s="68">
        <v>2.2360421265169598E-9</v>
      </c>
      <c r="AE1437" s="68">
        <v>2.5835767042207801E-9</v>
      </c>
      <c r="AF1437" s="68">
        <v>1.3172900847638761E-9</v>
      </c>
      <c r="AG1437" s="68">
        <v>1.589003399356876E-9</v>
      </c>
      <c r="AH1437" s="68" t="s">
        <v>1112</v>
      </c>
    </row>
    <row r="1438" spans="1:34" s="68" customFormat="1" ht="14.5" x14ac:dyDescent="0.35">
      <c r="A1438" s="68" t="s">
        <v>832</v>
      </c>
      <c r="B1438" s="68" t="s">
        <v>41</v>
      </c>
      <c r="C1438" s="68" t="s">
        <v>45</v>
      </c>
      <c r="D1438" s="68" t="s">
        <v>43</v>
      </c>
      <c r="E1438" s="68" t="s">
        <v>46</v>
      </c>
      <c r="G1438" s="68" t="s">
        <v>14</v>
      </c>
      <c r="H1438" s="68" t="s">
        <v>1362</v>
      </c>
      <c r="I1438" s="68" t="s">
        <v>18</v>
      </c>
      <c r="J1438" s="68">
        <v>298</v>
      </c>
      <c r="K1438" s="68">
        <v>1.19940935724297E-10</v>
      </c>
      <c r="L1438" s="68">
        <v>1.4762610896735551E-10</v>
      </c>
      <c r="M1438" s="68">
        <v>1.1998695173523299E-11</v>
      </c>
      <c r="O1438" s="68">
        <v>1.559386640705145E-13</v>
      </c>
      <c r="P1438" s="68">
        <v>5.7985508291375506E-13</v>
      </c>
      <c r="T1438" s="68">
        <v>1.6656133371645399E-10</v>
      </c>
      <c r="U1438" s="68">
        <v>6.1126446706064507E-11</v>
      </c>
      <c r="V1438" s="68">
        <v>1.0152106696308099E-10</v>
      </c>
      <c r="W1438" s="68">
        <v>6.9663988006498005E-11</v>
      </c>
      <c r="X1438" s="68">
        <v>8.0560219786514493E-10</v>
      </c>
      <c r="Y1438" s="68">
        <v>7.8630082602812007E-10</v>
      </c>
      <c r="Z1438" s="68">
        <v>1.23536699982527E-9</v>
      </c>
      <c r="AA1438" s="68">
        <v>5.2275246363333E-9</v>
      </c>
      <c r="AB1438" s="68">
        <v>3.12586867511457E-9</v>
      </c>
      <c r="AC1438" s="68">
        <v>4.3152653368858102E-9</v>
      </c>
      <c r="AD1438" s="68">
        <v>5.5901053162924004E-9</v>
      </c>
      <c r="AE1438" s="68">
        <v>6.4589417605519508E-9</v>
      </c>
      <c r="AF1438" s="68">
        <v>3.293225211909691E-9</v>
      </c>
      <c r="AG1438" s="68">
        <v>3.9725084983921907E-9</v>
      </c>
      <c r="AH1438" s="68" t="s">
        <v>1112</v>
      </c>
    </row>
    <row r="1439" spans="1:34" s="68" customFormat="1" ht="14.5" x14ac:dyDescent="0.35">
      <c r="A1439" s="68" t="s">
        <v>832</v>
      </c>
      <c r="B1439" s="68" t="s">
        <v>41</v>
      </c>
      <c r="C1439" s="68" t="s">
        <v>45</v>
      </c>
      <c r="D1439" s="68" t="s">
        <v>43</v>
      </c>
      <c r="E1439" s="68" t="s">
        <v>46</v>
      </c>
      <c r="G1439" s="68" t="s">
        <v>14</v>
      </c>
      <c r="H1439" s="68" t="s">
        <v>1363</v>
      </c>
      <c r="I1439" s="68" t="s">
        <v>18</v>
      </c>
      <c r="J1439" s="68">
        <v>298</v>
      </c>
      <c r="K1439" s="68">
        <v>2.1589368430373459E-10</v>
      </c>
      <c r="L1439" s="68">
        <v>2.6572699614123992E-10</v>
      </c>
      <c r="M1439" s="68">
        <v>2.1597651312341942E-11</v>
      </c>
      <c r="O1439" s="68">
        <v>2.8068959532692609E-13</v>
      </c>
      <c r="P1439" s="68">
        <v>1.0437391492447589E-12</v>
      </c>
      <c r="T1439" s="68">
        <v>2.9981040068961721E-10</v>
      </c>
      <c r="U1439" s="68">
        <v>1.100276040709161E-10</v>
      </c>
      <c r="V1439" s="68">
        <v>1.8273792053354581E-10</v>
      </c>
      <c r="W1439" s="68">
        <v>1.253951784116964E-10</v>
      </c>
      <c r="X1439" s="68">
        <v>1.450083956157261E-9</v>
      </c>
      <c r="Y1439" s="68">
        <v>1.4153414868506159E-9</v>
      </c>
      <c r="Z1439" s="68">
        <v>2.223660599685486E-9</v>
      </c>
      <c r="AA1439" s="68">
        <v>9.4095443453999401E-9</v>
      </c>
      <c r="AB1439" s="68">
        <v>5.6265636152062262E-9</v>
      </c>
      <c r="AC1439" s="68">
        <v>7.7674776063944579E-9</v>
      </c>
      <c r="AD1439" s="68">
        <v>1.006218956932632E-8</v>
      </c>
      <c r="AE1439" s="68">
        <v>1.162609516899351E-8</v>
      </c>
      <c r="AF1439" s="68">
        <v>5.9278053814374419E-9</v>
      </c>
      <c r="AG1439" s="68">
        <v>7.1505152971059423E-9</v>
      </c>
      <c r="AH1439" s="68" t="s">
        <v>1112</v>
      </c>
    </row>
    <row r="1440" spans="1:34" s="68" customFormat="1" ht="14.5" x14ac:dyDescent="0.35">
      <c r="A1440" s="68" t="s">
        <v>832</v>
      </c>
      <c r="B1440" s="68" t="s">
        <v>41</v>
      </c>
      <c r="C1440" s="68" t="s">
        <v>45</v>
      </c>
      <c r="D1440" s="68" t="s">
        <v>43</v>
      </c>
      <c r="E1440" s="68" t="s">
        <v>46</v>
      </c>
      <c r="G1440" s="68" t="s">
        <v>14</v>
      </c>
      <c r="H1440" s="68" t="s">
        <v>1364</v>
      </c>
      <c r="I1440" s="68" t="s">
        <v>18</v>
      </c>
      <c r="J1440" s="68">
        <v>298</v>
      </c>
      <c r="K1440" s="68">
        <v>2.3988187144859399E-9</v>
      </c>
      <c r="L1440" s="68">
        <v>2.9525221793471099E-9</v>
      </c>
      <c r="M1440" s="68">
        <v>2.3997390347046599E-10</v>
      </c>
      <c r="O1440" s="68">
        <v>3.1187732814102902E-12</v>
      </c>
      <c r="P1440" s="68">
        <v>1.15971016582751E-11</v>
      </c>
      <c r="T1440" s="68">
        <v>3.3312266743290801E-9</v>
      </c>
      <c r="U1440" s="68">
        <v>1.22252893412129E-9</v>
      </c>
      <c r="V1440" s="68">
        <v>2.03042133926162E-9</v>
      </c>
      <c r="W1440" s="68">
        <v>1.3932797601299599E-9</v>
      </c>
      <c r="X1440" s="68">
        <v>1.6112043957302899E-8</v>
      </c>
      <c r="Y1440" s="68">
        <v>1.5726016520562401E-8</v>
      </c>
      <c r="Z1440" s="68">
        <v>2.47073399965054E-8</v>
      </c>
      <c r="AA1440" s="68">
        <v>1.04550492726666E-7</v>
      </c>
      <c r="AB1440" s="68">
        <v>6.2517373502291404E-8</v>
      </c>
      <c r="AC1440" s="68">
        <v>8.6305306737716201E-8</v>
      </c>
      <c r="AD1440" s="68">
        <v>1.11802106325848E-7</v>
      </c>
      <c r="AE1440" s="68">
        <v>1.2917883521103901E-7</v>
      </c>
      <c r="AF1440" s="68">
        <v>6.5864504238193806E-8</v>
      </c>
      <c r="AG1440" s="68">
        <v>7.9450169967843805E-8</v>
      </c>
      <c r="AH1440" s="68" t="s">
        <v>1112</v>
      </c>
    </row>
    <row r="1441" spans="1:34" s="68" customFormat="1" ht="14.5" x14ac:dyDescent="0.35">
      <c r="A1441" s="68" t="s">
        <v>832</v>
      </c>
      <c r="B1441" s="68" t="s">
        <v>41</v>
      </c>
      <c r="C1441" s="68" t="s">
        <v>45</v>
      </c>
      <c r="D1441" s="68" t="s">
        <v>43</v>
      </c>
      <c r="E1441" s="68" t="s">
        <v>46</v>
      </c>
      <c r="G1441" s="68" t="s">
        <v>14</v>
      </c>
      <c r="H1441" s="68" t="s">
        <v>1365</v>
      </c>
      <c r="I1441" s="68" t="s">
        <v>18</v>
      </c>
      <c r="J1441" s="68">
        <v>298</v>
      </c>
      <c r="K1441" s="68">
        <v>2.3988187144859399E-9</v>
      </c>
      <c r="L1441" s="68">
        <v>2.9525221793471099E-9</v>
      </c>
      <c r="M1441" s="68">
        <v>2.3997390347046599E-10</v>
      </c>
      <c r="O1441" s="68">
        <v>3.1187732814102902E-12</v>
      </c>
      <c r="P1441" s="68">
        <v>1.15971016582751E-11</v>
      </c>
      <c r="T1441" s="68">
        <v>3.3312266743290801E-9</v>
      </c>
      <c r="U1441" s="68">
        <v>1.22252893412129E-9</v>
      </c>
      <c r="V1441" s="68">
        <v>2.03042133926162E-9</v>
      </c>
      <c r="W1441" s="68">
        <v>1.3932797601299599E-9</v>
      </c>
      <c r="X1441" s="68">
        <v>1.6112043957302899E-8</v>
      </c>
      <c r="Y1441" s="68">
        <v>1.5726016520562401E-8</v>
      </c>
      <c r="Z1441" s="68">
        <v>2.47073399965054E-8</v>
      </c>
      <c r="AA1441" s="68">
        <v>1.04550492726666E-7</v>
      </c>
      <c r="AB1441" s="68">
        <v>6.2517373502291404E-8</v>
      </c>
      <c r="AC1441" s="68">
        <v>8.6305306737716201E-8</v>
      </c>
      <c r="AD1441" s="68">
        <v>1.11802106325848E-7</v>
      </c>
      <c r="AE1441" s="68">
        <v>1.2917883521103901E-7</v>
      </c>
      <c r="AF1441" s="68">
        <v>6.5864504238193806E-8</v>
      </c>
      <c r="AG1441" s="68">
        <v>7.9450169967843805E-8</v>
      </c>
      <c r="AH1441" s="68" t="s">
        <v>1112</v>
      </c>
    </row>
    <row r="1442" spans="1:34" s="68" customFormat="1" ht="14.5" x14ac:dyDescent="0.35">
      <c r="A1442" s="68" t="s">
        <v>832</v>
      </c>
      <c r="B1442" s="68" t="s">
        <v>68</v>
      </c>
      <c r="C1442" s="68" t="s">
        <v>45</v>
      </c>
      <c r="D1442" s="68" t="s">
        <v>57</v>
      </c>
      <c r="E1442" s="68" t="s">
        <v>69</v>
      </c>
      <c r="F1442" s="68" t="s">
        <v>70</v>
      </c>
      <c r="G1442" s="68" t="s">
        <v>14</v>
      </c>
      <c r="H1442" s="68" t="s">
        <v>21</v>
      </c>
      <c r="I1442" s="68" t="s">
        <v>17</v>
      </c>
      <c r="J1442" s="68">
        <v>1</v>
      </c>
      <c r="K1442" s="68">
        <v>4.8442424861571097E-3</v>
      </c>
      <c r="L1442" s="68">
        <v>4.0388031979693402E-3</v>
      </c>
      <c r="M1442" s="68">
        <v>3.2327647800715099E-3</v>
      </c>
      <c r="N1442" s="68">
        <v>2.4302177604740298E-3</v>
      </c>
      <c r="O1442" s="68">
        <v>1.62485421525571E-3</v>
      </c>
      <c r="P1442" s="68">
        <v>8.1955489638785804E-4</v>
      </c>
      <c r="Q1442" s="68">
        <v>8.1728527203819899E-4</v>
      </c>
      <c r="R1442" s="68">
        <v>7.9798078818670004E-4</v>
      </c>
      <c r="S1442" s="68">
        <v>7.7404727700955498E-4</v>
      </c>
      <c r="T1442" s="68">
        <v>1.3972422137195301E-5</v>
      </c>
      <c r="U1442" s="68">
        <v>3.0353320212138699E-4</v>
      </c>
      <c r="AH1442" s="68" t="s">
        <v>466</v>
      </c>
    </row>
    <row r="1443" spans="1:34" s="68" customFormat="1" ht="14.5" x14ac:dyDescent="0.35">
      <c r="A1443" s="68" t="s">
        <v>832</v>
      </c>
      <c r="B1443" s="68" t="s">
        <v>41</v>
      </c>
      <c r="C1443" s="68" t="s">
        <v>45</v>
      </c>
      <c r="D1443" s="68" t="s">
        <v>43</v>
      </c>
      <c r="E1443" s="68" t="s">
        <v>46</v>
      </c>
      <c r="G1443" s="68" t="s">
        <v>14</v>
      </c>
      <c r="H1443" s="68" t="s">
        <v>1366</v>
      </c>
      <c r="I1443" s="68" t="s">
        <v>16</v>
      </c>
      <c r="J1443" s="68">
        <v>25</v>
      </c>
      <c r="K1443" s="68">
        <v>2.1837619199999999E-4</v>
      </c>
      <c r="L1443" s="68">
        <v>1.7600239999999959E-4</v>
      </c>
      <c r="M1443" s="68">
        <v>1.032571519999996E-4</v>
      </c>
      <c r="N1443" s="68">
        <v>1.046097760000004E-4</v>
      </c>
      <c r="O1443" s="68">
        <v>1.9452339967999919E-4</v>
      </c>
      <c r="P1443" s="68">
        <v>2.4922461584000002E-4</v>
      </c>
      <c r="Q1443" s="68">
        <v>2.5513845216E-4</v>
      </c>
      <c r="R1443" s="68">
        <v>2.5559155200000002E-4</v>
      </c>
      <c r="S1443" s="68">
        <v>2.4335457599999999E-4</v>
      </c>
      <c r="T1443" s="68">
        <v>1.8790049793836861E-4</v>
      </c>
      <c r="U1443" s="68">
        <v>1.5954436755882421E-4</v>
      </c>
      <c r="V1443" s="68">
        <v>2.1319984304282599E-4</v>
      </c>
      <c r="W1443" s="68">
        <v>2.9777636313810399E-5</v>
      </c>
      <c r="X1443" s="68">
        <v>1.1804474818832381E-4</v>
      </c>
      <c r="Y1443" s="68">
        <v>8.8829817105143E-5</v>
      </c>
      <c r="Z1443" s="68">
        <v>9.1194194915014001E-5</v>
      </c>
      <c r="AA1443" s="68">
        <v>1.5316771513774799E-4</v>
      </c>
      <c r="AB1443" s="68">
        <v>1.6472877575430221E-4</v>
      </c>
      <c r="AC1443" s="68">
        <v>1.58058228615107E-4</v>
      </c>
      <c r="AD1443" s="68">
        <v>9.3992005308579603E-5</v>
      </c>
      <c r="AE1443" s="68">
        <v>1.1366975288308779E-4</v>
      </c>
      <c r="AF1443" s="68">
        <v>1.124838818200162E-4</v>
      </c>
      <c r="AG1443" s="68">
        <v>9.3646879479221401E-5</v>
      </c>
      <c r="AH1443" s="68" t="s">
        <v>365</v>
      </c>
    </row>
    <row r="1444" spans="1:34" s="68" customFormat="1" ht="14.5" x14ac:dyDescent="0.35">
      <c r="A1444" s="68" t="s">
        <v>832</v>
      </c>
      <c r="B1444" s="68" t="s">
        <v>41</v>
      </c>
      <c r="C1444" s="68" t="s">
        <v>45</v>
      </c>
      <c r="D1444" s="68" t="s">
        <v>43</v>
      </c>
      <c r="E1444" s="68" t="s">
        <v>46</v>
      </c>
      <c r="G1444" s="68" t="s">
        <v>14</v>
      </c>
      <c r="H1444" s="68" t="s">
        <v>1367</v>
      </c>
      <c r="I1444" s="68" t="s">
        <v>16</v>
      </c>
      <c r="J1444" s="68">
        <v>25</v>
      </c>
      <c r="K1444" s="68">
        <v>5.4594048E-4</v>
      </c>
      <c r="L1444" s="68">
        <v>4.4000599999999908E-4</v>
      </c>
      <c r="M1444" s="68">
        <v>2.5814287999999897E-4</v>
      </c>
      <c r="N1444" s="68">
        <v>2.6152444000000102E-4</v>
      </c>
      <c r="O1444" s="68">
        <v>4.8630849919999798E-4</v>
      </c>
      <c r="P1444" s="68">
        <v>6.2306153960000005E-4</v>
      </c>
      <c r="Q1444" s="68">
        <v>6.3784613040000001E-4</v>
      </c>
      <c r="R1444" s="68">
        <v>6.3897888000000007E-4</v>
      </c>
      <c r="S1444" s="68">
        <v>6.0838644000000002E-4</v>
      </c>
      <c r="T1444" s="68">
        <v>4.6975124484592161E-4</v>
      </c>
      <c r="U1444" s="68">
        <v>3.9886091889706061E-4</v>
      </c>
      <c r="V1444" s="68">
        <v>5.3299960760706496E-4</v>
      </c>
      <c r="W1444" s="68">
        <v>7.4444090784526009E-5</v>
      </c>
      <c r="X1444" s="68">
        <v>2.951118704708095E-4</v>
      </c>
      <c r="Y1444" s="68">
        <v>2.220745427628575E-4</v>
      </c>
      <c r="Z1444" s="68">
        <v>2.27985487287535E-4</v>
      </c>
      <c r="AA1444" s="68">
        <v>3.8291928784436999E-4</v>
      </c>
      <c r="AB1444" s="68">
        <v>4.1182193938575548E-4</v>
      </c>
      <c r="AC1444" s="68">
        <v>3.9514557153776748E-4</v>
      </c>
      <c r="AD1444" s="68">
        <v>2.3498001327144899E-4</v>
      </c>
      <c r="AE1444" s="68">
        <v>2.8417438220771951E-4</v>
      </c>
      <c r="AF1444" s="68">
        <v>2.8120970455004053E-4</v>
      </c>
      <c r="AG1444" s="68">
        <v>2.341171986980535E-4</v>
      </c>
      <c r="AH1444" s="68" t="s">
        <v>365</v>
      </c>
    </row>
    <row r="1445" spans="1:34" s="68" customFormat="1" ht="14.5" x14ac:dyDescent="0.35">
      <c r="A1445" s="68" t="s">
        <v>832</v>
      </c>
      <c r="B1445" s="68" t="s">
        <v>41</v>
      </c>
      <c r="C1445" s="68" t="s">
        <v>45</v>
      </c>
      <c r="D1445" s="68" t="s">
        <v>43</v>
      </c>
      <c r="E1445" s="68" t="s">
        <v>46</v>
      </c>
      <c r="G1445" s="68" t="s">
        <v>14</v>
      </c>
      <c r="H1445" s="68" t="s">
        <v>1368</v>
      </c>
      <c r="I1445" s="68" t="s">
        <v>16</v>
      </c>
      <c r="J1445" s="68">
        <v>25</v>
      </c>
      <c r="K1445" s="68">
        <v>9.8269286399999987E-4</v>
      </c>
      <c r="L1445" s="68">
        <v>7.9201079999999821E-4</v>
      </c>
      <c r="M1445" s="68">
        <v>4.6465718399999817E-4</v>
      </c>
      <c r="N1445" s="68">
        <v>4.7074399200000181E-4</v>
      </c>
      <c r="O1445" s="68">
        <v>8.7535529855999636E-4</v>
      </c>
      <c r="P1445" s="68">
        <v>1.12151077128E-3</v>
      </c>
      <c r="Q1445" s="68">
        <v>1.1481230347199999E-3</v>
      </c>
      <c r="R1445" s="68">
        <v>1.150161984E-3</v>
      </c>
      <c r="S1445" s="68">
        <v>1.0950955919999999E-3</v>
      </c>
      <c r="T1445" s="68">
        <v>8.4555224072265867E-4</v>
      </c>
      <c r="U1445" s="68">
        <v>7.1794965401470899E-4</v>
      </c>
      <c r="V1445" s="68">
        <v>9.5939929369271695E-4</v>
      </c>
      <c r="W1445" s="68">
        <v>1.339993634121468E-4</v>
      </c>
      <c r="X1445" s="68">
        <v>5.3120136684745706E-4</v>
      </c>
      <c r="Y1445" s="68">
        <v>3.997341769731435E-4</v>
      </c>
      <c r="Z1445" s="68">
        <v>4.10373877117563E-4</v>
      </c>
      <c r="AA1445" s="68">
        <v>6.8925471811986602E-4</v>
      </c>
      <c r="AB1445" s="68">
        <v>7.4127949089435995E-4</v>
      </c>
      <c r="AC1445" s="68">
        <v>7.1126202876798154E-4</v>
      </c>
      <c r="AD1445" s="68">
        <v>4.2296402388860823E-4</v>
      </c>
      <c r="AE1445" s="68">
        <v>5.1151388797389505E-4</v>
      </c>
      <c r="AF1445" s="68">
        <v>5.0617746819007288E-4</v>
      </c>
      <c r="AG1445" s="68">
        <v>4.214109576564963E-4</v>
      </c>
      <c r="AH1445" s="68" t="s">
        <v>365</v>
      </c>
    </row>
    <row r="1446" spans="1:34" s="68" customFormat="1" ht="14.5" x14ac:dyDescent="0.35">
      <c r="A1446" s="68" t="s">
        <v>832</v>
      </c>
      <c r="B1446" s="68" t="s">
        <v>41</v>
      </c>
      <c r="C1446" s="68" t="s">
        <v>45</v>
      </c>
      <c r="D1446" s="68" t="s">
        <v>43</v>
      </c>
      <c r="E1446" s="68" t="s">
        <v>46</v>
      </c>
      <c r="G1446" s="68" t="s">
        <v>14</v>
      </c>
      <c r="H1446" s="68" t="s">
        <v>1369</v>
      </c>
      <c r="I1446" s="68" t="s">
        <v>16</v>
      </c>
      <c r="J1446" s="68">
        <v>25</v>
      </c>
      <c r="K1446" s="68">
        <v>1.0918809599999999E-2</v>
      </c>
      <c r="L1446" s="68">
        <v>8.8001199999999807E-3</v>
      </c>
      <c r="M1446" s="68">
        <v>5.1628575999999801E-3</v>
      </c>
      <c r="N1446" s="68">
        <v>5.2304888000000204E-3</v>
      </c>
      <c r="O1446" s="68">
        <v>9.7261699839999594E-3</v>
      </c>
      <c r="P1446" s="68">
        <v>1.2461230792000001E-2</v>
      </c>
      <c r="Q1446" s="68">
        <v>1.2756922608E-2</v>
      </c>
      <c r="R1446" s="68">
        <v>1.27795776E-2</v>
      </c>
      <c r="S1446" s="68">
        <v>1.2167728799999999E-2</v>
      </c>
      <c r="T1446" s="68">
        <v>9.3950248969184302E-3</v>
      </c>
      <c r="U1446" s="68">
        <v>7.9772183779412108E-3</v>
      </c>
      <c r="V1446" s="68">
        <v>1.06599921521413E-2</v>
      </c>
      <c r="W1446" s="68">
        <v>1.48888181569052E-3</v>
      </c>
      <c r="X1446" s="68">
        <v>5.9022374094161896E-3</v>
      </c>
      <c r="Y1446" s="68">
        <v>4.44149085525715E-3</v>
      </c>
      <c r="Z1446" s="68">
        <v>4.5597097457507002E-3</v>
      </c>
      <c r="AA1446" s="68">
        <v>7.6583857568874002E-3</v>
      </c>
      <c r="AB1446" s="68">
        <v>8.2364387877151106E-3</v>
      </c>
      <c r="AC1446" s="68">
        <v>7.9029114307553501E-3</v>
      </c>
      <c r="AD1446" s="68">
        <v>4.69960026542898E-3</v>
      </c>
      <c r="AE1446" s="68">
        <v>5.6834876441543896E-3</v>
      </c>
      <c r="AF1446" s="68">
        <v>5.6241940910008101E-3</v>
      </c>
      <c r="AG1446" s="68">
        <v>4.68234397396107E-3</v>
      </c>
      <c r="AH1446" s="68" t="s">
        <v>365</v>
      </c>
    </row>
    <row r="1447" spans="1:34" s="68" customFormat="1" ht="14.5" x14ac:dyDescent="0.35">
      <c r="A1447" s="68" t="s">
        <v>832</v>
      </c>
      <c r="B1447" s="68" t="s">
        <v>41</v>
      </c>
      <c r="C1447" s="68" t="s">
        <v>45</v>
      </c>
      <c r="D1447" s="68" t="s">
        <v>43</v>
      </c>
      <c r="E1447" s="68" t="s">
        <v>46</v>
      </c>
      <c r="G1447" s="68" t="s">
        <v>14</v>
      </c>
      <c r="H1447" s="68" t="s">
        <v>1370</v>
      </c>
      <c r="I1447" s="68" t="s">
        <v>16</v>
      </c>
      <c r="J1447" s="68">
        <v>25</v>
      </c>
      <c r="K1447" s="68">
        <v>1.0918809599999999E-2</v>
      </c>
      <c r="L1447" s="68">
        <v>8.8001199999999807E-3</v>
      </c>
      <c r="M1447" s="68">
        <v>5.1628575999999801E-3</v>
      </c>
      <c r="N1447" s="68">
        <v>5.2304888000000204E-3</v>
      </c>
      <c r="O1447" s="68">
        <v>9.7261699839999594E-3</v>
      </c>
      <c r="P1447" s="68">
        <v>1.2461230792000001E-2</v>
      </c>
      <c r="Q1447" s="68">
        <v>1.2756922608E-2</v>
      </c>
      <c r="R1447" s="68">
        <v>1.27795776E-2</v>
      </c>
      <c r="S1447" s="68">
        <v>1.2167728799999999E-2</v>
      </c>
      <c r="T1447" s="68">
        <v>9.3950248969184302E-3</v>
      </c>
      <c r="U1447" s="68">
        <v>7.9772183779412108E-3</v>
      </c>
      <c r="V1447" s="68">
        <v>1.06599921521413E-2</v>
      </c>
      <c r="W1447" s="68">
        <v>1.48888181569052E-3</v>
      </c>
      <c r="X1447" s="68">
        <v>5.9022374094161896E-3</v>
      </c>
      <c r="Y1447" s="68">
        <v>4.44149085525715E-3</v>
      </c>
      <c r="Z1447" s="68">
        <v>4.5597097457507002E-3</v>
      </c>
      <c r="AA1447" s="68">
        <v>7.6583857568874002E-3</v>
      </c>
      <c r="AB1447" s="68">
        <v>8.2364387877151106E-3</v>
      </c>
      <c r="AC1447" s="68">
        <v>7.9029114307553501E-3</v>
      </c>
      <c r="AD1447" s="68">
        <v>4.69960026542898E-3</v>
      </c>
      <c r="AE1447" s="68">
        <v>5.6834876441543896E-3</v>
      </c>
      <c r="AF1447" s="68">
        <v>5.6241940910008101E-3</v>
      </c>
      <c r="AG1447" s="68">
        <v>4.68234397396107E-3</v>
      </c>
      <c r="AH1447" s="68" t="s">
        <v>365</v>
      </c>
    </row>
    <row r="1448" spans="1:34" s="68" customFormat="1" ht="14.5" x14ac:dyDescent="0.35">
      <c r="A1448" s="68" t="s">
        <v>832</v>
      </c>
      <c r="B1448" s="68" t="s">
        <v>68</v>
      </c>
      <c r="C1448" s="68" t="s">
        <v>45</v>
      </c>
      <c r="D1448" s="68" t="s">
        <v>57</v>
      </c>
      <c r="E1448" s="68" t="s">
        <v>69</v>
      </c>
      <c r="F1448" s="68" t="s">
        <v>70</v>
      </c>
      <c r="G1448" s="68" t="s">
        <v>14</v>
      </c>
      <c r="H1448" s="68" t="s">
        <v>21</v>
      </c>
      <c r="I1448" s="68" t="s">
        <v>18</v>
      </c>
      <c r="J1448" s="68">
        <v>298</v>
      </c>
      <c r="K1448" s="68">
        <v>1.1711067557124E-5</v>
      </c>
      <c r="L1448" s="68">
        <v>9.7638995645878598E-6</v>
      </c>
      <c r="M1448" s="68">
        <v>7.8152831622064195E-6</v>
      </c>
      <c r="N1448" s="68">
        <v>5.8751072954672502E-6</v>
      </c>
      <c r="O1448" s="68">
        <v>3.9281224133007302E-6</v>
      </c>
      <c r="P1448" s="68">
        <v>1.9812927998127199E-6</v>
      </c>
      <c r="Q1448" s="68">
        <v>1.9758059307792101E-6</v>
      </c>
      <c r="R1448" s="68">
        <v>1.9291368973469699E-6</v>
      </c>
      <c r="S1448" s="68">
        <v>1.8932921094821699E-6</v>
      </c>
      <c r="T1448" s="68">
        <v>3.6133553358864399E-8</v>
      </c>
      <c r="U1448" s="68">
        <v>7.4243141710713698E-7</v>
      </c>
      <c r="AH1448" s="68" t="s">
        <v>466</v>
      </c>
    </row>
    <row r="1449" spans="1:34" s="68" customFormat="1" ht="14.5" x14ac:dyDescent="0.35">
      <c r="A1449" s="68" t="s">
        <v>832</v>
      </c>
      <c r="B1449" s="68" t="s">
        <v>41</v>
      </c>
      <c r="C1449" s="68" t="s">
        <v>45</v>
      </c>
      <c r="D1449" s="68" t="s">
        <v>43</v>
      </c>
      <c r="E1449" s="68" t="s">
        <v>46</v>
      </c>
      <c r="G1449" s="68" t="s">
        <v>14</v>
      </c>
      <c r="H1449" s="68" t="s">
        <v>1366</v>
      </c>
      <c r="I1449" s="68" t="s">
        <v>18</v>
      </c>
      <c r="J1449" s="68">
        <v>298</v>
      </c>
      <c r="K1449" s="68">
        <v>3.41649552384E-4</v>
      </c>
      <c r="L1449" s="68">
        <v>2.7535575479999998E-4</v>
      </c>
      <c r="M1449" s="68">
        <v>1.6154581430399939E-4</v>
      </c>
      <c r="N1449" s="68">
        <v>1.636619945520006E-4</v>
      </c>
      <c r="O1449" s="68">
        <v>3.0433185879935799E-4</v>
      </c>
      <c r="P1449" s="68">
        <v>3.8991191148168001E-4</v>
      </c>
      <c r="Q1449" s="68">
        <v>3.9916410840432E-4</v>
      </c>
      <c r="R1449" s="68">
        <v>3.9987298310400202E-4</v>
      </c>
      <c r="S1449" s="68">
        <v>3.8072823415200003E-4</v>
      </c>
      <c r="T1449" s="68">
        <v>2.9397032902457799E-4</v>
      </c>
      <c r="U1449" s="68">
        <v>2.4960716304578E-4</v>
      </c>
      <c r="V1449" s="68">
        <v>3.3355489227196401E-4</v>
      </c>
      <c r="W1449" s="68">
        <v>4.4492587810331002E-5</v>
      </c>
      <c r="X1449" s="68">
        <v>2.0858035096600399E-4</v>
      </c>
      <c r="Y1449" s="68">
        <v>1.5057277796091601E-4</v>
      </c>
      <c r="Z1449" s="68">
        <v>1.4267629089273761E-4</v>
      </c>
      <c r="AA1449" s="68">
        <v>2.39630890333006E-4</v>
      </c>
      <c r="AB1449" s="68">
        <v>2.5771816966760602E-4</v>
      </c>
      <c r="AC1449" s="68">
        <v>2.4728209866833401E-4</v>
      </c>
      <c r="AD1449" s="68">
        <v>1.470504923052728E-4</v>
      </c>
      <c r="AE1449" s="68">
        <v>1.77836328385591E-4</v>
      </c>
      <c r="AF1449" s="68">
        <v>1.759810331074154E-4</v>
      </c>
      <c r="AG1449" s="68">
        <v>1.4651054294524199E-4</v>
      </c>
      <c r="AH1449" s="68" t="s">
        <v>365</v>
      </c>
    </row>
    <row r="1450" spans="1:34" s="68" customFormat="1" ht="14.5" x14ac:dyDescent="0.35">
      <c r="A1450" s="68" t="s">
        <v>832</v>
      </c>
      <c r="B1450" s="68" t="s">
        <v>41</v>
      </c>
      <c r="C1450" s="68" t="s">
        <v>45</v>
      </c>
      <c r="D1450" s="68" t="s">
        <v>43</v>
      </c>
      <c r="E1450" s="68" t="s">
        <v>46</v>
      </c>
      <c r="G1450" s="68" t="s">
        <v>14</v>
      </c>
      <c r="H1450" s="68" t="s">
        <v>1367</v>
      </c>
      <c r="I1450" s="68" t="s">
        <v>18</v>
      </c>
      <c r="J1450" s="68">
        <v>298</v>
      </c>
      <c r="K1450" s="68">
        <v>8.5412388095999997E-4</v>
      </c>
      <c r="L1450" s="68">
        <v>6.8838938700000005E-4</v>
      </c>
      <c r="M1450" s="68">
        <v>4.0386453575999852E-4</v>
      </c>
      <c r="N1450" s="68">
        <v>4.091549863800015E-4</v>
      </c>
      <c r="O1450" s="68">
        <v>7.6082964699839505E-4</v>
      </c>
      <c r="P1450" s="68">
        <v>9.7477977870420003E-4</v>
      </c>
      <c r="Q1450" s="68">
        <v>9.9791027101080003E-4</v>
      </c>
      <c r="R1450" s="68">
        <v>9.9968245776000503E-4</v>
      </c>
      <c r="S1450" s="68">
        <v>9.5182058538000004E-4</v>
      </c>
      <c r="T1450" s="68">
        <v>7.3492582256144505E-4</v>
      </c>
      <c r="U1450" s="68">
        <v>6.2401790761445E-4</v>
      </c>
      <c r="V1450" s="68">
        <v>8.3388723067991013E-4</v>
      </c>
      <c r="W1450" s="68">
        <v>1.112314695258275E-4</v>
      </c>
      <c r="X1450" s="68">
        <v>5.2145087741501002E-4</v>
      </c>
      <c r="Y1450" s="68">
        <v>3.7643194490229003E-4</v>
      </c>
      <c r="Z1450" s="68">
        <v>3.5669072723184397E-4</v>
      </c>
      <c r="AA1450" s="68">
        <v>5.9907722583251496E-4</v>
      </c>
      <c r="AB1450" s="68">
        <v>6.4429542416901504E-4</v>
      </c>
      <c r="AC1450" s="68">
        <v>6.1820524667083505E-4</v>
      </c>
      <c r="AD1450" s="68">
        <v>3.6762623076318202E-4</v>
      </c>
      <c r="AE1450" s="68">
        <v>4.4459082096397749E-4</v>
      </c>
      <c r="AF1450" s="68">
        <v>4.3995258276853852E-4</v>
      </c>
      <c r="AG1450" s="68">
        <v>3.6627635736310511E-4</v>
      </c>
      <c r="AH1450" s="68" t="s">
        <v>365</v>
      </c>
    </row>
    <row r="1451" spans="1:34" s="68" customFormat="1" ht="14.5" x14ac:dyDescent="0.35">
      <c r="A1451" s="68" t="s">
        <v>832</v>
      </c>
      <c r="B1451" s="68" t="s">
        <v>41</v>
      </c>
      <c r="C1451" s="68" t="s">
        <v>45</v>
      </c>
      <c r="D1451" s="68" t="s">
        <v>43</v>
      </c>
      <c r="E1451" s="68" t="s">
        <v>46</v>
      </c>
      <c r="G1451" s="68" t="s">
        <v>14</v>
      </c>
      <c r="H1451" s="68" t="s">
        <v>1368</v>
      </c>
      <c r="I1451" s="68" t="s">
        <v>18</v>
      </c>
      <c r="J1451" s="68">
        <v>298</v>
      </c>
      <c r="K1451" s="68">
        <v>1.537422985728E-3</v>
      </c>
      <c r="L1451" s="68">
        <v>1.2391008965999999E-3</v>
      </c>
      <c r="M1451" s="68">
        <v>7.2695616436799725E-4</v>
      </c>
      <c r="N1451" s="68">
        <v>7.3647897548400265E-4</v>
      </c>
      <c r="O1451" s="68">
        <v>1.369493364597111E-3</v>
      </c>
      <c r="P1451" s="68">
        <v>1.7546036016675599E-3</v>
      </c>
      <c r="Q1451" s="68">
        <v>1.7962384878194399E-3</v>
      </c>
      <c r="R1451" s="68">
        <v>1.799428423968009E-3</v>
      </c>
      <c r="S1451" s="68">
        <v>1.713277053684E-3</v>
      </c>
      <c r="T1451" s="68">
        <v>1.322866480610601E-3</v>
      </c>
      <c r="U1451" s="68">
        <v>1.1232322337060101E-3</v>
      </c>
      <c r="V1451" s="68">
        <v>1.500997015223838E-3</v>
      </c>
      <c r="W1451" s="68">
        <v>2.002166451464895E-4</v>
      </c>
      <c r="X1451" s="68">
        <v>9.3861157934701784E-4</v>
      </c>
      <c r="Y1451" s="68">
        <v>6.7757750082412193E-4</v>
      </c>
      <c r="Z1451" s="68">
        <v>6.4204330901731924E-4</v>
      </c>
      <c r="AA1451" s="68">
        <v>1.078339006498527E-3</v>
      </c>
      <c r="AB1451" s="68">
        <v>1.1597317635042271E-3</v>
      </c>
      <c r="AC1451" s="68">
        <v>1.1127694440075031E-3</v>
      </c>
      <c r="AD1451" s="68">
        <v>6.6172721537372762E-4</v>
      </c>
      <c r="AE1451" s="68">
        <v>8.0026347773515954E-4</v>
      </c>
      <c r="AF1451" s="68">
        <v>7.9191464898336933E-4</v>
      </c>
      <c r="AG1451" s="68">
        <v>6.5929744325358898E-4</v>
      </c>
      <c r="AH1451" s="68" t="s">
        <v>365</v>
      </c>
    </row>
    <row r="1452" spans="1:34" s="68" customFormat="1" ht="14.5" x14ac:dyDescent="0.35">
      <c r="A1452" s="68" t="s">
        <v>832</v>
      </c>
      <c r="B1452" s="68" t="s">
        <v>41</v>
      </c>
      <c r="C1452" s="68" t="s">
        <v>45</v>
      </c>
      <c r="D1452" s="68" t="s">
        <v>43</v>
      </c>
      <c r="E1452" s="68" t="s">
        <v>46</v>
      </c>
      <c r="G1452" s="68" t="s">
        <v>14</v>
      </c>
      <c r="H1452" s="68" t="s">
        <v>1369</v>
      </c>
      <c r="I1452" s="68" t="s">
        <v>18</v>
      </c>
      <c r="J1452" s="68">
        <v>298</v>
      </c>
      <c r="K1452" s="68">
        <v>1.7082477619199999E-2</v>
      </c>
      <c r="L1452" s="68">
        <v>1.3767787740000001E-2</v>
      </c>
      <c r="M1452" s="68">
        <v>8.0772907151999696E-3</v>
      </c>
      <c r="N1452" s="68">
        <v>8.1830997276000298E-3</v>
      </c>
      <c r="O1452" s="68">
        <v>1.52165929399679E-2</v>
      </c>
      <c r="P1452" s="68">
        <v>1.9495595574084E-2</v>
      </c>
      <c r="Q1452" s="68">
        <v>1.9958205420216001E-2</v>
      </c>
      <c r="R1452" s="68">
        <v>1.9993649155200102E-2</v>
      </c>
      <c r="S1452" s="68">
        <v>1.9036411707599999E-2</v>
      </c>
      <c r="T1452" s="68">
        <v>1.46985164512289E-2</v>
      </c>
      <c r="U1452" s="68">
        <v>1.2480358152289E-2</v>
      </c>
      <c r="V1452" s="68">
        <v>1.6677744613598201E-2</v>
      </c>
      <c r="W1452" s="68">
        <v>2.2246293905165502E-3</v>
      </c>
      <c r="X1452" s="68">
        <v>1.0429017548300199E-2</v>
      </c>
      <c r="Y1452" s="68">
        <v>7.5286388980457999E-3</v>
      </c>
      <c r="Z1452" s="68">
        <v>7.1338145446368803E-3</v>
      </c>
      <c r="AA1452" s="68">
        <v>1.1981544516650299E-2</v>
      </c>
      <c r="AB1452" s="68">
        <v>1.2885908483380301E-2</v>
      </c>
      <c r="AC1452" s="68">
        <v>1.2364104933416701E-2</v>
      </c>
      <c r="AD1452" s="68">
        <v>7.3525246152636404E-3</v>
      </c>
      <c r="AE1452" s="68">
        <v>8.8918164192795506E-3</v>
      </c>
      <c r="AF1452" s="68">
        <v>8.7990516553707702E-3</v>
      </c>
      <c r="AG1452" s="68">
        <v>7.3255271472621002E-3</v>
      </c>
      <c r="AH1452" s="68" t="s">
        <v>365</v>
      </c>
    </row>
    <row r="1453" spans="1:34" s="68" customFormat="1" ht="14.5" x14ac:dyDescent="0.35">
      <c r="A1453" s="68" t="s">
        <v>832</v>
      </c>
      <c r="B1453" s="68" t="s">
        <v>41</v>
      </c>
      <c r="C1453" s="68" t="s">
        <v>45</v>
      </c>
      <c r="D1453" s="68" t="s">
        <v>43</v>
      </c>
      <c r="E1453" s="68" t="s">
        <v>46</v>
      </c>
      <c r="G1453" s="68" t="s">
        <v>14</v>
      </c>
      <c r="H1453" s="68" t="s">
        <v>1370</v>
      </c>
      <c r="I1453" s="68" t="s">
        <v>18</v>
      </c>
      <c r="J1453" s="68">
        <v>298</v>
      </c>
      <c r="K1453" s="68">
        <v>1.7082477619199999E-2</v>
      </c>
      <c r="L1453" s="68">
        <v>1.3767787740000001E-2</v>
      </c>
      <c r="M1453" s="68">
        <v>8.0772907151999696E-3</v>
      </c>
      <c r="N1453" s="68">
        <v>8.1830997276000298E-3</v>
      </c>
      <c r="O1453" s="68">
        <v>1.52165929399679E-2</v>
      </c>
      <c r="P1453" s="68">
        <v>1.9495595574084E-2</v>
      </c>
      <c r="Q1453" s="68">
        <v>1.9958205420216001E-2</v>
      </c>
      <c r="R1453" s="68">
        <v>1.9993649155200102E-2</v>
      </c>
      <c r="S1453" s="68">
        <v>1.9036411707599999E-2</v>
      </c>
      <c r="T1453" s="68">
        <v>1.46985164512289E-2</v>
      </c>
      <c r="U1453" s="68">
        <v>1.2480358152289E-2</v>
      </c>
      <c r="V1453" s="68">
        <v>1.6677744613598201E-2</v>
      </c>
      <c r="W1453" s="68">
        <v>2.2246293905165502E-3</v>
      </c>
      <c r="X1453" s="68">
        <v>1.0429017548300199E-2</v>
      </c>
      <c r="Y1453" s="68">
        <v>7.5286388980457999E-3</v>
      </c>
      <c r="Z1453" s="68">
        <v>7.1338145446368803E-3</v>
      </c>
      <c r="AA1453" s="68">
        <v>1.1981544516650299E-2</v>
      </c>
      <c r="AB1453" s="68">
        <v>1.2885908483380301E-2</v>
      </c>
      <c r="AC1453" s="68">
        <v>1.2364104933416701E-2</v>
      </c>
      <c r="AD1453" s="68">
        <v>7.3525246152636404E-3</v>
      </c>
      <c r="AE1453" s="68">
        <v>8.8918164192795506E-3</v>
      </c>
      <c r="AF1453" s="68">
        <v>8.7990516553707702E-3</v>
      </c>
      <c r="AG1453" s="68">
        <v>7.3255271472621002E-3</v>
      </c>
      <c r="AH1453" s="68" t="s">
        <v>365</v>
      </c>
    </row>
    <row r="1454" spans="1:34" s="68" customFormat="1" ht="14.5" x14ac:dyDescent="0.35">
      <c r="A1454" s="68" t="s">
        <v>832</v>
      </c>
      <c r="B1454" s="68" t="s">
        <v>68</v>
      </c>
      <c r="C1454" s="68" t="s">
        <v>45</v>
      </c>
      <c r="D1454" s="68" t="s">
        <v>57</v>
      </c>
      <c r="E1454" s="68" t="s">
        <v>69</v>
      </c>
      <c r="F1454" s="68" t="s">
        <v>70</v>
      </c>
      <c r="G1454" s="68" t="s">
        <v>14</v>
      </c>
      <c r="H1454" s="68" t="s">
        <v>50</v>
      </c>
      <c r="I1454" s="68" t="s">
        <v>16</v>
      </c>
      <c r="J1454" s="68">
        <v>25</v>
      </c>
      <c r="T1454" s="68">
        <v>3.3445659999999998E-8</v>
      </c>
      <c r="U1454" s="68">
        <v>2.8741457142857099E-8</v>
      </c>
      <c r="V1454" s="68">
        <v>6.6422399999999998E-12</v>
      </c>
      <c r="W1454" s="68">
        <v>4.2999575000000001E-8</v>
      </c>
      <c r="X1454" s="68">
        <v>4.6314449999999998E-8</v>
      </c>
      <c r="Y1454" s="68">
        <v>3.3708675E-8</v>
      </c>
      <c r="Z1454" s="68">
        <v>3.0978675000000001E-8</v>
      </c>
      <c r="AA1454" s="68">
        <v>4.4349629999999998E-8</v>
      </c>
      <c r="AB1454" s="68">
        <v>2.1252640499999999E-7</v>
      </c>
      <c r="AC1454" s="68">
        <v>2.7927900000000002E-8</v>
      </c>
      <c r="AD1454" s="68">
        <v>3.8376975000000002E-8</v>
      </c>
      <c r="AE1454" s="68">
        <v>1.75266E-8</v>
      </c>
      <c r="AF1454" s="68">
        <v>3.0515075E-8</v>
      </c>
      <c r="AG1454" s="68">
        <v>1.123395E-8</v>
      </c>
      <c r="AH1454" s="68" t="s">
        <v>467</v>
      </c>
    </row>
    <row r="1455" spans="1:34" s="68" customFormat="1" ht="14.5" x14ac:dyDescent="0.35">
      <c r="A1455" s="68" t="s">
        <v>832</v>
      </c>
      <c r="B1455" s="68" t="s">
        <v>41</v>
      </c>
      <c r="C1455" s="68" t="s">
        <v>45</v>
      </c>
      <c r="D1455" s="68" t="s">
        <v>43</v>
      </c>
      <c r="E1455" s="68" t="s">
        <v>46</v>
      </c>
      <c r="G1455" s="68" t="s">
        <v>14</v>
      </c>
      <c r="H1455" s="68" t="s">
        <v>1371</v>
      </c>
      <c r="I1455" s="68" t="s">
        <v>16</v>
      </c>
      <c r="J1455" s="68">
        <v>25</v>
      </c>
      <c r="W1455" s="68">
        <v>1.2397741845503659E-6</v>
      </c>
      <c r="X1455" s="68">
        <v>1.663716750866796E-6</v>
      </c>
      <c r="Y1455" s="68">
        <v>2.1618241381292198E-6</v>
      </c>
      <c r="Z1455" s="68">
        <v>1.9518795196777418E-6</v>
      </c>
      <c r="AA1455" s="68">
        <v>1.642652460703408E-6</v>
      </c>
      <c r="AB1455" s="68">
        <v>1.9698632639803299E-6</v>
      </c>
      <c r="AC1455" s="68">
        <v>2.2874704237139599E-6</v>
      </c>
      <c r="AD1455" s="68">
        <v>2.4320728649008799E-6</v>
      </c>
      <c r="AE1455" s="68">
        <v>2.4025667297132801E-6</v>
      </c>
      <c r="AF1455" s="68">
        <v>2.2616686680292198E-6</v>
      </c>
      <c r="AG1455" s="68">
        <v>2.3362751888878199E-6</v>
      </c>
      <c r="AH1455" s="68" t="s">
        <v>1028</v>
      </c>
    </row>
    <row r="1456" spans="1:34" s="68" customFormat="1" ht="14.5" x14ac:dyDescent="0.35">
      <c r="A1456" s="68" t="s">
        <v>832</v>
      </c>
      <c r="B1456" s="68" t="s">
        <v>41</v>
      </c>
      <c r="C1456" s="68" t="s">
        <v>45</v>
      </c>
      <c r="D1456" s="68" t="s">
        <v>43</v>
      </c>
      <c r="E1456" s="68" t="s">
        <v>46</v>
      </c>
      <c r="G1456" s="68" t="s">
        <v>14</v>
      </c>
      <c r="H1456" s="68" t="s">
        <v>1372</v>
      </c>
      <c r="I1456" s="68" t="s">
        <v>16</v>
      </c>
      <c r="J1456" s="68">
        <v>25</v>
      </c>
      <c r="W1456" s="68">
        <v>3.099435461375915E-6</v>
      </c>
      <c r="X1456" s="68">
        <v>4.1592918771669902E-6</v>
      </c>
      <c r="Y1456" s="68">
        <v>5.4045603453230503E-6</v>
      </c>
      <c r="Z1456" s="68">
        <v>4.8796987991943564E-6</v>
      </c>
      <c r="AA1456" s="68">
        <v>4.1066311517585204E-6</v>
      </c>
      <c r="AB1456" s="68">
        <v>4.924658159950825E-6</v>
      </c>
      <c r="AC1456" s="68">
        <v>5.7186760592849009E-6</v>
      </c>
      <c r="AD1456" s="68">
        <v>6.0801821622522008E-6</v>
      </c>
      <c r="AE1456" s="68">
        <v>6.0064168242832002E-6</v>
      </c>
      <c r="AF1456" s="68">
        <v>5.6541716700730506E-6</v>
      </c>
      <c r="AG1456" s="68">
        <v>5.8406879722195499E-6</v>
      </c>
      <c r="AH1456" s="68" t="s">
        <v>1028</v>
      </c>
    </row>
    <row r="1457" spans="1:34" s="68" customFormat="1" ht="14.5" x14ac:dyDescent="0.35">
      <c r="A1457" s="68" t="s">
        <v>832</v>
      </c>
      <c r="B1457" s="68" t="s">
        <v>41</v>
      </c>
      <c r="C1457" s="68" t="s">
        <v>45</v>
      </c>
      <c r="D1457" s="68" t="s">
        <v>43</v>
      </c>
      <c r="E1457" s="68" t="s">
        <v>46</v>
      </c>
      <c r="G1457" s="68" t="s">
        <v>14</v>
      </c>
      <c r="H1457" s="68" t="s">
        <v>1373</v>
      </c>
      <c r="I1457" s="68" t="s">
        <v>16</v>
      </c>
      <c r="J1457" s="68">
        <v>25</v>
      </c>
      <c r="W1457" s="68">
        <v>5.5789838304766469E-6</v>
      </c>
      <c r="X1457" s="68">
        <v>7.4867253789005817E-6</v>
      </c>
      <c r="Y1457" s="68">
        <v>9.7282086215814908E-6</v>
      </c>
      <c r="Z1457" s="68">
        <v>8.7834578385498383E-6</v>
      </c>
      <c r="AA1457" s="68">
        <v>7.391936073165336E-6</v>
      </c>
      <c r="AB1457" s="68">
        <v>8.8643846879114848E-6</v>
      </c>
      <c r="AC1457" s="68">
        <v>1.029361690671282E-5</v>
      </c>
      <c r="AD1457" s="68">
        <v>1.094432789205396E-5</v>
      </c>
      <c r="AE1457" s="68">
        <v>1.081155028370976E-5</v>
      </c>
      <c r="AF1457" s="68">
        <v>1.017750900613149E-5</v>
      </c>
      <c r="AG1457" s="68">
        <v>1.051323834999519E-5</v>
      </c>
      <c r="AH1457" s="68" t="s">
        <v>1028</v>
      </c>
    </row>
    <row r="1458" spans="1:34" s="68" customFormat="1" ht="14.5" x14ac:dyDescent="0.35">
      <c r="A1458" s="68" t="s">
        <v>832</v>
      </c>
      <c r="B1458" s="68" t="s">
        <v>41</v>
      </c>
      <c r="C1458" s="68" t="s">
        <v>45</v>
      </c>
      <c r="D1458" s="68" t="s">
        <v>43</v>
      </c>
      <c r="E1458" s="68" t="s">
        <v>46</v>
      </c>
      <c r="G1458" s="68" t="s">
        <v>14</v>
      </c>
      <c r="H1458" s="68" t="s">
        <v>1374</v>
      </c>
      <c r="I1458" s="68" t="s">
        <v>16</v>
      </c>
      <c r="J1458" s="68">
        <v>25</v>
      </c>
      <c r="W1458" s="68">
        <v>6.1988709227518297E-5</v>
      </c>
      <c r="X1458" s="68">
        <v>8.3185837543339801E-5</v>
      </c>
      <c r="Y1458" s="68">
        <v>1.0809120690646101E-4</v>
      </c>
      <c r="Z1458" s="68">
        <v>9.7593975983887104E-5</v>
      </c>
      <c r="AA1458" s="68">
        <v>8.2132623035170404E-5</v>
      </c>
      <c r="AB1458" s="68">
        <v>9.8493163199016496E-5</v>
      </c>
      <c r="AC1458" s="68">
        <v>1.14373521185698E-4</v>
      </c>
      <c r="AD1458" s="68">
        <v>1.21603643245044E-4</v>
      </c>
      <c r="AE1458" s="68">
        <v>1.20128336485664E-4</v>
      </c>
      <c r="AF1458" s="68">
        <v>1.13083433401461E-4</v>
      </c>
      <c r="AG1458" s="68">
        <v>1.1681375944439099E-4</v>
      </c>
      <c r="AH1458" s="68" t="s">
        <v>1028</v>
      </c>
    </row>
    <row r="1459" spans="1:34" s="68" customFormat="1" ht="14.5" x14ac:dyDescent="0.35">
      <c r="A1459" s="68" t="s">
        <v>832</v>
      </c>
      <c r="B1459" s="68" t="s">
        <v>41</v>
      </c>
      <c r="C1459" s="68" t="s">
        <v>45</v>
      </c>
      <c r="D1459" s="68" t="s">
        <v>43</v>
      </c>
      <c r="E1459" s="68" t="s">
        <v>46</v>
      </c>
      <c r="G1459" s="68" t="s">
        <v>14</v>
      </c>
      <c r="H1459" s="68" t="s">
        <v>1375</v>
      </c>
      <c r="I1459" s="68" t="s">
        <v>16</v>
      </c>
      <c r="J1459" s="68">
        <v>25</v>
      </c>
      <c r="W1459" s="68">
        <v>6.1988709227518297E-5</v>
      </c>
      <c r="X1459" s="68">
        <v>8.3185837543339801E-5</v>
      </c>
      <c r="Y1459" s="68">
        <v>1.0809120690646101E-4</v>
      </c>
      <c r="Z1459" s="68">
        <v>9.7593975983887104E-5</v>
      </c>
      <c r="AA1459" s="68">
        <v>8.2132623035170404E-5</v>
      </c>
      <c r="AB1459" s="68">
        <v>9.8493163199016496E-5</v>
      </c>
      <c r="AC1459" s="68">
        <v>1.14373521185698E-4</v>
      </c>
      <c r="AD1459" s="68">
        <v>1.21603643245044E-4</v>
      </c>
      <c r="AE1459" s="68">
        <v>1.20128336485664E-4</v>
      </c>
      <c r="AF1459" s="68">
        <v>1.13083433401461E-4</v>
      </c>
      <c r="AG1459" s="68">
        <v>1.1681375944439099E-4</v>
      </c>
      <c r="AH1459" s="68" t="s">
        <v>1028</v>
      </c>
    </row>
    <row r="1460" spans="1:34" s="68" customFormat="1" ht="14.5" x14ac:dyDescent="0.35">
      <c r="A1460" s="68" t="s">
        <v>832</v>
      </c>
      <c r="B1460" s="68" t="s">
        <v>68</v>
      </c>
      <c r="C1460" s="68" t="s">
        <v>45</v>
      </c>
      <c r="D1460" s="68" t="s">
        <v>57</v>
      </c>
      <c r="E1460" s="68" t="s">
        <v>69</v>
      </c>
      <c r="F1460" s="68" t="s">
        <v>70</v>
      </c>
      <c r="G1460" s="68" t="s">
        <v>14</v>
      </c>
      <c r="H1460" s="68" t="s">
        <v>50</v>
      </c>
      <c r="I1460" s="68" t="s">
        <v>17</v>
      </c>
      <c r="J1460" s="68">
        <v>1</v>
      </c>
      <c r="T1460" s="68">
        <v>2.8102999999999998E-5</v>
      </c>
      <c r="U1460" s="68">
        <v>2.4135159611428599E-5</v>
      </c>
      <c r="V1460" s="68">
        <v>2.1639999999999999E-5</v>
      </c>
      <c r="W1460" s="68">
        <v>3.7973101145231002E-5</v>
      </c>
      <c r="X1460" s="68">
        <v>4.0936974510709198E-5</v>
      </c>
      <c r="Y1460" s="68">
        <v>2.51189440992107E-5</v>
      </c>
      <c r="Z1460" s="68">
        <v>2.6805034556422101E-5</v>
      </c>
      <c r="AA1460" s="68">
        <v>4.13799120885296E-5</v>
      </c>
      <c r="AB1460" s="68">
        <v>1.7756036057586799E-4</v>
      </c>
      <c r="AC1460" s="68">
        <v>2.58029532230813E-5</v>
      </c>
      <c r="AD1460" s="68">
        <v>2.9516097011176398E-5</v>
      </c>
      <c r="AE1460" s="68">
        <v>1.3871946944876301E-5</v>
      </c>
      <c r="AF1460" s="68">
        <v>2.5423894726241799E-5</v>
      </c>
      <c r="AG1460" s="68">
        <v>9.7687384212344694E-6</v>
      </c>
      <c r="AH1460" s="68" t="s">
        <v>467</v>
      </c>
    </row>
    <row r="1461" spans="1:34" s="68" customFormat="1" ht="14.5" x14ac:dyDescent="0.35">
      <c r="A1461" s="68" t="s">
        <v>832</v>
      </c>
      <c r="B1461" s="68" t="s">
        <v>41</v>
      </c>
      <c r="C1461" s="68" t="s">
        <v>45</v>
      </c>
      <c r="D1461" s="68" t="s">
        <v>43</v>
      </c>
      <c r="E1461" s="68" t="s">
        <v>46</v>
      </c>
      <c r="G1461" s="68" t="s">
        <v>14</v>
      </c>
      <c r="H1461" s="68" t="s">
        <v>1371</v>
      </c>
      <c r="I1461" s="68" t="s">
        <v>18</v>
      </c>
      <c r="J1461" s="68">
        <v>298</v>
      </c>
      <c r="W1461" s="68">
        <v>2.9094400668425999E-6</v>
      </c>
      <c r="X1461" s="68">
        <v>3.9043272848520799E-6</v>
      </c>
      <c r="Y1461" s="68">
        <v>5.0732607961237997E-6</v>
      </c>
      <c r="Z1461" s="68">
        <v>4.5805732629965406E-6</v>
      </c>
      <c r="AA1461" s="68">
        <v>3.8551161307525604E-6</v>
      </c>
      <c r="AB1461" s="68">
        <v>4.6227652912210599E-6</v>
      </c>
      <c r="AC1461" s="68">
        <v>5.3681212168507186E-6</v>
      </c>
      <c r="AD1461" s="68">
        <v>5.6797521293940809E-6</v>
      </c>
      <c r="AE1461" s="68">
        <v>5.5619003301917193E-6</v>
      </c>
      <c r="AF1461" s="68">
        <v>5.2085436733037398E-6</v>
      </c>
      <c r="AG1461" s="68">
        <v>5.2876776712973003E-6</v>
      </c>
      <c r="AH1461" s="68" t="s">
        <v>1028</v>
      </c>
    </row>
    <row r="1462" spans="1:34" s="68" customFormat="1" ht="14.5" x14ac:dyDescent="0.35">
      <c r="A1462" s="68" t="s">
        <v>832</v>
      </c>
      <c r="B1462" s="68" t="s">
        <v>41</v>
      </c>
      <c r="C1462" s="68" t="s">
        <v>45</v>
      </c>
      <c r="D1462" s="68" t="s">
        <v>43</v>
      </c>
      <c r="E1462" s="68" t="s">
        <v>46</v>
      </c>
      <c r="G1462" s="68" t="s">
        <v>14</v>
      </c>
      <c r="H1462" s="68" t="s">
        <v>1372</v>
      </c>
      <c r="I1462" s="68" t="s">
        <v>18</v>
      </c>
      <c r="J1462" s="68">
        <v>298</v>
      </c>
      <c r="W1462" s="68">
        <v>7.2736001671065004E-6</v>
      </c>
      <c r="X1462" s="68">
        <v>9.7608182121302002E-6</v>
      </c>
      <c r="Y1462" s="68">
        <v>1.26831519903095E-5</v>
      </c>
      <c r="Z1462" s="68">
        <v>1.145143315749135E-5</v>
      </c>
      <c r="AA1462" s="68">
        <v>9.6377903268814006E-6</v>
      </c>
      <c r="AB1462" s="68">
        <v>1.155691322805265E-5</v>
      </c>
      <c r="AC1462" s="68">
        <v>1.34203030421268E-5</v>
      </c>
      <c r="AD1462" s="68">
        <v>1.41993803234852E-5</v>
      </c>
      <c r="AE1462" s="68">
        <v>1.39047508254793E-5</v>
      </c>
      <c r="AF1462" s="68">
        <v>1.3021359183259351E-5</v>
      </c>
      <c r="AG1462" s="68">
        <v>1.3219194178243249E-5</v>
      </c>
      <c r="AH1462" s="68" t="s">
        <v>1028</v>
      </c>
    </row>
    <row r="1463" spans="1:34" s="68" customFormat="1" ht="14.5" x14ac:dyDescent="0.35">
      <c r="A1463" s="68" t="s">
        <v>832</v>
      </c>
      <c r="B1463" s="68" t="s">
        <v>41</v>
      </c>
      <c r="C1463" s="68" t="s">
        <v>45</v>
      </c>
      <c r="D1463" s="68" t="s">
        <v>43</v>
      </c>
      <c r="E1463" s="68" t="s">
        <v>46</v>
      </c>
      <c r="G1463" s="68" t="s">
        <v>14</v>
      </c>
      <c r="H1463" s="68" t="s">
        <v>1373</v>
      </c>
      <c r="I1463" s="68" t="s">
        <v>18</v>
      </c>
      <c r="J1463" s="68">
        <v>298</v>
      </c>
      <c r="W1463" s="68">
        <v>1.30924803007917E-5</v>
      </c>
      <c r="X1463" s="68">
        <v>1.756947278183436E-5</v>
      </c>
      <c r="Y1463" s="68">
        <v>2.28296735825571E-5</v>
      </c>
      <c r="Z1463" s="68">
        <v>2.061257968348443E-5</v>
      </c>
      <c r="AA1463" s="68">
        <v>1.7348022588386521E-5</v>
      </c>
      <c r="AB1463" s="68">
        <v>2.0802443810494768E-5</v>
      </c>
      <c r="AC1463" s="68">
        <v>2.415654547582824E-5</v>
      </c>
      <c r="AD1463" s="68">
        <v>2.5558884582273362E-5</v>
      </c>
      <c r="AE1463" s="68">
        <v>2.5028551485862739E-5</v>
      </c>
      <c r="AF1463" s="68">
        <v>2.3438446529866829E-5</v>
      </c>
      <c r="AG1463" s="68">
        <v>2.379454952083785E-5</v>
      </c>
      <c r="AH1463" s="68" t="s">
        <v>1028</v>
      </c>
    </row>
    <row r="1464" spans="1:34" s="68" customFormat="1" ht="14.5" x14ac:dyDescent="0.35">
      <c r="A1464" s="68" t="s">
        <v>832</v>
      </c>
      <c r="B1464" s="68" t="s">
        <v>41</v>
      </c>
      <c r="C1464" s="68" t="s">
        <v>45</v>
      </c>
      <c r="D1464" s="68" t="s">
        <v>43</v>
      </c>
      <c r="E1464" s="68" t="s">
        <v>46</v>
      </c>
      <c r="G1464" s="68" t="s">
        <v>14</v>
      </c>
      <c r="H1464" s="68" t="s">
        <v>1374</v>
      </c>
      <c r="I1464" s="68" t="s">
        <v>18</v>
      </c>
      <c r="J1464" s="68">
        <v>298</v>
      </c>
      <c r="W1464" s="68">
        <v>1.4547200334212999E-4</v>
      </c>
      <c r="X1464" s="68">
        <v>1.95216364242604E-4</v>
      </c>
      <c r="Y1464" s="68">
        <v>2.5366303980618997E-4</v>
      </c>
      <c r="Z1464" s="68">
        <v>2.2902866314982701E-4</v>
      </c>
      <c r="AA1464" s="68">
        <v>1.9275580653762799E-4</v>
      </c>
      <c r="AB1464" s="68">
        <v>2.3113826456105301E-4</v>
      </c>
      <c r="AC1464" s="68">
        <v>2.6840606084253598E-4</v>
      </c>
      <c r="AD1464" s="68">
        <v>2.8398760646970402E-4</v>
      </c>
      <c r="AE1464" s="68">
        <v>2.7809501650958597E-4</v>
      </c>
      <c r="AF1464" s="68">
        <v>2.6042718366518699E-4</v>
      </c>
      <c r="AG1464" s="68">
        <v>2.6438388356486502E-4</v>
      </c>
      <c r="AH1464" s="68" t="s">
        <v>1028</v>
      </c>
    </row>
    <row r="1465" spans="1:34" s="68" customFormat="1" ht="14.5" x14ac:dyDescent="0.35">
      <c r="A1465" s="68" t="s">
        <v>832</v>
      </c>
      <c r="B1465" s="68" t="s">
        <v>41</v>
      </c>
      <c r="C1465" s="68" t="s">
        <v>45</v>
      </c>
      <c r="D1465" s="68" t="s">
        <v>43</v>
      </c>
      <c r="E1465" s="68" t="s">
        <v>46</v>
      </c>
      <c r="G1465" s="68" t="s">
        <v>14</v>
      </c>
      <c r="H1465" s="68" t="s">
        <v>1375</v>
      </c>
      <c r="I1465" s="68" t="s">
        <v>18</v>
      </c>
      <c r="J1465" s="68">
        <v>298</v>
      </c>
      <c r="W1465" s="68">
        <v>1.4547200334212999E-4</v>
      </c>
      <c r="X1465" s="68">
        <v>1.95216364242604E-4</v>
      </c>
      <c r="Y1465" s="68">
        <v>2.5366303980618997E-4</v>
      </c>
      <c r="Z1465" s="68">
        <v>2.2902866314982701E-4</v>
      </c>
      <c r="AA1465" s="68">
        <v>1.9275580653762799E-4</v>
      </c>
      <c r="AB1465" s="68">
        <v>2.3113826456105301E-4</v>
      </c>
      <c r="AC1465" s="68">
        <v>2.6840606084253598E-4</v>
      </c>
      <c r="AD1465" s="68">
        <v>2.8398760646970402E-4</v>
      </c>
      <c r="AE1465" s="68">
        <v>2.7809501650958597E-4</v>
      </c>
      <c r="AF1465" s="68">
        <v>2.6042718366518699E-4</v>
      </c>
      <c r="AG1465" s="68">
        <v>2.6438388356486502E-4</v>
      </c>
      <c r="AH1465" s="68" t="s">
        <v>1028</v>
      </c>
    </row>
    <row r="1466" spans="1:34" s="68" customFormat="1" ht="14.5" x14ac:dyDescent="0.35">
      <c r="A1466" s="68" t="s">
        <v>832</v>
      </c>
      <c r="B1466" s="68" t="s">
        <v>68</v>
      </c>
      <c r="C1466" s="68" t="s">
        <v>45</v>
      </c>
      <c r="D1466" s="68" t="s">
        <v>57</v>
      </c>
      <c r="E1466" s="68" t="s">
        <v>69</v>
      </c>
      <c r="F1466" s="68" t="s">
        <v>70</v>
      </c>
      <c r="G1466" s="68" t="s">
        <v>14</v>
      </c>
      <c r="H1466" s="68" t="s">
        <v>50</v>
      </c>
      <c r="I1466" s="68" t="s">
        <v>18</v>
      </c>
      <c r="J1466" s="68">
        <v>298</v>
      </c>
      <c r="T1466" s="68">
        <v>7.9734453440000099E-8</v>
      </c>
      <c r="U1466" s="68">
        <v>6.8519633828571401E-8</v>
      </c>
      <c r="V1466" s="68">
        <v>1.583510016E-11</v>
      </c>
      <c r="W1466" s="68">
        <v>1.0257058680000001E-7</v>
      </c>
      <c r="X1466" s="68">
        <v>1.1041364880000001E-7</v>
      </c>
      <c r="Y1466" s="68">
        <v>8.0361481200000002E-8</v>
      </c>
      <c r="Z1466" s="68">
        <v>7.3853161199999998E-8</v>
      </c>
      <c r="AA1466" s="68">
        <v>1.0572963712000001E-7</v>
      </c>
      <c r="AB1466" s="68">
        <v>5.0666294952E-7</v>
      </c>
      <c r="AC1466" s="68">
        <v>6.6580113600000001E-8</v>
      </c>
      <c r="AD1466" s="68">
        <v>9.1490708400000001E-8</v>
      </c>
      <c r="AE1466" s="68">
        <v>4.1783414399999997E-8</v>
      </c>
      <c r="AF1466" s="68">
        <v>7.2747938799999998E-8</v>
      </c>
      <c r="AG1466" s="68">
        <v>2.67817368E-8</v>
      </c>
      <c r="AH1466" s="68" t="s">
        <v>467</v>
      </c>
    </row>
    <row r="1467" spans="1:34" s="68" customFormat="1" ht="14.5" x14ac:dyDescent="0.35">
      <c r="A1467" s="68" t="s">
        <v>832</v>
      </c>
      <c r="B1467" s="68" t="s">
        <v>41</v>
      </c>
      <c r="C1467" s="68" t="s">
        <v>45</v>
      </c>
      <c r="D1467" s="68" t="s">
        <v>43</v>
      </c>
      <c r="E1467" s="68" t="s">
        <v>46</v>
      </c>
      <c r="G1467" s="68" t="s">
        <v>14</v>
      </c>
      <c r="H1467" s="68" t="s">
        <v>1350</v>
      </c>
      <c r="I1467" s="68" t="s">
        <v>16</v>
      </c>
      <c r="J1467" s="68">
        <v>25</v>
      </c>
      <c r="K1467" s="68">
        <v>4.4163200000000001E-6</v>
      </c>
      <c r="L1467" s="68">
        <v>4.5854142499999898E-6</v>
      </c>
      <c r="M1467" s="68">
        <v>4.41239775E-6</v>
      </c>
      <c r="N1467" s="68">
        <v>4.6393417499999998E-6</v>
      </c>
      <c r="O1467" s="68">
        <v>5.6574482000000108E-6</v>
      </c>
      <c r="P1467" s="68">
        <v>5.3489049600000109E-6</v>
      </c>
      <c r="Q1467" s="68">
        <v>5.5234651149999902E-6</v>
      </c>
      <c r="R1467" s="68">
        <v>5.4445232500000004E-6</v>
      </c>
      <c r="S1467" s="68">
        <v>4.5930635000000003E-6</v>
      </c>
      <c r="T1467" s="68">
        <v>4.3996088821414003E-6</v>
      </c>
      <c r="U1467" s="68">
        <v>4.1666052195676904E-6</v>
      </c>
      <c r="V1467" s="68">
        <v>5.1526885266771497E-5</v>
      </c>
      <c r="W1467" s="68">
        <v>3.8007841444611197E-5</v>
      </c>
      <c r="X1467" s="68">
        <v>3.7337580216052699E-5</v>
      </c>
      <c r="Y1467" s="68">
        <v>3.5616379314211597E-5</v>
      </c>
      <c r="Z1467" s="68">
        <v>3.1774790732211497E-5</v>
      </c>
      <c r="AA1467" s="68">
        <v>3.2961268785733598E-5</v>
      </c>
      <c r="AB1467" s="68">
        <v>3.16651459140069E-5</v>
      </c>
      <c r="AC1467" s="68">
        <v>3.1844933544257199E-5</v>
      </c>
      <c r="AD1467" s="68">
        <v>2.6621387599164198E-5</v>
      </c>
      <c r="AE1467" s="68">
        <v>2.9657089261569799E-5</v>
      </c>
      <c r="AF1467" s="68">
        <v>3.1889546635098303E-5</v>
      </c>
      <c r="AG1467" s="68">
        <v>2.8231717704988899E-5</v>
      </c>
      <c r="AH1467" s="68" t="s">
        <v>430</v>
      </c>
    </row>
    <row r="1468" spans="1:34" s="68" customFormat="1" ht="14.5" x14ac:dyDescent="0.35">
      <c r="A1468" s="68" t="s">
        <v>832</v>
      </c>
      <c r="B1468" s="68" t="s">
        <v>41</v>
      </c>
      <c r="C1468" s="68" t="s">
        <v>45</v>
      </c>
      <c r="D1468" s="68" t="s">
        <v>43</v>
      </c>
      <c r="E1468" s="68" t="s">
        <v>46</v>
      </c>
      <c r="G1468" s="68" t="s">
        <v>14</v>
      </c>
      <c r="H1468" s="68" t="s">
        <v>1351</v>
      </c>
      <c r="I1468" s="68" t="s">
        <v>16</v>
      </c>
      <c r="J1468" s="68">
        <v>25</v>
      </c>
      <c r="K1468" s="68">
        <v>4.3721568000000001E-4</v>
      </c>
      <c r="L1468" s="68">
        <v>4.5395601074999902E-4</v>
      </c>
      <c r="M1468" s="68">
        <v>4.3682737724999999E-4</v>
      </c>
      <c r="N1468" s="68">
        <v>4.5929483324999999E-4</v>
      </c>
      <c r="O1468" s="68">
        <v>5.6008737180000096E-4</v>
      </c>
      <c r="P1468" s="68">
        <v>5.2954159104000103E-4</v>
      </c>
      <c r="Q1468" s="68">
        <v>5.4682304638499902E-4</v>
      </c>
      <c r="R1468" s="68">
        <v>5.3900780174999992E-4</v>
      </c>
      <c r="S1468" s="68">
        <v>4.5471328649999997E-4</v>
      </c>
      <c r="T1468" s="68">
        <v>4.3556127933199861E-4</v>
      </c>
      <c r="U1468" s="68">
        <v>4.1249391673720128E-4</v>
      </c>
      <c r="V1468" s="68">
        <v>5.1011616414103778E-3</v>
      </c>
      <c r="W1468" s="68">
        <v>3.7627763030165088E-3</v>
      </c>
      <c r="X1468" s="68">
        <v>3.696420441389217E-3</v>
      </c>
      <c r="Y1468" s="68">
        <v>3.526021552106949E-3</v>
      </c>
      <c r="Z1468" s="68">
        <v>3.145704282488939E-3</v>
      </c>
      <c r="AA1468" s="68">
        <v>3.2631656097876259E-3</v>
      </c>
      <c r="AB1468" s="68">
        <v>3.134849445486683E-3</v>
      </c>
      <c r="AC1468" s="68">
        <v>3.152648420881463E-3</v>
      </c>
      <c r="AD1468" s="68">
        <v>2.635517372317256E-3</v>
      </c>
      <c r="AE1468" s="68">
        <v>2.93605183689541E-3</v>
      </c>
      <c r="AF1468" s="68">
        <v>3.1570651168747309E-3</v>
      </c>
      <c r="AG1468" s="68">
        <v>2.7949400527939009E-3</v>
      </c>
      <c r="AH1468" s="68" t="s">
        <v>430</v>
      </c>
    </row>
    <row r="1469" spans="1:34" s="68" customFormat="1" ht="14.5" x14ac:dyDescent="0.35">
      <c r="A1469" s="68" t="s">
        <v>832</v>
      </c>
      <c r="B1469" s="68" t="s">
        <v>68</v>
      </c>
      <c r="C1469" s="68" t="s">
        <v>45</v>
      </c>
      <c r="D1469" s="68" t="s">
        <v>57</v>
      </c>
      <c r="E1469" s="68" t="s">
        <v>69</v>
      </c>
      <c r="F1469" s="68" t="s">
        <v>70</v>
      </c>
      <c r="G1469" s="68" t="s">
        <v>14</v>
      </c>
      <c r="H1469" s="68" t="s">
        <v>19</v>
      </c>
      <c r="I1469" s="68" t="s">
        <v>16</v>
      </c>
      <c r="J1469" s="68">
        <v>25</v>
      </c>
      <c r="X1469" s="68">
        <v>6.0012500000000002E-5</v>
      </c>
      <c r="Z1469" s="68">
        <v>6.1299959999999996E-5</v>
      </c>
      <c r="AB1469" s="68">
        <v>1.9151999999999999E-6</v>
      </c>
      <c r="AC1469" s="68">
        <v>7.8464064000000001E-5</v>
      </c>
      <c r="AD1469" s="68">
        <v>2.0290560000000001E-4</v>
      </c>
      <c r="AE1469" s="68">
        <v>9.9012799999999995E-5</v>
      </c>
      <c r="AF1469" s="68">
        <v>1.586824E-4</v>
      </c>
      <c r="AH1469" s="68" t="s">
        <v>787</v>
      </c>
    </row>
    <row r="1470" spans="1:34" s="68" customFormat="1" ht="14.5" x14ac:dyDescent="0.35">
      <c r="A1470" s="68" t="s">
        <v>832</v>
      </c>
      <c r="B1470" s="68" t="s">
        <v>41</v>
      </c>
      <c r="C1470" s="68" t="s">
        <v>45</v>
      </c>
      <c r="D1470" s="68" t="s">
        <v>43</v>
      </c>
      <c r="E1470" s="68" t="s">
        <v>46</v>
      </c>
      <c r="G1470" s="68" t="s">
        <v>14</v>
      </c>
      <c r="H1470" s="68" t="s">
        <v>1350</v>
      </c>
      <c r="I1470" s="68" t="s">
        <v>17</v>
      </c>
      <c r="J1470" s="68">
        <v>1</v>
      </c>
      <c r="K1470" s="68">
        <v>1.649937152E-2</v>
      </c>
      <c r="L1470" s="68">
        <v>1.7131107638E-2</v>
      </c>
      <c r="M1470" s="68">
        <v>1.6484717994E-2</v>
      </c>
      <c r="N1470" s="68">
        <v>1.7332580778000001E-2</v>
      </c>
      <c r="O1470" s="68">
        <v>2.1136226475199998E-2</v>
      </c>
      <c r="P1470" s="68">
        <v>1.9983508930560001E-2</v>
      </c>
      <c r="Q1470" s="68">
        <v>2.0635665669640001E-2</v>
      </c>
      <c r="R1470" s="68">
        <v>2.0340738862E-2</v>
      </c>
      <c r="S1470" s="68">
        <v>1.7159685236000002E-2</v>
      </c>
      <c r="T1470" s="68">
        <v>1.5953021566671301E-2</v>
      </c>
      <c r="U1470" s="68">
        <v>1.5489163375673199E-2</v>
      </c>
      <c r="V1470" s="68">
        <v>1.53878049098016E-2</v>
      </c>
      <c r="W1470" s="68">
        <v>1.23618572401806E-2</v>
      </c>
      <c r="X1470" s="68">
        <v>1.1691903620362E-2</v>
      </c>
      <c r="Y1470" s="68">
        <v>1.23709953771786E-2</v>
      </c>
      <c r="Z1470" s="68">
        <v>1.13308716334808E-2</v>
      </c>
      <c r="AA1470" s="68">
        <v>1.1129531017904501E-2</v>
      </c>
      <c r="AB1470" s="68">
        <v>1.12619608828797E-2</v>
      </c>
      <c r="AC1470" s="68">
        <v>1.16186388144583E-2</v>
      </c>
      <c r="AD1470" s="68">
        <v>9.7924838916031397E-3</v>
      </c>
      <c r="AE1470" s="68">
        <v>1.1117849071700299E-2</v>
      </c>
      <c r="AF1470" s="68">
        <v>1.23138567673716E-2</v>
      </c>
      <c r="AG1470" s="68">
        <v>1.04845706154008E-2</v>
      </c>
      <c r="AH1470" s="68" t="s">
        <v>430</v>
      </c>
    </row>
    <row r="1471" spans="1:34" s="68" customFormat="1" ht="14.5" x14ac:dyDescent="0.35">
      <c r="A1471" s="68" t="s">
        <v>832</v>
      </c>
      <c r="B1471" s="68" t="s">
        <v>41</v>
      </c>
      <c r="C1471" s="68" t="s">
        <v>45</v>
      </c>
      <c r="D1471" s="68" t="s">
        <v>43</v>
      </c>
      <c r="E1471" s="68" t="s">
        <v>46</v>
      </c>
      <c r="G1471" s="68" t="s">
        <v>14</v>
      </c>
      <c r="H1471" s="68" t="s">
        <v>1351</v>
      </c>
      <c r="I1471" s="68" t="s">
        <v>17</v>
      </c>
      <c r="J1471" s="68">
        <v>1</v>
      </c>
      <c r="K1471" s="68">
        <v>1.63343778048</v>
      </c>
      <c r="L1471" s="68">
        <v>1.695979656162</v>
      </c>
      <c r="M1471" s="68">
        <v>1.631987081406</v>
      </c>
      <c r="N1471" s="68">
        <v>1.7159254970219999</v>
      </c>
      <c r="O1471" s="68">
        <v>2.0924864210448</v>
      </c>
      <c r="P1471" s="68">
        <v>1.9783673841254401</v>
      </c>
      <c r="Q1471" s="68">
        <v>2.0429309012943602</v>
      </c>
      <c r="R1471" s="68">
        <v>2.0137331473379998</v>
      </c>
      <c r="S1471" s="68">
        <v>1.6988088383640001</v>
      </c>
      <c r="T1471" s="68">
        <v>1.5793491351004589</v>
      </c>
      <c r="U1471" s="68">
        <v>1.533427174191647</v>
      </c>
      <c r="V1471" s="68">
        <v>1.5233926860703579</v>
      </c>
      <c r="W1471" s="68">
        <v>1.2238238667778789</v>
      </c>
      <c r="X1471" s="68">
        <v>1.1574984584158381</v>
      </c>
      <c r="Y1471" s="68">
        <v>1.2247285423406811</v>
      </c>
      <c r="Z1471" s="68">
        <v>1.1217562917145989</v>
      </c>
      <c r="AA1471" s="68">
        <v>1.101823570772545</v>
      </c>
      <c r="AB1471" s="68">
        <v>1.1149341274050899</v>
      </c>
      <c r="AC1471" s="68">
        <v>1.1502452426313721</v>
      </c>
      <c r="AD1471" s="68">
        <v>0.96945590526871084</v>
      </c>
      <c r="AE1471" s="68">
        <v>1.10066705809833</v>
      </c>
      <c r="AF1471" s="68">
        <v>1.219071819969789</v>
      </c>
      <c r="AG1471" s="68">
        <v>1.037972490924679</v>
      </c>
      <c r="AH1471" s="68" t="s">
        <v>430</v>
      </c>
    </row>
    <row r="1472" spans="1:34" s="68" customFormat="1" ht="14.5" x14ac:dyDescent="0.35">
      <c r="A1472" s="68" t="s">
        <v>832</v>
      </c>
      <c r="B1472" s="68" t="s">
        <v>68</v>
      </c>
      <c r="C1472" s="68" t="s">
        <v>45</v>
      </c>
      <c r="D1472" s="68" t="s">
        <v>57</v>
      </c>
      <c r="E1472" s="68" t="s">
        <v>69</v>
      </c>
      <c r="F1472" s="68" t="s">
        <v>70</v>
      </c>
      <c r="G1472" s="68" t="s">
        <v>14</v>
      </c>
      <c r="H1472" s="68" t="s">
        <v>19</v>
      </c>
      <c r="I1472" s="68" t="s">
        <v>17</v>
      </c>
      <c r="J1472" s="68">
        <v>1</v>
      </c>
      <c r="X1472" s="68">
        <v>1.06672707383085E-3</v>
      </c>
      <c r="Z1472" s="68">
        <v>2.10982055577462E-3</v>
      </c>
      <c r="AB1472" s="68">
        <v>7.0637018543172499E-5</v>
      </c>
      <c r="AC1472" s="68">
        <v>2.7665673016027698E-3</v>
      </c>
      <c r="AD1472" s="68">
        <v>8.2872283464846402E-3</v>
      </c>
      <c r="AE1472" s="68">
        <v>3.7310094760761299E-3</v>
      </c>
      <c r="AF1472" s="68">
        <v>7.1992922897461103E-3</v>
      </c>
      <c r="AH1472" s="68" t="s">
        <v>787</v>
      </c>
    </row>
    <row r="1473" spans="1:34" s="68" customFormat="1" ht="14.5" x14ac:dyDescent="0.35">
      <c r="A1473" s="68" t="s">
        <v>832</v>
      </c>
      <c r="B1473" s="68" t="s">
        <v>41</v>
      </c>
      <c r="C1473" s="68" t="s">
        <v>45</v>
      </c>
      <c r="D1473" s="68" t="s">
        <v>43</v>
      </c>
      <c r="E1473" s="68" t="s">
        <v>46</v>
      </c>
      <c r="G1473" s="68" t="s">
        <v>14</v>
      </c>
      <c r="H1473" s="68" t="s">
        <v>1350</v>
      </c>
      <c r="I1473" s="68" t="s">
        <v>18</v>
      </c>
      <c r="J1473" s="68">
        <v>298</v>
      </c>
      <c r="K1473" s="68">
        <v>8.4228055039999895E-5</v>
      </c>
      <c r="L1473" s="68">
        <v>8.7453020575999906E-5</v>
      </c>
      <c r="M1473" s="68">
        <v>8.4153249888000001E-5</v>
      </c>
      <c r="N1473" s="68">
        <v>8.8481525856000002E-5</v>
      </c>
      <c r="O1473" s="68">
        <v>1.078988520704E-4</v>
      </c>
      <c r="P1473" s="68">
        <v>1.0201431539712E-4</v>
      </c>
      <c r="Q1473" s="68">
        <v>1.0534352667328E-4</v>
      </c>
      <c r="R1473" s="68">
        <v>1.03837947424E-4</v>
      </c>
      <c r="S1473" s="68">
        <v>8.7598907072000001E-5</v>
      </c>
      <c r="T1473" s="68">
        <v>8.3909340600200807E-5</v>
      </c>
      <c r="U1473" s="68">
        <v>7.9465494747594901E-5</v>
      </c>
      <c r="V1473" s="68">
        <v>8.9430821540204005E-5</v>
      </c>
      <c r="W1473" s="68">
        <v>6.5982447764809205E-5</v>
      </c>
      <c r="X1473" s="68">
        <v>6.4736575443687002E-5</v>
      </c>
      <c r="Y1473" s="68">
        <v>6.1752326025512998E-5</v>
      </c>
      <c r="Z1473" s="68">
        <v>5.5091709894976202E-5</v>
      </c>
      <c r="AA1473" s="68">
        <v>5.7148847116501107E-5</v>
      </c>
      <c r="AB1473" s="68">
        <v>5.4901605715630798E-5</v>
      </c>
      <c r="AC1473" s="68">
        <v>5.52133247778248E-5</v>
      </c>
      <c r="AD1473" s="68">
        <v>4.6156645844660002E-5</v>
      </c>
      <c r="AE1473" s="68">
        <v>5.1420000581514497E-5</v>
      </c>
      <c r="AF1473" s="68">
        <v>5.5290675765872297E-5</v>
      </c>
      <c r="AG1473" s="68">
        <v>4.8948665460868003E-5</v>
      </c>
      <c r="AH1473" s="68" t="s">
        <v>430</v>
      </c>
    </row>
    <row r="1474" spans="1:34" s="68" customFormat="1" ht="14.5" x14ac:dyDescent="0.35">
      <c r="A1474" s="68" t="s">
        <v>832</v>
      </c>
      <c r="B1474" s="68" t="s">
        <v>41</v>
      </c>
      <c r="C1474" s="68" t="s">
        <v>45</v>
      </c>
      <c r="D1474" s="68" t="s">
        <v>43</v>
      </c>
      <c r="E1474" s="68" t="s">
        <v>46</v>
      </c>
      <c r="G1474" s="68" t="s">
        <v>14</v>
      </c>
      <c r="H1474" s="68" t="s">
        <v>1351</v>
      </c>
      <c r="I1474" s="68" t="s">
        <v>18</v>
      </c>
      <c r="J1474" s="68">
        <v>298</v>
      </c>
      <c r="K1474" s="68">
        <v>8.3385774489599888E-3</v>
      </c>
      <c r="L1474" s="68">
        <v>8.6578490370239902E-3</v>
      </c>
      <c r="M1474" s="68">
        <v>8.3311717389119994E-3</v>
      </c>
      <c r="N1474" s="68">
        <v>8.7596710597439998E-3</v>
      </c>
      <c r="O1474" s="68">
        <v>1.06819863549696E-2</v>
      </c>
      <c r="P1474" s="68">
        <v>1.009941722431488E-2</v>
      </c>
      <c r="Q1474" s="68">
        <v>1.042900914065472E-2</v>
      </c>
      <c r="R1474" s="68">
        <v>1.0279956794976E-2</v>
      </c>
      <c r="S1474" s="68">
        <v>8.672291800127999E-3</v>
      </c>
      <c r="T1474" s="68">
        <v>8.3070247194198792E-3</v>
      </c>
      <c r="U1474" s="68">
        <v>7.867083980011895E-3</v>
      </c>
      <c r="V1474" s="68">
        <v>8.8536513324801967E-3</v>
      </c>
      <c r="W1474" s="68">
        <v>6.5322623287161104E-3</v>
      </c>
      <c r="X1474" s="68">
        <v>6.4089209689250134E-3</v>
      </c>
      <c r="Y1474" s="68">
        <v>6.1134802765257868E-3</v>
      </c>
      <c r="Z1474" s="68">
        <v>5.4540792796026437E-3</v>
      </c>
      <c r="AA1474" s="68">
        <v>5.6577358645336093E-3</v>
      </c>
      <c r="AB1474" s="68">
        <v>5.435258965847449E-3</v>
      </c>
      <c r="AC1474" s="68">
        <v>5.4661191530046551E-3</v>
      </c>
      <c r="AD1474" s="68">
        <v>4.5695079386213399E-3</v>
      </c>
      <c r="AE1474" s="68">
        <v>5.0905800575699349E-3</v>
      </c>
      <c r="AF1474" s="68">
        <v>5.4737769008213573E-3</v>
      </c>
      <c r="AG1474" s="68">
        <v>4.8459178806259324E-3</v>
      </c>
      <c r="AH1474" s="68" t="s">
        <v>430</v>
      </c>
    </row>
    <row r="1475" spans="1:34" s="68" customFormat="1" ht="14.5" x14ac:dyDescent="0.35">
      <c r="A1475" s="68" t="s">
        <v>832</v>
      </c>
      <c r="B1475" s="68" t="s">
        <v>68</v>
      </c>
      <c r="C1475" s="68" t="s">
        <v>45</v>
      </c>
      <c r="D1475" s="68" t="s">
        <v>57</v>
      </c>
      <c r="E1475" s="68" t="s">
        <v>69</v>
      </c>
      <c r="F1475" s="68" t="s">
        <v>70</v>
      </c>
      <c r="G1475" s="68" t="s">
        <v>14</v>
      </c>
      <c r="H1475" s="68" t="s">
        <v>19</v>
      </c>
      <c r="I1475" s="68" t="s">
        <v>18</v>
      </c>
      <c r="J1475" s="68">
        <v>298</v>
      </c>
      <c r="X1475" s="68">
        <v>9.3899800000000005E-5</v>
      </c>
      <c r="Z1475" s="68">
        <v>9.5903787420000005E-5</v>
      </c>
      <c r="AB1475" s="68">
        <v>2.9963304000000002E-6</v>
      </c>
      <c r="AC1475" s="68">
        <v>1.2275702812799999E-4</v>
      </c>
      <c r="AD1475" s="68">
        <v>3.1744581119999999E-4</v>
      </c>
      <c r="AE1475" s="68">
        <v>1.5490552559999999E-4</v>
      </c>
      <c r="AF1475" s="68">
        <v>2.4825861479999998E-4</v>
      </c>
      <c r="AH1475" s="68" t="s">
        <v>787</v>
      </c>
    </row>
    <row r="1476" spans="1:34" s="68" customFormat="1" ht="14.5" x14ac:dyDescent="0.35">
      <c r="A1476" s="68" t="s">
        <v>832</v>
      </c>
      <c r="B1476" s="68" t="s">
        <v>41</v>
      </c>
      <c r="C1476" s="68" t="s">
        <v>45</v>
      </c>
      <c r="D1476" s="68" t="s">
        <v>43</v>
      </c>
      <c r="E1476" s="68" t="s">
        <v>46</v>
      </c>
      <c r="G1476" s="68" t="s">
        <v>14</v>
      </c>
      <c r="H1476" s="68" t="s">
        <v>1376</v>
      </c>
      <c r="I1476" s="68" t="s">
        <v>16</v>
      </c>
      <c r="J1476" s="68">
        <v>25</v>
      </c>
      <c r="K1476" s="68">
        <v>9.1347749999999802E-7</v>
      </c>
      <c r="L1476" s="68">
        <v>9.2623350000000201E-7</v>
      </c>
      <c r="M1476" s="68">
        <v>6.0985799999999797E-7</v>
      </c>
      <c r="N1476" s="68">
        <v>1.1543549999999999E-6</v>
      </c>
      <c r="O1476" s="68">
        <v>1.025045444999998E-6</v>
      </c>
      <c r="P1476" s="68">
        <v>1.100213250000002E-6</v>
      </c>
      <c r="Q1476" s="68">
        <v>1.1431680000000001E-6</v>
      </c>
      <c r="R1476" s="68">
        <v>1.2794535000000041E-6</v>
      </c>
      <c r="S1476" s="68">
        <v>1.3569705E-6</v>
      </c>
      <c r="T1476" s="68">
        <v>7.6351076172451201E-7</v>
      </c>
      <c r="U1476" s="68">
        <v>1.2928004787586061E-6</v>
      </c>
      <c r="AH1476" s="68" t="s">
        <v>438</v>
      </c>
    </row>
    <row r="1477" spans="1:34" s="68" customFormat="1" ht="14.5" x14ac:dyDescent="0.35">
      <c r="A1477" s="68" t="s">
        <v>832</v>
      </c>
      <c r="B1477" s="68" t="s">
        <v>41</v>
      </c>
      <c r="C1477" s="68" t="s">
        <v>45</v>
      </c>
      <c r="D1477" s="68" t="s">
        <v>43</v>
      </c>
      <c r="E1477" s="68" t="s">
        <v>46</v>
      </c>
      <c r="G1477" s="68" t="s">
        <v>14</v>
      </c>
      <c r="H1477" s="68" t="s">
        <v>1377</v>
      </c>
      <c r="I1477" s="68" t="s">
        <v>16</v>
      </c>
      <c r="J1477" s="68">
        <v>25</v>
      </c>
      <c r="K1477" s="68">
        <v>2.2836937499999952E-6</v>
      </c>
      <c r="L1477" s="68">
        <v>2.3155837500000051E-6</v>
      </c>
      <c r="M1477" s="68">
        <v>1.5246449999999951E-6</v>
      </c>
      <c r="N1477" s="68">
        <v>2.8858875000000002E-6</v>
      </c>
      <c r="O1477" s="68">
        <v>2.5626136124999952E-6</v>
      </c>
      <c r="P1477" s="68">
        <v>2.750533125000005E-6</v>
      </c>
      <c r="Q1477" s="68">
        <v>2.8579199999999999E-6</v>
      </c>
      <c r="R1477" s="68">
        <v>3.198633750000011E-6</v>
      </c>
      <c r="S1477" s="68">
        <v>3.3924262500000001E-6</v>
      </c>
      <c r="T1477" s="68">
        <v>1.9087769043112799E-6</v>
      </c>
      <c r="U1477" s="68">
        <v>3.2320011968965152E-6</v>
      </c>
      <c r="AH1477" s="68" t="s">
        <v>438</v>
      </c>
    </row>
    <row r="1478" spans="1:34" s="68" customFormat="1" ht="14.5" x14ac:dyDescent="0.35">
      <c r="A1478" s="68" t="s">
        <v>832</v>
      </c>
      <c r="B1478" s="68" t="s">
        <v>41</v>
      </c>
      <c r="C1478" s="68" t="s">
        <v>45</v>
      </c>
      <c r="D1478" s="68" t="s">
        <v>43</v>
      </c>
      <c r="E1478" s="68" t="s">
        <v>46</v>
      </c>
      <c r="G1478" s="68" t="s">
        <v>14</v>
      </c>
      <c r="H1478" s="68" t="s">
        <v>1378</v>
      </c>
      <c r="I1478" s="68" t="s">
        <v>16</v>
      </c>
      <c r="J1478" s="68">
        <v>25</v>
      </c>
      <c r="K1478" s="68">
        <v>4.1106487499999908E-6</v>
      </c>
      <c r="L1478" s="68">
        <v>4.1680507500000087E-6</v>
      </c>
      <c r="M1478" s="68">
        <v>2.744360999999991E-6</v>
      </c>
      <c r="N1478" s="68">
        <v>5.1945975E-6</v>
      </c>
      <c r="O1478" s="68">
        <v>4.6127045024999903E-6</v>
      </c>
      <c r="P1478" s="68">
        <v>4.9509596250000094E-6</v>
      </c>
      <c r="Q1478" s="68">
        <v>5.1442559999999997E-6</v>
      </c>
      <c r="R1478" s="68">
        <v>5.7575407500000188E-6</v>
      </c>
      <c r="S1478" s="68">
        <v>6.1063672499999992E-6</v>
      </c>
      <c r="T1478" s="68">
        <v>3.4357984277603041E-6</v>
      </c>
      <c r="U1478" s="68">
        <v>5.8176021544137256E-6</v>
      </c>
      <c r="AH1478" s="68" t="s">
        <v>438</v>
      </c>
    </row>
    <row r="1479" spans="1:34" s="68" customFormat="1" ht="14.5" x14ac:dyDescent="0.35">
      <c r="A1479" s="68" t="s">
        <v>832</v>
      </c>
      <c r="B1479" s="68" t="s">
        <v>41</v>
      </c>
      <c r="C1479" s="68" t="s">
        <v>45</v>
      </c>
      <c r="D1479" s="68" t="s">
        <v>43</v>
      </c>
      <c r="E1479" s="68" t="s">
        <v>46</v>
      </c>
      <c r="G1479" s="68" t="s">
        <v>14</v>
      </c>
      <c r="H1479" s="68" t="s">
        <v>1379</v>
      </c>
      <c r="I1479" s="68" t="s">
        <v>16</v>
      </c>
      <c r="J1479" s="68">
        <v>25</v>
      </c>
      <c r="K1479" s="68">
        <v>4.56738749999999E-5</v>
      </c>
      <c r="L1479" s="68">
        <v>4.6311675000000099E-5</v>
      </c>
      <c r="M1479" s="68">
        <v>3.0492899999999899E-5</v>
      </c>
      <c r="N1479" s="68">
        <v>5.7717750000000001E-5</v>
      </c>
      <c r="O1479" s="68">
        <v>5.1252272249999898E-5</v>
      </c>
      <c r="P1479" s="68">
        <v>5.5010662500000101E-5</v>
      </c>
      <c r="Q1479" s="68">
        <v>5.7158399999999998E-5</v>
      </c>
      <c r="R1479" s="68">
        <v>6.3972675000000207E-5</v>
      </c>
      <c r="S1479" s="68">
        <v>6.7848524999999994E-5</v>
      </c>
      <c r="T1479" s="68">
        <v>3.8175538086225601E-5</v>
      </c>
      <c r="U1479" s="68">
        <v>6.4640023937930296E-5</v>
      </c>
      <c r="AH1479" s="68" t="s">
        <v>438</v>
      </c>
    </row>
    <row r="1480" spans="1:34" s="68" customFormat="1" ht="14.5" x14ac:dyDescent="0.35">
      <c r="A1480" s="68" t="s">
        <v>832</v>
      </c>
      <c r="B1480" s="68" t="s">
        <v>41</v>
      </c>
      <c r="C1480" s="68" t="s">
        <v>45</v>
      </c>
      <c r="D1480" s="68" t="s">
        <v>43</v>
      </c>
      <c r="E1480" s="68" t="s">
        <v>46</v>
      </c>
      <c r="G1480" s="68" t="s">
        <v>14</v>
      </c>
      <c r="H1480" s="68" t="s">
        <v>1380</v>
      </c>
      <c r="I1480" s="68" t="s">
        <v>16</v>
      </c>
      <c r="J1480" s="68">
        <v>25</v>
      </c>
      <c r="K1480" s="68">
        <v>4.56738749999999E-5</v>
      </c>
      <c r="L1480" s="68">
        <v>4.6311675000000099E-5</v>
      </c>
      <c r="M1480" s="68">
        <v>3.0492899999999899E-5</v>
      </c>
      <c r="N1480" s="68">
        <v>5.7717750000000001E-5</v>
      </c>
      <c r="O1480" s="68">
        <v>5.1252272249999898E-5</v>
      </c>
      <c r="P1480" s="68">
        <v>5.5010662500000101E-5</v>
      </c>
      <c r="Q1480" s="68">
        <v>5.7158399999999998E-5</v>
      </c>
      <c r="R1480" s="68">
        <v>6.3972675000000207E-5</v>
      </c>
      <c r="S1480" s="68">
        <v>6.7848524999999994E-5</v>
      </c>
      <c r="T1480" s="68">
        <v>3.8175538086225601E-5</v>
      </c>
      <c r="U1480" s="68">
        <v>6.4640023937930296E-5</v>
      </c>
      <c r="AH1480" s="68" t="s">
        <v>438</v>
      </c>
    </row>
    <row r="1481" spans="1:34" s="68" customFormat="1" ht="14.5" x14ac:dyDescent="0.35">
      <c r="A1481" s="68" t="s">
        <v>832</v>
      </c>
      <c r="B1481" s="68" t="s">
        <v>68</v>
      </c>
      <c r="C1481" s="68" t="s">
        <v>45</v>
      </c>
      <c r="D1481" s="68" t="s">
        <v>57</v>
      </c>
      <c r="E1481" s="68" t="s">
        <v>69</v>
      </c>
      <c r="F1481" s="68" t="s">
        <v>70</v>
      </c>
      <c r="G1481" s="68" t="s">
        <v>14</v>
      </c>
      <c r="H1481" s="68" t="s">
        <v>20</v>
      </c>
      <c r="I1481" s="68" t="s">
        <v>16</v>
      </c>
      <c r="J1481" s="68">
        <v>25</v>
      </c>
      <c r="K1481" s="68">
        <v>6.0340146905467197E-5</v>
      </c>
      <c r="L1481" s="68">
        <v>6.7842061586728195E-5</v>
      </c>
      <c r="M1481" s="68">
        <v>7.1878442189404307E-5</v>
      </c>
      <c r="N1481" s="68">
        <v>7.5711282518507199E-5</v>
      </c>
      <c r="O1481" s="68">
        <v>7.9501476746278397E-5</v>
      </c>
      <c r="P1481" s="68">
        <v>8.3545996299974799E-5</v>
      </c>
      <c r="Q1481" s="68">
        <v>7.2356394987432E-5</v>
      </c>
      <c r="R1481" s="68">
        <v>6.1185845031926694E-5</v>
      </c>
      <c r="S1481" s="68">
        <v>4.90166948497638E-5</v>
      </c>
      <c r="T1481" s="68">
        <v>2.98954967921788E-5</v>
      </c>
      <c r="U1481" s="68">
        <v>2.3437880734999999E-5</v>
      </c>
      <c r="V1481" s="68">
        <v>3.4378035913885101E-5</v>
      </c>
      <c r="W1481" s="68">
        <v>7.0365806934100005E-5</v>
      </c>
      <c r="X1481" s="68">
        <v>4.5444264147915001E-5</v>
      </c>
      <c r="Y1481" s="68">
        <v>4.8127149466849998E-5</v>
      </c>
      <c r="Z1481" s="68">
        <v>8.2176131854290094E-5</v>
      </c>
      <c r="AA1481" s="68">
        <v>1.2479858464572099E-4</v>
      </c>
      <c r="AB1481" s="68">
        <v>7.43419719837E-5</v>
      </c>
      <c r="AC1481" s="68">
        <v>9.6184515247374998E-5</v>
      </c>
      <c r="AD1481" s="68">
        <v>1.31432050455825E-4</v>
      </c>
      <c r="AE1481" s="68">
        <v>1.1067832480822499E-4</v>
      </c>
      <c r="AF1481" s="68">
        <v>9.9700987529700006E-5</v>
      </c>
      <c r="AG1481" s="68">
        <v>1.17987819125775E-4</v>
      </c>
      <c r="AH1481" s="68" t="s">
        <v>465</v>
      </c>
    </row>
    <row r="1482" spans="1:34" s="68" customFormat="1" ht="14.5" x14ac:dyDescent="0.35">
      <c r="A1482" s="68" t="s">
        <v>832</v>
      </c>
      <c r="B1482" s="68" t="s">
        <v>41</v>
      </c>
      <c r="C1482" s="68" t="s">
        <v>45</v>
      </c>
      <c r="D1482" s="68" t="s">
        <v>43</v>
      </c>
      <c r="E1482" s="68" t="s">
        <v>46</v>
      </c>
      <c r="G1482" s="68" t="s">
        <v>14</v>
      </c>
      <c r="H1482" s="68" t="s">
        <v>1376</v>
      </c>
      <c r="I1482" s="68" t="s">
        <v>17</v>
      </c>
      <c r="J1482" s="68">
        <v>1</v>
      </c>
      <c r="K1482" s="68">
        <v>9.0726585299999798E-4</v>
      </c>
      <c r="L1482" s="68">
        <v>9.1993511220000198E-4</v>
      </c>
      <c r="M1482" s="68">
        <v>6.0571096559999804E-4</v>
      </c>
      <c r="N1482" s="68">
        <v>1.1465053859999999E-3</v>
      </c>
      <c r="O1482" s="68">
        <v>1.0180751359739979E-3</v>
      </c>
      <c r="P1482" s="68">
        <v>1.0927317999000019E-3</v>
      </c>
      <c r="Q1482" s="68">
        <v>1.1353944576000001E-3</v>
      </c>
      <c r="R1482" s="68">
        <v>1.270753216200002E-3</v>
      </c>
      <c r="S1482" s="68">
        <v>1.3477431006000001E-3</v>
      </c>
      <c r="T1482" s="68">
        <v>7.583188885447841E-4</v>
      </c>
      <c r="U1482" s="68">
        <v>1.2840094355030479E-3</v>
      </c>
      <c r="AH1482" s="68" t="s">
        <v>438</v>
      </c>
    </row>
    <row r="1483" spans="1:34" s="68" customFormat="1" ht="14.5" x14ac:dyDescent="0.35">
      <c r="A1483" s="68" t="s">
        <v>832</v>
      </c>
      <c r="B1483" s="68" t="s">
        <v>41</v>
      </c>
      <c r="C1483" s="68" t="s">
        <v>45</v>
      </c>
      <c r="D1483" s="68" t="s">
        <v>43</v>
      </c>
      <c r="E1483" s="68" t="s">
        <v>46</v>
      </c>
      <c r="G1483" s="68" t="s">
        <v>14</v>
      </c>
      <c r="H1483" s="68" t="s">
        <v>1377</v>
      </c>
      <c r="I1483" s="68" t="s">
        <v>17</v>
      </c>
      <c r="J1483" s="68">
        <v>1</v>
      </c>
      <c r="K1483" s="68">
        <v>2.2681646324999951E-3</v>
      </c>
      <c r="L1483" s="68">
        <v>2.2998377805000048E-3</v>
      </c>
      <c r="M1483" s="68">
        <v>1.5142774139999949E-3</v>
      </c>
      <c r="N1483" s="68">
        <v>2.8662634649999998E-3</v>
      </c>
      <c r="O1483" s="68">
        <v>2.5451878399349948E-3</v>
      </c>
      <c r="P1483" s="68">
        <v>2.7318294997500051E-3</v>
      </c>
      <c r="Q1483" s="68">
        <v>2.8384861440000002E-3</v>
      </c>
      <c r="R1483" s="68">
        <v>3.176883040500005E-3</v>
      </c>
      <c r="S1483" s="68">
        <v>3.369357751500001E-3</v>
      </c>
      <c r="T1483" s="68">
        <v>1.8957972213619601E-3</v>
      </c>
      <c r="U1483" s="68">
        <v>3.2100235887576201E-3</v>
      </c>
      <c r="AH1483" s="68" t="s">
        <v>438</v>
      </c>
    </row>
    <row r="1484" spans="1:34" s="68" customFormat="1" ht="14.5" x14ac:dyDescent="0.35">
      <c r="A1484" s="68" t="s">
        <v>832</v>
      </c>
      <c r="B1484" s="68" t="s">
        <v>41</v>
      </c>
      <c r="C1484" s="68" t="s">
        <v>45</v>
      </c>
      <c r="D1484" s="68" t="s">
        <v>43</v>
      </c>
      <c r="E1484" s="68" t="s">
        <v>46</v>
      </c>
      <c r="G1484" s="68" t="s">
        <v>14</v>
      </c>
      <c r="H1484" s="68" t="s">
        <v>1378</v>
      </c>
      <c r="I1484" s="68" t="s">
        <v>17</v>
      </c>
      <c r="J1484" s="68">
        <v>1</v>
      </c>
      <c r="K1484" s="68">
        <v>4.0826963384999913E-3</v>
      </c>
      <c r="L1484" s="68">
        <v>4.139708004900009E-3</v>
      </c>
      <c r="M1484" s="68">
        <v>2.7256993451999908E-3</v>
      </c>
      <c r="N1484" s="68">
        <v>5.1592742369999996E-3</v>
      </c>
      <c r="O1484" s="68">
        <v>4.5813381118829906E-3</v>
      </c>
      <c r="P1484" s="68">
        <v>4.9172930995500094E-3</v>
      </c>
      <c r="Q1484" s="68">
        <v>5.1092750591999999E-3</v>
      </c>
      <c r="R1484" s="68">
        <v>5.718389472900009E-3</v>
      </c>
      <c r="S1484" s="68">
        <v>6.0648439527000008E-3</v>
      </c>
      <c r="T1484" s="68">
        <v>3.4124349984515278E-3</v>
      </c>
      <c r="U1484" s="68">
        <v>5.7780424597637164E-3</v>
      </c>
      <c r="AH1484" s="68" t="s">
        <v>438</v>
      </c>
    </row>
    <row r="1485" spans="1:34" s="68" customFormat="1" ht="14.5" x14ac:dyDescent="0.35">
      <c r="A1485" s="68" t="s">
        <v>832</v>
      </c>
      <c r="B1485" s="68" t="s">
        <v>41</v>
      </c>
      <c r="C1485" s="68" t="s">
        <v>45</v>
      </c>
      <c r="D1485" s="68" t="s">
        <v>43</v>
      </c>
      <c r="E1485" s="68" t="s">
        <v>46</v>
      </c>
      <c r="G1485" s="68" t="s">
        <v>14</v>
      </c>
      <c r="H1485" s="68" t="s">
        <v>1379</v>
      </c>
      <c r="I1485" s="68" t="s">
        <v>17</v>
      </c>
      <c r="J1485" s="68">
        <v>1</v>
      </c>
      <c r="K1485" s="68">
        <v>4.5363292649999901E-2</v>
      </c>
      <c r="L1485" s="68">
        <v>4.5996755610000099E-2</v>
      </c>
      <c r="M1485" s="68">
        <v>3.0285548279999901E-2</v>
      </c>
      <c r="N1485" s="68">
        <v>5.7325269300000002E-2</v>
      </c>
      <c r="O1485" s="68">
        <v>5.0903756798699899E-2</v>
      </c>
      <c r="P1485" s="68">
        <v>5.4636589995000102E-2</v>
      </c>
      <c r="Q1485" s="68">
        <v>5.6769722879999998E-2</v>
      </c>
      <c r="R1485" s="68">
        <v>6.3537660810000104E-2</v>
      </c>
      <c r="S1485" s="68">
        <v>6.7387155030000007E-2</v>
      </c>
      <c r="T1485" s="68">
        <v>3.7915944427239202E-2</v>
      </c>
      <c r="U1485" s="68">
        <v>6.4200471775152396E-2</v>
      </c>
      <c r="AH1485" s="68" t="s">
        <v>438</v>
      </c>
    </row>
    <row r="1486" spans="1:34" s="68" customFormat="1" ht="14.5" x14ac:dyDescent="0.35">
      <c r="A1486" s="68" t="s">
        <v>832</v>
      </c>
      <c r="B1486" s="68" t="s">
        <v>41</v>
      </c>
      <c r="C1486" s="68" t="s">
        <v>45</v>
      </c>
      <c r="D1486" s="68" t="s">
        <v>43</v>
      </c>
      <c r="E1486" s="68" t="s">
        <v>46</v>
      </c>
      <c r="G1486" s="68" t="s">
        <v>14</v>
      </c>
      <c r="H1486" s="68" t="s">
        <v>1380</v>
      </c>
      <c r="I1486" s="68" t="s">
        <v>17</v>
      </c>
      <c r="J1486" s="68">
        <v>1</v>
      </c>
      <c r="K1486" s="68">
        <v>4.5363292649999901E-2</v>
      </c>
      <c r="L1486" s="68">
        <v>4.5996755610000099E-2</v>
      </c>
      <c r="M1486" s="68">
        <v>3.0285548279999901E-2</v>
      </c>
      <c r="N1486" s="68">
        <v>5.7325269300000002E-2</v>
      </c>
      <c r="O1486" s="68">
        <v>5.0903756798699899E-2</v>
      </c>
      <c r="P1486" s="68">
        <v>5.4636589995000102E-2</v>
      </c>
      <c r="Q1486" s="68">
        <v>5.6769722879999998E-2</v>
      </c>
      <c r="R1486" s="68">
        <v>6.3537660810000104E-2</v>
      </c>
      <c r="S1486" s="68">
        <v>6.7387155030000007E-2</v>
      </c>
      <c r="T1486" s="68">
        <v>3.7915944427239202E-2</v>
      </c>
      <c r="U1486" s="68">
        <v>6.4200471775152396E-2</v>
      </c>
      <c r="AH1486" s="68" t="s">
        <v>438</v>
      </c>
    </row>
    <row r="1487" spans="1:34" s="68" customFormat="1" ht="14.5" x14ac:dyDescent="0.35">
      <c r="A1487" s="68" t="s">
        <v>832</v>
      </c>
      <c r="B1487" s="68" t="s">
        <v>68</v>
      </c>
      <c r="C1487" s="68" t="s">
        <v>45</v>
      </c>
      <c r="D1487" s="68" t="s">
        <v>57</v>
      </c>
      <c r="E1487" s="68" t="s">
        <v>69</v>
      </c>
      <c r="F1487" s="68" t="s">
        <v>70</v>
      </c>
      <c r="G1487" s="68" t="s">
        <v>14</v>
      </c>
      <c r="H1487" s="68" t="s">
        <v>20</v>
      </c>
      <c r="I1487" s="68" t="s">
        <v>17</v>
      </c>
      <c r="J1487" s="68">
        <v>1</v>
      </c>
      <c r="K1487" s="68">
        <v>0.12796938355711501</v>
      </c>
      <c r="L1487" s="68">
        <v>0.14387944421313301</v>
      </c>
      <c r="M1487" s="68">
        <v>0.15243980019528899</v>
      </c>
      <c r="N1487" s="68">
        <v>0.16056848796525</v>
      </c>
      <c r="O1487" s="68">
        <v>0.168606731883507</v>
      </c>
      <c r="P1487" s="68">
        <v>0.17718434895298599</v>
      </c>
      <c r="Q1487" s="68">
        <v>0.153453442489346</v>
      </c>
      <c r="R1487" s="68">
        <v>0.12976294014371001</v>
      </c>
      <c r="S1487" s="68">
        <v>0.103835862105822</v>
      </c>
      <c r="T1487" s="68">
        <v>6.3270291727999806E-2</v>
      </c>
      <c r="U1487" s="68">
        <v>4.9435700603710199E-2</v>
      </c>
      <c r="V1487" s="68">
        <v>4.8651316322388401E-2</v>
      </c>
      <c r="W1487" s="68">
        <v>0.11263599933888201</v>
      </c>
      <c r="X1487" s="68">
        <v>9.5406576159652798E-2</v>
      </c>
      <c r="Y1487" s="68">
        <v>9.6443776710330803E-2</v>
      </c>
      <c r="Z1487" s="68">
        <v>0.165000612070861</v>
      </c>
      <c r="AA1487" s="68">
        <v>0.27382689915359898</v>
      </c>
      <c r="AB1487" s="68">
        <v>0.15002364899378001</v>
      </c>
      <c r="AC1487" s="68">
        <v>0.202653469117205</v>
      </c>
      <c r="AD1487" s="68">
        <v>0.267685106417556</v>
      </c>
      <c r="AE1487" s="68">
        <v>0.20051374341764999</v>
      </c>
      <c r="AF1487" s="68">
        <v>0.22560383700862799</v>
      </c>
      <c r="AG1487" s="68">
        <v>0.28725243000901302</v>
      </c>
      <c r="AH1487" s="68" t="s">
        <v>465</v>
      </c>
    </row>
    <row r="1488" spans="1:34" s="68" customFormat="1" ht="14.5" x14ac:dyDescent="0.35">
      <c r="A1488" s="68" t="s">
        <v>832</v>
      </c>
      <c r="B1488" s="68" t="s">
        <v>41</v>
      </c>
      <c r="C1488" s="68" t="s">
        <v>45</v>
      </c>
      <c r="D1488" s="68" t="s">
        <v>43</v>
      </c>
      <c r="E1488" s="68" t="s">
        <v>46</v>
      </c>
      <c r="G1488" s="68" t="s">
        <v>14</v>
      </c>
      <c r="H1488" s="68" t="s">
        <v>1376</v>
      </c>
      <c r="I1488" s="68" t="s">
        <v>18</v>
      </c>
      <c r="J1488" s="68">
        <v>298</v>
      </c>
      <c r="K1488" s="68">
        <v>2.1777303599999999E-6</v>
      </c>
      <c r="L1488" s="68">
        <v>2.2081406640000002E-6</v>
      </c>
      <c r="M1488" s="68">
        <v>1.453901471999996E-6</v>
      </c>
      <c r="N1488" s="68">
        <v>2.7519823199999999E-6</v>
      </c>
      <c r="O1488" s="68">
        <v>2.4437083408800001E-6</v>
      </c>
      <c r="P1488" s="68">
        <v>2.6229083879999998E-6</v>
      </c>
      <c r="Q1488" s="68">
        <v>2.725312512E-6</v>
      </c>
      <c r="R1488" s="68">
        <v>3.050217144E-6</v>
      </c>
      <c r="S1488" s="68">
        <v>3.2350176720000001E-6</v>
      </c>
      <c r="T1488" s="68">
        <v>1.820209655951234E-6</v>
      </c>
      <c r="U1488" s="68">
        <v>3.08203634136052E-6</v>
      </c>
      <c r="AH1488" s="68" t="s">
        <v>438</v>
      </c>
    </row>
    <row r="1489" spans="1:34" s="68" customFormat="1" ht="14.5" x14ac:dyDescent="0.35">
      <c r="A1489" s="68" t="s">
        <v>832</v>
      </c>
      <c r="B1489" s="68" t="s">
        <v>41</v>
      </c>
      <c r="C1489" s="68" t="s">
        <v>45</v>
      </c>
      <c r="D1489" s="68" t="s">
        <v>43</v>
      </c>
      <c r="E1489" s="68" t="s">
        <v>46</v>
      </c>
      <c r="G1489" s="68" t="s">
        <v>14</v>
      </c>
      <c r="H1489" s="68" t="s">
        <v>1377</v>
      </c>
      <c r="I1489" s="68" t="s">
        <v>18</v>
      </c>
      <c r="J1489" s="68">
        <v>298</v>
      </c>
      <c r="K1489" s="68">
        <v>5.4443259000000009E-6</v>
      </c>
      <c r="L1489" s="68">
        <v>5.5203516600000001E-6</v>
      </c>
      <c r="M1489" s="68">
        <v>3.6347536799999899E-6</v>
      </c>
      <c r="N1489" s="68">
        <v>6.8799558E-6</v>
      </c>
      <c r="O1489" s="68">
        <v>6.1092708522000004E-6</v>
      </c>
      <c r="P1489" s="68">
        <v>6.5572709700000002E-6</v>
      </c>
      <c r="Q1489" s="68">
        <v>6.8132812800000003E-6</v>
      </c>
      <c r="R1489" s="68">
        <v>7.6255428600000001E-6</v>
      </c>
      <c r="S1489" s="68">
        <v>8.0875441800000007E-6</v>
      </c>
      <c r="T1489" s="68">
        <v>4.5505241398780846E-6</v>
      </c>
      <c r="U1489" s="68">
        <v>7.7050908534012995E-6</v>
      </c>
      <c r="AH1489" s="68" t="s">
        <v>438</v>
      </c>
    </row>
    <row r="1490" spans="1:34" s="68" customFormat="1" ht="14.5" x14ac:dyDescent="0.35">
      <c r="A1490" s="68" t="s">
        <v>832</v>
      </c>
      <c r="B1490" s="68" t="s">
        <v>41</v>
      </c>
      <c r="C1490" s="68" t="s">
        <v>45</v>
      </c>
      <c r="D1490" s="68" t="s">
        <v>43</v>
      </c>
      <c r="E1490" s="68" t="s">
        <v>46</v>
      </c>
      <c r="G1490" s="68" t="s">
        <v>14</v>
      </c>
      <c r="H1490" s="68" t="s">
        <v>1378</v>
      </c>
      <c r="I1490" s="68" t="s">
        <v>18</v>
      </c>
      <c r="J1490" s="68">
        <v>298</v>
      </c>
      <c r="K1490" s="68">
        <v>9.7997866199999999E-6</v>
      </c>
      <c r="L1490" s="68">
        <v>9.9366329880000005E-6</v>
      </c>
      <c r="M1490" s="68">
        <v>6.5425566239999814E-6</v>
      </c>
      <c r="N1490" s="68">
        <v>1.2383920440000001E-5</v>
      </c>
      <c r="O1490" s="68">
        <v>1.0996687533960001E-5</v>
      </c>
      <c r="P1490" s="68">
        <v>1.1803087746000001E-5</v>
      </c>
      <c r="Q1490" s="68">
        <v>1.2263906304E-5</v>
      </c>
      <c r="R1490" s="68">
        <v>1.3725977147999999E-5</v>
      </c>
      <c r="S1490" s="68">
        <v>1.4557579523999999E-5</v>
      </c>
      <c r="T1490" s="68">
        <v>8.1909434517805527E-6</v>
      </c>
      <c r="U1490" s="68">
        <v>1.386916353612234E-5</v>
      </c>
      <c r="AH1490" s="68" t="s">
        <v>438</v>
      </c>
    </row>
    <row r="1491" spans="1:34" s="68" customFormat="1" ht="14.5" x14ac:dyDescent="0.35">
      <c r="A1491" s="68" t="s">
        <v>832</v>
      </c>
      <c r="B1491" s="68" t="s">
        <v>41</v>
      </c>
      <c r="C1491" s="68" t="s">
        <v>45</v>
      </c>
      <c r="D1491" s="68" t="s">
        <v>43</v>
      </c>
      <c r="E1491" s="68" t="s">
        <v>46</v>
      </c>
      <c r="G1491" s="68" t="s">
        <v>14</v>
      </c>
      <c r="H1491" s="68" t="s">
        <v>1379</v>
      </c>
      <c r="I1491" s="68" t="s">
        <v>18</v>
      </c>
      <c r="J1491" s="68">
        <v>298</v>
      </c>
      <c r="K1491" s="68">
        <v>1.08886518E-4</v>
      </c>
      <c r="L1491" s="68">
        <v>1.104070332E-4</v>
      </c>
      <c r="M1491" s="68">
        <v>7.2695073599999801E-5</v>
      </c>
      <c r="N1491" s="68">
        <v>1.3759911599999999E-4</v>
      </c>
      <c r="O1491" s="68">
        <v>1.22185417044E-4</v>
      </c>
      <c r="P1491" s="68">
        <v>1.3114541939999999E-4</v>
      </c>
      <c r="Q1491" s="68">
        <v>1.362656256E-4</v>
      </c>
      <c r="R1491" s="68">
        <v>1.5251085719999999E-4</v>
      </c>
      <c r="S1491" s="68">
        <v>1.617508836E-4</v>
      </c>
      <c r="T1491" s="68">
        <v>9.1010482797561706E-5</v>
      </c>
      <c r="U1491" s="68">
        <v>1.54101817068026E-4</v>
      </c>
      <c r="AH1491" s="68" t="s">
        <v>438</v>
      </c>
    </row>
    <row r="1492" spans="1:34" s="68" customFormat="1" ht="14.5" x14ac:dyDescent="0.35">
      <c r="A1492" s="68" t="s">
        <v>832</v>
      </c>
      <c r="B1492" s="68" t="s">
        <v>41</v>
      </c>
      <c r="C1492" s="68" t="s">
        <v>45</v>
      </c>
      <c r="D1492" s="68" t="s">
        <v>43</v>
      </c>
      <c r="E1492" s="68" t="s">
        <v>46</v>
      </c>
      <c r="G1492" s="68" t="s">
        <v>14</v>
      </c>
      <c r="H1492" s="68" t="s">
        <v>1380</v>
      </c>
      <c r="I1492" s="68" t="s">
        <v>18</v>
      </c>
      <c r="J1492" s="68">
        <v>298</v>
      </c>
      <c r="K1492" s="68">
        <v>1.08886518E-4</v>
      </c>
      <c r="L1492" s="68">
        <v>1.104070332E-4</v>
      </c>
      <c r="M1492" s="68">
        <v>7.2695073599999801E-5</v>
      </c>
      <c r="N1492" s="68">
        <v>1.3759911599999999E-4</v>
      </c>
      <c r="O1492" s="68">
        <v>1.22185417044E-4</v>
      </c>
      <c r="P1492" s="68">
        <v>1.3114541939999999E-4</v>
      </c>
      <c r="Q1492" s="68">
        <v>1.362656256E-4</v>
      </c>
      <c r="R1492" s="68">
        <v>1.5251085719999999E-4</v>
      </c>
      <c r="S1492" s="68">
        <v>1.617508836E-4</v>
      </c>
      <c r="T1492" s="68">
        <v>9.1010482797561706E-5</v>
      </c>
      <c r="U1492" s="68">
        <v>1.54101817068026E-4</v>
      </c>
      <c r="AH1492" s="68" t="s">
        <v>438</v>
      </c>
    </row>
    <row r="1493" spans="1:34" s="68" customFormat="1" ht="14.5" x14ac:dyDescent="0.35">
      <c r="A1493" s="68" t="s">
        <v>832</v>
      </c>
      <c r="B1493" s="68" t="s">
        <v>68</v>
      </c>
      <c r="C1493" s="68" t="s">
        <v>45</v>
      </c>
      <c r="D1493" s="68" t="s">
        <v>57</v>
      </c>
      <c r="E1493" s="68" t="s">
        <v>69</v>
      </c>
      <c r="F1493" s="68" t="s">
        <v>70</v>
      </c>
      <c r="G1493" s="68" t="s">
        <v>14</v>
      </c>
      <c r="H1493" s="68" t="s">
        <v>20</v>
      </c>
      <c r="I1493" s="68" t="s">
        <v>18</v>
      </c>
      <c r="J1493" s="68">
        <v>298</v>
      </c>
      <c r="K1493" s="68">
        <v>7.1925455111316905E-5</v>
      </c>
      <c r="L1493" s="68">
        <v>8.0867737411380002E-5</v>
      </c>
      <c r="M1493" s="68">
        <v>8.5679103089770001E-5</v>
      </c>
      <c r="N1493" s="68">
        <v>9.0247848762060599E-5</v>
      </c>
      <c r="O1493" s="68">
        <v>9.4765760281563798E-5</v>
      </c>
      <c r="P1493" s="68">
        <v>9.9586827589569904E-5</v>
      </c>
      <c r="Q1493" s="68">
        <v>8.62488228250189E-5</v>
      </c>
      <c r="R1493" s="68">
        <v>7.2933527278056599E-5</v>
      </c>
      <c r="S1493" s="68">
        <v>5.8427900260918399E-5</v>
      </c>
      <c r="T1493" s="68">
        <v>3.5635432176277201E-5</v>
      </c>
      <c r="U1493" s="68">
        <v>2.7937953836120101E-5</v>
      </c>
      <c r="V1493" s="68">
        <v>4.1079938809351098E-5</v>
      </c>
      <c r="W1493" s="68">
        <v>8.4174015045447199E-5</v>
      </c>
      <c r="X1493" s="68">
        <v>5.4175522864284898E-5</v>
      </c>
      <c r="Y1493" s="68">
        <v>5.7513582164485201E-5</v>
      </c>
      <c r="Z1493" s="68">
        <v>9.8186389170313798E-5</v>
      </c>
      <c r="AA1493" s="68">
        <v>1.4875991289769899E-4</v>
      </c>
      <c r="AB1493" s="68">
        <v>8.8615630604570397E-5</v>
      </c>
      <c r="AC1493" s="68">
        <v>1.14651942174871E-4</v>
      </c>
      <c r="AD1493" s="68">
        <v>1.5666700414334301E-4</v>
      </c>
      <c r="AE1493" s="68">
        <v>1.31928563171404E-4</v>
      </c>
      <c r="AF1493" s="68">
        <v>1.18843517535402E-4</v>
      </c>
      <c r="AG1493" s="68">
        <v>1.4064148039792399E-4</v>
      </c>
      <c r="AH1493" s="68" t="s">
        <v>465</v>
      </c>
    </row>
    <row r="1494" spans="1:34" s="68" customFormat="1" ht="14.5" x14ac:dyDescent="0.35">
      <c r="A1494" s="68" t="s">
        <v>832</v>
      </c>
      <c r="B1494" s="68" t="s">
        <v>41</v>
      </c>
      <c r="C1494" s="68" t="s">
        <v>45</v>
      </c>
      <c r="D1494" s="68" t="s">
        <v>43</v>
      </c>
      <c r="E1494" s="68" t="s">
        <v>46</v>
      </c>
      <c r="G1494" s="68" t="s">
        <v>14</v>
      </c>
      <c r="H1494" s="68" t="s">
        <v>1381</v>
      </c>
      <c r="I1494" s="68" t="s">
        <v>16</v>
      </c>
      <c r="J1494" s="68">
        <v>25</v>
      </c>
      <c r="T1494" s="68">
        <v>2.9898656561433202E-7</v>
      </c>
      <c r="U1494" s="68">
        <v>1.1932320623157001E-6</v>
      </c>
      <c r="V1494" s="68">
        <v>2.6791649266810399E-8</v>
      </c>
      <c r="W1494" s="68">
        <v>1.779855676646612E-7</v>
      </c>
      <c r="X1494" s="68">
        <v>1.8576000000000001E-9</v>
      </c>
      <c r="Y1494" s="68">
        <v>2.4103999999999999E-8</v>
      </c>
      <c r="Z1494" s="68">
        <v>1.8965440000000001E-7</v>
      </c>
      <c r="AA1494" s="68">
        <v>2.7267680000000002E-7</v>
      </c>
      <c r="AB1494" s="68">
        <v>2.3839999999999999E-7</v>
      </c>
      <c r="AC1494" s="68">
        <v>2.1087999999999999E-7</v>
      </c>
      <c r="AD1494" s="68">
        <v>1.059968E-7</v>
      </c>
      <c r="AE1494" s="68">
        <v>8.37056E-8</v>
      </c>
      <c r="AF1494" s="68">
        <v>1.5064959999999999E-7</v>
      </c>
      <c r="AG1494" s="68">
        <v>1.5595679999999999E-7</v>
      </c>
      <c r="AH1494" s="68" t="s">
        <v>363</v>
      </c>
    </row>
    <row r="1495" spans="1:34" s="68" customFormat="1" ht="14.5" x14ac:dyDescent="0.35">
      <c r="A1495" s="68" t="s">
        <v>832</v>
      </c>
      <c r="B1495" s="68" t="s">
        <v>41</v>
      </c>
      <c r="C1495" s="68" t="s">
        <v>45</v>
      </c>
      <c r="D1495" s="68" t="s">
        <v>43</v>
      </c>
      <c r="E1495" s="68" t="s">
        <v>46</v>
      </c>
      <c r="G1495" s="68" t="s">
        <v>14</v>
      </c>
      <c r="H1495" s="68" t="s">
        <v>1382</v>
      </c>
      <c r="I1495" s="68" t="s">
        <v>16</v>
      </c>
      <c r="J1495" s="68">
        <v>25</v>
      </c>
      <c r="T1495" s="68">
        <v>7.4746641403582999E-7</v>
      </c>
      <c r="U1495" s="68">
        <v>2.98308015578925E-6</v>
      </c>
      <c r="V1495" s="68">
        <v>6.6979123167026007E-8</v>
      </c>
      <c r="W1495" s="68">
        <v>4.4496391916165302E-7</v>
      </c>
      <c r="X1495" s="68">
        <v>4.6440000000000001E-9</v>
      </c>
      <c r="Y1495" s="68">
        <v>6.0259999999999998E-8</v>
      </c>
      <c r="Z1495" s="68">
        <v>4.7413599999999998E-7</v>
      </c>
      <c r="AA1495" s="68">
        <v>6.8169199999999996E-7</v>
      </c>
      <c r="AB1495" s="68">
        <v>5.9599999999999999E-7</v>
      </c>
      <c r="AC1495" s="68">
        <v>5.2720000000000001E-7</v>
      </c>
      <c r="AD1495" s="68">
        <v>2.6499199999999999E-7</v>
      </c>
      <c r="AE1495" s="68">
        <v>2.0926399999999999E-7</v>
      </c>
      <c r="AF1495" s="68">
        <v>3.76624E-7</v>
      </c>
      <c r="AG1495" s="68">
        <v>3.8989200000000001E-7</v>
      </c>
      <c r="AH1495" s="68" t="s">
        <v>363</v>
      </c>
    </row>
    <row r="1496" spans="1:34" s="68" customFormat="1" ht="14.5" x14ac:dyDescent="0.35">
      <c r="A1496" s="68" t="s">
        <v>832</v>
      </c>
      <c r="B1496" s="68" t="s">
        <v>41</v>
      </c>
      <c r="C1496" s="68" t="s">
        <v>45</v>
      </c>
      <c r="D1496" s="68" t="s">
        <v>43</v>
      </c>
      <c r="E1496" s="68" t="s">
        <v>46</v>
      </c>
      <c r="G1496" s="68" t="s">
        <v>14</v>
      </c>
      <c r="H1496" s="68" t="s">
        <v>1383</v>
      </c>
      <c r="I1496" s="68" t="s">
        <v>16</v>
      </c>
      <c r="J1496" s="68">
        <v>25</v>
      </c>
      <c r="T1496" s="68">
        <v>1.3454395452644939E-6</v>
      </c>
      <c r="U1496" s="68">
        <v>5.3695442804206498E-6</v>
      </c>
      <c r="V1496" s="68">
        <v>1.2056242170064679E-7</v>
      </c>
      <c r="W1496" s="68">
        <v>8.0093505449097537E-7</v>
      </c>
      <c r="X1496" s="68">
        <v>8.3591999999999998E-9</v>
      </c>
      <c r="Y1496" s="68">
        <v>1.08468E-7</v>
      </c>
      <c r="Z1496" s="68">
        <v>8.5344479999999994E-7</v>
      </c>
      <c r="AA1496" s="68">
        <v>1.2270456000000001E-6</v>
      </c>
      <c r="AB1496" s="68">
        <v>1.0727999999999999E-6</v>
      </c>
      <c r="AC1496" s="68">
        <v>9.4895999999999989E-7</v>
      </c>
      <c r="AD1496" s="68">
        <v>4.7698560000000001E-7</v>
      </c>
      <c r="AE1496" s="68">
        <v>3.7667520000000001E-7</v>
      </c>
      <c r="AF1496" s="68">
        <v>6.7792319999999999E-7</v>
      </c>
      <c r="AG1496" s="68">
        <v>7.0180559999999998E-7</v>
      </c>
      <c r="AH1496" s="68" t="s">
        <v>363</v>
      </c>
    </row>
    <row r="1497" spans="1:34" s="68" customFormat="1" ht="14.5" x14ac:dyDescent="0.35">
      <c r="A1497" s="68" t="s">
        <v>832</v>
      </c>
      <c r="B1497" s="68" t="s">
        <v>41</v>
      </c>
      <c r="C1497" s="68" t="s">
        <v>45</v>
      </c>
      <c r="D1497" s="68" t="s">
        <v>43</v>
      </c>
      <c r="E1497" s="68" t="s">
        <v>46</v>
      </c>
      <c r="G1497" s="68" t="s">
        <v>14</v>
      </c>
      <c r="H1497" s="68" t="s">
        <v>1384</v>
      </c>
      <c r="I1497" s="68" t="s">
        <v>16</v>
      </c>
      <c r="J1497" s="68">
        <v>25</v>
      </c>
      <c r="T1497" s="68">
        <v>1.4949328280716599E-5</v>
      </c>
      <c r="U1497" s="68">
        <v>5.9661603115784999E-5</v>
      </c>
      <c r="V1497" s="68">
        <v>1.33958246334052E-6</v>
      </c>
      <c r="W1497" s="68">
        <v>8.89927838323306E-6</v>
      </c>
      <c r="X1497" s="68">
        <v>9.2879999999999995E-8</v>
      </c>
      <c r="Y1497" s="68">
        <v>1.2051999999999999E-6</v>
      </c>
      <c r="Z1497" s="68">
        <v>9.4827199999999996E-6</v>
      </c>
      <c r="AA1497" s="68">
        <v>1.3633839999999999E-5</v>
      </c>
      <c r="AB1497" s="68">
        <v>1.1919999999999999E-5</v>
      </c>
      <c r="AC1497" s="68">
        <v>1.0543999999999999E-5</v>
      </c>
      <c r="AD1497" s="68">
        <v>5.2998399999999999E-6</v>
      </c>
      <c r="AE1497" s="68">
        <v>4.1852799999999998E-6</v>
      </c>
      <c r="AF1497" s="68">
        <v>7.5324799999999998E-6</v>
      </c>
      <c r="AG1497" s="68">
        <v>7.7978399999999995E-6</v>
      </c>
      <c r="AH1497" s="68" t="s">
        <v>363</v>
      </c>
    </row>
    <row r="1498" spans="1:34" s="68" customFormat="1" ht="14.5" x14ac:dyDescent="0.35">
      <c r="A1498" s="68" t="s">
        <v>832</v>
      </c>
      <c r="B1498" s="68" t="s">
        <v>41</v>
      </c>
      <c r="C1498" s="68" t="s">
        <v>45</v>
      </c>
      <c r="D1498" s="68" t="s">
        <v>43</v>
      </c>
      <c r="E1498" s="68" t="s">
        <v>46</v>
      </c>
      <c r="G1498" s="68" t="s">
        <v>14</v>
      </c>
      <c r="H1498" s="68" t="s">
        <v>1385</v>
      </c>
      <c r="I1498" s="68" t="s">
        <v>16</v>
      </c>
      <c r="J1498" s="68">
        <v>25</v>
      </c>
      <c r="T1498" s="68">
        <v>1.4949328280716599E-5</v>
      </c>
      <c r="U1498" s="68">
        <v>5.9661603115784999E-5</v>
      </c>
      <c r="V1498" s="68">
        <v>1.33958246334052E-6</v>
      </c>
      <c r="W1498" s="68">
        <v>8.89927838323306E-6</v>
      </c>
      <c r="X1498" s="68">
        <v>9.2879999999999995E-8</v>
      </c>
      <c r="Y1498" s="68">
        <v>1.2051999999999999E-6</v>
      </c>
      <c r="Z1498" s="68">
        <v>9.4827199999999996E-6</v>
      </c>
      <c r="AA1498" s="68">
        <v>1.3633839999999999E-5</v>
      </c>
      <c r="AB1498" s="68">
        <v>1.1919999999999999E-5</v>
      </c>
      <c r="AC1498" s="68">
        <v>1.0543999999999999E-5</v>
      </c>
      <c r="AD1498" s="68">
        <v>5.2998399999999999E-6</v>
      </c>
      <c r="AE1498" s="68">
        <v>4.1852799999999998E-6</v>
      </c>
      <c r="AF1498" s="68">
        <v>7.5324799999999998E-6</v>
      </c>
      <c r="AG1498" s="68">
        <v>7.7978399999999995E-6</v>
      </c>
      <c r="AH1498" s="68" t="s">
        <v>363</v>
      </c>
    </row>
    <row r="1499" spans="1:34" s="68" customFormat="1" ht="14.5" x14ac:dyDescent="0.35">
      <c r="A1499" s="68" t="s">
        <v>832</v>
      </c>
      <c r="B1499" s="68" t="s">
        <v>68</v>
      </c>
      <c r="C1499" s="68" t="s">
        <v>45</v>
      </c>
      <c r="D1499" s="68" t="s">
        <v>57</v>
      </c>
      <c r="E1499" s="68" t="s">
        <v>69</v>
      </c>
      <c r="F1499" s="68" t="s">
        <v>70</v>
      </c>
      <c r="G1499" s="68" t="s">
        <v>14</v>
      </c>
      <c r="H1499" s="68" t="s">
        <v>24</v>
      </c>
      <c r="I1499" s="68" t="s">
        <v>16</v>
      </c>
      <c r="J1499" s="68">
        <v>25</v>
      </c>
      <c r="K1499" s="68">
        <v>1.5337332010582001E-3</v>
      </c>
      <c r="L1499" s="68">
        <v>1.5594134479717801E-3</v>
      </c>
      <c r="M1499" s="68">
        <v>1.5850936948853601E-3</v>
      </c>
      <c r="N1499" s="68">
        <v>1.6107739417989401E-3</v>
      </c>
      <c r="O1499" s="68">
        <v>1.6364541887125201E-3</v>
      </c>
      <c r="P1499" s="68">
        <v>1.6621344356261001E-3</v>
      </c>
      <c r="Q1499" s="68">
        <v>1.96116347001764E-3</v>
      </c>
      <c r="R1499" s="68">
        <v>1.8889322495088199E-3</v>
      </c>
      <c r="S1499" s="68">
        <v>2.0809320321624998E-3</v>
      </c>
      <c r="T1499" s="68">
        <v>1.3318898477775001E-3</v>
      </c>
      <c r="U1499" s="68">
        <v>1.5176906267875001E-3</v>
      </c>
      <c r="V1499" s="68">
        <v>9.6160432753241505E-4</v>
      </c>
      <c r="W1499" s="68">
        <v>1.322027575E-3</v>
      </c>
      <c r="X1499" s="68">
        <v>1.6652166902499999E-3</v>
      </c>
      <c r="Y1499" s="68">
        <v>1.6315920725E-3</v>
      </c>
      <c r="Z1499" s="68">
        <v>1.53592389495E-3</v>
      </c>
      <c r="AA1499" s="68">
        <v>1.7363965662500001E-3</v>
      </c>
      <c r="AB1499" s="68">
        <v>1.5603362105000001E-3</v>
      </c>
      <c r="AC1499" s="68">
        <v>1.7119657965E-3</v>
      </c>
      <c r="AD1499" s="68">
        <v>1.0424893687499999E-3</v>
      </c>
      <c r="AE1499" s="68">
        <v>1.447337303E-3</v>
      </c>
      <c r="AF1499" s="68">
        <v>1.2793359749999999E-3</v>
      </c>
      <c r="AG1499" s="68">
        <v>8.8737810000000001E-4</v>
      </c>
      <c r="AH1499" s="68" t="s">
        <v>468</v>
      </c>
    </row>
    <row r="1500" spans="1:34" s="68" customFormat="1" ht="14.5" x14ac:dyDescent="0.35">
      <c r="A1500" s="68" t="s">
        <v>832</v>
      </c>
      <c r="B1500" s="68" t="s">
        <v>41</v>
      </c>
      <c r="C1500" s="68" t="s">
        <v>45</v>
      </c>
      <c r="D1500" s="68" t="s">
        <v>43</v>
      </c>
      <c r="E1500" s="68" t="s">
        <v>46</v>
      </c>
      <c r="G1500" s="68" t="s">
        <v>14</v>
      </c>
      <c r="H1500" s="68" t="s">
        <v>1381</v>
      </c>
      <c r="I1500" s="68" t="s">
        <v>18</v>
      </c>
      <c r="J1500" s="68">
        <v>298</v>
      </c>
      <c r="T1500" s="68">
        <v>7.0164672285543399E-7</v>
      </c>
      <c r="U1500" s="68">
        <v>2.80021734223936E-6</v>
      </c>
      <c r="V1500" s="68">
        <v>6.2873302916887007E-8</v>
      </c>
      <c r="W1500" s="68">
        <v>4.1768763091704399E-7</v>
      </c>
      <c r="X1500" s="68">
        <v>4.3593228000000007E-9</v>
      </c>
      <c r="Y1500" s="68">
        <v>5.6566061999999998E-8</v>
      </c>
      <c r="Z1500" s="68">
        <v>4.450714632E-7</v>
      </c>
      <c r="AA1500" s="68">
        <v>6.3990428040000005E-7</v>
      </c>
      <c r="AB1500" s="68">
        <v>5.5946519999999997E-7</v>
      </c>
      <c r="AC1500" s="68">
        <v>4.9488264000000004E-7</v>
      </c>
      <c r="AD1500" s="68">
        <v>2.487479904E-7</v>
      </c>
      <c r="AE1500" s="68">
        <v>1.9643611680000001E-7</v>
      </c>
      <c r="AF1500" s="68">
        <v>3.5353694879999998E-7</v>
      </c>
      <c r="AG1500" s="68">
        <v>3.6599162039999999E-7</v>
      </c>
      <c r="AH1500" s="68" t="s">
        <v>363</v>
      </c>
    </row>
    <row r="1501" spans="1:34" s="68" customFormat="1" ht="14.5" x14ac:dyDescent="0.35">
      <c r="A1501" s="68" t="s">
        <v>832</v>
      </c>
      <c r="B1501" s="68" t="s">
        <v>41</v>
      </c>
      <c r="C1501" s="68" t="s">
        <v>45</v>
      </c>
      <c r="D1501" s="68" t="s">
        <v>43</v>
      </c>
      <c r="E1501" s="68" t="s">
        <v>46</v>
      </c>
      <c r="G1501" s="68" t="s">
        <v>14</v>
      </c>
      <c r="H1501" s="68" t="s">
        <v>1382</v>
      </c>
      <c r="I1501" s="68" t="s">
        <v>18</v>
      </c>
      <c r="J1501" s="68">
        <v>298</v>
      </c>
      <c r="T1501" s="68">
        <v>1.7541168071385849E-6</v>
      </c>
      <c r="U1501" s="68">
        <v>7.0005433555984008E-6</v>
      </c>
      <c r="V1501" s="68">
        <v>1.5718325729221749E-7</v>
      </c>
      <c r="W1501" s="68">
        <v>1.04421907729261E-6</v>
      </c>
      <c r="X1501" s="68">
        <v>1.0898307E-8</v>
      </c>
      <c r="Y1501" s="68">
        <v>1.4141515500000001E-7</v>
      </c>
      <c r="Z1501" s="68">
        <v>1.112678658E-6</v>
      </c>
      <c r="AA1501" s="68">
        <v>1.599760701E-6</v>
      </c>
      <c r="AB1501" s="68">
        <v>1.3986630000000001E-6</v>
      </c>
      <c r="AC1501" s="68">
        <v>1.2372066E-6</v>
      </c>
      <c r="AD1501" s="68">
        <v>6.2186997600000007E-7</v>
      </c>
      <c r="AE1501" s="68">
        <v>4.9109029200000009E-7</v>
      </c>
      <c r="AF1501" s="68">
        <v>8.8384237200000009E-7</v>
      </c>
      <c r="AG1501" s="68">
        <v>9.1497905100000006E-7</v>
      </c>
      <c r="AH1501" s="68" t="s">
        <v>363</v>
      </c>
    </row>
    <row r="1502" spans="1:34" s="68" customFormat="1" ht="14.5" x14ac:dyDescent="0.35">
      <c r="A1502" s="68" t="s">
        <v>832</v>
      </c>
      <c r="B1502" s="68" t="s">
        <v>41</v>
      </c>
      <c r="C1502" s="68" t="s">
        <v>45</v>
      </c>
      <c r="D1502" s="68" t="s">
        <v>43</v>
      </c>
      <c r="E1502" s="68" t="s">
        <v>46</v>
      </c>
      <c r="G1502" s="68" t="s">
        <v>14</v>
      </c>
      <c r="H1502" s="68" t="s">
        <v>1383</v>
      </c>
      <c r="I1502" s="68" t="s">
        <v>18</v>
      </c>
      <c r="J1502" s="68">
        <v>298</v>
      </c>
      <c r="T1502" s="68">
        <v>3.1574102528494529E-6</v>
      </c>
      <c r="U1502" s="68">
        <v>1.260097804007712E-5</v>
      </c>
      <c r="V1502" s="68">
        <v>2.8292986312599148E-7</v>
      </c>
      <c r="W1502" s="68">
        <v>1.879594339126698E-6</v>
      </c>
      <c r="X1502" s="68">
        <v>1.9616952600000001E-8</v>
      </c>
      <c r="Y1502" s="68">
        <v>2.5454727899999999E-7</v>
      </c>
      <c r="Z1502" s="68">
        <v>2.0028215843999999E-6</v>
      </c>
      <c r="AA1502" s="68">
        <v>2.8795692617999999E-6</v>
      </c>
      <c r="AB1502" s="68">
        <v>2.5175934E-6</v>
      </c>
      <c r="AC1502" s="68">
        <v>2.2269718800000001E-6</v>
      </c>
      <c r="AD1502" s="68">
        <v>1.1193659568E-6</v>
      </c>
      <c r="AE1502" s="68">
        <v>8.8396252560000006E-7</v>
      </c>
      <c r="AF1502" s="68">
        <v>1.5909162695999999E-6</v>
      </c>
      <c r="AG1502" s="68">
        <v>1.6469622917999999E-6</v>
      </c>
      <c r="AH1502" s="68" t="s">
        <v>363</v>
      </c>
    </row>
    <row r="1503" spans="1:34" s="68" customFormat="1" ht="14.5" x14ac:dyDescent="0.35">
      <c r="A1503" s="68" t="s">
        <v>832</v>
      </c>
      <c r="B1503" s="68" t="s">
        <v>41</v>
      </c>
      <c r="C1503" s="68" t="s">
        <v>45</v>
      </c>
      <c r="D1503" s="68" t="s">
        <v>43</v>
      </c>
      <c r="E1503" s="68" t="s">
        <v>46</v>
      </c>
      <c r="G1503" s="68" t="s">
        <v>14</v>
      </c>
      <c r="H1503" s="68" t="s">
        <v>1384</v>
      </c>
      <c r="I1503" s="68" t="s">
        <v>18</v>
      </c>
      <c r="J1503" s="68">
        <v>298</v>
      </c>
      <c r="T1503" s="68">
        <v>3.5082336142771699E-5</v>
      </c>
      <c r="U1503" s="68">
        <v>1.4001086711196801E-4</v>
      </c>
      <c r="V1503" s="68">
        <v>3.1436651458443501E-6</v>
      </c>
      <c r="W1503" s="68">
        <v>2.08843815458522E-5</v>
      </c>
      <c r="X1503" s="68">
        <v>2.1796614000000001E-7</v>
      </c>
      <c r="Y1503" s="68">
        <v>2.8283030999999999E-6</v>
      </c>
      <c r="Z1503" s="68">
        <v>2.225357316E-5</v>
      </c>
      <c r="AA1503" s="68">
        <v>3.1995214019999999E-5</v>
      </c>
      <c r="AB1503" s="68">
        <v>2.7973259999999999E-5</v>
      </c>
      <c r="AC1503" s="68">
        <v>2.4744132E-5</v>
      </c>
      <c r="AD1503" s="68">
        <v>1.2437399520000001E-5</v>
      </c>
      <c r="AE1503" s="68">
        <v>9.8218058400000006E-6</v>
      </c>
      <c r="AF1503" s="68">
        <v>1.7676847440000001E-5</v>
      </c>
      <c r="AG1503" s="68">
        <v>1.8299581020000001E-5</v>
      </c>
      <c r="AH1503" s="68" t="s">
        <v>363</v>
      </c>
    </row>
    <row r="1504" spans="1:34" s="68" customFormat="1" ht="14.5" x14ac:dyDescent="0.35">
      <c r="A1504" s="68" t="s">
        <v>832</v>
      </c>
      <c r="B1504" s="68" t="s">
        <v>41</v>
      </c>
      <c r="C1504" s="68" t="s">
        <v>45</v>
      </c>
      <c r="D1504" s="68" t="s">
        <v>43</v>
      </c>
      <c r="E1504" s="68" t="s">
        <v>46</v>
      </c>
      <c r="G1504" s="68" t="s">
        <v>14</v>
      </c>
      <c r="H1504" s="68" t="s">
        <v>1385</v>
      </c>
      <c r="I1504" s="68" t="s">
        <v>18</v>
      </c>
      <c r="J1504" s="68">
        <v>298</v>
      </c>
      <c r="T1504" s="68">
        <v>3.5082336142771699E-5</v>
      </c>
      <c r="U1504" s="68">
        <v>1.4001086711196801E-4</v>
      </c>
      <c r="V1504" s="68">
        <v>3.1436651458443501E-6</v>
      </c>
      <c r="W1504" s="68">
        <v>2.08843815458522E-5</v>
      </c>
      <c r="X1504" s="68">
        <v>2.1796614000000001E-7</v>
      </c>
      <c r="Y1504" s="68">
        <v>2.8283030999999999E-6</v>
      </c>
      <c r="Z1504" s="68">
        <v>2.225357316E-5</v>
      </c>
      <c r="AA1504" s="68">
        <v>3.1995214019999999E-5</v>
      </c>
      <c r="AB1504" s="68">
        <v>2.7973259999999999E-5</v>
      </c>
      <c r="AC1504" s="68">
        <v>2.4744132E-5</v>
      </c>
      <c r="AD1504" s="68">
        <v>1.2437399520000001E-5</v>
      </c>
      <c r="AE1504" s="68">
        <v>9.8218058400000006E-6</v>
      </c>
      <c r="AF1504" s="68">
        <v>1.7676847440000001E-5</v>
      </c>
      <c r="AG1504" s="68">
        <v>1.8299581020000001E-5</v>
      </c>
      <c r="AH1504" s="68" t="s">
        <v>363</v>
      </c>
    </row>
    <row r="1505" spans="1:34" s="68" customFormat="1" ht="14.5" x14ac:dyDescent="0.35">
      <c r="A1505" s="68" t="s">
        <v>832</v>
      </c>
      <c r="B1505" s="68" t="s">
        <v>68</v>
      </c>
      <c r="C1505" s="68" t="s">
        <v>45</v>
      </c>
      <c r="D1505" s="68" t="s">
        <v>57</v>
      </c>
      <c r="E1505" s="68" t="s">
        <v>69</v>
      </c>
      <c r="F1505" s="68" t="s">
        <v>70</v>
      </c>
      <c r="G1505" s="68" t="s">
        <v>14</v>
      </c>
      <c r="H1505" s="68" t="s">
        <v>24</v>
      </c>
      <c r="I1505" s="68" t="s">
        <v>17</v>
      </c>
      <c r="J1505" s="68">
        <v>1</v>
      </c>
      <c r="K1505" s="68">
        <v>0.56909867576719497</v>
      </c>
      <c r="L1505" s="68">
        <v>0.57862744811287603</v>
      </c>
      <c r="M1505" s="68">
        <v>0.58815622045855398</v>
      </c>
      <c r="N1505" s="68">
        <v>0.59768499280423204</v>
      </c>
      <c r="O1505" s="68">
        <v>0.60721376514991199</v>
      </c>
      <c r="P1505" s="68">
        <v>0.61674253749559005</v>
      </c>
      <c r="Q1505" s="68">
        <v>0.72769861992945395</v>
      </c>
      <c r="R1505" s="68">
        <v>0.70089689723592596</v>
      </c>
      <c r="S1505" s="68">
        <v>0.75004931624099902</v>
      </c>
      <c r="T1505" s="68">
        <v>0.494636801008</v>
      </c>
      <c r="U1505" s="68">
        <v>0.47851961101811202</v>
      </c>
      <c r="V1505" s="68">
        <v>0.58192370052409803</v>
      </c>
      <c r="W1505" s="68">
        <v>0.66701964294567995</v>
      </c>
      <c r="X1505" s="68">
        <v>0.75430011975132505</v>
      </c>
      <c r="Y1505" s="68">
        <v>0.72903718191132705</v>
      </c>
      <c r="Z1505" s="68">
        <v>0.72066129317469296</v>
      </c>
      <c r="AA1505" s="68">
        <v>0.74143496154777599</v>
      </c>
      <c r="AB1505" s="68">
        <v>0.60953514543790399</v>
      </c>
      <c r="AC1505" s="68">
        <v>0.69647395811122104</v>
      </c>
      <c r="AD1505" s="68">
        <v>0.54160359640140798</v>
      </c>
      <c r="AE1505" s="68">
        <v>0.890499761087439</v>
      </c>
      <c r="AF1505" s="68">
        <v>1.02205267755143</v>
      </c>
      <c r="AG1505" s="68">
        <v>0.51777648393390896</v>
      </c>
      <c r="AH1505" s="68" t="s">
        <v>468</v>
      </c>
    </row>
    <row r="1506" spans="1:34" s="68" customFormat="1" ht="14.5" x14ac:dyDescent="0.35">
      <c r="A1506" s="68" t="s">
        <v>832</v>
      </c>
      <c r="B1506" s="68" t="s">
        <v>41</v>
      </c>
      <c r="C1506" s="68" t="s">
        <v>45</v>
      </c>
      <c r="D1506" s="68" t="s">
        <v>43</v>
      </c>
      <c r="E1506" s="68" t="s">
        <v>46</v>
      </c>
      <c r="G1506" s="68" t="s">
        <v>14</v>
      </c>
      <c r="H1506" s="68" t="s">
        <v>1386</v>
      </c>
      <c r="I1506" s="68" t="s">
        <v>16</v>
      </c>
      <c r="J1506" s="68">
        <v>25</v>
      </c>
      <c r="K1506" s="68">
        <v>3.66923756819254E-8</v>
      </c>
      <c r="L1506" s="68">
        <v>3.7062485311522198E-8</v>
      </c>
      <c r="M1506" s="68">
        <v>2.0543431348719001E-9</v>
      </c>
      <c r="O1506" s="68">
        <v>7.9307463194209805E-11</v>
      </c>
      <c r="P1506" s="68">
        <v>1.7013260528910059E-10</v>
      </c>
      <c r="T1506" s="68">
        <v>1.4159209966470659E-8</v>
      </c>
      <c r="U1506" s="68">
        <v>6.9092452133057796E-9</v>
      </c>
      <c r="V1506" s="68">
        <v>5.0602297728877599E-9</v>
      </c>
      <c r="W1506" s="68">
        <v>2.1476265181764201E-9</v>
      </c>
      <c r="X1506" s="68">
        <v>8.1090838328388605E-9</v>
      </c>
      <c r="Y1506" s="68">
        <v>7.0167338704289197E-9</v>
      </c>
      <c r="Z1506" s="68">
        <v>5.8365063719594204E-9</v>
      </c>
      <c r="AA1506" s="68">
        <v>1.8990069893036659E-8</v>
      </c>
      <c r="AB1506" s="68">
        <v>1.0757460120638841E-8</v>
      </c>
      <c r="AC1506" s="68">
        <v>1.400264854247126E-8</v>
      </c>
      <c r="AD1506" s="68">
        <v>1.451301859123552E-8</v>
      </c>
      <c r="AE1506" s="68">
        <v>1.2468310066682699E-8</v>
      </c>
      <c r="AF1506" s="68">
        <v>5.5810258657250199E-9</v>
      </c>
      <c r="AG1506" s="68">
        <v>5.7625707994083001E-9</v>
      </c>
      <c r="AH1506" s="68" t="s">
        <v>432</v>
      </c>
    </row>
    <row r="1507" spans="1:34" s="68" customFormat="1" ht="14.5" x14ac:dyDescent="0.35">
      <c r="A1507" s="68" t="s">
        <v>832</v>
      </c>
      <c r="B1507" s="68" t="s">
        <v>41</v>
      </c>
      <c r="C1507" s="68" t="s">
        <v>45</v>
      </c>
      <c r="D1507" s="68" t="s">
        <v>43</v>
      </c>
      <c r="E1507" s="68" t="s">
        <v>46</v>
      </c>
      <c r="G1507" s="68" t="s">
        <v>14</v>
      </c>
      <c r="H1507" s="68" t="s">
        <v>1387</v>
      </c>
      <c r="I1507" s="68" t="s">
        <v>16</v>
      </c>
      <c r="J1507" s="68">
        <v>25</v>
      </c>
      <c r="K1507" s="68">
        <v>9.1730939204813513E-8</v>
      </c>
      <c r="L1507" s="68">
        <v>9.2656213278805511E-8</v>
      </c>
      <c r="M1507" s="68">
        <v>5.13585783717975E-9</v>
      </c>
      <c r="O1507" s="68">
        <v>1.9826865798552451E-10</v>
      </c>
      <c r="P1507" s="68">
        <v>4.2533151322275147E-10</v>
      </c>
      <c r="T1507" s="68">
        <v>3.5398024916176662E-8</v>
      </c>
      <c r="U1507" s="68">
        <v>1.7273113033264451E-8</v>
      </c>
      <c r="V1507" s="68">
        <v>1.26505744322194E-8</v>
      </c>
      <c r="W1507" s="68">
        <v>5.3690662954410499E-9</v>
      </c>
      <c r="X1507" s="68">
        <v>2.027270958209715E-8</v>
      </c>
      <c r="Y1507" s="68">
        <v>1.75418346760723E-8</v>
      </c>
      <c r="Z1507" s="68">
        <v>1.4591265929898549E-8</v>
      </c>
      <c r="AA1507" s="68">
        <v>4.7475174732591652E-8</v>
      </c>
      <c r="AB1507" s="68">
        <v>2.6893650301597099E-8</v>
      </c>
      <c r="AC1507" s="68">
        <v>3.5006621356178147E-8</v>
      </c>
      <c r="AD1507" s="68">
        <v>3.6282546478088797E-8</v>
      </c>
      <c r="AE1507" s="68">
        <v>3.1170775166706751E-8</v>
      </c>
      <c r="AF1507" s="68">
        <v>1.3952564664312549E-8</v>
      </c>
      <c r="AG1507" s="68">
        <v>1.440642699852075E-8</v>
      </c>
      <c r="AH1507" s="68" t="s">
        <v>432</v>
      </c>
    </row>
    <row r="1508" spans="1:34" s="68" customFormat="1" ht="14.5" x14ac:dyDescent="0.35">
      <c r="A1508" s="68" t="s">
        <v>832</v>
      </c>
      <c r="B1508" s="68" t="s">
        <v>41</v>
      </c>
      <c r="C1508" s="68" t="s">
        <v>45</v>
      </c>
      <c r="D1508" s="68" t="s">
        <v>43</v>
      </c>
      <c r="E1508" s="68" t="s">
        <v>46</v>
      </c>
      <c r="G1508" s="68" t="s">
        <v>14</v>
      </c>
      <c r="H1508" s="68" t="s">
        <v>1388</v>
      </c>
      <c r="I1508" s="68" t="s">
        <v>16</v>
      </c>
      <c r="J1508" s="68">
        <v>25</v>
      </c>
      <c r="K1508" s="68">
        <v>1.651156905686643E-7</v>
      </c>
      <c r="L1508" s="68">
        <v>1.6678118390184989E-7</v>
      </c>
      <c r="M1508" s="68">
        <v>9.2445441069235494E-9</v>
      </c>
      <c r="O1508" s="68">
        <v>3.5688358437394412E-10</v>
      </c>
      <c r="P1508" s="68">
        <v>7.655967238009526E-10</v>
      </c>
      <c r="T1508" s="68">
        <v>6.3716444849117967E-8</v>
      </c>
      <c r="U1508" s="68">
        <v>3.1091603459876012E-8</v>
      </c>
      <c r="V1508" s="68">
        <v>2.2771033977994921E-8</v>
      </c>
      <c r="W1508" s="68">
        <v>9.6643193317938901E-9</v>
      </c>
      <c r="X1508" s="68">
        <v>3.6490877247774868E-8</v>
      </c>
      <c r="Y1508" s="68">
        <v>3.1575302416930137E-8</v>
      </c>
      <c r="Z1508" s="68">
        <v>2.6264278673817388E-8</v>
      </c>
      <c r="AA1508" s="68">
        <v>8.5455314518664962E-8</v>
      </c>
      <c r="AB1508" s="68">
        <v>4.840857054287478E-8</v>
      </c>
      <c r="AC1508" s="68">
        <v>6.3011918441120666E-8</v>
      </c>
      <c r="AD1508" s="68">
        <v>6.5308583660559837E-8</v>
      </c>
      <c r="AE1508" s="68">
        <v>5.6107395300072153E-8</v>
      </c>
      <c r="AF1508" s="68">
        <v>2.5114616395762589E-8</v>
      </c>
      <c r="AG1508" s="68">
        <v>2.593156859733735E-8</v>
      </c>
      <c r="AH1508" s="68" t="s">
        <v>432</v>
      </c>
    </row>
    <row r="1509" spans="1:34" s="68" customFormat="1" ht="14.5" x14ac:dyDescent="0.35">
      <c r="A1509" s="68" t="s">
        <v>832</v>
      </c>
      <c r="B1509" s="68" t="s">
        <v>41</v>
      </c>
      <c r="C1509" s="68" t="s">
        <v>45</v>
      </c>
      <c r="D1509" s="68" t="s">
        <v>43</v>
      </c>
      <c r="E1509" s="68" t="s">
        <v>46</v>
      </c>
      <c r="G1509" s="68" t="s">
        <v>14</v>
      </c>
      <c r="H1509" s="68" t="s">
        <v>1389</v>
      </c>
      <c r="I1509" s="68" t="s">
        <v>16</v>
      </c>
      <c r="J1509" s="68">
        <v>25</v>
      </c>
      <c r="K1509" s="68">
        <v>1.8346187840962701E-6</v>
      </c>
      <c r="L1509" s="68">
        <v>1.85312426557611E-6</v>
      </c>
      <c r="M1509" s="68">
        <v>1.0271715674359499E-7</v>
      </c>
      <c r="O1509" s="68">
        <v>3.96537315971049E-9</v>
      </c>
      <c r="P1509" s="68">
        <v>8.5066302644550293E-9</v>
      </c>
      <c r="T1509" s="68">
        <v>7.0796049832353302E-7</v>
      </c>
      <c r="U1509" s="68">
        <v>3.4546226066528902E-7</v>
      </c>
      <c r="V1509" s="68">
        <v>2.53011488644388E-7</v>
      </c>
      <c r="W1509" s="68">
        <v>1.07381325908821E-7</v>
      </c>
      <c r="X1509" s="68">
        <v>4.0545419164194301E-7</v>
      </c>
      <c r="Y1509" s="68">
        <v>3.5083669352144598E-7</v>
      </c>
      <c r="Z1509" s="68">
        <v>2.9182531859797101E-7</v>
      </c>
      <c r="AA1509" s="68">
        <v>9.4950349465183298E-7</v>
      </c>
      <c r="AB1509" s="68">
        <v>5.3787300603194202E-7</v>
      </c>
      <c r="AC1509" s="68">
        <v>7.0013242712356302E-7</v>
      </c>
      <c r="AD1509" s="68">
        <v>7.2565092956177604E-7</v>
      </c>
      <c r="AE1509" s="68">
        <v>6.2341550333413496E-7</v>
      </c>
      <c r="AF1509" s="68">
        <v>2.7905129328625101E-7</v>
      </c>
      <c r="AG1509" s="68">
        <v>2.8812853997041502E-7</v>
      </c>
      <c r="AH1509" s="68" t="s">
        <v>432</v>
      </c>
    </row>
    <row r="1510" spans="1:34" s="68" customFormat="1" ht="14.5" x14ac:dyDescent="0.35">
      <c r="A1510" s="68" t="s">
        <v>832</v>
      </c>
      <c r="B1510" s="68" t="s">
        <v>41</v>
      </c>
      <c r="C1510" s="68" t="s">
        <v>45</v>
      </c>
      <c r="D1510" s="68" t="s">
        <v>43</v>
      </c>
      <c r="E1510" s="68" t="s">
        <v>46</v>
      </c>
      <c r="G1510" s="68" t="s">
        <v>14</v>
      </c>
      <c r="H1510" s="68" t="s">
        <v>1390</v>
      </c>
      <c r="I1510" s="68" t="s">
        <v>16</v>
      </c>
      <c r="J1510" s="68">
        <v>25</v>
      </c>
      <c r="K1510" s="68">
        <v>1.8346187840962701E-6</v>
      </c>
      <c r="L1510" s="68">
        <v>1.85312426557611E-6</v>
      </c>
      <c r="M1510" s="68">
        <v>1.0271715674359499E-7</v>
      </c>
      <c r="O1510" s="68">
        <v>3.96537315971049E-9</v>
      </c>
      <c r="P1510" s="68">
        <v>8.5066302644550293E-9</v>
      </c>
      <c r="T1510" s="68">
        <v>7.0796049832353302E-7</v>
      </c>
      <c r="U1510" s="68">
        <v>3.4546226066528902E-7</v>
      </c>
      <c r="V1510" s="68">
        <v>2.53011488644388E-7</v>
      </c>
      <c r="W1510" s="68">
        <v>1.07381325908821E-7</v>
      </c>
      <c r="X1510" s="68">
        <v>4.0545419164194301E-7</v>
      </c>
      <c r="Y1510" s="68">
        <v>3.5083669352144598E-7</v>
      </c>
      <c r="Z1510" s="68">
        <v>2.9182531859797101E-7</v>
      </c>
      <c r="AA1510" s="68">
        <v>9.4950349465183298E-7</v>
      </c>
      <c r="AB1510" s="68">
        <v>5.3787300603194202E-7</v>
      </c>
      <c r="AC1510" s="68">
        <v>7.0013242712356302E-7</v>
      </c>
      <c r="AD1510" s="68">
        <v>7.2565092956177604E-7</v>
      </c>
      <c r="AE1510" s="68">
        <v>6.2341550333413496E-7</v>
      </c>
      <c r="AF1510" s="68">
        <v>2.7905129328625101E-7</v>
      </c>
      <c r="AG1510" s="68">
        <v>2.8812853997041502E-7</v>
      </c>
      <c r="AH1510" s="68" t="s">
        <v>432</v>
      </c>
    </row>
    <row r="1511" spans="1:34" s="68" customFormat="1" ht="14.5" x14ac:dyDescent="0.35">
      <c r="A1511" s="68" t="s">
        <v>832</v>
      </c>
      <c r="B1511" s="68" t="s">
        <v>68</v>
      </c>
      <c r="C1511" s="68" t="s">
        <v>45</v>
      </c>
      <c r="D1511" s="68" t="s">
        <v>57</v>
      </c>
      <c r="E1511" s="68" t="s">
        <v>69</v>
      </c>
      <c r="F1511" s="68" t="s">
        <v>70</v>
      </c>
      <c r="G1511" s="68" t="s">
        <v>14</v>
      </c>
      <c r="H1511" s="68" t="s">
        <v>24</v>
      </c>
      <c r="I1511" s="68" t="s">
        <v>18</v>
      </c>
      <c r="J1511" s="68">
        <v>298</v>
      </c>
      <c r="K1511" s="68">
        <v>2.6592145100529101E-3</v>
      </c>
      <c r="L1511" s="68">
        <v>2.7037393890652602E-3</v>
      </c>
      <c r="M1511" s="68">
        <v>2.7482642680775999E-3</v>
      </c>
      <c r="N1511" s="68">
        <v>2.79278914708994E-3</v>
      </c>
      <c r="O1511" s="68">
        <v>2.8373140261022901E-3</v>
      </c>
      <c r="P1511" s="68">
        <v>2.8818389051146298E-3</v>
      </c>
      <c r="Q1511" s="68">
        <v>3.40030088183422E-3</v>
      </c>
      <c r="R1511" s="68">
        <v>3.2750650784211001E-3</v>
      </c>
      <c r="S1511" s="68">
        <v>3.60795779249119E-3</v>
      </c>
      <c r="T1511" s="68">
        <v>2.3092548342556899E-3</v>
      </c>
      <c r="U1511" s="68">
        <v>2.6313996030991999E-3</v>
      </c>
      <c r="V1511" s="68">
        <v>1.9542347168372801E-3</v>
      </c>
      <c r="W1511" s="68">
        <v>2.3494977388000002E-3</v>
      </c>
      <c r="X1511" s="68">
        <v>2.9744070889160001E-3</v>
      </c>
      <c r="Y1511" s="68">
        <v>2.9195276884400002E-3</v>
      </c>
      <c r="Z1511" s="68">
        <v>2.7149370077368001E-3</v>
      </c>
      <c r="AA1511" s="68">
        <v>3.0431813937999998E-3</v>
      </c>
      <c r="AB1511" s="68">
        <v>2.7510075000160002E-3</v>
      </c>
      <c r="AC1511" s="68">
        <v>2.9973275425679998E-3</v>
      </c>
      <c r="AD1511" s="68">
        <v>1.9244767884000001E-3</v>
      </c>
      <c r="AE1511" s="68">
        <v>2.791548039856E-3</v>
      </c>
      <c r="AF1511" s="68">
        <v>2.5604961024000002E-3</v>
      </c>
      <c r="AG1511" s="68">
        <v>1.6588237944E-3</v>
      </c>
      <c r="AH1511" s="68" t="s">
        <v>468</v>
      </c>
    </row>
    <row r="1512" spans="1:34" s="68" customFormat="1" ht="14.5" x14ac:dyDescent="0.35">
      <c r="A1512" s="68" t="s">
        <v>832</v>
      </c>
      <c r="B1512" s="68" t="s">
        <v>41</v>
      </c>
      <c r="C1512" s="68" t="s">
        <v>45</v>
      </c>
      <c r="D1512" s="68" t="s">
        <v>43</v>
      </c>
      <c r="E1512" s="68" t="s">
        <v>46</v>
      </c>
      <c r="G1512" s="68" t="s">
        <v>14</v>
      </c>
      <c r="H1512" s="68" t="s">
        <v>1386</v>
      </c>
      <c r="I1512" s="68" t="s">
        <v>17</v>
      </c>
      <c r="J1512" s="68">
        <v>1</v>
      </c>
      <c r="K1512" s="68">
        <v>3.6183574739136202E-5</v>
      </c>
      <c r="L1512" s="68">
        <v>3.6548552181868998E-5</v>
      </c>
      <c r="M1512" s="68">
        <v>2.0258562434016801E-6</v>
      </c>
      <c r="O1512" s="68">
        <v>7.82077330379168E-8</v>
      </c>
      <c r="P1512" s="68">
        <v>1.6777343316242501E-7</v>
      </c>
      <c r="T1512" s="68">
        <v>1.3794501603915441E-5</v>
      </c>
      <c r="U1512" s="68">
        <v>6.7240425045761996E-6</v>
      </c>
      <c r="V1512" s="68">
        <v>4.9900612533703997E-6</v>
      </c>
      <c r="W1512" s="68">
        <v>2.27902012067848E-6</v>
      </c>
      <c r="X1512" s="68">
        <v>5.4152895055677196E-6</v>
      </c>
      <c r="Y1512" s="68">
        <v>6.9113543268453797E-6</v>
      </c>
      <c r="Z1512" s="68">
        <v>7.5869570334435402E-6</v>
      </c>
      <c r="AA1512" s="68">
        <v>1.872200923204474E-5</v>
      </c>
      <c r="AB1512" s="68">
        <v>1.058946728783182E-5</v>
      </c>
      <c r="AC1512" s="68">
        <v>1.374791463162484E-5</v>
      </c>
      <c r="AD1512" s="68">
        <v>1.431177331226184E-5</v>
      </c>
      <c r="AE1512" s="68">
        <v>1.229525705939466E-5</v>
      </c>
      <c r="AF1512" s="68">
        <v>5.4651591924777799E-6</v>
      </c>
      <c r="AG1512" s="68">
        <v>5.6826755219222802E-6</v>
      </c>
      <c r="AH1512" s="68" t="s">
        <v>432</v>
      </c>
    </row>
    <row r="1513" spans="1:34" s="68" customFormat="1" ht="14.5" x14ac:dyDescent="0.35">
      <c r="A1513" s="68" t="s">
        <v>832</v>
      </c>
      <c r="B1513" s="68" t="s">
        <v>41</v>
      </c>
      <c r="C1513" s="68" t="s">
        <v>45</v>
      </c>
      <c r="D1513" s="68" t="s">
        <v>43</v>
      </c>
      <c r="E1513" s="68" t="s">
        <v>46</v>
      </c>
      <c r="G1513" s="68" t="s">
        <v>14</v>
      </c>
      <c r="H1513" s="68" t="s">
        <v>1387</v>
      </c>
      <c r="I1513" s="68" t="s">
        <v>17</v>
      </c>
      <c r="J1513" s="68">
        <v>1</v>
      </c>
      <c r="K1513" s="68">
        <v>9.0458936847840509E-5</v>
      </c>
      <c r="L1513" s="68">
        <v>9.1371380454672503E-5</v>
      </c>
      <c r="M1513" s="68">
        <v>5.0646406085042003E-6</v>
      </c>
      <c r="O1513" s="68">
        <v>1.9551933259479199E-7</v>
      </c>
      <c r="P1513" s="68">
        <v>4.1943358290606248E-7</v>
      </c>
      <c r="T1513" s="68">
        <v>3.44862540097886E-5</v>
      </c>
      <c r="U1513" s="68">
        <v>1.68101062614405E-5</v>
      </c>
      <c r="V1513" s="68">
        <v>1.2475153133426001E-5</v>
      </c>
      <c r="W1513" s="68">
        <v>5.6975503016961996E-6</v>
      </c>
      <c r="X1513" s="68">
        <v>1.3538223763919299E-5</v>
      </c>
      <c r="Y1513" s="68">
        <v>1.7278385817113449E-5</v>
      </c>
      <c r="Z1513" s="68">
        <v>1.896739258360885E-5</v>
      </c>
      <c r="AA1513" s="68">
        <v>4.6805023080111847E-5</v>
      </c>
      <c r="AB1513" s="68">
        <v>2.6473668219579549E-5</v>
      </c>
      <c r="AC1513" s="68">
        <v>3.43697865790621E-5</v>
      </c>
      <c r="AD1513" s="68">
        <v>3.5779433280654598E-5</v>
      </c>
      <c r="AE1513" s="68">
        <v>3.0738142648486647E-5</v>
      </c>
      <c r="AF1513" s="68">
        <v>1.3662897981194449E-5</v>
      </c>
      <c r="AG1513" s="68">
        <v>1.42066888048057E-5</v>
      </c>
      <c r="AH1513" s="68" t="s">
        <v>432</v>
      </c>
    </row>
    <row r="1514" spans="1:34" s="68" customFormat="1" ht="14.5" x14ac:dyDescent="0.35">
      <c r="A1514" s="68" t="s">
        <v>832</v>
      </c>
      <c r="B1514" s="68" t="s">
        <v>41</v>
      </c>
      <c r="C1514" s="68" t="s">
        <v>45</v>
      </c>
      <c r="D1514" s="68" t="s">
        <v>43</v>
      </c>
      <c r="E1514" s="68" t="s">
        <v>46</v>
      </c>
      <c r="G1514" s="68" t="s">
        <v>14</v>
      </c>
      <c r="H1514" s="68" t="s">
        <v>1388</v>
      </c>
      <c r="I1514" s="68" t="s">
        <v>17</v>
      </c>
      <c r="J1514" s="68">
        <v>1</v>
      </c>
      <c r="K1514" s="68">
        <v>1.628260863261129E-4</v>
      </c>
      <c r="L1514" s="68">
        <v>1.6446848481841051E-4</v>
      </c>
      <c r="M1514" s="68">
        <v>9.1163530953075588E-6</v>
      </c>
      <c r="O1514" s="68">
        <v>3.5193479867062562E-7</v>
      </c>
      <c r="P1514" s="68">
        <v>7.5498044923091239E-7</v>
      </c>
      <c r="T1514" s="68">
        <v>6.2075257217619482E-5</v>
      </c>
      <c r="U1514" s="68">
        <v>3.0258191270592901E-5</v>
      </c>
      <c r="V1514" s="68">
        <v>2.24552756401668E-5</v>
      </c>
      <c r="W1514" s="68">
        <v>1.025559054305316E-5</v>
      </c>
      <c r="X1514" s="68">
        <v>2.4368802775054739E-5</v>
      </c>
      <c r="Y1514" s="68">
        <v>3.1101094470804212E-5</v>
      </c>
      <c r="Z1514" s="68">
        <v>3.4141306650495927E-5</v>
      </c>
      <c r="AA1514" s="68">
        <v>8.4249041544201333E-5</v>
      </c>
      <c r="AB1514" s="68">
        <v>4.7652602795243202E-5</v>
      </c>
      <c r="AC1514" s="68">
        <v>6.1865615842311776E-5</v>
      </c>
      <c r="AD1514" s="68">
        <v>6.4402979905178279E-5</v>
      </c>
      <c r="AE1514" s="68">
        <v>5.5328656767275963E-5</v>
      </c>
      <c r="AF1514" s="68">
        <v>2.4593216366150009E-5</v>
      </c>
      <c r="AG1514" s="68">
        <v>2.557203984865026E-5</v>
      </c>
      <c r="AH1514" s="68" t="s">
        <v>432</v>
      </c>
    </row>
    <row r="1515" spans="1:34" s="68" customFormat="1" ht="14.5" x14ac:dyDescent="0.35">
      <c r="A1515" s="68" t="s">
        <v>832</v>
      </c>
      <c r="B1515" s="68" t="s">
        <v>41</v>
      </c>
      <c r="C1515" s="68" t="s">
        <v>45</v>
      </c>
      <c r="D1515" s="68" t="s">
        <v>43</v>
      </c>
      <c r="E1515" s="68" t="s">
        <v>46</v>
      </c>
      <c r="G1515" s="68" t="s">
        <v>14</v>
      </c>
      <c r="H1515" s="68" t="s">
        <v>1389</v>
      </c>
      <c r="I1515" s="68" t="s">
        <v>17</v>
      </c>
      <c r="J1515" s="68">
        <v>1</v>
      </c>
      <c r="K1515" s="68">
        <v>1.8091787369568101E-3</v>
      </c>
      <c r="L1515" s="68">
        <v>1.8274276090934499E-3</v>
      </c>
      <c r="M1515" s="68">
        <v>1.01292812170084E-4</v>
      </c>
      <c r="O1515" s="68">
        <v>3.9103866518958397E-6</v>
      </c>
      <c r="P1515" s="68">
        <v>8.3886716581212495E-6</v>
      </c>
      <c r="T1515" s="68">
        <v>6.8972508019577198E-4</v>
      </c>
      <c r="U1515" s="68">
        <v>3.3620212522880998E-4</v>
      </c>
      <c r="V1515" s="68">
        <v>2.4950306266851999E-4</v>
      </c>
      <c r="W1515" s="68">
        <v>1.1395100603392401E-4</v>
      </c>
      <c r="X1515" s="68">
        <v>2.7076447527838598E-4</v>
      </c>
      <c r="Y1515" s="68">
        <v>3.45567716342269E-4</v>
      </c>
      <c r="Z1515" s="68">
        <v>3.7934785167217699E-4</v>
      </c>
      <c r="AA1515" s="68">
        <v>9.3610046160223705E-4</v>
      </c>
      <c r="AB1515" s="68">
        <v>5.2947336439159104E-4</v>
      </c>
      <c r="AC1515" s="68">
        <v>6.8739573158124203E-4</v>
      </c>
      <c r="AD1515" s="68">
        <v>7.1558866561309195E-4</v>
      </c>
      <c r="AE1515" s="68">
        <v>6.1476285296973297E-4</v>
      </c>
      <c r="AF1515" s="68">
        <v>2.7325795962388898E-4</v>
      </c>
      <c r="AG1515" s="68">
        <v>2.8413377609611402E-4</v>
      </c>
      <c r="AH1515" s="68" t="s">
        <v>432</v>
      </c>
    </row>
    <row r="1516" spans="1:34" s="68" customFormat="1" ht="14.5" x14ac:dyDescent="0.35">
      <c r="A1516" s="68" t="s">
        <v>832</v>
      </c>
      <c r="B1516" s="68" t="s">
        <v>41</v>
      </c>
      <c r="C1516" s="68" t="s">
        <v>45</v>
      </c>
      <c r="D1516" s="68" t="s">
        <v>43</v>
      </c>
      <c r="E1516" s="68" t="s">
        <v>46</v>
      </c>
      <c r="G1516" s="68" t="s">
        <v>14</v>
      </c>
      <c r="H1516" s="68" t="s">
        <v>1390</v>
      </c>
      <c r="I1516" s="68" t="s">
        <v>17</v>
      </c>
      <c r="J1516" s="68">
        <v>1</v>
      </c>
      <c r="K1516" s="68">
        <v>1.8091787369568101E-3</v>
      </c>
      <c r="L1516" s="68">
        <v>1.8274276090934499E-3</v>
      </c>
      <c r="M1516" s="68">
        <v>1.01292812170084E-4</v>
      </c>
      <c r="O1516" s="68">
        <v>3.9103866518958397E-6</v>
      </c>
      <c r="P1516" s="68">
        <v>8.3886716581212495E-6</v>
      </c>
      <c r="T1516" s="68">
        <v>6.8972508019577198E-4</v>
      </c>
      <c r="U1516" s="68">
        <v>3.3620212522880998E-4</v>
      </c>
      <c r="V1516" s="68">
        <v>2.4950306266851999E-4</v>
      </c>
      <c r="W1516" s="68">
        <v>1.1395100603392401E-4</v>
      </c>
      <c r="X1516" s="68">
        <v>2.7076447527838598E-4</v>
      </c>
      <c r="Y1516" s="68">
        <v>3.45567716342269E-4</v>
      </c>
      <c r="Z1516" s="68">
        <v>3.7934785167217699E-4</v>
      </c>
      <c r="AA1516" s="68">
        <v>9.3610046160223705E-4</v>
      </c>
      <c r="AB1516" s="68">
        <v>5.2947336439159104E-4</v>
      </c>
      <c r="AC1516" s="68">
        <v>6.8739573158124203E-4</v>
      </c>
      <c r="AD1516" s="68">
        <v>7.1558866561309195E-4</v>
      </c>
      <c r="AE1516" s="68">
        <v>6.1476285296973297E-4</v>
      </c>
      <c r="AF1516" s="68">
        <v>2.7325795962388898E-4</v>
      </c>
      <c r="AG1516" s="68">
        <v>2.8413377609611402E-4</v>
      </c>
      <c r="AH1516" s="68" t="s">
        <v>432</v>
      </c>
    </row>
    <row r="1517" spans="1:34" s="68" customFormat="1" ht="14.5" x14ac:dyDescent="0.35">
      <c r="A1517" s="68" t="s">
        <v>832</v>
      </c>
      <c r="B1517" s="68" t="s">
        <v>68</v>
      </c>
      <c r="C1517" s="68" t="s">
        <v>45</v>
      </c>
      <c r="D1517" s="68" t="s">
        <v>57</v>
      </c>
      <c r="E1517" s="68" t="s">
        <v>69</v>
      </c>
      <c r="F1517" s="68" t="s">
        <v>70</v>
      </c>
      <c r="G1517" s="68" t="s">
        <v>14</v>
      </c>
      <c r="H1517" s="68" t="s">
        <v>910</v>
      </c>
      <c r="I1517" s="68" t="s">
        <v>16</v>
      </c>
      <c r="J1517" s="68">
        <v>25</v>
      </c>
      <c r="U1517" s="68">
        <v>1.68720043967422E-10</v>
      </c>
      <c r="AH1517" s="68" t="s">
        <v>1122</v>
      </c>
    </row>
    <row r="1518" spans="1:34" s="68" customFormat="1" ht="14.5" x14ac:dyDescent="0.35">
      <c r="A1518" s="68" t="s">
        <v>832</v>
      </c>
      <c r="B1518" s="68" t="s">
        <v>41</v>
      </c>
      <c r="C1518" s="68" t="s">
        <v>45</v>
      </c>
      <c r="D1518" s="68" t="s">
        <v>43</v>
      </c>
      <c r="E1518" s="68" t="s">
        <v>46</v>
      </c>
      <c r="G1518" s="68" t="s">
        <v>14</v>
      </c>
      <c r="H1518" s="68" t="s">
        <v>1386</v>
      </c>
      <c r="I1518" s="68" t="s">
        <v>18</v>
      </c>
      <c r="J1518" s="68">
        <v>298</v>
      </c>
      <c r="K1518" s="68">
        <v>8.7474623625710401E-8</v>
      </c>
      <c r="L1518" s="68">
        <v>8.83569649826688E-8</v>
      </c>
      <c r="M1518" s="68">
        <v>4.8975540335346204E-9</v>
      </c>
      <c r="O1518" s="68">
        <v>1.8906899225499619E-10</v>
      </c>
      <c r="P1518" s="68">
        <v>4.0559613100921598E-10</v>
      </c>
      <c r="T1518" s="68">
        <v>3.3755556560065999E-8</v>
      </c>
      <c r="U1518" s="68">
        <v>1.6471640588520961E-8</v>
      </c>
      <c r="V1518" s="68">
        <v>1.2063587778564441E-8</v>
      </c>
      <c r="W1518" s="68">
        <v>5.08058938000878E-9</v>
      </c>
      <c r="X1518" s="68">
        <v>1.9314992882924859E-8</v>
      </c>
      <c r="Y1518" s="68">
        <v>1.6722456884386298E-8</v>
      </c>
      <c r="Z1518" s="68">
        <v>1.391423119075124E-8</v>
      </c>
      <c r="AA1518" s="68">
        <v>4.5272326624999401E-8</v>
      </c>
      <c r="AB1518" s="68">
        <v>2.5645784927603E-8</v>
      </c>
      <c r="AC1518" s="68">
        <v>3.3382314125251412E-8</v>
      </c>
      <c r="AD1518" s="68">
        <v>3.45990363215054E-8</v>
      </c>
      <c r="AE1518" s="68">
        <v>2.97244511989716E-8</v>
      </c>
      <c r="AF1518" s="68">
        <v>1.330516566388844E-8</v>
      </c>
      <c r="AG1518" s="68">
        <v>1.37379687857894E-8</v>
      </c>
      <c r="AH1518" s="68" t="s">
        <v>432</v>
      </c>
    </row>
    <row r="1519" spans="1:34" s="68" customFormat="1" ht="14.5" x14ac:dyDescent="0.35">
      <c r="A1519" s="68" t="s">
        <v>832</v>
      </c>
      <c r="B1519" s="68" t="s">
        <v>41</v>
      </c>
      <c r="C1519" s="68" t="s">
        <v>45</v>
      </c>
      <c r="D1519" s="68" t="s">
        <v>43</v>
      </c>
      <c r="E1519" s="68" t="s">
        <v>46</v>
      </c>
      <c r="G1519" s="68" t="s">
        <v>14</v>
      </c>
      <c r="H1519" s="68" t="s">
        <v>1387</v>
      </c>
      <c r="I1519" s="68" t="s">
        <v>18</v>
      </c>
      <c r="J1519" s="68">
        <v>298</v>
      </c>
      <c r="K1519" s="68">
        <v>2.18686559064276E-7</v>
      </c>
      <c r="L1519" s="68">
        <v>2.2089241245667199E-7</v>
      </c>
      <c r="M1519" s="68">
        <v>1.224388508383655E-8</v>
      </c>
      <c r="O1519" s="68">
        <v>4.7267248063749049E-10</v>
      </c>
      <c r="P1519" s="68">
        <v>1.0139903275230401E-9</v>
      </c>
      <c r="T1519" s="68">
        <v>8.438889140016501E-8</v>
      </c>
      <c r="U1519" s="68">
        <v>4.1179101471302403E-8</v>
      </c>
      <c r="V1519" s="68">
        <v>3.0158969446411098E-8</v>
      </c>
      <c r="W1519" s="68">
        <v>1.270147345002195E-8</v>
      </c>
      <c r="X1519" s="68">
        <v>4.828748220731215E-8</v>
      </c>
      <c r="Y1519" s="68">
        <v>4.1806142210965748E-8</v>
      </c>
      <c r="Z1519" s="68">
        <v>3.4785577976878101E-8</v>
      </c>
      <c r="AA1519" s="68">
        <v>1.1318081656249849E-7</v>
      </c>
      <c r="AB1519" s="68">
        <v>6.4114462319007506E-8</v>
      </c>
      <c r="AC1519" s="68">
        <v>8.345578531312851E-8</v>
      </c>
      <c r="AD1519" s="68">
        <v>8.6497590803763506E-8</v>
      </c>
      <c r="AE1519" s="68">
        <v>7.4311127997429001E-8</v>
      </c>
      <c r="AF1519" s="68">
        <v>3.3262914159721102E-8</v>
      </c>
      <c r="AG1519" s="68">
        <v>3.4344921964473502E-8</v>
      </c>
      <c r="AH1519" s="68" t="s">
        <v>432</v>
      </c>
    </row>
    <row r="1520" spans="1:34" s="68" customFormat="1" ht="14.5" x14ac:dyDescent="0.35">
      <c r="A1520" s="68" t="s">
        <v>832</v>
      </c>
      <c r="B1520" s="68" t="s">
        <v>41</v>
      </c>
      <c r="C1520" s="68" t="s">
        <v>45</v>
      </c>
      <c r="D1520" s="68" t="s">
        <v>43</v>
      </c>
      <c r="E1520" s="68" t="s">
        <v>46</v>
      </c>
      <c r="G1520" s="68" t="s">
        <v>14</v>
      </c>
      <c r="H1520" s="68" t="s">
        <v>1388</v>
      </c>
      <c r="I1520" s="68" t="s">
        <v>18</v>
      </c>
      <c r="J1520" s="68">
        <v>298</v>
      </c>
      <c r="K1520" s="68">
        <v>3.9363580631569681E-7</v>
      </c>
      <c r="L1520" s="68">
        <v>3.9760634242200959E-7</v>
      </c>
      <c r="M1520" s="68">
        <v>2.2038993150905789E-8</v>
      </c>
      <c r="O1520" s="68">
        <v>8.5081046514748277E-10</v>
      </c>
      <c r="P1520" s="68">
        <v>1.8251825895414719E-9</v>
      </c>
      <c r="T1520" s="68">
        <v>1.5190000452029699E-7</v>
      </c>
      <c r="U1520" s="68">
        <v>7.4122382648344313E-8</v>
      </c>
      <c r="V1520" s="68">
        <v>5.4286145003539979E-8</v>
      </c>
      <c r="W1520" s="68">
        <v>2.286265221003951E-8</v>
      </c>
      <c r="X1520" s="68">
        <v>8.6917467973161867E-8</v>
      </c>
      <c r="Y1520" s="68">
        <v>7.5251055979738345E-8</v>
      </c>
      <c r="Z1520" s="68">
        <v>6.2614040358380573E-8</v>
      </c>
      <c r="AA1520" s="68">
        <v>2.0372546981249731E-7</v>
      </c>
      <c r="AB1520" s="68">
        <v>1.1540603217421351E-7</v>
      </c>
      <c r="AC1520" s="68">
        <v>1.5022041356363131E-7</v>
      </c>
      <c r="AD1520" s="68">
        <v>1.5569566344677429E-7</v>
      </c>
      <c r="AE1520" s="68">
        <v>1.3376003039537219E-7</v>
      </c>
      <c r="AF1520" s="68">
        <v>5.9873245487497979E-8</v>
      </c>
      <c r="AG1520" s="68">
        <v>6.1820859536052304E-8</v>
      </c>
      <c r="AH1520" s="68" t="s">
        <v>432</v>
      </c>
    </row>
    <row r="1521" spans="1:34" s="68" customFormat="1" ht="14.5" x14ac:dyDescent="0.35">
      <c r="A1521" s="68" t="s">
        <v>832</v>
      </c>
      <c r="B1521" s="68" t="s">
        <v>41</v>
      </c>
      <c r="C1521" s="68" t="s">
        <v>45</v>
      </c>
      <c r="D1521" s="68" t="s">
        <v>43</v>
      </c>
      <c r="E1521" s="68" t="s">
        <v>46</v>
      </c>
      <c r="G1521" s="68" t="s">
        <v>14</v>
      </c>
      <c r="H1521" s="68" t="s">
        <v>1389</v>
      </c>
      <c r="I1521" s="68" t="s">
        <v>18</v>
      </c>
      <c r="J1521" s="68">
        <v>298</v>
      </c>
      <c r="K1521" s="68">
        <v>4.3737311812855201E-6</v>
      </c>
      <c r="L1521" s="68">
        <v>4.4178482491334402E-6</v>
      </c>
      <c r="M1521" s="68">
        <v>2.4487770167673102E-7</v>
      </c>
      <c r="O1521" s="68">
        <v>9.4534496127498093E-9</v>
      </c>
      <c r="P1521" s="68">
        <v>2.02798065504608E-8</v>
      </c>
      <c r="T1521" s="68">
        <v>1.6877778280033E-6</v>
      </c>
      <c r="U1521" s="68">
        <v>8.2358202942604801E-7</v>
      </c>
      <c r="V1521" s="68">
        <v>6.0317938892822199E-7</v>
      </c>
      <c r="W1521" s="68">
        <v>2.5402946900043901E-7</v>
      </c>
      <c r="X1521" s="68">
        <v>9.65749644146243E-7</v>
      </c>
      <c r="Y1521" s="68">
        <v>8.3612284421931503E-7</v>
      </c>
      <c r="Z1521" s="68">
        <v>6.9571155953756201E-7</v>
      </c>
      <c r="AA1521" s="68">
        <v>2.2636163312499699E-6</v>
      </c>
      <c r="AB1521" s="68">
        <v>1.28228924638015E-6</v>
      </c>
      <c r="AC1521" s="68">
        <v>1.6691157062625701E-6</v>
      </c>
      <c r="AD1521" s="68">
        <v>1.72995181607527E-6</v>
      </c>
      <c r="AE1521" s="68">
        <v>1.48622255994858E-6</v>
      </c>
      <c r="AF1521" s="68">
        <v>6.6525828319442199E-7</v>
      </c>
      <c r="AG1521" s="68">
        <v>6.8689843928947001E-7</v>
      </c>
      <c r="AH1521" s="68" t="s">
        <v>432</v>
      </c>
    </row>
    <row r="1522" spans="1:34" s="68" customFormat="1" ht="14.5" x14ac:dyDescent="0.35">
      <c r="A1522" s="68" t="s">
        <v>832</v>
      </c>
      <c r="B1522" s="68" t="s">
        <v>41</v>
      </c>
      <c r="C1522" s="68" t="s">
        <v>45</v>
      </c>
      <c r="D1522" s="68" t="s">
        <v>43</v>
      </c>
      <c r="E1522" s="68" t="s">
        <v>46</v>
      </c>
      <c r="G1522" s="68" t="s">
        <v>14</v>
      </c>
      <c r="H1522" s="68" t="s">
        <v>1390</v>
      </c>
      <c r="I1522" s="68" t="s">
        <v>18</v>
      </c>
      <c r="J1522" s="68">
        <v>298</v>
      </c>
      <c r="K1522" s="68">
        <v>4.3737311812855201E-6</v>
      </c>
      <c r="L1522" s="68">
        <v>4.4178482491334402E-6</v>
      </c>
      <c r="M1522" s="68">
        <v>2.4487770167673102E-7</v>
      </c>
      <c r="O1522" s="68">
        <v>9.4534496127498093E-9</v>
      </c>
      <c r="P1522" s="68">
        <v>2.02798065504608E-8</v>
      </c>
      <c r="T1522" s="68">
        <v>1.6877778280033E-6</v>
      </c>
      <c r="U1522" s="68">
        <v>8.2358202942604801E-7</v>
      </c>
      <c r="V1522" s="68">
        <v>6.0317938892822199E-7</v>
      </c>
      <c r="W1522" s="68">
        <v>2.5402946900043901E-7</v>
      </c>
      <c r="X1522" s="68">
        <v>9.65749644146243E-7</v>
      </c>
      <c r="Y1522" s="68">
        <v>8.3612284421931503E-7</v>
      </c>
      <c r="Z1522" s="68">
        <v>6.9571155953756201E-7</v>
      </c>
      <c r="AA1522" s="68">
        <v>2.2636163312499699E-6</v>
      </c>
      <c r="AB1522" s="68">
        <v>1.28228924638015E-6</v>
      </c>
      <c r="AC1522" s="68">
        <v>1.6691157062625701E-6</v>
      </c>
      <c r="AD1522" s="68">
        <v>1.72995181607527E-6</v>
      </c>
      <c r="AE1522" s="68">
        <v>1.48622255994858E-6</v>
      </c>
      <c r="AF1522" s="68">
        <v>6.6525828319442199E-7</v>
      </c>
      <c r="AG1522" s="68">
        <v>6.8689843928947001E-7</v>
      </c>
      <c r="AH1522" s="68" t="s">
        <v>432</v>
      </c>
    </row>
    <row r="1523" spans="1:34" s="68" customFormat="1" ht="14.5" x14ac:dyDescent="0.35">
      <c r="A1523" s="68" t="s">
        <v>832</v>
      </c>
      <c r="B1523" s="68" t="s">
        <v>68</v>
      </c>
      <c r="C1523" s="68" t="s">
        <v>45</v>
      </c>
      <c r="D1523" s="68" t="s">
        <v>57</v>
      </c>
      <c r="E1523" s="68" t="s">
        <v>69</v>
      </c>
      <c r="F1523" s="68" t="s">
        <v>70</v>
      </c>
      <c r="G1523" s="68" t="s">
        <v>14</v>
      </c>
      <c r="H1523" s="68" t="s">
        <v>910</v>
      </c>
      <c r="I1523" s="68" t="s">
        <v>18</v>
      </c>
      <c r="J1523" s="68">
        <v>298</v>
      </c>
      <c r="U1523" s="68">
        <v>4.0222858481833399E-10</v>
      </c>
      <c r="AH1523" s="68" t="s">
        <v>1122</v>
      </c>
    </row>
    <row r="1524" spans="1:34" s="68" customFormat="1" ht="14.5" x14ac:dyDescent="0.35">
      <c r="A1524" s="68" t="s">
        <v>832</v>
      </c>
      <c r="B1524" s="68" t="s">
        <v>41</v>
      </c>
      <c r="C1524" s="68" t="s">
        <v>45</v>
      </c>
      <c r="D1524" s="68" t="s">
        <v>43</v>
      </c>
      <c r="E1524" s="68" t="s">
        <v>46</v>
      </c>
      <c r="G1524" s="68" t="s">
        <v>14</v>
      </c>
      <c r="H1524" s="68" t="s">
        <v>1391</v>
      </c>
      <c r="I1524" s="68" t="s">
        <v>16</v>
      </c>
      <c r="J1524" s="68">
        <v>25</v>
      </c>
      <c r="V1524" s="68">
        <v>5.7474975183437002E-9</v>
      </c>
      <c r="W1524" s="68">
        <v>4.6093874394437199E-9</v>
      </c>
      <c r="X1524" s="68">
        <v>5.5027315244305802E-9</v>
      </c>
      <c r="Y1524" s="68">
        <v>8.9198655472619205E-9</v>
      </c>
      <c r="Z1524" s="68">
        <v>8.3665054679965203E-9</v>
      </c>
      <c r="AH1524" s="68" t="s">
        <v>783</v>
      </c>
    </row>
    <row r="1525" spans="1:34" s="68" customFormat="1" ht="14.5" x14ac:dyDescent="0.35">
      <c r="A1525" s="68" t="s">
        <v>832</v>
      </c>
      <c r="B1525" s="68" t="s">
        <v>41</v>
      </c>
      <c r="C1525" s="68" t="s">
        <v>45</v>
      </c>
      <c r="D1525" s="68" t="s">
        <v>43</v>
      </c>
      <c r="E1525" s="68" t="s">
        <v>46</v>
      </c>
      <c r="G1525" s="68" t="s">
        <v>14</v>
      </c>
      <c r="H1525" s="68" t="s">
        <v>1392</v>
      </c>
      <c r="I1525" s="68" t="s">
        <v>16</v>
      </c>
      <c r="J1525" s="68">
        <v>25</v>
      </c>
      <c r="V1525" s="68">
        <v>1.436874379585925E-8</v>
      </c>
      <c r="W1525" s="68">
        <v>1.15234685986093E-8</v>
      </c>
      <c r="X1525" s="68">
        <v>1.375682881107645E-8</v>
      </c>
      <c r="Y1525" s="68">
        <v>2.2299663868154799E-8</v>
      </c>
      <c r="Z1525" s="68">
        <v>2.09162636699913E-8</v>
      </c>
      <c r="AH1525" s="68" t="s">
        <v>783</v>
      </c>
    </row>
    <row r="1526" spans="1:34" s="68" customFormat="1" ht="14.5" x14ac:dyDescent="0.35">
      <c r="A1526" s="68" t="s">
        <v>832</v>
      </c>
      <c r="B1526" s="68" t="s">
        <v>41</v>
      </c>
      <c r="C1526" s="68" t="s">
        <v>45</v>
      </c>
      <c r="D1526" s="68" t="s">
        <v>43</v>
      </c>
      <c r="E1526" s="68" t="s">
        <v>46</v>
      </c>
      <c r="G1526" s="68" t="s">
        <v>14</v>
      </c>
      <c r="H1526" s="68" t="s">
        <v>1393</v>
      </c>
      <c r="I1526" s="68" t="s">
        <v>16</v>
      </c>
      <c r="J1526" s="68">
        <v>25</v>
      </c>
      <c r="V1526" s="68">
        <v>2.5863738832546651E-8</v>
      </c>
      <c r="W1526" s="68">
        <v>2.0742243477496741E-8</v>
      </c>
      <c r="X1526" s="68">
        <v>2.476229185993761E-8</v>
      </c>
      <c r="Y1526" s="68">
        <v>4.013939496267864E-8</v>
      </c>
      <c r="Z1526" s="68">
        <v>3.7649274605984341E-8</v>
      </c>
      <c r="AH1526" s="68" t="s">
        <v>783</v>
      </c>
    </row>
    <row r="1527" spans="1:34" s="68" customFormat="1" ht="14.5" x14ac:dyDescent="0.35">
      <c r="A1527" s="68" t="s">
        <v>832</v>
      </c>
      <c r="B1527" s="68" t="s">
        <v>41</v>
      </c>
      <c r="C1527" s="68" t="s">
        <v>45</v>
      </c>
      <c r="D1527" s="68" t="s">
        <v>43</v>
      </c>
      <c r="E1527" s="68" t="s">
        <v>46</v>
      </c>
      <c r="G1527" s="68" t="s">
        <v>14</v>
      </c>
      <c r="H1527" s="68" t="s">
        <v>1394</v>
      </c>
      <c r="I1527" s="68" t="s">
        <v>16</v>
      </c>
      <c r="J1527" s="68">
        <v>25</v>
      </c>
      <c r="V1527" s="68">
        <v>2.8737487591718502E-7</v>
      </c>
      <c r="W1527" s="68">
        <v>2.30469371972186E-7</v>
      </c>
      <c r="X1527" s="68">
        <v>2.7513657622152901E-7</v>
      </c>
      <c r="Y1527" s="68">
        <v>4.4599327736309599E-7</v>
      </c>
      <c r="Z1527" s="68">
        <v>4.1832527339982599E-7</v>
      </c>
      <c r="AH1527" s="68" t="s">
        <v>783</v>
      </c>
    </row>
    <row r="1528" spans="1:34" s="68" customFormat="1" ht="14.5" x14ac:dyDescent="0.35">
      <c r="A1528" s="68" t="s">
        <v>832</v>
      </c>
      <c r="B1528" s="68" t="s">
        <v>41</v>
      </c>
      <c r="C1528" s="68" t="s">
        <v>45</v>
      </c>
      <c r="D1528" s="68" t="s">
        <v>43</v>
      </c>
      <c r="E1528" s="68" t="s">
        <v>46</v>
      </c>
      <c r="G1528" s="68" t="s">
        <v>14</v>
      </c>
      <c r="H1528" s="68" t="s">
        <v>1395</v>
      </c>
      <c r="I1528" s="68" t="s">
        <v>16</v>
      </c>
      <c r="J1528" s="68">
        <v>25</v>
      </c>
      <c r="V1528" s="68">
        <v>2.8737487591718502E-7</v>
      </c>
      <c r="W1528" s="68">
        <v>2.30469371972186E-7</v>
      </c>
      <c r="X1528" s="68">
        <v>2.7513657622152901E-7</v>
      </c>
      <c r="Y1528" s="68">
        <v>4.4599327736309599E-7</v>
      </c>
      <c r="Z1528" s="68">
        <v>4.1832527339982599E-7</v>
      </c>
      <c r="AH1528" s="68" t="s">
        <v>783</v>
      </c>
    </row>
    <row r="1529" spans="1:34" s="68" customFormat="1" ht="14.5" x14ac:dyDescent="0.35">
      <c r="A1529" s="68" t="s">
        <v>832</v>
      </c>
      <c r="B1529" s="68" t="s">
        <v>68</v>
      </c>
      <c r="C1529" s="68" t="s">
        <v>45</v>
      </c>
      <c r="D1529" s="68" t="s">
        <v>57</v>
      </c>
      <c r="E1529" s="68" t="s">
        <v>69</v>
      </c>
      <c r="F1529" s="68" t="s">
        <v>70</v>
      </c>
      <c r="G1529" s="68" t="s">
        <v>14</v>
      </c>
      <c r="H1529" s="68" t="s">
        <v>27</v>
      </c>
      <c r="I1529" s="68" t="s">
        <v>16</v>
      </c>
      <c r="J1529" s="68">
        <v>25</v>
      </c>
      <c r="K1529" s="68">
        <v>6.2993082547801898E-5</v>
      </c>
      <c r="L1529" s="68">
        <v>6.5835940938559296E-5</v>
      </c>
      <c r="M1529" s="68">
        <v>6.8678799329316694E-5</v>
      </c>
      <c r="N1529" s="68">
        <v>7.1521657720074105E-5</v>
      </c>
      <c r="O1529" s="68">
        <v>7.4364516110831598E-5</v>
      </c>
      <c r="P1529" s="68">
        <v>7.7207374501588996E-5</v>
      </c>
      <c r="Q1529" s="68">
        <v>5.5111995000000003E-5</v>
      </c>
      <c r="R1529" s="68">
        <v>3.2200267499999998E-5</v>
      </c>
      <c r="S1529" s="68">
        <v>9.28572992142856E-6</v>
      </c>
      <c r="AH1529" s="68" t="s">
        <v>469</v>
      </c>
    </row>
    <row r="1530" spans="1:34" s="68" customFormat="1" ht="14.5" x14ac:dyDescent="0.35">
      <c r="A1530" s="68" t="s">
        <v>832</v>
      </c>
      <c r="B1530" s="68" t="s">
        <v>41</v>
      </c>
      <c r="C1530" s="68" t="s">
        <v>45</v>
      </c>
      <c r="D1530" s="68" t="s">
        <v>43</v>
      </c>
      <c r="E1530" s="68" t="s">
        <v>46</v>
      </c>
      <c r="G1530" s="68" t="s">
        <v>14</v>
      </c>
      <c r="H1530" s="68" t="s">
        <v>1391</v>
      </c>
      <c r="I1530" s="68" t="s">
        <v>17</v>
      </c>
      <c r="J1530" s="68">
        <v>1</v>
      </c>
      <c r="V1530" s="68">
        <v>5.9811325503389402E-6</v>
      </c>
      <c r="W1530" s="68">
        <v>4.4462903042604403E-6</v>
      </c>
      <c r="X1530" s="68">
        <v>5.0916224666974999E-6</v>
      </c>
      <c r="Y1530" s="68">
        <v>9.2168116143856799E-6</v>
      </c>
      <c r="Z1530" s="68">
        <v>8.8077928849659392E-6</v>
      </c>
      <c r="AH1530" s="68" t="s">
        <v>783</v>
      </c>
    </row>
    <row r="1531" spans="1:34" s="68" customFormat="1" ht="14.5" x14ac:dyDescent="0.35">
      <c r="A1531" s="68" t="s">
        <v>832</v>
      </c>
      <c r="B1531" s="68" t="s">
        <v>41</v>
      </c>
      <c r="C1531" s="68" t="s">
        <v>45</v>
      </c>
      <c r="D1531" s="68" t="s">
        <v>43</v>
      </c>
      <c r="E1531" s="68" t="s">
        <v>46</v>
      </c>
      <c r="G1531" s="68" t="s">
        <v>14</v>
      </c>
      <c r="H1531" s="68" t="s">
        <v>1392</v>
      </c>
      <c r="I1531" s="68" t="s">
        <v>17</v>
      </c>
      <c r="J1531" s="68">
        <v>1</v>
      </c>
      <c r="V1531" s="68">
        <v>1.495283137584735E-5</v>
      </c>
      <c r="W1531" s="68">
        <v>1.11157257606511E-5</v>
      </c>
      <c r="X1531" s="68">
        <v>1.2729056166743749E-5</v>
      </c>
      <c r="Y1531" s="68">
        <v>2.3042029035964199E-5</v>
      </c>
      <c r="Z1531" s="68">
        <v>2.2019482212414849E-5</v>
      </c>
      <c r="AH1531" s="68" t="s">
        <v>783</v>
      </c>
    </row>
    <row r="1532" spans="1:34" s="68" customFormat="1" ht="14.5" x14ac:dyDescent="0.35">
      <c r="A1532" s="68" t="s">
        <v>832</v>
      </c>
      <c r="B1532" s="68" t="s">
        <v>41</v>
      </c>
      <c r="C1532" s="68" t="s">
        <v>45</v>
      </c>
      <c r="D1532" s="68" t="s">
        <v>43</v>
      </c>
      <c r="E1532" s="68" t="s">
        <v>46</v>
      </c>
      <c r="G1532" s="68" t="s">
        <v>14</v>
      </c>
      <c r="H1532" s="68" t="s">
        <v>1393</v>
      </c>
      <c r="I1532" s="68" t="s">
        <v>17</v>
      </c>
      <c r="J1532" s="68">
        <v>1</v>
      </c>
      <c r="V1532" s="68">
        <v>2.691509647652523E-5</v>
      </c>
      <c r="W1532" s="68">
        <v>2.0008306369171981E-5</v>
      </c>
      <c r="X1532" s="68">
        <v>2.2912301100138749E-5</v>
      </c>
      <c r="Y1532" s="68">
        <v>4.1475652264735562E-5</v>
      </c>
      <c r="Z1532" s="68">
        <v>3.9635067982346717E-5</v>
      </c>
      <c r="AH1532" s="68" t="s">
        <v>783</v>
      </c>
    </row>
    <row r="1533" spans="1:34" s="68" customFormat="1" ht="14.5" x14ac:dyDescent="0.35">
      <c r="A1533" s="68" t="s">
        <v>832</v>
      </c>
      <c r="B1533" s="68" t="s">
        <v>41</v>
      </c>
      <c r="C1533" s="68" t="s">
        <v>45</v>
      </c>
      <c r="D1533" s="68" t="s">
        <v>43</v>
      </c>
      <c r="E1533" s="68" t="s">
        <v>46</v>
      </c>
      <c r="G1533" s="68" t="s">
        <v>14</v>
      </c>
      <c r="H1533" s="68" t="s">
        <v>1394</v>
      </c>
      <c r="I1533" s="68" t="s">
        <v>17</v>
      </c>
      <c r="J1533" s="68">
        <v>1</v>
      </c>
      <c r="V1533" s="68">
        <v>2.9905662751694701E-4</v>
      </c>
      <c r="W1533" s="68">
        <v>2.22314515213022E-4</v>
      </c>
      <c r="X1533" s="68">
        <v>2.5458112333487501E-4</v>
      </c>
      <c r="Y1533" s="68">
        <v>4.6084058071928398E-4</v>
      </c>
      <c r="Z1533" s="68">
        <v>4.4038964424829698E-4</v>
      </c>
      <c r="AH1533" s="68" t="s">
        <v>783</v>
      </c>
    </row>
    <row r="1534" spans="1:34" s="68" customFormat="1" ht="14.5" x14ac:dyDescent="0.35">
      <c r="A1534" s="68" t="s">
        <v>832</v>
      </c>
      <c r="B1534" s="68" t="s">
        <v>41</v>
      </c>
      <c r="C1534" s="68" t="s">
        <v>45</v>
      </c>
      <c r="D1534" s="68" t="s">
        <v>43</v>
      </c>
      <c r="E1534" s="68" t="s">
        <v>46</v>
      </c>
      <c r="G1534" s="68" t="s">
        <v>14</v>
      </c>
      <c r="H1534" s="68" t="s">
        <v>1395</v>
      </c>
      <c r="I1534" s="68" t="s">
        <v>17</v>
      </c>
      <c r="J1534" s="68">
        <v>1</v>
      </c>
      <c r="V1534" s="68">
        <v>2.9905662751694701E-4</v>
      </c>
      <c r="W1534" s="68">
        <v>2.22314515213022E-4</v>
      </c>
      <c r="X1534" s="68">
        <v>2.5458112333487501E-4</v>
      </c>
      <c r="Y1534" s="68">
        <v>4.6084058071928398E-4</v>
      </c>
      <c r="Z1534" s="68">
        <v>4.4038964424829698E-4</v>
      </c>
      <c r="AH1534" s="68" t="s">
        <v>783</v>
      </c>
    </row>
    <row r="1535" spans="1:34" s="68" customFormat="1" ht="14.5" x14ac:dyDescent="0.35">
      <c r="A1535" s="68" t="s">
        <v>832</v>
      </c>
      <c r="B1535" s="68" t="s">
        <v>68</v>
      </c>
      <c r="C1535" s="68" t="s">
        <v>45</v>
      </c>
      <c r="D1535" s="68" t="s">
        <v>57</v>
      </c>
      <c r="E1535" s="68" t="s">
        <v>69</v>
      </c>
      <c r="F1535" s="68" t="s">
        <v>70</v>
      </c>
      <c r="G1535" s="68" t="s">
        <v>14</v>
      </c>
      <c r="H1535" s="68" t="s">
        <v>27</v>
      </c>
      <c r="I1535" s="68" t="s">
        <v>17</v>
      </c>
      <c r="J1535" s="68">
        <v>1</v>
      </c>
      <c r="K1535" s="68">
        <v>6.3077073324532301E-2</v>
      </c>
      <c r="L1535" s="68">
        <v>6.5923722193144102E-2</v>
      </c>
      <c r="M1535" s="68">
        <v>6.8770371061755806E-2</v>
      </c>
      <c r="N1535" s="68">
        <v>7.1617019930367495E-2</v>
      </c>
      <c r="O1535" s="68">
        <v>7.4463668798979393E-2</v>
      </c>
      <c r="P1535" s="68">
        <v>7.7310317667591097E-2</v>
      </c>
      <c r="Q1535" s="68">
        <v>5.5185477660000003E-2</v>
      </c>
      <c r="R1535" s="68">
        <v>3.2243201190000001E-2</v>
      </c>
      <c r="S1535" s="68">
        <v>9.7491818399999906E-3</v>
      </c>
      <c r="AH1535" s="68" t="s">
        <v>469</v>
      </c>
    </row>
    <row r="1536" spans="1:34" s="68" customFormat="1" ht="14.5" x14ac:dyDescent="0.35">
      <c r="A1536" s="68" t="s">
        <v>832</v>
      </c>
      <c r="B1536" s="68" t="s">
        <v>41</v>
      </c>
      <c r="C1536" s="68" t="s">
        <v>45</v>
      </c>
      <c r="D1536" s="68" t="s">
        <v>43</v>
      </c>
      <c r="E1536" s="68" t="s">
        <v>46</v>
      </c>
      <c r="G1536" s="68" t="s">
        <v>14</v>
      </c>
      <c r="H1536" s="68" t="s">
        <v>1391</v>
      </c>
      <c r="I1536" s="68" t="s">
        <v>18</v>
      </c>
      <c r="J1536" s="68">
        <v>298</v>
      </c>
      <c r="V1536" s="68">
        <v>1.3702034083731401E-8</v>
      </c>
      <c r="W1536" s="68">
        <v>1.098877965563384E-8</v>
      </c>
      <c r="X1536" s="68">
        <v>1.3118511954242479E-8</v>
      </c>
      <c r="Y1536" s="68">
        <v>2.1264959464672401E-8</v>
      </c>
      <c r="Z1536" s="68">
        <v>1.9945749035703681E-8</v>
      </c>
      <c r="AH1536" s="68" t="s">
        <v>783</v>
      </c>
    </row>
    <row r="1537" spans="1:34" s="68" customFormat="1" ht="14.5" x14ac:dyDescent="0.35">
      <c r="A1537" s="68" t="s">
        <v>832</v>
      </c>
      <c r="B1537" s="68" t="s">
        <v>41</v>
      </c>
      <c r="C1537" s="68" t="s">
        <v>45</v>
      </c>
      <c r="D1537" s="68" t="s">
        <v>43</v>
      </c>
      <c r="E1537" s="68" t="s">
        <v>46</v>
      </c>
      <c r="G1537" s="68" t="s">
        <v>14</v>
      </c>
      <c r="H1537" s="68" t="s">
        <v>1392</v>
      </c>
      <c r="I1537" s="68" t="s">
        <v>18</v>
      </c>
      <c r="J1537" s="68">
        <v>298</v>
      </c>
      <c r="V1537" s="68">
        <v>3.4255085209328498E-8</v>
      </c>
      <c r="W1537" s="68">
        <v>2.74719491390846E-8</v>
      </c>
      <c r="X1537" s="68">
        <v>3.2796279885606203E-8</v>
      </c>
      <c r="Y1537" s="68">
        <v>5.3162398661681013E-8</v>
      </c>
      <c r="Z1537" s="68">
        <v>4.9864372589259197E-8</v>
      </c>
      <c r="AH1537" s="68" t="s">
        <v>783</v>
      </c>
    </row>
    <row r="1538" spans="1:34" s="68" customFormat="1" ht="14.5" x14ac:dyDescent="0.35">
      <c r="A1538" s="68" t="s">
        <v>832</v>
      </c>
      <c r="B1538" s="68" t="s">
        <v>41</v>
      </c>
      <c r="C1538" s="68" t="s">
        <v>45</v>
      </c>
      <c r="D1538" s="68" t="s">
        <v>43</v>
      </c>
      <c r="E1538" s="68" t="s">
        <v>46</v>
      </c>
      <c r="G1538" s="68" t="s">
        <v>14</v>
      </c>
      <c r="H1538" s="68" t="s">
        <v>1393</v>
      </c>
      <c r="I1538" s="68" t="s">
        <v>18</v>
      </c>
      <c r="J1538" s="68">
        <v>298</v>
      </c>
      <c r="V1538" s="68">
        <v>6.16591533767913E-8</v>
      </c>
      <c r="W1538" s="68">
        <v>4.9449508450352282E-8</v>
      </c>
      <c r="X1538" s="68">
        <v>5.9033303794091162E-8</v>
      </c>
      <c r="Y1538" s="68">
        <v>9.5692317591025795E-8</v>
      </c>
      <c r="Z1538" s="68">
        <v>8.9755870660666553E-8</v>
      </c>
      <c r="AH1538" s="68" t="s">
        <v>783</v>
      </c>
    </row>
    <row r="1539" spans="1:34" s="68" customFormat="1" ht="14.5" x14ac:dyDescent="0.35">
      <c r="A1539" s="68" t="s">
        <v>832</v>
      </c>
      <c r="B1539" s="68" t="s">
        <v>41</v>
      </c>
      <c r="C1539" s="68" t="s">
        <v>45</v>
      </c>
      <c r="D1539" s="68" t="s">
        <v>43</v>
      </c>
      <c r="E1539" s="68" t="s">
        <v>46</v>
      </c>
      <c r="G1539" s="68" t="s">
        <v>14</v>
      </c>
      <c r="H1539" s="68" t="s">
        <v>1394</v>
      </c>
      <c r="I1539" s="68" t="s">
        <v>18</v>
      </c>
      <c r="J1539" s="68">
        <v>298</v>
      </c>
      <c r="V1539" s="68">
        <v>6.8510170418656997E-7</v>
      </c>
      <c r="W1539" s="68">
        <v>5.4943898278169202E-7</v>
      </c>
      <c r="X1539" s="68">
        <v>6.5592559771212404E-7</v>
      </c>
      <c r="Y1539" s="68">
        <v>1.0632479732336201E-6</v>
      </c>
      <c r="Z1539" s="68">
        <v>9.9728745178518395E-7</v>
      </c>
      <c r="AH1539" s="68" t="s">
        <v>783</v>
      </c>
    </row>
    <row r="1540" spans="1:34" s="68" customFormat="1" ht="14.5" x14ac:dyDescent="0.35">
      <c r="A1540" s="68" t="s">
        <v>832</v>
      </c>
      <c r="B1540" s="68" t="s">
        <v>41</v>
      </c>
      <c r="C1540" s="68" t="s">
        <v>45</v>
      </c>
      <c r="D1540" s="68" t="s">
        <v>43</v>
      </c>
      <c r="E1540" s="68" t="s">
        <v>46</v>
      </c>
      <c r="G1540" s="68" t="s">
        <v>14</v>
      </c>
      <c r="H1540" s="68" t="s">
        <v>1395</v>
      </c>
      <c r="I1540" s="68" t="s">
        <v>18</v>
      </c>
      <c r="J1540" s="68">
        <v>298</v>
      </c>
      <c r="V1540" s="68">
        <v>6.8510170418656997E-7</v>
      </c>
      <c r="W1540" s="68">
        <v>5.4943898278169202E-7</v>
      </c>
      <c r="X1540" s="68">
        <v>6.5592559771212404E-7</v>
      </c>
      <c r="Y1540" s="68">
        <v>1.0632479732336201E-6</v>
      </c>
      <c r="Z1540" s="68">
        <v>9.9728745178518395E-7</v>
      </c>
      <c r="AH1540" s="68" t="s">
        <v>783</v>
      </c>
    </row>
    <row r="1541" spans="1:34" s="68" customFormat="1" ht="14.5" x14ac:dyDescent="0.35">
      <c r="A1541" s="68" t="s">
        <v>832</v>
      </c>
      <c r="B1541" s="68" t="s">
        <v>68</v>
      </c>
      <c r="C1541" s="68" t="s">
        <v>45</v>
      </c>
      <c r="D1541" s="68" t="s">
        <v>57</v>
      </c>
      <c r="E1541" s="68" t="s">
        <v>69</v>
      </c>
      <c r="F1541" s="68" t="s">
        <v>70</v>
      </c>
      <c r="G1541" s="68" t="s">
        <v>14</v>
      </c>
      <c r="H1541" s="68" t="s">
        <v>27</v>
      </c>
      <c r="I1541" s="68" t="s">
        <v>18</v>
      </c>
      <c r="J1541" s="68">
        <v>298</v>
      </c>
      <c r="K1541" s="68">
        <v>1.5017550879396001E-4</v>
      </c>
      <c r="L1541" s="68">
        <v>1.5695288319752501E-4</v>
      </c>
      <c r="M1541" s="68">
        <v>1.6373025760109099E-4</v>
      </c>
      <c r="N1541" s="68">
        <v>1.70507632004657E-4</v>
      </c>
      <c r="O1541" s="68">
        <v>1.77285006408223E-4</v>
      </c>
      <c r="P1541" s="68">
        <v>1.84062380811788E-4</v>
      </c>
      <c r="Q1541" s="68">
        <v>1.3138699608E-4</v>
      </c>
      <c r="R1541" s="68">
        <v>7.6765437720000004E-5</v>
      </c>
      <c r="S1541" s="68">
        <v>2.2137180132685699E-5</v>
      </c>
      <c r="AH1541" s="68" t="s">
        <v>469</v>
      </c>
    </row>
    <row r="1542" spans="1:34" s="68" customFormat="1" ht="14.5" x14ac:dyDescent="0.35">
      <c r="A1542" s="68" t="s">
        <v>832</v>
      </c>
      <c r="B1542" s="68" t="s">
        <v>41</v>
      </c>
      <c r="C1542" s="68" t="s">
        <v>45</v>
      </c>
      <c r="D1542" s="68" t="s">
        <v>43</v>
      </c>
      <c r="E1542" s="68" t="s">
        <v>46</v>
      </c>
      <c r="G1542" s="68" t="s">
        <v>14</v>
      </c>
      <c r="H1542" s="68" t="s">
        <v>1396</v>
      </c>
      <c r="I1542" s="68" t="s">
        <v>16</v>
      </c>
      <c r="J1542" s="68">
        <v>25</v>
      </c>
      <c r="K1542" s="68">
        <v>2.6659039999999998E-7</v>
      </c>
      <c r="P1542" s="68">
        <v>9.5407055999999795E-8</v>
      </c>
      <c r="Q1542" s="68">
        <v>1.52984192E-7</v>
      </c>
      <c r="U1542" s="68">
        <v>5.3028742602393608E-8</v>
      </c>
      <c r="AA1542" s="68">
        <v>1.6142079999999999E-7</v>
      </c>
      <c r="AB1542" s="68">
        <v>1.573056E-7</v>
      </c>
      <c r="AH1542" s="68" t="s">
        <v>364</v>
      </c>
    </row>
    <row r="1543" spans="1:34" s="68" customFormat="1" ht="14.5" x14ac:dyDescent="0.35">
      <c r="A1543" s="68" t="s">
        <v>832</v>
      </c>
      <c r="B1543" s="68" t="s">
        <v>41</v>
      </c>
      <c r="C1543" s="68" t="s">
        <v>45</v>
      </c>
      <c r="D1543" s="68" t="s">
        <v>43</v>
      </c>
      <c r="E1543" s="68" t="s">
        <v>46</v>
      </c>
      <c r="G1543" s="68" t="s">
        <v>14</v>
      </c>
      <c r="H1543" s="68" t="s">
        <v>1397</v>
      </c>
      <c r="I1543" s="68" t="s">
        <v>16</v>
      </c>
      <c r="J1543" s="68">
        <v>25</v>
      </c>
      <c r="K1543" s="68">
        <v>6.6647600000000007E-7</v>
      </c>
      <c r="P1543" s="68">
        <v>2.3851763999999948E-7</v>
      </c>
      <c r="Q1543" s="68">
        <v>3.8246047999999999E-7</v>
      </c>
      <c r="U1543" s="68">
        <v>1.3257185650598401E-7</v>
      </c>
      <c r="AA1543" s="68">
        <v>4.0355199999999999E-7</v>
      </c>
      <c r="AB1543" s="68">
        <v>3.9326400000000002E-7</v>
      </c>
      <c r="AH1543" s="68" t="s">
        <v>364</v>
      </c>
    </row>
    <row r="1544" spans="1:34" s="68" customFormat="1" ht="14.5" x14ac:dyDescent="0.35">
      <c r="A1544" s="68" t="s">
        <v>832</v>
      </c>
      <c r="B1544" s="68" t="s">
        <v>41</v>
      </c>
      <c r="C1544" s="68" t="s">
        <v>45</v>
      </c>
      <c r="D1544" s="68" t="s">
        <v>43</v>
      </c>
      <c r="E1544" s="68" t="s">
        <v>46</v>
      </c>
      <c r="G1544" s="68" t="s">
        <v>14</v>
      </c>
      <c r="H1544" s="68" t="s">
        <v>1398</v>
      </c>
      <c r="I1544" s="68" t="s">
        <v>16</v>
      </c>
      <c r="J1544" s="68">
        <v>25</v>
      </c>
      <c r="K1544" s="68">
        <v>1.1996567999999999E-6</v>
      </c>
      <c r="P1544" s="68">
        <v>4.2933175199999899E-7</v>
      </c>
      <c r="Q1544" s="68">
        <v>6.8842886400000004E-7</v>
      </c>
      <c r="U1544" s="68">
        <v>2.3862934171077119E-7</v>
      </c>
      <c r="AA1544" s="68">
        <v>7.2639360000000002E-7</v>
      </c>
      <c r="AB1544" s="68">
        <v>7.0787519999999996E-7</v>
      </c>
      <c r="AH1544" s="68" t="s">
        <v>364</v>
      </c>
    </row>
    <row r="1545" spans="1:34" s="68" customFormat="1" ht="14.5" x14ac:dyDescent="0.35">
      <c r="A1545" s="68" t="s">
        <v>832</v>
      </c>
      <c r="B1545" s="68" t="s">
        <v>41</v>
      </c>
      <c r="C1545" s="68" t="s">
        <v>45</v>
      </c>
      <c r="D1545" s="68" t="s">
        <v>43</v>
      </c>
      <c r="E1545" s="68" t="s">
        <v>46</v>
      </c>
      <c r="G1545" s="68" t="s">
        <v>14</v>
      </c>
      <c r="H1545" s="68" t="s">
        <v>1399</v>
      </c>
      <c r="I1545" s="68" t="s">
        <v>16</v>
      </c>
      <c r="J1545" s="68">
        <v>25</v>
      </c>
      <c r="K1545" s="68">
        <v>1.332952E-5</v>
      </c>
      <c r="P1545" s="68">
        <v>4.7703527999999898E-6</v>
      </c>
      <c r="Q1545" s="68">
        <v>7.6492096000000005E-6</v>
      </c>
      <c r="U1545" s="68">
        <v>2.6514371301196802E-6</v>
      </c>
      <c r="AA1545" s="68">
        <v>8.0710400000000006E-6</v>
      </c>
      <c r="AB1545" s="68">
        <v>7.8652799999999993E-6</v>
      </c>
      <c r="AH1545" s="68" t="s">
        <v>364</v>
      </c>
    </row>
    <row r="1546" spans="1:34" s="68" customFormat="1" ht="14.5" x14ac:dyDescent="0.35">
      <c r="A1546" s="68" t="s">
        <v>832</v>
      </c>
      <c r="B1546" s="68" t="s">
        <v>41</v>
      </c>
      <c r="C1546" s="68" t="s">
        <v>45</v>
      </c>
      <c r="D1546" s="68" t="s">
        <v>43</v>
      </c>
      <c r="E1546" s="68" t="s">
        <v>46</v>
      </c>
      <c r="G1546" s="68" t="s">
        <v>14</v>
      </c>
      <c r="H1546" s="68" t="s">
        <v>1400</v>
      </c>
      <c r="I1546" s="68" t="s">
        <v>16</v>
      </c>
      <c r="J1546" s="68">
        <v>25</v>
      </c>
      <c r="K1546" s="68">
        <v>1.332952E-5</v>
      </c>
      <c r="P1546" s="68">
        <v>4.7703527999999898E-6</v>
      </c>
      <c r="Q1546" s="68">
        <v>7.6492096000000005E-6</v>
      </c>
      <c r="U1546" s="68">
        <v>2.6514371301196802E-6</v>
      </c>
      <c r="AA1546" s="68">
        <v>8.0710400000000006E-6</v>
      </c>
      <c r="AB1546" s="68">
        <v>7.8652799999999993E-6</v>
      </c>
      <c r="AH1546" s="68" t="s">
        <v>364</v>
      </c>
    </row>
    <row r="1547" spans="1:34" s="68" customFormat="1" ht="14.5" x14ac:dyDescent="0.35">
      <c r="A1547" s="68" t="s">
        <v>832</v>
      </c>
      <c r="B1547" s="68" t="s">
        <v>68</v>
      </c>
      <c r="C1547" s="68" t="s">
        <v>45</v>
      </c>
      <c r="D1547" s="68" t="s">
        <v>57</v>
      </c>
      <c r="E1547" s="68" t="s">
        <v>69</v>
      </c>
      <c r="F1547" s="68" t="s">
        <v>70</v>
      </c>
      <c r="G1547" s="68" t="s">
        <v>14</v>
      </c>
      <c r="H1547" s="68" t="s">
        <v>44</v>
      </c>
      <c r="I1547" s="68" t="s">
        <v>16</v>
      </c>
      <c r="J1547" s="68">
        <v>25</v>
      </c>
      <c r="K1547" s="68">
        <v>8.8192363315696702E-4</v>
      </c>
      <c r="L1547" s="68">
        <v>1.0441482962962999E-3</v>
      </c>
      <c r="M1547" s="68">
        <v>1.2063729594356299E-3</v>
      </c>
      <c r="N1547" s="68">
        <v>1.3685976225749599E-3</v>
      </c>
      <c r="O1547" s="68">
        <v>1.5308222857142899E-3</v>
      </c>
      <c r="P1547" s="68">
        <v>1.6930469488536199E-3</v>
      </c>
      <c r="Q1547" s="68">
        <v>1.5572515608465599E-3</v>
      </c>
      <c r="R1547" s="68">
        <v>1.6271588844232799E-3</v>
      </c>
      <c r="S1547" s="68">
        <v>1.7517407039999999E-3</v>
      </c>
      <c r="T1547" s="68">
        <v>1.210679792E-3</v>
      </c>
      <c r="U1547" s="68">
        <v>1.483308176E-3</v>
      </c>
      <c r="V1547" s="68">
        <v>2.52661681828236E-3</v>
      </c>
      <c r="W1547" s="68">
        <v>1.20663624E-3</v>
      </c>
      <c r="X1547" s="68">
        <v>2.080737992E-3</v>
      </c>
      <c r="Y1547" s="68">
        <v>2.3072752080000002E-3</v>
      </c>
      <c r="Z1547" s="68">
        <v>2.3522141473600001E-3</v>
      </c>
      <c r="AA1547" s="68">
        <v>2.129997376E-3</v>
      </c>
      <c r="AB1547" s="68">
        <v>2.1550807279999999E-3</v>
      </c>
      <c r="AC1547" s="68">
        <v>2.0768284079999999E-3</v>
      </c>
      <c r="AD1547" s="68">
        <v>1.6459624879999999E-3</v>
      </c>
      <c r="AE1547" s="68">
        <v>1.3233069439999999E-3</v>
      </c>
      <c r="AF1547" s="68">
        <v>1.1806410399999999E-3</v>
      </c>
      <c r="AG1547" s="68">
        <v>1.4615482080000001E-3</v>
      </c>
      <c r="AH1547" s="68" t="s">
        <v>369</v>
      </c>
    </row>
    <row r="1548" spans="1:34" s="68" customFormat="1" ht="14.5" x14ac:dyDescent="0.35">
      <c r="A1548" s="68" t="s">
        <v>832</v>
      </c>
      <c r="B1548" s="68" t="s">
        <v>41</v>
      </c>
      <c r="C1548" s="68" t="s">
        <v>45</v>
      </c>
      <c r="D1548" s="68" t="s">
        <v>43</v>
      </c>
      <c r="E1548" s="68" t="s">
        <v>46</v>
      </c>
      <c r="G1548" s="68" t="s">
        <v>14</v>
      </c>
      <c r="H1548" s="68" t="s">
        <v>1396</v>
      </c>
      <c r="I1548" s="68" t="s">
        <v>18</v>
      </c>
      <c r="J1548" s="68">
        <v>298</v>
      </c>
      <c r="K1548" s="68">
        <v>6.2562102120000207E-7</v>
      </c>
      <c r="P1548" s="68">
        <v>2.2389650866800001E-7</v>
      </c>
      <c r="Q1548" s="68">
        <v>3.5901565257599998E-7</v>
      </c>
      <c r="U1548" s="68">
        <v>1.2444520170216719E-7</v>
      </c>
      <c r="AA1548" s="68">
        <v>3.7881426240000002E-7</v>
      </c>
      <c r="AB1548" s="68">
        <v>3.691569168E-7</v>
      </c>
      <c r="AH1548" s="68" t="s">
        <v>364</v>
      </c>
    </row>
    <row r="1549" spans="1:34" s="68" customFormat="1" ht="14.5" x14ac:dyDescent="0.35">
      <c r="A1549" s="68" t="s">
        <v>832</v>
      </c>
      <c r="B1549" s="68" t="s">
        <v>41</v>
      </c>
      <c r="C1549" s="68" t="s">
        <v>45</v>
      </c>
      <c r="D1549" s="68" t="s">
        <v>43</v>
      </c>
      <c r="E1549" s="68" t="s">
        <v>46</v>
      </c>
      <c r="G1549" s="68" t="s">
        <v>14</v>
      </c>
      <c r="H1549" s="68" t="s">
        <v>1397</v>
      </c>
      <c r="I1549" s="68" t="s">
        <v>18</v>
      </c>
      <c r="J1549" s="68">
        <v>298</v>
      </c>
      <c r="K1549" s="68">
        <v>1.564052553000005E-6</v>
      </c>
      <c r="P1549" s="68">
        <v>5.5974127167E-7</v>
      </c>
      <c r="Q1549" s="68">
        <v>8.9753913144E-7</v>
      </c>
      <c r="U1549" s="68">
        <v>3.11113004255418E-7</v>
      </c>
      <c r="AA1549" s="68">
        <v>9.4703565600000006E-7</v>
      </c>
      <c r="AB1549" s="68">
        <v>9.2289229200000008E-7</v>
      </c>
      <c r="AH1549" s="68" t="s">
        <v>364</v>
      </c>
    </row>
    <row r="1550" spans="1:34" s="68" customFormat="1" ht="14.5" x14ac:dyDescent="0.35">
      <c r="A1550" s="68" t="s">
        <v>832</v>
      </c>
      <c r="B1550" s="68" t="s">
        <v>41</v>
      </c>
      <c r="C1550" s="68" t="s">
        <v>45</v>
      </c>
      <c r="D1550" s="68" t="s">
        <v>43</v>
      </c>
      <c r="E1550" s="68" t="s">
        <v>46</v>
      </c>
      <c r="G1550" s="68" t="s">
        <v>14</v>
      </c>
      <c r="H1550" s="68" t="s">
        <v>1398</v>
      </c>
      <c r="I1550" s="68" t="s">
        <v>18</v>
      </c>
      <c r="J1550" s="68">
        <v>298</v>
      </c>
      <c r="K1550" s="68">
        <v>2.8152945954000091E-6</v>
      </c>
      <c r="P1550" s="68">
        <v>1.007534289006E-6</v>
      </c>
      <c r="Q1550" s="68">
        <v>1.615570436592E-6</v>
      </c>
      <c r="U1550" s="68">
        <v>5.6000340765975238E-7</v>
      </c>
      <c r="AA1550" s="68">
        <v>1.7046641808E-6</v>
      </c>
      <c r="AB1550" s="68">
        <v>1.6612061256E-6</v>
      </c>
      <c r="AH1550" s="68" t="s">
        <v>364</v>
      </c>
    </row>
    <row r="1551" spans="1:34" s="68" customFormat="1" ht="14.5" x14ac:dyDescent="0.35">
      <c r="A1551" s="68" t="s">
        <v>832</v>
      </c>
      <c r="B1551" s="68" t="s">
        <v>41</v>
      </c>
      <c r="C1551" s="68" t="s">
        <v>45</v>
      </c>
      <c r="D1551" s="68" t="s">
        <v>43</v>
      </c>
      <c r="E1551" s="68" t="s">
        <v>46</v>
      </c>
      <c r="G1551" s="68" t="s">
        <v>14</v>
      </c>
      <c r="H1551" s="68" t="s">
        <v>1399</v>
      </c>
      <c r="I1551" s="68" t="s">
        <v>18</v>
      </c>
      <c r="J1551" s="68">
        <v>298</v>
      </c>
      <c r="K1551" s="68">
        <v>3.1281051060000101E-5</v>
      </c>
      <c r="P1551" s="68">
        <v>1.11948254334E-5</v>
      </c>
      <c r="Q1551" s="68">
        <v>1.7950782628799999E-5</v>
      </c>
      <c r="U1551" s="68">
        <v>6.2222600851083597E-6</v>
      </c>
      <c r="AA1551" s="68">
        <v>1.894071312E-5</v>
      </c>
      <c r="AB1551" s="68">
        <v>1.845784584E-5</v>
      </c>
      <c r="AH1551" s="68" t="s">
        <v>364</v>
      </c>
    </row>
    <row r="1552" spans="1:34" s="68" customFormat="1" ht="14.5" x14ac:dyDescent="0.35">
      <c r="A1552" s="68" t="s">
        <v>832</v>
      </c>
      <c r="B1552" s="68" t="s">
        <v>41</v>
      </c>
      <c r="C1552" s="68" t="s">
        <v>45</v>
      </c>
      <c r="D1552" s="68" t="s">
        <v>43</v>
      </c>
      <c r="E1552" s="68" t="s">
        <v>46</v>
      </c>
      <c r="G1552" s="68" t="s">
        <v>14</v>
      </c>
      <c r="H1552" s="68" t="s">
        <v>1400</v>
      </c>
      <c r="I1552" s="68" t="s">
        <v>18</v>
      </c>
      <c r="J1552" s="68">
        <v>298</v>
      </c>
      <c r="K1552" s="68">
        <v>3.1281051060000101E-5</v>
      </c>
      <c r="P1552" s="68">
        <v>1.11948254334E-5</v>
      </c>
      <c r="Q1552" s="68">
        <v>1.7950782628799999E-5</v>
      </c>
      <c r="U1552" s="68">
        <v>6.2222600851083597E-6</v>
      </c>
      <c r="AA1552" s="68">
        <v>1.894071312E-5</v>
      </c>
      <c r="AB1552" s="68">
        <v>1.845784584E-5</v>
      </c>
      <c r="AH1552" s="68" t="s">
        <v>364</v>
      </c>
    </row>
    <row r="1553" spans="1:34" s="68" customFormat="1" ht="14.5" x14ac:dyDescent="0.35">
      <c r="A1553" s="68" t="s">
        <v>832</v>
      </c>
      <c r="B1553" s="68" t="s">
        <v>68</v>
      </c>
      <c r="C1553" s="68" t="s">
        <v>45</v>
      </c>
      <c r="D1553" s="68" t="s">
        <v>57</v>
      </c>
      <c r="E1553" s="68" t="s">
        <v>69</v>
      </c>
      <c r="F1553" s="68" t="s">
        <v>70</v>
      </c>
      <c r="G1553" s="68" t="s">
        <v>14</v>
      </c>
      <c r="H1553" s="68" t="s">
        <v>44</v>
      </c>
      <c r="I1553" s="68" t="s">
        <v>17</v>
      </c>
      <c r="J1553" s="68">
        <v>1</v>
      </c>
      <c r="K1553" s="68">
        <v>7.5818974742504402E-2</v>
      </c>
      <c r="L1553" s="68">
        <v>8.9765429032592603E-2</v>
      </c>
      <c r="M1553" s="68">
        <v>0.103711883322681</v>
      </c>
      <c r="N1553" s="68">
        <v>0.117658337612769</v>
      </c>
      <c r="O1553" s="68">
        <v>0.13160479190285701</v>
      </c>
      <c r="P1553" s="68">
        <v>0.14555124619294499</v>
      </c>
      <c r="Q1553" s="68">
        <v>0.13387691668597901</v>
      </c>
      <c r="R1553" s="68">
        <v>0.13988684929386899</v>
      </c>
      <c r="S1553" s="68">
        <v>0.166035121200242</v>
      </c>
      <c r="T1553" s="68">
        <v>0.113717530000364</v>
      </c>
      <c r="U1553" s="68">
        <v>0.12819926056146499</v>
      </c>
      <c r="V1553" s="68">
        <v>0.118370496427028</v>
      </c>
      <c r="W1553" s="68">
        <v>0.129680743985428</v>
      </c>
      <c r="X1553" s="68">
        <v>0.16346447764892999</v>
      </c>
      <c r="Y1553" s="68">
        <v>0.17948518494916799</v>
      </c>
      <c r="Z1553" s="68">
        <v>0.191381115879939</v>
      </c>
      <c r="AA1553" s="68">
        <v>0.19529477631848</v>
      </c>
      <c r="AB1553" s="68">
        <v>0.172673153312737</v>
      </c>
      <c r="AC1553" s="68">
        <v>0.16464223292388899</v>
      </c>
      <c r="AD1553" s="68">
        <v>0.134833651927662</v>
      </c>
      <c r="AE1553" s="68">
        <v>0.112092168771773</v>
      </c>
      <c r="AF1553" s="68">
        <v>0.101988123825556</v>
      </c>
      <c r="AG1553" s="68">
        <v>0.14721238989194799</v>
      </c>
      <c r="AH1553" s="68" t="s">
        <v>369</v>
      </c>
    </row>
    <row r="1554" spans="1:34" s="68" customFormat="1" ht="14.5" x14ac:dyDescent="0.35">
      <c r="A1554" s="68" t="s">
        <v>832</v>
      </c>
      <c r="B1554" s="68" t="s">
        <v>41</v>
      </c>
      <c r="C1554" s="68" t="s">
        <v>45</v>
      </c>
      <c r="D1554" s="68" t="s">
        <v>43</v>
      </c>
      <c r="E1554" s="68" t="s">
        <v>46</v>
      </c>
      <c r="G1554" s="68" t="s">
        <v>14</v>
      </c>
      <c r="H1554" s="68" t="s">
        <v>1401</v>
      </c>
      <c r="I1554" s="68" t="s">
        <v>16</v>
      </c>
      <c r="J1554" s="68">
        <v>25</v>
      </c>
      <c r="P1554" s="68">
        <v>6.5656883199999996E-6</v>
      </c>
      <c r="Q1554" s="68">
        <v>5.0948412799999997E-6</v>
      </c>
      <c r="R1554" s="68">
        <v>4.3312640000000002E-6</v>
      </c>
      <c r="S1554" s="68">
        <v>1.4464096E-5</v>
      </c>
      <c r="AH1554" s="68" t="s">
        <v>361</v>
      </c>
    </row>
    <row r="1555" spans="1:34" s="68" customFormat="1" ht="14.5" x14ac:dyDescent="0.35">
      <c r="A1555" s="68" t="s">
        <v>832</v>
      </c>
      <c r="B1555" s="68" t="s">
        <v>41</v>
      </c>
      <c r="C1555" s="68" t="s">
        <v>45</v>
      </c>
      <c r="D1555" s="68" t="s">
        <v>43</v>
      </c>
      <c r="E1555" s="68" t="s">
        <v>46</v>
      </c>
      <c r="G1555" s="68" t="s">
        <v>14</v>
      </c>
      <c r="H1555" s="68" t="s">
        <v>1402</v>
      </c>
      <c r="I1555" s="68" t="s">
        <v>16</v>
      </c>
      <c r="J1555" s="68">
        <v>25</v>
      </c>
      <c r="P1555" s="68">
        <v>1.64142208E-5</v>
      </c>
      <c r="Q1555" s="68">
        <v>1.27371032E-5</v>
      </c>
      <c r="R1555" s="68">
        <v>1.082816E-5</v>
      </c>
      <c r="S1555" s="68">
        <v>3.6160240000000003E-5</v>
      </c>
      <c r="AH1555" s="68" t="s">
        <v>361</v>
      </c>
    </row>
    <row r="1556" spans="1:34" s="68" customFormat="1" ht="14.5" x14ac:dyDescent="0.35">
      <c r="A1556" s="68" t="s">
        <v>832</v>
      </c>
      <c r="B1556" s="68" t="s">
        <v>41</v>
      </c>
      <c r="C1556" s="68" t="s">
        <v>45</v>
      </c>
      <c r="D1556" s="68" t="s">
        <v>43</v>
      </c>
      <c r="E1556" s="68" t="s">
        <v>46</v>
      </c>
      <c r="G1556" s="68" t="s">
        <v>14</v>
      </c>
      <c r="H1556" s="68" t="s">
        <v>1403</v>
      </c>
      <c r="I1556" s="68" t="s">
        <v>16</v>
      </c>
      <c r="J1556" s="68">
        <v>25</v>
      </c>
      <c r="P1556" s="68">
        <v>2.9545597440000001E-5</v>
      </c>
      <c r="Q1556" s="68">
        <v>2.2926785760000001E-5</v>
      </c>
      <c r="R1556" s="68">
        <v>1.9490688E-5</v>
      </c>
      <c r="S1556" s="68">
        <v>6.5088432000000006E-5</v>
      </c>
      <c r="AH1556" s="68" t="s">
        <v>361</v>
      </c>
    </row>
    <row r="1557" spans="1:34" s="68" customFormat="1" ht="14.5" x14ac:dyDescent="0.35">
      <c r="A1557" s="68" t="s">
        <v>832</v>
      </c>
      <c r="B1557" s="68" t="s">
        <v>41</v>
      </c>
      <c r="C1557" s="68" t="s">
        <v>45</v>
      </c>
      <c r="D1557" s="68" t="s">
        <v>43</v>
      </c>
      <c r="E1557" s="68" t="s">
        <v>46</v>
      </c>
      <c r="G1557" s="68" t="s">
        <v>14</v>
      </c>
      <c r="H1557" s="68" t="s">
        <v>1404</v>
      </c>
      <c r="I1557" s="68" t="s">
        <v>16</v>
      </c>
      <c r="J1557" s="68">
        <v>25</v>
      </c>
      <c r="P1557" s="68">
        <v>3.2828441599999999E-4</v>
      </c>
      <c r="Q1557" s="68">
        <v>2.5474206399999998E-4</v>
      </c>
      <c r="R1557" s="68">
        <v>2.1656320000000001E-4</v>
      </c>
      <c r="S1557" s="68">
        <v>7.2320480000000003E-4</v>
      </c>
      <c r="AH1557" s="68" t="s">
        <v>361</v>
      </c>
    </row>
    <row r="1558" spans="1:34" s="68" customFormat="1" ht="14.5" x14ac:dyDescent="0.35">
      <c r="A1558" s="68" t="s">
        <v>832</v>
      </c>
      <c r="B1558" s="68" t="s">
        <v>41</v>
      </c>
      <c r="C1558" s="68" t="s">
        <v>45</v>
      </c>
      <c r="D1558" s="68" t="s">
        <v>43</v>
      </c>
      <c r="E1558" s="68" t="s">
        <v>46</v>
      </c>
      <c r="G1558" s="68" t="s">
        <v>14</v>
      </c>
      <c r="H1558" s="68" t="s">
        <v>1405</v>
      </c>
      <c r="I1558" s="68" t="s">
        <v>16</v>
      </c>
      <c r="J1558" s="68">
        <v>25</v>
      </c>
      <c r="P1558" s="68">
        <v>3.2828441599999999E-4</v>
      </c>
      <c r="Q1558" s="68">
        <v>2.5474206399999998E-4</v>
      </c>
      <c r="R1558" s="68">
        <v>2.1656320000000001E-4</v>
      </c>
      <c r="S1558" s="68">
        <v>7.2320480000000003E-4</v>
      </c>
      <c r="AH1558" s="68" t="s">
        <v>361</v>
      </c>
    </row>
    <row r="1559" spans="1:34" s="68" customFormat="1" ht="14.5" x14ac:dyDescent="0.35">
      <c r="A1559" s="68" t="s">
        <v>832</v>
      </c>
      <c r="B1559" s="68" t="s">
        <v>68</v>
      </c>
      <c r="C1559" s="68" t="s">
        <v>45</v>
      </c>
      <c r="D1559" s="68" t="s">
        <v>57</v>
      </c>
      <c r="E1559" s="68" t="s">
        <v>69</v>
      </c>
      <c r="F1559" s="68" t="s">
        <v>70</v>
      </c>
      <c r="G1559" s="68" t="s">
        <v>14</v>
      </c>
      <c r="H1559" s="68" t="s">
        <v>44</v>
      </c>
      <c r="I1559" s="68" t="s">
        <v>18</v>
      </c>
      <c r="J1559" s="68">
        <v>298</v>
      </c>
      <c r="K1559" s="68">
        <v>1.37976952407407E-3</v>
      </c>
      <c r="L1559" s="68">
        <v>1.6335700095555601E-3</v>
      </c>
      <c r="M1559" s="68">
        <v>1.88737049503704E-3</v>
      </c>
      <c r="N1559" s="68">
        <v>2.1411709805185201E-3</v>
      </c>
      <c r="O1559" s="68">
        <v>2.394971466E-3</v>
      </c>
      <c r="P1559" s="68">
        <v>2.6487719514814798E-3</v>
      </c>
      <c r="Q1559" s="68">
        <v>2.43632006694445E-3</v>
      </c>
      <c r="R1559" s="68">
        <v>2.5456900746802201E-3</v>
      </c>
      <c r="S1559" s="68">
        <v>2.7405983314079999E-3</v>
      </c>
      <c r="T1559" s="68">
        <v>1.8941085345839999E-3</v>
      </c>
      <c r="U1559" s="68">
        <v>2.3206356413519999E-3</v>
      </c>
      <c r="V1559" s="68">
        <v>3.95302238720274E-3</v>
      </c>
      <c r="W1559" s="68">
        <v>1.8884715344E-3</v>
      </c>
      <c r="X1559" s="68">
        <v>3.2555101509840001E-3</v>
      </c>
      <c r="Y1559" s="68">
        <v>3.610728500416E-3</v>
      </c>
      <c r="Z1559" s="68">
        <v>3.6800390335447199E-3</v>
      </c>
      <c r="AA1559" s="68">
        <v>3.3323808947520002E-3</v>
      </c>
      <c r="AB1559" s="68">
        <v>3.3716237989560001E-3</v>
      </c>
      <c r="AC1559" s="68">
        <v>3.2491980443160001E-3</v>
      </c>
      <c r="AD1559" s="68">
        <v>2.5751083124759999E-3</v>
      </c>
      <c r="AE1559" s="68">
        <v>2.0703137138880002E-3</v>
      </c>
      <c r="AF1559" s="68">
        <v>1.84711290708E-3</v>
      </c>
      <c r="AG1559" s="68">
        <v>2.2865921714159999E-3</v>
      </c>
      <c r="AH1559" s="68" t="s">
        <v>369</v>
      </c>
    </row>
    <row r="1560" spans="1:34" s="68" customFormat="1" ht="14.5" x14ac:dyDescent="0.35">
      <c r="A1560" s="68" t="s">
        <v>832</v>
      </c>
      <c r="B1560" s="68" t="s">
        <v>41</v>
      </c>
      <c r="C1560" s="68" t="s">
        <v>45</v>
      </c>
      <c r="D1560" s="68" t="s">
        <v>43</v>
      </c>
      <c r="E1560" s="68" t="s">
        <v>46</v>
      </c>
      <c r="G1560" s="68" t="s">
        <v>14</v>
      </c>
      <c r="H1560" s="68" t="s">
        <v>1401</v>
      </c>
      <c r="I1560" s="68" t="s">
        <v>17</v>
      </c>
      <c r="J1560" s="68">
        <v>1</v>
      </c>
      <c r="P1560" s="68">
        <v>2.5658947960761598E-4</v>
      </c>
      <c r="Q1560" s="68">
        <v>1.991082441023642E-4</v>
      </c>
      <c r="R1560" s="68">
        <v>1.6926736720319999E-4</v>
      </c>
      <c r="S1560" s="68">
        <v>5.6526211491480008E-4</v>
      </c>
      <c r="AH1560" s="68" t="s">
        <v>361</v>
      </c>
    </row>
    <row r="1561" spans="1:34" s="68" customFormat="1" ht="14.5" x14ac:dyDescent="0.35">
      <c r="A1561" s="68" t="s">
        <v>832</v>
      </c>
      <c r="B1561" s="68" t="s">
        <v>41</v>
      </c>
      <c r="C1561" s="68" t="s">
        <v>45</v>
      </c>
      <c r="D1561" s="68" t="s">
        <v>43</v>
      </c>
      <c r="E1561" s="68" t="s">
        <v>46</v>
      </c>
      <c r="G1561" s="68" t="s">
        <v>14</v>
      </c>
      <c r="H1561" s="68" t="s">
        <v>1402</v>
      </c>
      <c r="I1561" s="68" t="s">
        <v>17</v>
      </c>
      <c r="J1561" s="68">
        <v>1</v>
      </c>
      <c r="P1561" s="68">
        <v>6.4147369901904007E-4</v>
      </c>
      <c r="Q1561" s="68">
        <v>4.977706102559105E-4</v>
      </c>
      <c r="R1561" s="68">
        <v>4.2316841800799998E-4</v>
      </c>
      <c r="S1561" s="68">
        <v>1.4131552872870001E-3</v>
      </c>
      <c r="AH1561" s="68" t="s">
        <v>361</v>
      </c>
    </row>
    <row r="1562" spans="1:34" s="68" customFormat="1" ht="14.5" x14ac:dyDescent="0.35">
      <c r="A1562" s="68" t="s">
        <v>832</v>
      </c>
      <c r="B1562" s="68" t="s">
        <v>41</v>
      </c>
      <c r="C1562" s="68" t="s">
        <v>45</v>
      </c>
      <c r="D1562" s="68" t="s">
        <v>43</v>
      </c>
      <c r="E1562" s="68" t="s">
        <v>46</v>
      </c>
      <c r="G1562" s="68" t="s">
        <v>14</v>
      </c>
      <c r="H1562" s="68" t="s">
        <v>1403</v>
      </c>
      <c r="I1562" s="68" t="s">
        <v>17</v>
      </c>
      <c r="J1562" s="68">
        <v>1</v>
      </c>
      <c r="P1562" s="68">
        <v>1.1546526582342719E-3</v>
      </c>
      <c r="Q1562" s="68">
        <v>8.9598709846063884E-4</v>
      </c>
      <c r="R1562" s="68">
        <v>7.6170315241439997E-4</v>
      </c>
      <c r="S1562" s="68">
        <v>2.5436795171166001E-3</v>
      </c>
      <c r="AH1562" s="68" t="s">
        <v>361</v>
      </c>
    </row>
    <row r="1563" spans="1:34" s="68" customFormat="1" ht="14.5" x14ac:dyDescent="0.35">
      <c r="A1563" s="68" t="s">
        <v>832</v>
      </c>
      <c r="B1563" s="68" t="s">
        <v>41</v>
      </c>
      <c r="C1563" s="68" t="s">
        <v>45</v>
      </c>
      <c r="D1563" s="68" t="s">
        <v>43</v>
      </c>
      <c r="E1563" s="68" t="s">
        <v>46</v>
      </c>
      <c r="G1563" s="68" t="s">
        <v>14</v>
      </c>
      <c r="H1563" s="68" t="s">
        <v>1404</v>
      </c>
      <c r="I1563" s="68" t="s">
        <v>17</v>
      </c>
      <c r="J1563" s="68">
        <v>1</v>
      </c>
      <c r="P1563" s="68">
        <v>1.28294739803808E-2</v>
      </c>
      <c r="Q1563" s="68">
        <v>9.9554122051182092E-3</v>
      </c>
      <c r="R1563" s="68">
        <v>8.4633683601599997E-3</v>
      </c>
      <c r="S1563" s="68">
        <v>2.8263105745740001E-2</v>
      </c>
      <c r="AH1563" s="68" t="s">
        <v>361</v>
      </c>
    </row>
    <row r="1564" spans="1:34" s="68" customFormat="1" ht="14.5" x14ac:dyDescent="0.35">
      <c r="A1564" s="68" t="s">
        <v>832</v>
      </c>
      <c r="B1564" s="68" t="s">
        <v>41</v>
      </c>
      <c r="C1564" s="68" t="s">
        <v>45</v>
      </c>
      <c r="D1564" s="68" t="s">
        <v>43</v>
      </c>
      <c r="E1564" s="68" t="s">
        <v>46</v>
      </c>
      <c r="G1564" s="68" t="s">
        <v>14</v>
      </c>
      <c r="H1564" s="68" t="s">
        <v>1405</v>
      </c>
      <c r="I1564" s="68" t="s">
        <v>17</v>
      </c>
      <c r="J1564" s="68">
        <v>1</v>
      </c>
      <c r="P1564" s="68">
        <v>1.28294739803808E-2</v>
      </c>
      <c r="Q1564" s="68">
        <v>9.9554122051182092E-3</v>
      </c>
      <c r="R1564" s="68">
        <v>8.4633683601599997E-3</v>
      </c>
      <c r="S1564" s="68">
        <v>2.8263105745740001E-2</v>
      </c>
      <c r="AH1564" s="68" t="s">
        <v>361</v>
      </c>
    </row>
    <row r="1565" spans="1:34" s="68" customFormat="1" ht="14.5" x14ac:dyDescent="0.35">
      <c r="A1565" s="68" t="s">
        <v>832</v>
      </c>
      <c r="B1565" s="68" t="s">
        <v>568</v>
      </c>
      <c r="C1565" s="68" t="s">
        <v>45</v>
      </c>
      <c r="D1565" s="68" t="s">
        <v>57</v>
      </c>
      <c r="E1565" s="68" t="s">
        <v>69</v>
      </c>
      <c r="F1565" s="68" t="s">
        <v>70</v>
      </c>
      <c r="G1565" s="68" t="s">
        <v>793</v>
      </c>
      <c r="H1565" s="68" t="s">
        <v>15</v>
      </c>
      <c r="I1565" s="68" t="s">
        <v>16</v>
      </c>
      <c r="J1565" s="68">
        <v>25</v>
      </c>
      <c r="K1565" s="68">
        <v>1.53571680637803E-2</v>
      </c>
      <c r="L1565" s="68">
        <v>1.52663957709127E-2</v>
      </c>
      <c r="M1565" s="68">
        <v>1.5175623478045099E-2</v>
      </c>
      <c r="N1565" s="68">
        <v>1.50848511851775E-2</v>
      </c>
      <c r="O1565" s="68">
        <v>1.4994078892309901E-2</v>
      </c>
      <c r="P1565" s="68">
        <v>1.4903306599442201E-2</v>
      </c>
      <c r="Q1565" s="68">
        <v>1.4067342796462301E-2</v>
      </c>
      <c r="R1565" s="68">
        <v>1.26507213518306E-2</v>
      </c>
      <c r="S1565" s="68">
        <v>1.09508520468652E-2</v>
      </c>
      <c r="T1565" s="68">
        <v>7.2572955019233496E-3</v>
      </c>
      <c r="U1565" s="68">
        <v>7.0097190447345201E-3</v>
      </c>
      <c r="V1565" s="68">
        <v>7.9567529188633804E-3</v>
      </c>
      <c r="W1565" s="68">
        <v>8.0886431455980696E-3</v>
      </c>
      <c r="X1565" s="68">
        <v>8.4582546301018892E-3</v>
      </c>
      <c r="Y1565" s="68">
        <v>9.2630458865727103E-3</v>
      </c>
      <c r="Z1565" s="68">
        <v>8.7242448448188407E-3</v>
      </c>
      <c r="AA1565" s="68">
        <v>8.5321224280117194E-3</v>
      </c>
      <c r="AB1565" s="68">
        <v>9.9654471638378206E-3</v>
      </c>
      <c r="AC1565" s="68">
        <v>9.6840050598078695E-3</v>
      </c>
      <c r="AD1565" s="68">
        <v>9.6428646937757496E-3</v>
      </c>
      <c r="AE1565" s="68">
        <v>7.6024093225432604E-3</v>
      </c>
      <c r="AF1565" s="68">
        <v>7.23532032916394E-3</v>
      </c>
      <c r="AG1565" s="68">
        <v>8.9777355590965301E-3</v>
      </c>
      <c r="AH1565" s="68" t="s">
        <v>796</v>
      </c>
    </row>
    <row r="1566" spans="1:34" s="68" customFormat="1" ht="14.5" x14ac:dyDescent="0.35">
      <c r="A1566" s="68" t="s">
        <v>832</v>
      </c>
      <c r="B1566" s="68" t="s">
        <v>41</v>
      </c>
      <c r="C1566" s="68" t="s">
        <v>45</v>
      </c>
      <c r="D1566" s="68" t="s">
        <v>43</v>
      </c>
      <c r="E1566" s="68" t="s">
        <v>46</v>
      </c>
      <c r="G1566" s="68" t="s">
        <v>14</v>
      </c>
      <c r="H1566" s="68" t="s">
        <v>1401</v>
      </c>
      <c r="I1566" s="68" t="s">
        <v>18</v>
      </c>
      <c r="J1566" s="68">
        <v>298</v>
      </c>
      <c r="P1566" s="68">
        <v>1.027201937664E-5</v>
      </c>
      <c r="Q1566" s="68">
        <v>7.9708791825600009E-6</v>
      </c>
      <c r="R1566" s="68">
        <v>6.7762625280000003E-6</v>
      </c>
      <c r="S1566" s="68">
        <v>2.2629078192E-5</v>
      </c>
      <c r="AH1566" s="68" t="s">
        <v>361</v>
      </c>
    </row>
    <row r="1567" spans="1:34" s="68" customFormat="1" ht="14.5" x14ac:dyDescent="0.35">
      <c r="A1567" s="68" t="s">
        <v>832</v>
      </c>
      <c r="B1567" s="68" t="s">
        <v>41</v>
      </c>
      <c r="C1567" s="68" t="s">
        <v>45</v>
      </c>
      <c r="D1567" s="68" t="s">
        <v>43</v>
      </c>
      <c r="E1567" s="68" t="s">
        <v>46</v>
      </c>
      <c r="G1567" s="68" t="s">
        <v>14</v>
      </c>
      <c r="H1567" s="68" t="s">
        <v>1402</v>
      </c>
      <c r="I1567" s="68" t="s">
        <v>18</v>
      </c>
      <c r="J1567" s="68">
        <v>298</v>
      </c>
      <c r="P1567" s="68">
        <v>2.56800484416E-5</v>
      </c>
      <c r="Q1567" s="68">
        <v>1.9927197956400001E-5</v>
      </c>
      <c r="R1567" s="68">
        <v>1.6940656319999999E-5</v>
      </c>
      <c r="S1567" s="68">
        <v>5.6572695480000013E-5</v>
      </c>
      <c r="AH1567" s="68" t="s">
        <v>361</v>
      </c>
    </row>
    <row r="1568" spans="1:34" s="68" customFormat="1" ht="14.5" x14ac:dyDescent="0.35">
      <c r="A1568" s="68" t="s">
        <v>832</v>
      </c>
      <c r="B1568" s="68" t="s">
        <v>41</v>
      </c>
      <c r="C1568" s="68" t="s">
        <v>45</v>
      </c>
      <c r="D1568" s="68" t="s">
        <v>43</v>
      </c>
      <c r="E1568" s="68" t="s">
        <v>46</v>
      </c>
      <c r="G1568" s="68" t="s">
        <v>14</v>
      </c>
      <c r="H1568" s="68" t="s">
        <v>1403</v>
      </c>
      <c r="I1568" s="68" t="s">
        <v>18</v>
      </c>
      <c r="J1568" s="68">
        <v>298</v>
      </c>
      <c r="P1568" s="68">
        <v>4.6224087194880002E-5</v>
      </c>
      <c r="Q1568" s="68">
        <v>3.5868956321520003E-5</v>
      </c>
      <c r="R1568" s="68">
        <v>3.0493181376000002E-5</v>
      </c>
      <c r="S1568" s="68">
        <v>1.01830851864E-4</v>
      </c>
      <c r="AH1568" s="68" t="s">
        <v>361</v>
      </c>
    </row>
    <row r="1569" spans="1:34" s="68" customFormat="1" ht="14.5" x14ac:dyDescent="0.35">
      <c r="A1569" s="68" t="s">
        <v>832</v>
      </c>
      <c r="B1569" s="68" t="s">
        <v>41</v>
      </c>
      <c r="C1569" s="68" t="s">
        <v>45</v>
      </c>
      <c r="D1569" s="68" t="s">
        <v>43</v>
      </c>
      <c r="E1569" s="68" t="s">
        <v>46</v>
      </c>
      <c r="G1569" s="68" t="s">
        <v>14</v>
      </c>
      <c r="H1569" s="68" t="s">
        <v>1404</v>
      </c>
      <c r="I1569" s="68" t="s">
        <v>18</v>
      </c>
      <c r="J1569" s="68">
        <v>298</v>
      </c>
      <c r="P1569" s="68">
        <v>5.1360096883199999E-4</v>
      </c>
      <c r="Q1569" s="68">
        <v>3.9854395912800001E-4</v>
      </c>
      <c r="R1569" s="68">
        <v>3.3881312639999999E-4</v>
      </c>
      <c r="S1569" s="68">
        <v>1.1314539096000001E-3</v>
      </c>
      <c r="AH1569" s="68" t="s">
        <v>361</v>
      </c>
    </row>
    <row r="1570" spans="1:34" s="68" customFormat="1" ht="14.5" x14ac:dyDescent="0.35">
      <c r="A1570" s="68" t="s">
        <v>832</v>
      </c>
      <c r="B1570" s="68" t="s">
        <v>41</v>
      </c>
      <c r="C1570" s="68" t="s">
        <v>45</v>
      </c>
      <c r="D1570" s="68" t="s">
        <v>43</v>
      </c>
      <c r="E1570" s="68" t="s">
        <v>46</v>
      </c>
      <c r="G1570" s="68" t="s">
        <v>14</v>
      </c>
      <c r="H1570" s="68" t="s">
        <v>1405</v>
      </c>
      <c r="I1570" s="68" t="s">
        <v>18</v>
      </c>
      <c r="J1570" s="68">
        <v>298</v>
      </c>
      <c r="P1570" s="68">
        <v>5.1360096883199999E-4</v>
      </c>
      <c r="Q1570" s="68">
        <v>3.9854395912800001E-4</v>
      </c>
      <c r="R1570" s="68">
        <v>3.3881312639999999E-4</v>
      </c>
      <c r="S1570" s="68">
        <v>1.1314539096000001E-3</v>
      </c>
      <c r="AH1570" s="68" t="s">
        <v>361</v>
      </c>
    </row>
    <row r="1571" spans="1:34" s="68" customFormat="1" ht="14.5" x14ac:dyDescent="0.35">
      <c r="A1571" s="68" t="s">
        <v>832</v>
      </c>
      <c r="B1571" s="68" t="s">
        <v>182</v>
      </c>
      <c r="C1571" s="68" t="s">
        <v>45</v>
      </c>
      <c r="D1571" s="68" t="s">
        <v>57</v>
      </c>
      <c r="E1571" s="68" t="s">
        <v>69</v>
      </c>
      <c r="F1571" s="68" t="s">
        <v>183</v>
      </c>
      <c r="G1571" s="68" t="s">
        <v>184</v>
      </c>
      <c r="H1571" s="68" t="s">
        <v>169</v>
      </c>
      <c r="I1571" s="68" t="s">
        <v>17</v>
      </c>
      <c r="J1571" s="68">
        <v>1</v>
      </c>
      <c r="K1571" s="68">
        <v>7.1999999999999995E-2</v>
      </c>
      <c r="L1571" s="68">
        <v>6.8000000000000005E-2</v>
      </c>
      <c r="M1571" s="68">
        <v>5.8999999999999997E-2</v>
      </c>
      <c r="N1571" s="68">
        <v>5.8000000000000003E-2</v>
      </c>
      <c r="O1571" s="68">
        <v>7.5999999999999998E-2</v>
      </c>
      <c r="P1571" s="68">
        <v>7.1999999999999995E-2</v>
      </c>
      <c r="Q1571" s="68">
        <v>6.6000000000000003E-2</v>
      </c>
      <c r="R1571" s="68">
        <v>5.4999999969999998E-2</v>
      </c>
      <c r="S1571" s="68">
        <v>4.3999999999999997E-2</v>
      </c>
      <c r="T1571" s="68">
        <v>2.9000000000000001E-2</v>
      </c>
      <c r="U1571" s="68">
        <v>3.2000000000000001E-2</v>
      </c>
      <c r="V1571" s="68">
        <v>3.8793500000000002E-2</v>
      </c>
      <c r="W1571" s="68">
        <v>3.8109200000000003E-2</v>
      </c>
      <c r="X1571" s="68">
        <v>4.29101E-2</v>
      </c>
      <c r="Y1571" s="68">
        <v>5.3069999999999999E-2</v>
      </c>
      <c r="Z1571" s="68">
        <v>5.8561229999999999E-2</v>
      </c>
      <c r="AA1571" s="68">
        <v>5.5839920996512103E-2</v>
      </c>
      <c r="AB1571" s="68">
        <v>7.2547130000000001E-2</v>
      </c>
      <c r="AC1571" s="68">
        <v>5.8561740000000001E-2</v>
      </c>
      <c r="AD1571" s="68">
        <v>5.8443929999999998E-2</v>
      </c>
      <c r="AE1571" s="68">
        <v>4.4542989999999998E-2</v>
      </c>
      <c r="AF1571" s="68">
        <v>4.429657E-2</v>
      </c>
      <c r="AG1571" s="68">
        <v>3.9407400000000002E-2</v>
      </c>
      <c r="AH1571" s="68" t="s">
        <v>594</v>
      </c>
    </row>
    <row r="1572" spans="1:34" s="68" customFormat="1" ht="14.5" x14ac:dyDescent="0.35">
      <c r="A1572" s="68" t="s">
        <v>832</v>
      </c>
      <c r="B1572" s="68" t="s">
        <v>41</v>
      </c>
      <c r="C1572" s="68" t="s">
        <v>45</v>
      </c>
      <c r="D1572" s="68" t="s">
        <v>43</v>
      </c>
      <c r="E1572" s="68" t="s">
        <v>46</v>
      </c>
      <c r="G1572" s="68" t="s">
        <v>14</v>
      </c>
      <c r="H1572" s="68" t="s">
        <v>1352</v>
      </c>
      <c r="I1572" s="68" t="s">
        <v>16</v>
      </c>
      <c r="J1572" s="68">
        <v>25</v>
      </c>
      <c r="K1572" s="68">
        <v>1.0637019149999999E-4</v>
      </c>
      <c r="L1572" s="68">
        <v>9.4905560999999995E-5</v>
      </c>
      <c r="M1572" s="68">
        <v>1.127565217500003E-4</v>
      </c>
      <c r="N1572" s="68">
        <v>1.065835717499991E-4</v>
      </c>
      <c r="O1572" s="68">
        <v>1.3398623326499909E-4</v>
      </c>
      <c r="P1572" s="68">
        <v>1.2329088928500029E-4</v>
      </c>
      <c r="Q1572" s="68">
        <v>1.1813822456999969E-4</v>
      </c>
      <c r="R1572" s="68">
        <v>1.0950862425000031E-4</v>
      </c>
      <c r="S1572" s="68">
        <v>1.0572937425000121E-4</v>
      </c>
      <c r="T1572" s="68">
        <v>1.1548074472827631E-4</v>
      </c>
      <c r="U1572" s="68">
        <v>1.2299497027891409E-4</v>
      </c>
      <c r="V1572" s="68">
        <v>1.042212292957254E-4</v>
      </c>
      <c r="W1572" s="68">
        <v>7.4656586521879795E-5</v>
      </c>
      <c r="X1572" s="68">
        <v>6.9681056440430995E-5</v>
      </c>
      <c r="Y1572" s="68">
        <v>7.3421001162287105E-5</v>
      </c>
      <c r="Z1572" s="68">
        <v>7.0495675378983596E-5</v>
      </c>
      <c r="AA1572" s="68">
        <v>6.6406433297012989E-5</v>
      </c>
      <c r="AB1572" s="68">
        <v>6.0508218939450592E-5</v>
      </c>
      <c r="AC1572" s="68">
        <v>6.7333727174610295E-5</v>
      </c>
      <c r="AD1572" s="68">
        <v>6.1811158020750898E-5</v>
      </c>
      <c r="AE1572" s="68">
        <v>6.2112668656680891E-5</v>
      </c>
      <c r="AF1572" s="68">
        <v>5.97585252078882E-5</v>
      </c>
      <c r="AG1572" s="68">
        <v>5.3898284603703599E-5</v>
      </c>
      <c r="AH1572" s="68" t="s">
        <v>431</v>
      </c>
    </row>
    <row r="1573" spans="1:34" s="68" customFormat="1" ht="14.5" x14ac:dyDescent="0.35">
      <c r="A1573" s="68" t="s">
        <v>832</v>
      </c>
      <c r="B1573" s="68" t="s">
        <v>41</v>
      </c>
      <c r="C1573" s="68" t="s">
        <v>45</v>
      </c>
      <c r="D1573" s="68" t="s">
        <v>43</v>
      </c>
      <c r="E1573" s="68" t="s">
        <v>46</v>
      </c>
      <c r="G1573" s="68" t="s">
        <v>14</v>
      </c>
      <c r="H1573" s="68" t="s">
        <v>1355</v>
      </c>
      <c r="I1573" s="68" t="s">
        <v>16</v>
      </c>
      <c r="J1573" s="68">
        <v>25</v>
      </c>
      <c r="K1573" s="68">
        <v>1.0637019149999999E-4</v>
      </c>
      <c r="L1573" s="68">
        <v>9.4905560999999995E-5</v>
      </c>
      <c r="M1573" s="68">
        <v>1.127565217500003E-4</v>
      </c>
      <c r="N1573" s="68">
        <v>1.065835717499991E-4</v>
      </c>
      <c r="O1573" s="68">
        <v>1.3398623326499909E-4</v>
      </c>
      <c r="P1573" s="68">
        <v>1.2329088928500029E-4</v>
      </c>
      <c r="Q1573" s="68">
        <v>1.1813822456999969E-4</v>
      </c>
      <c r="R1573" s="68">
        <v>1.0950862425000031E-4</v>
      </c>
      <c r="S1573" s="68">
        <v>1.0572937425000121E-4</v>
      </c>
      <c r="T1573" s="68">
        <v>1.1548074472827631E-4</v>
      </c>
      <c r="U1573" s="68">
        <v>1.2299497027891409E-4</v>
      </c>
      <c r="V1573" s="68">
        <v>1.042212292957254E-4</v>
      </c>
      <c r="W1573" s="68">
        <v>7.4656586521879795E-5</v>
      </c>
      <c r="X1573" s="68">
        <v>6.9681056440430995E-5</v>
      </c>
      <c r="Y1573" s="68">
        <v>7.3421001162287105E-5</v>
      </c>
      <c r="Z1573" s="68">
        <v>7.0495675378983596E-5</v>
      </c>
      <c r="AA1573" s="68">
        <v>6.6406433297012989E-5</v>
      </c>
      <c r="AB1573" s="68">
        <v>6.0508218939450592E-5</v>
      </c>
      <c r="AC1573" s="68">
        <v>6.7333727174610295E-5</v>
      </c>
      <c r="AD1573" s="68">
        <v>6.1811158020750898E-5</v>
      </c>
      <c r="AE1573" s="68">
        <v>6.2112668656680891E-5</v>
      </c>
      <c r="AF1573" s="68">
        <v>5.97585252078882E-5</v>
      </c>
      <c r="AG1573" s="68">
        <v>5.3898284603703599E-5</v>
      </c>
      <c r="AH1573" s="68" t="s">
        <v>431</v>
      </c>
    </row>
    <row r="1574" spans="1:34" s="68" customFormat="1" ht="14.5" x14ac:dyDescent="0.35">
      <c r="A1574" s="68" t="s">
        <v>832</v>
      </c>
      <c r="B1574" s="68" t="s">
        <v>41</v>
      </c>
      <c r="C1574" s="68" t="s">
        <v>45</v>
      </c>
      <c r="D1574" s="68" t="s">
        <v>43</v>
      </c>
      <c r="E1574" s="68" t="s">
        <v>46</v>
      </c>
      <c r="G1574" s="68" t="s">
        <v>14</v>
      </c>
      <c r="H1574" s="68" t="s">
        <v>1354</v>
      </c>
      <c r="I1574" s="68" t="s">
        <v>16</v>
      </c>
      <c r="J1574" s="68">
        <v>25</v>
      </c>
      <c r="K1574" s="68">
        <v>1.0637019149999999E-4</v>
      </c>
      <c r="L1574" s="68">
        <v>9.4905560999999995E-5</v>
      </c>
      <c r="M1574" s="68">
        <v>1.127565217500003E-4</v>
      </c>
      <c r="N1574" s="68">
        <v>1.065835717499991E-4</v>
      </c>
      <c r="O1574" s="68">
        <v>1.3398623326499909E-4</v>
      </c>
      <c r="P1574" s="68">
        <v>1.2329088928500029E-4</v>
      </c>
      <c r="Q1574" s="68">
        <v>1.1813822456999969E-4</v>
      </c>
      <c r="R1574" s="68">
        <v>1.0950862425000031E-4</v>
      </c>
      <c r="S1574" s="68">
        <v>1.0572937425000121E-4</v>
      </c>
      <c r="T1574" s="68">
        <v>1.1548074472827631E-4</v>
      </c>
      <c r="U1574" s="68">
        <v>1.2299497027891409E-4</v>
      </c>
      <c r="V1574" s="68">
        <v>1.042212292957254E-4</v>
      </c>
      <c r="W1574" s="68">
        <v>7.4656586521879795E-5</v>
      </c>
      <c r="X1574" s="68">
        <v>6.9681056440430995E-5</v>
      </c>
      <c r="Y1574" s="68">
        <v>7.3421001162287105E-5</v>
      </c>
      <c r="Z1574" s="68">
        <v>7.0495675378983596E-5</v>
      </c>
      <c r="AA1574" s="68">
        <v>6.6406433297012989E-5</v>
      </c>
      <c r="AB1574" s="68">
        <v>6.0508218939450592E-5</v>
      </c>
      <c r="AC1574" s="68">
        <v>6.7333727174610295E-5</v>
      </c>
      <c r="AD1574" s="68">
        <v>6.1811158020750898E-5</v>
      </c>
      <c r="AE1574" s="68">
        <v>6.2112668656680891E-5</v>
      </c>
      <c r="AF1574" s="68">
        <v>5.97585252078882E-5</v>
      </c>
      <c r="AG1574" s="68">
        <v>5.3898284603703599E-5</v>
      </c>
      <c r="AH1574" s="68" t="s">
        <v>431</v>
      </c>
    </row>
    <row r="1575" spans="1:34" s="68" customFormat="1" ht="14.5" x14ac:dyDescent="0.35">
      <c r="A1575" s="68" t="s">
        <v>832</v>
      </c>
      <c r="B1575" s="68" t="s">
        <v>41</v>
      </c>
      <c r="C1575" s="68" t="s">
        <v>45</v>
      </c>
      <c r="D1575" s="68" t="s">
        <v>43</v>
      </c>
      <c r="E1575" s="68" t="s">
        <v>46</v>
      </c>
      <c r="G1575" s="68" t="s">
        <v>14</v>
      </c>
      <c r="H1575" s="68" t="s">
        <v>1356</v>
      </c>
      <c r="I1575" s="68" t="s">
        <v>16</v>
      </c>
      <c r="J1575" s="68">
        <v>25</v>
      </c>
      <c r="K1575" s="68">
        <v>6.3822114899999996E-4</v>
      </c>
      <c r="L1575" s="68">
        <v>5.69433366E-4</v>
      </c>
      <c r="M1575" s="68">
        <v>6.7653913050000174E-4</v>
      </c>
      <c r="N1575" s="68">
        <v>6.395014304999946E-4</v>
      </c>
      <c r="O1575" s="68">
        <v>8.0391739958999447E-4</v>
      </c>
      <c r="P1575" s="68">
        <v>7.3974533571000178E-4</v>
      </c>
      <c r="Q1575" s="68">
        <v>7.0882934741999816E-4</v>
      </c>
      <c r="R1575" s="68">
        <v>6.5705174550000176E-4</v>
      </c>
      <c r="S1575" s="68">
        <v>6.3437624550000723E-4</v>
      </c>
      <c r="T1575" s="68">
        <v>6.9288446836965778E-4</v>
      </c>
      <c r="U1575" s="68">
        <v>7.3796982167348467E-4</v>
      </c>
      <c r="V1575" s="68">
        <v>6.2532737577435235E-4</v>
      </c>
      <c r="W1575" s="68">
        <v>4.4793951913127883E-4</v>
      </c>
      <c r="X1575" s="68">
        <v>4.18086338642586E-4</v>
      </c>
      <c r="Y1575" s="68">
        <v>4.405260069737226E-4</v>
      </c>
      <c r="Z1575" s="68">
        <v>4.2297405227390158E-4</v>
      </c>
      <c r="AA1575" s="68">
        <v>3.9843859978207788E-4</v>
      </c>
      <c r="AB1575" s="68">
        <v>3.6304931363670358E-4</v>
      </c>
      <c r="AC1575" s="68">
        <v>4.040023630476618E-4</v>
      </c>
      <c r="AD1575" s="68">
        <v>3.7086694812450542E-4</v>
      </c>
      <c r="AE1575" s="68">
        <v>3.7267601194008538E-4</v>
      </c>
      <c r="AF1575" s="68">
        <v>3.585511512473292E-4</v>
      </c>
      <c r="AG1575" s="68">
        <v>3.233897076222216E-4</v>
      </c>
      <c r="AH1575" s="68" t="s">
        <v>431</v>
      </c>
    </row>
    <row r="1576" spans="1:34" s="68" customFormat="1" ht="14.5" x14ac:dyDescent="0.35">
      <c r="A1576" s="68" t="s">
        <v>832</v>
      </c>
      <c r="B1576" s="68" t="s">
        <v>41</v>
      </c>
      <c r="C1576" s="68" t="s">
        <v>45</v>
      </c>
      <c r="D1576" s="68" t="s">
        <v>43</v>
      </c>
      <c r="E1576" s="68" t="s">
        <v>46</v>
      </c>
      <c r="G1576" s="68" t="s">
        <v>14</v>
      </c>
      <c r="H1576" s="68" t="s">
        <v>1358</v>
      </c>
      <c r="I1576" s="68" t="s">
        <v>16</v>
      </c>
      <c r="J1576" s="68">
        <v>25</v>
      </c>
      <c r="K1576" s="68">
        <v>1.1346153760000001E-3</v>
      </c>
      <c r="L1576" s="68">
        <v>1.0123259840000001E-3</v>
      </c>
      <c r="M1576" s="68">
        <v>1.202736232000003E-3</v>
      </c>
      <c r="N1576" s="68">
        <v>1.1368914319999899E-3</v>
      </c>
      <c r="O1576" s="68">
        <v>1.4291864881599899E-3</v>
      </c>
      <c r="P1576" s="68">
        <v>1.315102819040003E-3</v>
      </c>
      <c r="Q1576" s="68">
        <v>1.260141062079997E-3</v>
      </c>
      <c r="R1576" s="68">
        <v>1.168091992000003E-3</v>
      </c>
      <c r="S1576" s="68">
        <v>1.1277799920000129E-3</v>
      </c>
      <c r="T1576" s="68">
        <v>1.231794610434947E-3</v>
      </c>
      <c r="U1576" s="68">
        <v>1.31194634964175E-3</v>
      </c>
      <c r="V1576" s="68">
        <v>1.1116931124877381E-3</v>
      </c>
      <c r="W1576" s="68">
        <v>7.9633692290005122E-4</v>
      </c>
      <c r="X1576" s="68">
        <v>7.4326460203126402E-4</v>
      </c>
      <c r="Y1576" s="68">
        <v>7.8315734573106241E-4</v>
      </c>
      <c r="Z1576" s="68">
        <v>7.519538707091585E-4</v>
      </c>
      <c r="AA1576" s="68">
        <v>7.0833528850147199E-4</v>
      </c>
      <c r="AB1576" s="68">
        <v>6.4542100202080635E-4</v>
      </c>
      <c r="AC1576" s="68">
        <v>7.1822642319584325E-4</v>
      </c>
      <c r="AD1576" s="68">
        <v>6.5931901888800965E-4</v>
      </c>
      <c r="AE1576" s="68">
        <v>6.6253513233792958E-4</v>
      </c>
      <c r="AF1576" s="68">
        <v>6.374242688841408E-4</v>
      </c>
      <c r="AG1576" s="68">
        <v>5.7491503577283842E-4</v>
      </c>
      <c r="AH1576" s="68" t="s">
        <v>431</v>
      </c>
    </row>
    <row r="1577" spans="1:34" s="68" customFormat="1" ht="14.5" x14ac:dyDescent="0.35">
      <c r="A1577" s="68" t="s">
        <v>832</v>
      </c>
      <c r="B1577" s="68" t="s">
        <v>41</v>
      </c>
      <c r="C1577" s="68" t="s">
        <v>45</v>
      </c>
      <c r="D1577" s="68" t="s">
        <v>43</v>
      </c>
      <c r="E1577" s="68" t="s">
        <v>46</v>
      </c>
      <c r="G1577" s="68" t="s">
        <v>14</v>
      </c>
      <c r="H1577" s="68" t="s">
        <v>1357</v>
      </c>
      <c r="I1577" s="68" t="s">
        <v>16</v>
      </c>
      <c r="J1577" s="68">
        <v>25</v>
      </c>
      <c r="K1577" s="68">
        <v>1.1700721065000001E-3</v>
      </c>
      <c r="L1577" s="68">
        <v>1.0439611709999999E-3</v>
      </c>
      <c r="M1577" s="68">
        <v>1.240321739250003E-3</v>
      </c>
      <c r="N1577" s="68">
        <v>1.1724192892499899E-3</v>
      </c>
      <c r="O1577" s="68">
        <v>1.47384856591499E-3</v>
      </c>
      <c r="P1577" s="68">
        <v>1.356199782135003E-3</v>
      </c>
      <c r="Q1577" s="68">
        <v>1.299520470269997E-3</v>
      </c>
      <c r="R1577" s="68">
        <v>1.204594866750003E-3</v>
      </c>
      <c r="S1577" s="68">
        <v>1.1630231167500131E-3</v>
      </c>
      <c r="T1577" s="68">
        <v>1.2702881920110399E-3</v>
      </c>
      <c r="U1577" s="68">
        <v>1.3529446730680551E-3</v>
      </c>
      <c r="V1577" s="68">
        <v>1.146433522252979E-3</v>
      </c>
      <c r="W1577" s="68">
        <v>8.2122245174067788E-4</v>
      </c>
      <c r="X1577" s="68">
        <v>7.6649162084474107E-4</v>
      </c>
      <c r="Y1577" s="68">
        <v>8.0763101278515819E-4</v>
      </c>
      <c r="Z1577" s="68">
        <v>7.7545242916881967E-4</v>
      </c>
      <c r="AA1577" s="68">
        <v>7.3047076626714294E-4</v>
      </c>
      <c r="AB1577" s="68">
        <v>6.6559040833395657E-4</v>
      </c>
      <c r="AC1577" s="68">
        <v>7.4067099892071342E-4</v>
      </c>
      <c r="AD1577" s="68">
        <v>6.7992273822826E-4</v>
      </c>
      <c r="AE1577" s="68">
        <v>6.8323935522348993E-4</v>
      </c>
      <c r="AF1577" s="68">
        <v>6.5734377728677022E-4</v>
      </c>
      <c r="AG1577" s="68">
        <v>5.9288113064073962E-4</v>
      </c>
      <c r="AH1577" s="68" t="s">
        <v>431</v>
      </c>
    </row>
    <row r="1578" spans="1:34" s="68" customFormat="1" ht="14.5" x14ac:dyDescent="0.35">
      <c r="A1578" s="68" t="s">
        <v>832</v>
      </c>
      <c r="B1578" s="68" t="s">
        <v>68</v>
      </c>
      <c r="C1578" s="68" t="s">
        <v>45</v>
      </c>
      <c r="D1578" s="68" t="s">
        <v>57</v>
      </c>
      <c r="E1578" s="68" t="s">
        <v>69</v>
      </c>
      <c r="G1578" s="68" t="s">
        <v>14</v>
      </c>
      <c r="H1578" s="68" t="s">
        <v>20</v>
      </c>
      <c r="I1578" s="68" t="s">
        <v>16</v>
      </c>
      <c r="J1578" s="68">
        <v>25</v>
      </c>
      <c r="K1578" s="68">
        <v>4.7016175157760302E-4</v>
      </c>
      <c r="L1578" s="68">
        <v>4.1334398193980197E-4</v>
      </c>
      <c r="M1578" s="68">
        <v>4.1176149817512199E-4</v>
      </c>
      <c r="N1578" s="68">
        <v>4.05943495746622E-4</v>
      </c>
      <c r="O1578" s="68">
        <v>5.2383180592207603E-4</v>
      </c>
      <c r="P1578" s="68">
        <v>4.2429089788794798E-4</v>
      </c>
      <c r="Q1578" s="68">
        <v>4.9718378456727497E-4</v>
      </c>
      <c r="R1578" s="68">
        <v>3.2370871678758201E-4</v>
      </c>
      <c r="S1578" s="68">
        <v>2.3681858274853901E-4</v>
      </c>
      <c r="T1578" s="68">
        <v>1.6261413778383799E-4</v>
      </c>
      <c r="U1578" s="68">
        <v>1.41927359614628E-4</v>
      </c>
      <c r="V1578" s="68">
        <v>1.43863697037941E-4</v>
      </c>
      <c r="W1578" s="68">
        <v>1.3879330653443099E-4</v>
      </c>
      <c r="X1578" s="68">
        <v>1.3704444541949099E-4</v>
      </c>
      <c r="Y1578" s="68">
        <v>1.59207028500671E-4</v>
      </c>
      <c r="Z1578" s="68">
        <v>1.6728947311255401E-4</v>
      </c>
      <c r="AA1578" s="68">
        <v>1.77628799573281E-4</v>
      </c>
      <c r="AB1578" s="68">
        <v>1.9631888716908799E-4</v>
      </c>
      <c r="AC1578" s="68">
        <v>2.00497318440127E-4</v>
      </c>
      <c r="AD1578" s="68">
        <v>1.93746875724009E-4</v>
      </c>
      <c r="AE1578" s="68">
        <v>1.94557340339236E-4</v>
      </c>
      <c r="AF1578" s="68">
        <v>2.0205103695787699E-4</v>
      </c>
      <c r="AG1578" s="68">
        <v>2.07192321030786E-4</v>
      </c>
      <c r="AH1578" s="68" t="s">
        <v>472</v>
      </c>
    </row>
    <row r="1579" spans="1:34" s="68" customFormat="1" ht="14.5" x14ac:dyDescent="0.35">
      <c r="A1579" s="68" t="s">
        <v>832</v>
      </c>
      <c r="B1579" s="68" t="s">
        <v>41</v>
      </c>
      <c r="C1579" s="68" t="s">
        <v>45</v>
      </c>
      <c r="D1579" s="68" t="s">
        <v>43</v>
      </c>
      <c r="E1579" s="68" t="s">
        <v>46</v>
      </c>
      <c r="G1579" s="68" t="s">
        <v>14</v>
      </c>
      <c r="H1579" s="68" t="s">
        <v>1352</v>
      </c>
      <c r="I1579" s="68" t="s">
        <v>17</v>
      </c>
      <c r="J1579" s="68">
        <v>1</v>
      </c>
      <c r="K1579" s="68">
        <v>0.22558990213319971</v>
      </c>
      <c r="L1579" s="68">
        <v>0.20127571376879999</v>
      </c>
      <c r="M1579" s="68">
        <v>0.2391340313274006</v>
      </c>
      <c r="N1579" s="68">
        <v>0.2260424389673979</v>
      </c>
      <c r="O1579" s="68">
        <v>0.28415800350841008</v>
      </c>
      <c r="P1579" s="68">
        <v>0.26147531799562862</v>
      </c>
      <c r="Q1579" s="68">
        <v>0.2505475466680554</v>
      </c>
      <c r="R1579" s="68">
        <v>0.2322458903094009</v>
      </c>
      <c r="S1579" s="68">
        <v>0.22423085690940239</v>
      </c>
      <c r="T1579" s="68">
        <v>0.2445698193421311</v>
      </c>
      <c r="U1579" s="68">
        <v>0.26144788068728131</v>
      </c>
      <c r="V1579" s="68">
        <v>0.22428992804667899</v>
      </c>
      <c r="W1579" s="68">
        <v>0.1598813281575471</v>
      </c>
      <c r="X1579" s="68">
        <v>0.14872263731418961</v>
      </c>
      <c r="Y1579" s="68">
        <v>0.1572681691190142</v>
      </c>
      <c r="Z1579" s="68">
        <v>0.1504508152743558</v>
      </c>
      <c r="AA1579" s="68">
        <v>0.1420176484941135</v>
      </c>
      <c r="AB1579" s="68">
        <v>0.12899873995273201</v>
      </c>
      <c r="AC1579" s="68">
        <v>0.14784740623312409</v>
      </c>
      <c r="AD1579" s="68">
        <v>0.1344169972004802</v>
      </c>
      <c r="AE1579" s="68">
        <v>0.13399475281048681</v>
      </c>
      <c r="AF1579" s="68">
        <v>0.1303555982625684</v>
      </c>
      <c r="AG1579" s="68">
        <v>0.1210464214076484</v>
      </c>
      <c r="AH1579" s="68" t="s">
        <v>431</v>
      </c>
    </row>
    <row r="1580" spans="1:34" s="68" customFormat="1" ht="14.5" x14ac:dyDescent="0.35">
      <c r="A1580" s="68" t="s">
        <v>832</v>
      </c>
      <c r="B1580" s="68" t="s">
        <v>41</v>
      </c>
      <c r="C1580" s="68" t="s">
        <v>45</v>
      </c>
      <c r="D1580" s="68" t="s">
        <v>43</v>
      </c>
      <c r="E1580" s="68" t="s">
        <v>46</v>
      </c>
      <c r="G1580" s="68" t="s">
        <v>14</v>
      </c>
      <c r="H1580" s="68" t="s">
        <v>1355</v>
      </c>
      <c r="I1580" s="68" t="s">
        <v>17</v>
      </c>
      <c r="J1580" s="68">
        <v>1</v>
      </c>
      <c r="K1580" s="68">
        <v>0.22558990213319971</v>
      </c>
      <c r="L1580" s="68">
        <v>0.20127571376879999</v>
      </c>
      <c r="M1580" s="68">
        <v>0.2391340313274006</v>
      </c>
      <c r="N1580" s="68">
        <v>0.2260424389673979</v>
      </c>
      <c r="O1580" s="68">
        <v>0.28415800350841008</v>
      </c>
      <c r="P1580" s="68">
        <v>0.26147531799562862</v>
      </c>
      <c r="Q1580" s="68">
        <v>0.2505475466680554</v>
      </c>
      <c r="R1580" s="68">
        <v>0.2322458903094009</v>
      </c>
      <c r="S1580" s="68">
        <v>0.22423085690940239</v>
      </c>
      <c r="T1580" s="68">
        <v>0.2445698193421311</v>
      </c>
      <c r="U1580" s="68">
        <v>0.26144788068728131</v>
      </c>
      <c r="V1580" s="68">
        <v>0.22428992804667899</v>
      </c>
      <c r="W1580" s="68">
        <v>0.1598813281575471</v>
      </c>
      <c r="X1580" s="68">
        <v>0.14872263731418961</v>
      </c>
      <c r="Y1580" s="68">
        <v>0.1572681691190142</v>
      </c>
      <c r="Z1580" s="68">
        <v>0.1504508152743558</v>
      </c>
      <c r="AA1580" s="68">
        <v>0.1420176484941135</v>
      </c>
      <c r="AB1580" s="68">
        <v>0.12899873995273201</v>
      </c>
      <c r="AC1580" s="68">
        <v>0.14784740623312409</v>
      </c>
      <c r="AD1580" s="68">
        <v>0.1344169972004802</v>
      </c>
      <c r="AE1580" s="68">
        <v>0.13399475281048681</v>
      </c>
      <c r="AF1580" s="68">
        <v>0.1303555982625684</v>
      </c>
      <c r="AG1580" s="68">
        <v>0.1210464214076484</v>
      </c>
      <c r="AH1580" s="68" t="s">
        <v>431</v>
      </c>
    </row>
    <row r="1581" spans="1:34" s="68" customFormat="1" ht="14.5" x14ac:dyDescent="0.35">
      <c r="A1581" s="68" t="s">
        <v>832</v>
      </c>
      <c r="B1581" s="68" t="s">
        <v>41</v>
      </c>
      <c r="C1581" s="68" t="s">
        <v>45</v>
      </c>
      <c r="D1581" s="68" t="s">
        <v>43</v>
      </c>
      <c r="E1581" s="68" t="s">
        <v>46</v>
      </c>
      <c r="G1581" s="68" t="s">
        <v>14</v>
      </c>
      <c r="H1581" s="68" t="s">
        <v>1354</v>
      </c>
      <c r="I1581" s="68" t="s">
        <v>17</v>
      </c>
      <c r="J1581" s="68">
        <v>1</v>
      </c>
      <c r="K1581" s="68">
        <v>0.22558990213319971</v>
      </c>
      <c r="L1581" s="68">
        <v>0.20127571376879999</v>
      </c>
      <c r="M1581" s="68">
        <v>0.2391340313274006</v>
      </c>
      <c r="N1581" s="68">
        <v>0.2260424389673979</v>
      </c>
      <c r="O1581" s="68">
        <v>0.28415800350841008</v>
      </c>
      <c r="P1581" s="68">
        <v>0.26147531799562862</v>
      </c>
      <c r="Q1581" s="68">
        <v>0.2505475466680554</v>
      </c>
      <c r="R1581" s="68">
        <v>0.2322458903094009</v>
      </c>
      <c r="S1581" s="68">
        <v>0.22423085690940239</v>
      </c>
      <c r="T1581" s="68">
        <v>0.2445698193421311</v>
      </c>
      <c r="U1581" s="68">
        <v>0.26144788068728131</v>
      </c>
      <c r="V1581" s="68">
        <v>0.22428992804667899</v>
      </c>
      <c r="W1581" s="68">
        <v>0.1598813281575471</v>
      </c>
      <c r="X1581" s="68">
        <v>0.14872263731418961</v>
      </c>
      <c r="Y1581" s="68">
        <v>0.1572681691190142</v>
      </c>
      <c r="Z1581" s="68">
        <v>0.1504508152743558</v>
      </c>
      <c r="AA1581" s="68">
        <v>0.1420176484941135</v>
      </c>
      <c r="AB1581" s="68">
        <v>0.12899873995273201</v>
      </c>
      <c r="AC1581" s="68">
        <v>0.14784740623312409</v>
      </c>
      <c r="AD1581" s="68">
        <v>0.1344169972004802</v>
      </c>
      <c r="AE1581" s="68">
        <v>0.13399475281048681</v>
      </c>
      <c r="AF1581" s="68">
        <v>0.1303555982625684</v>
      </c>
      <c r="AG1581" s="68">
        <v>0.1210464214076484</v>
      </c>
      <c r="AH1581" s="68" t="s">
        <v>431</v>
      </c>
    </row>
    <row r="1582" spans="1:34" s="68" customFormat="1" ht="14.5" x14ac:dyDescent="0.35">
      <c r="A1582" s="68" t="s">
        <v>832</v>
      </c>
      <c r="B1582" s="68" t="s">
        <v>41</v>
      </c>
      <c r="C1582" s="68" t="s">
        <v>45</v>
      </c>
      <c r="D1582" s="68" t="s">
        <v>43</v>
      </c>
      <c r="E1582" s="68" t="s">
        <v>46</v>
      </c>
      <c r="G1582" s="68" t="s">
        <v>14</v>
      </c>
      <c r="H1582" s="68" t="s">
        <v>1356</v>
      </c>
      <c r="I1582" s="68" t="s">
        <v>17</v>
      </c>
      <c r="J1582" s="68">
        <v>1</v>
      </c>
      <c r="K1582" s="68">
        <v>1.353539412799198</v>
      </c>
      <c r="L1582" s="68">
        <v>1.2076542826128001</v>
      </c>
      <c r="M1582" s="68">
        <v>1.434804187964404</v>
      </c>
      <c r="N1582" s="68">
        <v>1.356254633804387</v>
      </c>
      <c r="O1582" s="68">
        <v>1.7049480210504611</v>
      </c>
      <c r="P1582" s="68">
        <v>1.5688519079737711</v>
      </c>
      <c r="Q1582" s="68">
        <v>1.5032852800083329</v>
      </c>
      <c r="R1582" s="68">
        <v>1.393475341856405</v>
      </c>
      <c r="S1582" s="68">
        <v>1.345385141456414</v>
      </c>
      <c r="T1582" s="68">
        <v>1.4674189160527871</v>
      </c>
      <c r="U1582" s="68">
        <v>1.5686872841236881</v>
      </c>
      <c r="V1582" s="68">
        <v>1.3457395682800739</v>
      </c>
      <c r="W1582" s="68">
        <v>0.95928796894528257</v>
      </c>
      <c r="X1582" s="68">
        <v>0.89233582388513755</v>
      </c>
      <c r="Y1582" s="68">
        <v>0.9436090147140852</v>
      </c>
      <c r="Z1582" s="68">
        <v>0.90270489164613477</v>
      </c>
      <c r="AA1582" s="68">
        <v>0.85210589096468103</v>
      </c>
      <c r="AB1582" s="68">
        <v>0.77399243971639198</v>
      </c>
      <c r="AC1582" s="68">
        <v>0.88708443739874454</v>
      </c>
      <c r="AD1582" s="68">
        <v>0.80650198320288113</v>
      </c>
      <c r="AE1582" s="68">
        <v>0.8039685168629207</v>
      </c>
      <c r="AF1582" s="68">
        <v>0.78213358957541035</v>
      </c>
      <c r="AG1582" s="68">
        <v>0.72627852844589047</v>
      </c>
      <c r="AH1582" s="68" t="s">
        <v>431</v>
      </c>
    </row>
    <row r="1583" spans="1:34" s="68" customFormat="1" ht="14.5" x14ac:dyDescent="0.35">
      <c r="A1583" s="68" t="s">
        <v>832</v>
      </c>
      <c r="B1583" s="68" t="s">
        <v>41</v>
      </c>
      <c r="C1583" s="68" t="s">
        <v>45</v>
      </c>
      <c r="D1583" s="68" t="s">
        <v>43</v>
      </c>
      <c r="E1583" s="68" t="s">
        <v>46</v>
      </c>
      <c r="G1583" s="68" t="s">
        <v>14</v>
      </c>
      <c r="H1583" s="68" t="s">
        <v>1358</v>
      </c>
      <c r="I1583" s="68" t="s">
        <v>17</v>
      </c>
      <c r="J1583" s="68">
        <v>1</v>
      </c>
      <c r="K1583" s="68">
        <v>2.4062922894207972</v>
      </c>
      <c r="L1583" s="68">
        <v>2.1469409468672001</v>
      </c>
      <c r="M1583" s="68">
        <v>2.550763000825607</v>
      </c>
      <c r="N1583" s="68">
        <v>2.411119348985578</v>
      </c>
      <c r="O1583" s="68">
        <v>3.0310187040897092</v>
      </c>
      <c r="P1583" s="68">
        <v>2.7890700586200379</v>
      </c>
      <c r="Q1583" s="68">
        <v>2.6725071644592582</v>
      </c>
      <c r="R1583" s="68">
        <v>2.4772894966336101</v>
      </c>
      <c r="S1583" s="68">
        <v>2.3917958070336249</v>
      </c>
      <c r="T1583" s="68">
        <v>2.6087447396493988</v>
      </c>
      <c r="U1583" s="68">
        <v>2.788777393997667</v>
      </c>
      <c r="V1583" s="68">
        <v>2.3924258991645759</v>
      </c>
      <c r="W1583" s="68">
        <v>1.705400833680502</v>
      </c>
      <c r="X1583" s="68">
        <v>1.5863747980180229</v>
      </c>
      <c r="Y1583" s="68">
        <v>1.6775271372694851</v>
      </c>
      <c r="Z1583" s="68">
        <v>1.6048086962597949</v>
      </c>
      <c r="AA1583" s="68">
        <v>1.5148549172705441</v>
      </c>
      <c r="AB1583" s="68">
        <v>1.3759865594958081</v>
      </c>
      <c r="AC1583" s="68">
        <v>1.5770389998199901</v>
      </c>
      <c r="AD1583" s="68">
        <v>1.433781303471789</v>
      </c>
      <c r="AE1583" s="68">
        <v>1.429277363311859</v>
      </c>
      <c r="AF1583" s="68">
        <v>1.3904597148007301</v>
      </c>
      <c r="AG1583" s="68">
        <v>1.29116182834825</v>
      </c>
      <c r="AH1583" s="68" t="s">
        <v>431</v>
      </c>
    </row>
    <row r="1584" spans="1:34" s="68" customFormat="1" ht="14.5" x14ac:dyDescent="0.35">
      <c r="A1584" s="68" t="s">
        <v>832</v>
      </c>
      <c r="B1584" s="68" t="s">
        <v>41</v>
      </c>
      <c r="C1584" s="68" t="s">
        <v>45</v>
      </c>
      <c r="D1584" s="68" t="s">
        <v>43</v>
      </c>
      <c r="E1584" s="68" t="s">
        <v>46</v>
      </c>
      <c r="G1584" s="68" t="s">
        <v>14</v>
      </c>
      <c r="H1584" s="68" t="s">
        <v>1357</v>
      </c>
      <c r="I1584" s="68" t="s">
        <v>17</v>
      </c>
      <c r="J1584" s="68">
        <v>1</v>
      </c>
      <c r="K1584" s="68">
        <v>2.4814889234651969</v>
      </c>
      <c r="L1584" s="68">
        <v>2.2140328514568002</v>
      </c>
      <c r="M1584" s="68">
        <v>2.6304743446014069</v>
      </c>
      <c r="N1584" s="68">
        <v>2.4864668286413769</v>
      </c>
      <c r="O1584" s="68">
        <v>3.125738038592512</v>
      </c>
      <c r="P1584" s="68">
        <v>2.876228497951915</v>
      </c>
      <c r="Q1584" s="68">
        <v>2.7560230133486101</v>
      </c>
      <c r="R1584" s="68">
        <v>2.5547047934034102</v>
      </c>
      <c r="S1584" s="68">
        <v>2.4665394260034259</v>
      </c>
      <c r="T1584" s="68">
        <v>2.690268012763442</v>
      </c>
      <c r="U1584" s="68">
        <v>2.875926687560094</v>
      </c>
      <c r="V1584" s="68">
        <v>2.467189208513469</v>
      </c>
      <c r="W1584" s="68">
        <v>1.7586946097330181</v>
      </c>
      <c r="X1584" s="68">
        <v>1.6359490104560861</v>
      </c>
      <c r="Y1584" s="68">
        <v>1.7299498603091561</v>
      </c>
      <c r="Z1584" s="68">
        <v>1.654958968017914</v>
      </c>
      <c r="AA1584" s="68">
        <v>1.5621941334352489</v>
      </c>
      <c r="AB1584" s="68">
        <v>1.418986139480052</v>
      </c>
      <c r="AC1584" s="68">
        <v>1.626321468564365</v>
      </c>
      <c r="AD1584" s="68">
        <v>1.478586969205282</v>
      </c>
      <c r="AE1584" s="68">
        <v>1.4739422809153551</v>
      </c>
      <c r="AF1584" s="68">
        <v>1.4339115808882521</v>
      </c>
      <c r="AG1584" s="68">
        <v>1.3315106354841331</v>
      </c>
      <c r="AH1584" s="68" t="s">
        <v>431</v>
      </c>
    </row>
    <row r="1585" spans="1:34" s="68" customFormat="1" ht="14.5" x14ac:dyDescent="0.35">
      <c r="A1585" s="68" t="s">
        <v>832</v>
      </c>
      <c r="B1585" s="68" t="s">
        <v>68</v>
      </c>
      <c r="C1585" s="68" t="s">
        <v>45</v>
      </c>
      <c r="D1585" s="68" t="s">
        <v>57</v>
      </c>
      <c r="E1585" s="68" t="s">
        <v>69</v>
      </c>
      <c r="G1585" s="68" t="s">
        <v>14</v>
      </c>
      <c r="H1585" s="68" t="s">
        <v>20</v>
      </c>
      <c r="I1585" s="68" t="s">
        <v>17</v>
      </c>
      <c r="J1585" s="68">
        <v>1</v>
      </c>
      <c r="K1585" s="68">
        <v>0.99711904274578</v>
      </c>
      <c r="L1585" s="68">
        <v>0.87661991689793195</v>
      </c>
      <c r="M1585" s="68">
        <v>0.87326378532979798</v>
      </c>
      <c r="N1585" s="68">
        <v>0.860924965779435</v>
      </c>
      <c r="O1585" s="68">
        <v>1.11094249399954</v>
      </c>
      <c r="P1585" s="68">
        <v>0.89983613624075998</v>
      </c>
      <c r="Q1585" s="68">
        <v>1.05442737031028</v>
      </c>
      <c r="R1585" s="68">
        <v>0.68652144656310399</v>
      </c>
      <c r="S1585" s="68">
        <v>0.50224485029310195</v>
      </c>
      <c r="T1585" s="68">
        <v>0.34487206341196303</v>
      </c>
      <c r="U1585" s="68">
        <v>0.30099954427070302</v>
      </c>
      <c r="V1585" s="68">
        <v>0.30510612867806602</v>
      </c>
      <c r="W1585" s="68">
        <v>0.29435284449822202</v>
      </c>
      <c r="X1585" s="68">
        <v>0.29064385984565699</v>
      </c>
      <c r="Y1585" s="68">
        <v>0.33764626604422199</v>
      </c>
      <c r="Z1585" s="68">
        <v>0.354787514577105</v>
      </c>
      <c r="AA1585" s="68">
        <v>0.37671515813501399</v>
      </c>
      <c r="AB1585" s="68">
        <v>0.41635309590820102</v>
      </c>
      <c r="AC1585" s="68">
        <v>0.42521471294782198</v>
      </c>
      <c r="AD1585" s="68">
        <v>0.41089837403547902</v>
      </c>
      <c r="AE1585" s="68">
        <v>0.41261720739145102</v>
      </c>
      <c r="AF1585" s="68">
        <v>0.42850983918026597</v>
      </c>
      <c r="AG1585" s="68">
        <v>0.439413474442092</v>
      </c>
      <c r="AH1585" s="68" t="s">
        <v>472</v>
      </c>
    </row>
    <row r="1586" spans="1:34" s="68" customFormat="1" ht="14.5" x14ac:dyDescent="0.35">
      <c r="A1586" s="68" t="s">
        <v>832</v>
      </c>
      <c r="B1586" s="68" t="s">
        <v>41</v>
      </c>
      <c r="C1586" s="68" t="s">
        <v>45</v>
      </c>
      <c r="D1586" s="68" t="s">
        <v>43</v>
      </c>
      <c r="E1586" s="68" t="s">
        <v>46</v>
      </c>
      <c r="G1586" s="68" t="s">
        <v>14</v>
      </c>
      <c r="H1586" s="68" t="s">
        <v>1352</v>
      </c>
      <c r="I1586" s="68" t="s">
        <v>18</v>
      </c>
      <c r="J1586" s="68">
        <v>298</v>
      </c>
      <c r="K1586" s="68">
        <v>1.2679326826799971E-4</v>
      </c>
      <c r="L1586" s="68">
        <v>1.13127428712E-4</v>
      </c>
      <c r="M1586" s="68">
        <v>1.3440577392600031E-4</v>
      </c>
      <c r="N1586" s="68">
        <v>1.2704761752599879E-4</v>
      </c>
      <c r="O1586" s="68">
        <v>1.5971159005187879E-4</v>
      </c>
      <c r="P1586" s="68">
        <v>1.469627400277203E-4</v>
      </c>
      <c r="Q1586" s="68">
        <v>1.408207636874397E-4</v>
      </c>
      <c r="R1586" s="68">
        <v>1.3053428010600059E-4</v>
      </c>
      <c r="S1586" s="68">
        <v>1.2602941410600119E-4</v>
      </c>
      <c r="T1586" s="68">
        <v>1.3765304771610511E-4</v>
      </c>
      <c r="U1586" s="68">
        <v>1.466100045724656E-4</v>
      </c>
      <c r="V1586" s="68">
        <v>1.242435386155563E-4</v>
      </c>
      <c r="W1586" s="68">
        <v>8.8973925470878199E-5</v>
      </c>
      <c r="X1586" s="68">
        <v>8.306859047504909E-5</v>
      </c>
      <c r="Y1586" s="68">
        <v>8.824631250533069E-5</v>
      </c>
      <c r="Z1586" s="68">
        <v>8.422610356484999E-5</v>
      </c>
      <c r="AA1586" s="68">
        <v>7.9536420997840802E-5</v>
      </c>
      <c r="AB1586" s="68">
        <v>7.2399949021165495E-5</v>
      </c>
      <c r="AC1586" s="68">
        <v>8.0261580590300103E-5</v>
      </c>
      <c r="AD1586" s="68">
        <v>7.3671185772334507E-5</v>
      </c>
      <c r="AE1586" s="68">
        <v>7.40381788165476E-5</v>
      </c>
      <c r="AF1586" s="68">
        <v>7.12082758556853E-5</v>
      </c>
      <c r="AG1586" s="68">
        <v>6.4270831019470204E-5</v>
      </c>
      <c r="AH1586" s="68" t="s">
        <v>431</v>
      </c>
    </row>
    <row r="1587" spans="1:34" s="68" customFormat="1" ht="14.5" x14ac:dyDescent="0.35">
      <c r="A1587" s="68" t="s">
        <v>832</v>
      </c>
      <c r="B1587" s="68" t="s">
        <v>41</v>
      </c>
      <c r="C1587" s="68" t="s">
        <v>45</v>
      </c>
      <c r="D1587" s="68" t="s">
        <v>43</v>
      </c>
      <c r="E1587" s="68" t="s">
        <v>46</v>
      </c>
      <c r="G1587" s="68" t="s">
        <v>14</v>
      </c>
      <c r="H1587" s="68" t="s">
        <v>1355</v>
      </c>
      <c r="I1587" s="68" t="s">
        <v>18</v>
      </c>
      <c r="J1587" s="68">
        <v>298</v>
      </c>
      <c r="K1587" s="68">
        <v>1.2679326826799971E-4</v>
      </c>
      <c r="L1587" s="68">
        <v>1.13127428712E-4</v>
      </c>
      <c r="M1587" s="68">
        <v>1.3440577392600031E-4</v>
      </c>
      <c r="N1587" s="68">
        <v>1.2704761752599879E-4</v>
      </c>
      <c r="O1587" s="68">
        <v>1.5971159005187879E-4</v>
      </c>
      <c r="P1587" s="68">
        <v>1.469627400277203E-4</v>
      </c>
      <c r="Q1587" s="68">
        <v>1.408207636874397E-4</v>
      </c>
      <c r="R1587" s="68">
        <v>1.3053428010600059E-4</v>
      </c>
      <c r="S1587" s="68">
        <v>1.2602941410600119E-4</v>
      </c>
      <c r="T1587" s="68">
        <v>1.3765304771610511E-4</v>
      </c>
      <c r="U1587" s="68">
        <v>1.466100045724656E-4</v>
      </c>
      <c r="V1587" s="68">
        <v>1.242435386155563E-4</v>
      </c>
      <c r="W1587" s="68">
        <v>8.8973925470878199E-5</v>
      </c>
      <c r="X1587" s="68">
        <v>8.306859047504909E-5</v>
      </c>
      <c r="Y1587" s="68">
        <v>8.824631250533069E-5</v>
      </c>
      <c r="Z1587" s="68">
        <v>8.422610356484999E-5</v>
      </c>
      <c r="AA1587" s="68">
        <v>7.9536420997840802E-5</v>
      </c>
      <c r="AB1587" s="68">
        <v>7.2399949021165495E-5</v>
      </c>
      <c r="AC1587" s="68">
        <v>8.0261580590300103E-5</v>
      </c>
      <c r="AD1587" s="68">
        <v>7.3671185772334507E-5</v>
      </c>
      <c r="AE1587" s="68">
        <v>7.40381788165476E-5</v>
      </c>
      <c r="AF1587" s="68">
        <v>7.12082758556853E-5</v>
      </c>
      <c r="AG1587" s="68">
        <v>6.4270831019470204E-5</v>
      </c>
      <c r="AH1587" s="68" t="s">
        <v>431</v>
      </c>
    </row>
    <row r="1588" spans="1:34" s="68" customFormat="1" ht="14.5" x14ac:dyDescent="0.35">
      <c r="A1588" s="68" t="s">
        <v>832</v>
      </c>
      <c r="B1588" s="68" t="s">
        <v>41</v>
      </c>
      <c r="C1588" s="68" t="s">
        <v>45</v>
      </c>
      <c r="D1588" s="68" t="s">
        <v>43</v>
      </c>
      <c r="E1588" s="68" t="s">
        <v>46</v>
      </c>
      <c r="G1588" s="68" t="s">
        <v>14</v>
      </c>
      <c r="H1588" s="68" t="s">
        <v>1354</v>
      </c>
      <c r="I1588" s="68" t="s">
        <v>18</v>
      </c>
      <c r="J1588" s="68">
        <v>298</v>
      </c>
      <c r="K1588" s="68">
        <v>1.2679326826799971E-4</v>
      </c>
      <c r="L1588" s="68">
        <v>1.13127428712E-4</v>
      </c>
      <c r="M1588" s="68">
        <v>1.3440577392600031E-4</v>
      </c>
      <c r="N1588" s="68">
        <v>1.2704761752599879E-4</v>
      </c>
      <c r="O1588" s="68">
        <v>1.5971159005187879E-4</v>
      </c>
      <c r="P1588" s="68">
        <v>1.469627400277203E-4</v>
      </c>
      <c r="Q1588" s="68">
        <v>1.408207636874397E-4</v>
      </c>
      <c r="R1588" s="68">
        <v>1.3053428010600059E-4</v>
      </c>
      <c r="S1588" s="68">
        <v>1.2602941410600119E-4</v>
      </c>
      <c r="T1588" s="68">
        <v>1.3765304771610511E-4</v>
      </c>
      <c r="U1588" s="68">
        <v>1.466100045724656E-4</v>
      </c>
      <c r="V1588" s="68">
        <v>1.242435386155563E-4</v>
      </c>
      <c r="W1588" s="68">
        <v>8.8973925470878199E-5</v>
      </c>
      <c r="X1588" s="68">
        <v>8.306859047504909E-5</v>
      </c>
      <c r="Y1588" s="68">
        <v>8.824631250533069E-5</v>
      </c>
      <c r="Z1588" s="68">
        <v>8.422610356484999E-5</v>
      </c>
      <c r="AA1588" s="68">
        <v>7.9536420997840802E-5</v>
      </c>
      <c r="AB1588" s="68">
        <v>7.2399949021165495E-5</v>
      </c>
      <c r="AC1588" s="68">
        <v>8.0261580590300103E-5</v>
      </c>
      <c r="AD1588" s="68">
        <v>7.3671185772334507E-5</v>
      </c>
      <c r="AE1588" s="68">
        <v>7.40381788165476E-5</v>
      </c>
      <c r="AF1588" s="68">
        <v>7.12082758556853E-5</v>
      </c>
      <c r="AG1588" s="68">
        <v>6.4270831019470204E-5</v>
      </c>
      <c r="AH1588" s="68" t="s">
        <v>431</v>
      </c>
    </row>
    <row r="1589" spans="1:34" s="68" customFormat="1" ht="14.5" x14ac:dyDescent="0.35">
      <c r="A1589" s="68" t="s">
        <v>832</v>
      </c>
      <c r="B1589" s="68" t="s">
        <v>41</v>
      </c>
      <c r="C1589" s="68" t="s">
        <v>45</v>
      </c>
      <c r="D1589" s="68" t="s">
        <v>43</v>
      </c>
      <c r="E1589" s="68" t="s">
        <v>46</v>
      </c>
      <c r="G1589" s="68" t="s">
        <v>14</v>
      </c>
      <c r="H1589" s="68" t="s">
        <v>1356</v>
      </c>
      <c r="I1589" s="68" t="s">
        <v>18</v>
      </c>
      <c r="J1589" s="68">
        <v>298</v>
      </c>
      <c r="K1589" s="68">
        <v>7.6075960960799826E-4</v>
      </c>
      <c r="L1589" s="68">
        <v>6.7876457227199997E-4</v>
      </c>
      <c r="M1589" s="68">
        <v>8.0643464355600175E-4</v>
      </c>
      <c r="N1589" s="68">
        <v>7.6228570515599276E-4</v>
      </c>
      <c r="O1589" s="68">
        <v>9.5826954031127281E-4</v>
      </c>
      <c r="P1589" s="68">
        <v>8.8177644016632171E-4</v>
      </c>
      <c r="Q1589" s="68">
        <v>8.4492458212463814E-4</v>
      </c>
      <c r="R1589" s="68">
        <v>7.8320568063600365E-4</v>
      </c>
      <c r="S1589" s="68">
        <v>7.5617648463600722E-4</v>
      </c>
      <c r="T1589" s="68">
        <v>8.2591828629663064E-4</v>
      </c>
      <c r="U1589" s="68">
        <v>8.7966002743479358E-4</v>
      </c>
      <c r="V1589" s="68">
        <v>7.4546123169333769E-4</v>
      </c>
      <c r="W1589" s="68">
        <v>5.3384355282526917E-4</v>
      </c>
      <c r="X1589" s="68">
        <v>4.9841154285029459E-4</v>
      </c>
      <c r="Y1589" s="68">
        <v>5.2947787503198414E-4</v>
      </c>
      <c r="Z1589" s="68">
        <v>5.053566213891E-4</v>
      </c>
      <c r="AA1589" s="68">
        <v>4.7721852598704478E-4</v>
      </c>
      <c r="AB1589" s="68">
        <v>4.34399694126993E-4</v>
      </c>
      <c r="AC1589" s="68">
        <v>4.8156948354180062E-4</v>
      </c>
      <c r="AD1589" s="68">
        <v>4.4202711463400699E-4</v>
      </c>
      <c r="AE1589" s="68">
        <v>4.442290728992856E-4</v>
      </c>
      <c r="AF1589" s="68">
        <v>4.2724965513411182E-4</v>
      </c>
      <c r="AG1589" s="68">
        <v>3.8562498611682122E-4</v>
      </c>
      <c r="AH1589" s="68" t="s">
        <v>431</v>
      </c>
    </row>
    <row r="1590" spans="1:34" s="68" customFormat="1" ht="14.5" x14ac:dyDescent="0.35">
      <c r="A1590" s="68" t="s">
        <v>832</v>
      </c>
      <c r="B1590" s="68" t="s">
        <v>41</v>
      </c>
      <c r="C1590" s="68" t="s">
        <v>45</v>
      </c>
      <c r="D1590" s="68" t="s">
        <v>43</v>
      </c>
      <c r="E1590" s="68" t="s">
        <v>46</v>
      </c>
      <c r="G1590" s="68" t="s">
        <v>14</v>
      </c>
      <c r="H1590" s="68" t="s">
        <v>1358</v>
      </c>
      <c r="I1590" s="68" t="s">
        <v>18</v>
      </c>
      <c r="J1590" s="68">
        <v>298</v>
      </c>
      <c r="K1590" s="68">
        <v>1.352461528191997E-3</v>
      </c>
      <c r="L1590" s="68">
        <v>1.2066925729280001E-3</v>
      </c>
      <c r="M1590" s="68">
        <v>1.4336615885440029E-3</v>
      </c>
      <c r="N1590" s="68">
        <v>1.3551745869439869E-3</v>
      </c>
      <c r="O1590" s="68">
        <v>1.7035902938867069E-3</v>
      </c>
      <c r="P1590" s="68">
        <v>1.5676025602956831E-3</v>
      </c>
      <c r="Q1590" s="68">
        <v>1.5020881459993571E-3</v>
      </c>
      <c r="R1590" s="68">
        <v>1.392365654464006E-3</v>
      </c>
      <c r="S1590" s="68">
        <v>1.344313750464013E-3</v>
      </c>
      <c r="T1590" s="68">
        <v>1.468299175638454E-3</v>
      </c>
      <c r="U1590" s="68">
        <v>1.5638400487729669E-3</v>
      </c>
      <c r="V1590" s="68">
        <v>1.3252644118992669E-3</v>
      </c>
      <c r="W1590" s="68">
        <v>9.4905520502270083E-4</v>
      </c>
      <c r="X1590" s="68">
        <v>8.8606496506719032E-4</v>
      </c>
      <c r="Y1590" s="68">
        <v>9.4129400005686084E-4</v>
      </c>
      <c r="Z1590" s="68">
        <v>8.9841177135840001E-4</v>
      </c>
      <c r="AA1590" s="68">
        <v>8.4838849064363525E-4</v>
      </c>
      <c r="AB1590" s="68">
        <v>7.7226612289243198E-4</v>
      </c>
      <c r="AC1590" s="68">
        <v>8.5612352629653443E-4</v>
      </c>
      <c r="AD1590" s="68">
        <v>7.8582598157156804E-4</v>
      </c>
      <c r="AE1590" s="68">
        <v>7.8974057404317447E-4</v>
      </c>
      <c r="AF1590" s="68">
        <v>7.5955494246064323E-4</v>
      </c>
      <c r="AG1590" s="68">
        <v>6.8555553087434884E-4</v>
      </c>
      <c r="AH1590" s="68" t="s">
        <v>431</v>
      </c>
    </row>
    <row r="1591" spans="1:34" s="68" customFormat="1" ht="14.5" x14ac:dyDescent="0.35">
      <c r="A1591" s="68" t="s">
        <v>832</v>
      </c>
      <c r="B1591" s="68" t="s">
        <v>41</v>
      </c>
      <c r="C1591" s="68" t="s">
        <v>45</v>
      </c>
      <c r="D1591" s="68" t="s">
        <v>43</v>
      </c>
      <c r="E1591" s="68" t="s">
        <v>46</v>
      </c>
      <c r="G1591" s="68" t="s">
        <v>14</v>
      </c>
      <c r="H1591" s="68" t="s">
        <v>1357</v>
      </c>
      <c r="I1591" s="68" t="s">
        <v>18</v>
      </c>
      <c r="J1591" s="68">
        <v>298</v>
      </c>
      <c r="K1591" s="68">
        <v>1.3947259509479971E-3</v>
      </c>
      <c r="L1591" s="68">
        <v>1.244401715832E-3</v>
      </c>
      <c r="M1591" s="68">
        <v>1.478463513186003E-3</v>
      </c>
      <c r="N1591" s="68">
        <v>1.3975237927859869E-3</v>
      </c>
      <c r="O1591" s="68">
        <v>1.7568274905706671E-3</v>
      </c>
      <c r="P1591" s="68">
        <v>1.6165901403049231E-3</v>
      </c>
      <c r="Q1591" s="68">
        <v>1.549028400561837E-3</v>
      </c>
      <c r="R1591" s="68">
        <v>1.435877081166007E-3</v>
      </c>
      <c r="S1591" s="68">
        <v>1.3863235551660131E-3</v>
      </c>
      <c r="T1591" s="68">
        <v>1.514183524877156E-3</v>
      </c>
      <c r="U1591" s="68">
        <v>1.612710050297122E-3</v>
      </c>
      <c r="V1591" s="68">
        <v>1.3666789247711189E-3</v>
      </c>
      <c r="W1591" s="68">
        <v>9.7871318017966023E-4</v>
      </c>
      <c r="X1591" s="68">
        <v>9.1375449522554007E-4</v>
      </c>
      <c r="Y1591" s="68">
        <v>9.707094375586377E-4</v>
      </c>
      <c r="Z1591" s="68">
        <v>9.2648713921335008E-4</v>
      </c>
      <c r="AA1591" s="68">
        <v>8.7490063097624886E-4</v>
      </c>
      <c r="AB1591" s="68">
        <v>7.9639943923282051E-4</v>
      </c>
      <c r="AC1591" s="68">
        <v>8.8287738649330113E-4</v>
      </c>
      <c r="AD1591" s="68">
        <v>8.1038304349567963E-4</v>
      </c>
      <c r="AE1591" s="68">
        <v>8.1441996698202368E-4</v>
      </c>
      <c r="AF1591" s="68">
        <v>7.8329103441253834E-4</v>
      </c>
      <c r="AG1591" s="68">
        <v>7.0697914121417224E-4</v>
      </c>
      <c r="AH1591" s="68" t="s">
        <v>431</v>
      </c>
    </row>
    <row r="1592" spans="1:34" s="68" customFormat="1" ht="14.5" x14ac:dyDescent="0.35">
      <c r="A1592" s="68" t="s">
        <v>832</v>
      </c>
      <c r="B1592" s="68" t="s">
        <v>68</v>
      </c>
      <c r="C1592" s="68" t="s">
        <v>45</v>
      </c>
      <c r="D1592" s="68" t="s">
        <v>57</v>
      </c>
      <c r="E1592" s="68" t="s">
        <v>69</v>
      </c>
      <c r="G1592" s="68" t="s">
        <v>14</v>
      </c>
      <c r="H1592" s="68" t="s">
        <v>20</v>
      </c>
      <c r="I1592" s="68" t="s">
        <v>18</v>
      </c>
      <c r="J1592" s="68">
        <v>298</v>
      </c>
      <c r="K1592" s="68">
        <v>5.6043280788050298E-4</v>
      </c>
      <c r="L1592" s="68">
        <v>4.9270602647224397E-4</v>
      </c>
      <c r="M1592" s="68">
        <v>4.9081970582474498E-4</v>
      </c>
      <c r="N1592" s="68">
        <v>4.8388464692997299E-4</v>
      </c>
      <c r="O1592" s="68">
        <v>6.2440751265911503E-4</v>
      </c>
      <c r="P1592" s="68">
        <v>5.0575475028243402E-4</v>
      </c>
      <c r="Q1592" s="68">
        <v>5.9264307120419197E-4</v>
      </c>
      <c r="R1592" s="68">
        <v>3.8586079041079798E-4</v>
      </c>
      <c r="S1592" s="68">
        <v>2.82287750636258E-4</v>
      </c>
      <c r="T1592" s="68">
        <v>1.9383605223833499E-4</v>
      </c>
      <c r="U1592" s="68">
        <v>1.6917741266063701E-4</v>
      </c>
      <c r="V1592" s="68">
        <v>1.7148552686922601E-4</v>
      </c>
      <c r="W1592" s="68">
        <v>1.65441621389042E-4</v>
      </c>
      <c r="X1592" s="68">
        <v>1.6335697894003399E-4</v>
      </c>
      <c r="Y1592" s="68">
        <v>1.89774777972799E-4</v>
      </c>
      <c r="Z1592" s="68">
        <v>1.9940905195016501E-4</v>
      </c>
      <c r="AA1592" s="68">
        <v>2.11733529091351E-4</v>
      </c>
      <c r="AB1592" s="68">
        <v>2.3401211350555201E-4</v>
      </c>
      <c r="AC1592" s="68">
        <v>2.3899280358063201E-4</v>
      </c>
      <c r="AD1592" s="68">
        <v>2.30946275863019E-4</v>
      </c>
      <c r="AE1592" s="68">
        <v>2.31912349684369E-4</v>
      </c>
      <c r="AF1592" s="68">
        <v>2.4084483605378999E-4</v>
      </c>
      <c r="AG1592" s="68">
        <v>2.4697324666869799E-4</v>
      </c>
      <c r="AH1592" s="68" t="s">
        <v>472</v>
      </c>
    </row>
    <row r="1593" spans="1:34" s="68" customFormat="1" ht="14.5" x14ac:dyDescent="0.35">
      <c r="A1593" s="68" t="s">
        <v>832</v>
      </c>
      <c r="B1593" s="68" t="s">
        <v>41</v>
      </c>
      <c r="C1593" s="68" t="s">
        <v>45</v>
      </c>
      <c r="D1593" s="68" t="s">
        <v>43</v>
      </c>
      <c r="E1593" s="68" t="s">
        <v>46</v>
      </c>
      <c r="G1593" s="68" t="s">
        <v>14</v>
      </c>
      <c r="H1593" s="68" t="s">
        <v>1406</v>
      </c>
      <c r="I1593" s="68" t="s">
        <v>16</v>
      </c>
      <c r="J1593" s="68">
        <v>25</v>
      </c>
      <c r="K1593" s="68">
        <v>3.17031825E-5</v>
      </c>
      <c r="L1593" s="68">
        <v>3.4497204499999798E-5</v>
      </c>
      <c r="M1593" s="68">
        <v>1.51563775E-5</v>
      </c>
      <c r="N1593" s="68">
        <v>1.3596725999999981E-5</v>
      </c>
      <c r="O1593" s="68">
        <v>2.0218115885E-5</v>
      </c>
      <c r="P1593" s="68">
        <v>2.4842178515E-5</v>
      </c>
      <c r="Q1593" s="68">
        <v>3.0856740585E-5</v>
      </c>
      <c r="R1593" s="68">
        <v>2.4370599000000001E-5</v>
      </c>
      <c r="S1593" s="68">
        <v>5.3667900000000002E-6</v>
      </c>
      <c r="T1593" s="68">
        <v>8.6574816187256799E-6</v>
      </c>
      <c r="U1593" s="68">
        <v>1.092749189253888E-5</v>
      </c>
      <c r="V1593" s="68">
        <v>2.19780775069002E-6</v>
      </c>
      <c r="W1593" s="68">
        <v>2.4190001348876199E-8</v>
      </c>
      <c r="X1593" s="68">
        <v>2.6866360124400598E-8</v>
      </c>
      <c r="Y1593" s="68">
        <v>2.12071977699514E-8</v>
      </c>
      <c r="AH1593" s="68" t="s">
        <v>433</v>
      </c>
    </row>
    <row r="1594" spans="1:34" s="68" customFormat="1" ht="14.5" x14ac:dyDescent="0.35">
      <c r="A1594" s="68" t="s">
        <v>832</v>
      </c>
      <c r="B1594" s="68" t="s">
        <v>41</v>
      </c>
      <c r="C1594" s="68" t="s">
        <v>45</v>
      </c>
      <c r="D1594" s="68" t="s">
        <v>43</v>
      </c>
      <c r="E1594" s="68" t="s">
        <v>46</v>
      </c>
      <c r="G1594" s="68" t="s">
        <v>14</v>
      </c>
      <c r="H1594" s="68" t="s">
        <v>1407</v>
      </c>
      <c r="I1594" s="68" t="s">
        <v>16</v>
      </c>
      <c r="J1594" s="68">
        <v>25</v>
      </c>
      <c r="K1594" s="68">
        <v>7.9257956250000004E-5</v>
      </c>
      <c r="L1594" s="68">
        <v>8.6243011249999502E-5</v>
      </c>
      <c r="M1594" s="68">
        <v>3.7890943750000001E-5</v>
      </c>
      <c r="N1594" s="68">
        <v>3.3991814999999949E-5</v>
      </c>
      <c r="O1594" s="68">
        <v>5.0545289712500007E-5</v>
      </c>
      <c r="P1594" s="68">
        <v>6.21054462875E-5</v>
      </c>
      <c r="Q1594" s="68">
        <v>7.7141851462500006E-5</v>
      </c>
      <c r="R1594" s="68">
        <v>6.0926497499999997E-5</v>
      </c>
      <c r="S1594" s="68">
        <v>1.3416975E-5</v>
      </c>
      <c r="T1594" s="68">
        <v>2.1643704046814202E-5</v>
      </c>
      <c r="U1594" s="68">
        <v>2.7318729731347199E-5</v>
      </c>
      <c r="V1594" s="68">
        <v>5.4945193767250514E-6</v>
      </c>
      <c r="W1594" s="68">
        <v>6.04750033721905E-8</v>
      </c>
      <c r="X1594" s="68">
        <v>6.7165900311001503E-8</v>
      </c>
      <c r="Y1594" s="68">
        <v>5.3017994424878513E-8</v>
      </c>
      <c r="AH1594" s="68" t="s">
        <v>433</v>
      </c>
    </row>
    <row r="1595" spans="1:34" s="68" customFormat="1" ht="14.5" x14ac:dyDescent="0.35">
      <c r="A1595" s="68" t="s">
        <v>832</v>
      </c>
      <c r="B1595" s="68" t="s">
        <v>41</v>
      </c>
      <c r="C1595" s="68" t="s">
        <v>45</v>
      </c>
      <c r="D1595" s="68" t="s">
        <v>43</v>
      </c>
      <c r="E1595" s="68" t="s">
        <v>46</v>
      </c>
      <c r="G1595" s="68" t="s">
        <v>14</v>
      </c>
      <c r="H1595" s="68" t="s">
        <v>1408</v>
      </c>
      <c r="I1595" s="68" t="s">
        <v>16</v>
      </c>
      <c r="J1595" s="68">
        <v>25</v>
      </c>
      <c r="K1595" s="68">
        <v>1.4266432124999999E-4</v>
      </c>
      <c r="L1595" s="68">
        <v>1.552374202499991E-4</v>
      </c>
      <c r="M1595" s="68">
        <v>6.8203698749999997E-5</v>
      </c>
      <c r="N1595" s="68">
        <v>6.11852669999999E-5</v>
      </c>
      <c r="O1595" s="68">
        <v>9.0981521482500006E-5</v>
      </c>
      <c r="P1595" s="68">
        <v>1.117898033175E-4</v>
      </c>
      <c r="Q1595" s="68">
        <v>1.3885533263250001E-4</v>
      </c>
      <c r="R1595" s="68">
        <v>1.096676955E-4</v>
      </c>
      <c r="S1595" s="68">
        <v>2.4150554999999999E-5</v>
      </c>
      <c r="T1595" s="68">
        <v>3.8958667284265558E-5</v>
      </c>
      <c r="U1595" s="68">
        <v>4.9173713516424958E-5</v>
      </c>
      <c r="V1595" s="68">
        <v>9.8901348781050889E-6</v>
      </c>
      <c r="W1595" s="68">
        <v>1.088550060699429E-7</v>
      </c>
      <c r="X1595" s="68">
        <v>1.208986205598027E-7</v>
      </c>
      <c r="Y1595" s="68">
        <v>9.5432389964781299E-8</v>
      </c>
      <c r="AH1595" s="68" t="s">
        <v>433</v>
      </c>
    </row>
    <row r="1596" spans="1:34" s="68" customFormat="1" ht="14.5" x14ac:dyDescent="0.35">
      <c r="A1596" s="68" t="s">
        <v>832</v>
      </c>
      <c r="B1596" s="68" t="s">
        <v>41</v>
      </c>
      <c r="C1596" s="68" t="s">
        <v>45</v>
      </c>
      <c r="D1596" s="68" t="s">
        <v>43</v>
      </c>
      <c r="E1596" s="68" t="s">
        <v>46</v>
      </c>
      <c r="G1596" s="68" t="s">
        <v>14</v>
      </c>
      <c r="H1596" s="68" t="s">
        <v>1409</v>
      </c>
      <c r="I1596" s="68" t="s">
        <v>16</v>
      </c>
      <c r="J1596" s="68">
        <v>25</v>
      </c>
      <c r="K1596" s="68">
        <v>1.585159125E-3</v>
      </c>
      <c r="L1596" s="68">
        <v>1.7248602249999899E-3</v>
      </c>
      <c r="M1596" s="68">
        <v>7.5781887500000003E-4</v>
      </c>
      <c r="N1596" s="68">
        <v>6.7983629999999898E-4</v>
      </c>
      <c r="O1596" s="68">
        <v>1.0109057942500001E-3</v>
      </c>
      <c r="P1596" s="68">
        <v>1.2421089257499999E-3</v>
      </c>
      <c r="Q1596" s="68">
        <v>1.54283702925E-3</v>
      </c>
      <c r="R1596" s="68">
        <v>1.21852995E-3</v>
      </c>
      <c r="S1596" s="68">
        <v>2.6833949999999999E-4</v>
      </c>
      <c r="T1596" s="68">
        <v>4.3287408093628402E-4</v>
      </c>
      <c r="U1596" s="68">
        <v>5.4637459462694401E-4</v>
      </c>
      <c r="V1596" s="68">
        <v>1.09890387534501E-4</v>
      </c>
      <c r="W1596" s="68">
        <v>1.2095000674438101E-6</v>
      </c>
      <c r="X1596" s="68">
        <v>1.3433180062200299E-6</v>
      </c>
      <c r="Y1596" s="68">
        <v>1.06035988849757E-6</v>
      </c>
      <c r="AH1596" s="68" t="s">
        <v>433</v>
      </c>
    </row>
    <row r="1597" spans="1:34" s="68" customFormat="1" ht="14.5" x14ac:dyDescent="0.35">
      <c r="A1597" s="68" t="s">
        <v>832</v>
      </c>
      <c r="B1597" s="68" t="s">
        <v>41</v>
      </c>
      <c r="C1597" s="68" t="s">
        <v>45</v>
      </c>
      <c r="D1597" s="68" t="s">
        <v>43</v>
      </c>
      <c r="E1597" s="68" t="s">
        <v>46</v>
      </c>
      <c r="G1597" s="68" t="s">
        <v>14</v>
      </c>
      <c r="H1597" s="68" t="s">
        <v>1410</v>
      </c>
      <c r="I1597" s="68" t="s">
        <v>16</v>
      </c>
      <c r="J1597" s="68">
        <v>25</v>
      </c>
      <c r="K1597" s="68">
        <v>1.585159125E-3</v>
      </c>
      <c r="L1597" s="68">
        <v>1.7248602249999899E-3</v>
      </c>
      <c r="M1597" s="68">
        <v>7.5781887500000003E-4</v>
      </c>
      <c r="N1597" s="68">
        <v>6.7983629999999898E-4</v>
      </c>
      <c r="O1597" s="68">
        <v>1.0109057942500001E-3</v>
      </c>
      <c r="P1597" s="68">
        <v>1.2421089257499999E-3</v>
      </c>
      <c r="Q1597" s="68">
        <v>1.54283702925E-3</v>
      </c>
      <c r="R1597" s="68">
        <v>1.21852995E-3</v>
      </c>
      <c r="S1597" s="68">
        <v>2.6833949999999999E-4</v>
      </c>
      <c r="T1597" s="68">
        <v>4.3287408093628402E-4</v>
      </c>
      <c r="U1597" s="68">
        <v>5.4637459462694401E-4</v>
      </c>
      <c r="V1597" s="68">
        <v>1.09890387534501E-4</v>
      </c>
      <c r="W1597" s="68">
        <v>1.2095000674438101E-6</v>
      </c>
      <c r="X1597" s="68">
        <v>1.3433180062200299E-6</v>
      </c>
      <c r="Y1597" s="68">
        <v>1.06035988849757E-6</v>
      </c>
      <c r="AH1597" s="68" t="s">
        <v>433</v>
      </c>
    </row>
    <row r="1598" spans="1:34" s="68" customFormat="1" ht="14.5" x14ac:dyDescent="0.35">
      <c r="A1598" s="68" t="s">
        <v>832</v>
      </c>
      <c r="B1598" s="68" t="s">
        <v>166</v>
      </c>
      <c r="C1598" s="68" t="s">
        <v>45</v>
      </c>
      <c r="D1598" s="68" t="s">
        <v>57</v>
      </c>
      <c r="E1598" s="68" t="s">
        <v>170</v>
      </c>
      <c r="F1598" s="68" t="s">
        <v>167</v>
      </c>
      <c r="G1598" s="68" t="s">
        <v>168</v>
      </c>
      <c r="H1598" s="68" t="s">
        <v>169</v>
      </c>
      <c r="I1598" s="68" t="s">
        <v>16</v>
      </c>
      <c r="J1598" s="68">
        <v>25</v>
      </c>
      <c r="K1598" s="68">
        <v>1.4092978287306201E-4</v>
      </c>
      <c r="L1598" s="68">
        <v>1.0863416088E-4</v>
      </c>
      <c r="M1598" s="68">
        <v>1.9369790248969401E-4</v>
      </c>
      <c r="N1598" s="68">
        <v>1.96035764258774E-4</v>
      </c>
      <c r="O1598" s="68">
        <v>2.1605701836334399E-4</v>
      </c>
      <c r="P1598" s="68">
        <v>2.5350505881176102E-4</v>
      </c>
      <c r="Q1598" s="68">
        <v>2.6694074267972302E-4</v>
      </c>
      <c r="R1598" s="68">
        <v>2.6735322047935099E-4</v>
      </c>
      <c r="S1598" s="68">
        <v>2.3974943140228801E-4</v>
      </c>
      <c r="T1598" s="68">
        <v>1.61903043703586E-4</v>
      </c>
      <c r="U1598" s="68">
        <v>2.2823172126926999E-4</v>
      </c>
      <c r="V1598" s="68">
        <v>2.9124645922428099E-4</v>
      </c>
      <c r="W1598" s="68">
        <v>4.6289710620864202E-4</v>
      </c>
      <c r="X1598" s="68">
        <v>4.4440059924798599E-4</v>
      </c>
      <c r="Y1598" s="68">
        <v>3.94405598857957E-4</v>
      </c>
      <c r="Z1598" s="68">
        <v>1.16284749573115E-3</v>
      </c>
      <c r="AA1598" s="68">
        <v>1.0455977938890601E-3</v>
      </c>
      <c r="AB1598" s="68">
        <v>1.4301733958443899E-3</v>
      </c>
      <c r="AC1598" s="68">
        <v>1.4541606892969599E-3</v>
      </c>
      <c r="AD1598" s="68">
        <v>9.1634526875045304E-4</v>
      </c>
      <c r="AE1598" s="68">
        <v>7.9342411084672702E-4</v>
      </c>
      <c r="AF1598" s="68">
        <v>9.3290910353858796E-4</v>
      </c>
      <c r="AG1598" s="68">
        <v>1.09311466170078E-3</v>
      </c>
      <c r="AH1598" s="68" t="s">
        <v>575</v>
      </c>
    </row>
    <row r="1599" spans="1:34" s="68" customFormat="1" ht="14.5" x14ac:dyDescent="0.35">
      <c r="A1599" s="68" t="s">
        <v>832</v>
      </c>
      <c r="B1599" s="68" t="s">
        <v>41</v>
      </c>
      <c r="C1599" s="68" t="s">
        <v>45</v>
      </c>
      <c r="D1599" s="68" t="s">
        <v>43</v>
      </c>
      <c r="E1599" s="68" t="s">
        <v>46</v>
      </c>
      <c r="G1599" s="68" t="s">
        <v>14</v>
      </c>
      <c r="H1599" s="68" t="s">
        <v>1406</v>
      </c>
      <c r="I1599" s="68" t="s">
        <v>17</v>
      </c>
      <c r="J1599" s="68">
        <v>1</v>
      </c>
      <c r="K1599" s="68">
        <v>1.1763609972000001E-2</v>
      </c>
      <c r="L1599" s="68">
        <v>1.2800344535199961E-2</v>
      </c>
      <c r="M1599" s="68">
        <v>5.623842764E-3</v>
      </c>
      <c r="N1599" s="68">
        <v>5.0451269856000014E-3</v>
      </c>
      <c r="O1599" s="68">
        <v>7.5020237996560003E-3</v>
      </c>
      <c r="P1599" s="68">
        <v>9.2178032569839793E-3</v>
      </c>
      <c r="Q1599" s="68">
        <v>1.1449533851976E-2</v>
      </c>
      <c r="R1599" s="68">
        <v>9.0428215343999804E-3</v>
      </c>
      <c r="S1599" s="68">
        <v>1.991371823999998E-3</v>
      </c>
      <c r="T1599" s="68">
        <v>3.2123979068173401E-3</v>
      </c>
      <c r="U1599" s="68">
        <v>4.0546955371442402E-3</v>
      </c>
      <c r="V1599" s="68">
        <v>8.8100000716768794E-4</v>
      </c>
      <c r="W1599" s="68">
        <v>1.029735088189072E-5</v>
      </c>
      <c r="X1599" s="68">
        <v>1.1222743114627699E-5</v>
      </c>
      <c r="Y1599" s="68">
        <v>8.6391230780398809E-6</v>
      </c>
      <c r="AH1599" s="68" t="s">
        <v>433</v>
      </c>
    </row>
    <row r="1600" spans="1:34" s="68" customFormat="1" ht="14.5" x14ac:dyDescent="0.35">
      <c r="A1600" s="68" t="s">
        <v>832</v>
      </c>
      <c r="B1600" s="68" t="s">
        <v>41</v>
      </c>
      <c r="C1600" s="68" t="s">
        <v>45</v>
      </c>
      <c r="D1600" s="68" t="s">
        <v>43</v>
      </c>
      <c r="E1600" s="68" t="s">
        <v>46</v>
      </c>
      <c r="G1600" s="68" t="s">
        <v>14</v>
      </c>
      <c r="H1600" s="68" t="s">
        <v>1407</v>
      </c>
      <c r="I1600" s="68" t="s">
        <v>17</v>
      </c>
      <c r="J1600" s="68">
        <v>1</v>
      </c>
      <c r="K1600" s="68">
        <v>2.940902493E-2</v>
      </c>
      <c r="L1600" s="68">
        <v>3.2000861337999897E-2</v>
      </c>
      <c r="M1600" s="68">
        <v>1.4059606909999999E-2</v>
      </c>
      <c r="N1600" s="68">
        <v>1.2612817464E-2</v>
      </c>
      <c r="O1600" s="68">
        <v>1.8755059499140001E-2</v>
      </c>
      <c r="P1600" s="68">
        <v>2.3044508142459948E-2</v>
      </c>
      <c r="Q1600" s="68">
        <v>2.862383462994E-2</v>
      </c>
      <c r="R1600" s="68">
        <v>2.2607053835999948E-2</v>
      </c>
      <c r="S1600" s="68">
        <v>4.9784295599999964E-3</v>
      </c>
      <c r="T1600" s="68">
        <v>8.0309947670433503E-3</v>
      </c>
      <c r="U1600" s="68">
        <v>1.01367388428606E-2</v>
      </c>
      <c r="V1600" s="68">
        <v>2.20250001791922E-3</v>
      </c>
      <c r="W1600" s="68">
        <v>2.5743377204726801E-5</v>
      </c>
      <c r="X1600" s="68">
        <v>2.805685778656925E-5</v>
      </c>
      <c r="Y1600" s="68">
        <v>2.15978076950997E-5</v>
      </c>
      <c r="AH1600" s="68" t="s">
        <v>433</v>
      </c>
    </row>
    <row r="1601" spans="1:34" s="68" customFormat="1" ht="14.5" x14ac:dyDescent="0.35">
      <c r="A1601" s="68" t="s">
        <v>832</v>
      </c>
      <c r="B1601" s="68" t="s">
        <v>41</v>
      </c>
      <c r="C1601" s="68" t="s">
        <v>45</v>
      </c>
      <c r="D1601" s="68" t="s">
        <v>43</v>
      </c>
      <c r="E1601" s="68" t="s">
        <v>46</v>
      </c>
      <c r="G1601" s="68" t="s">
        <v>14</v>
      </c>
      <c r="H1601" s="68" t="s">
        <v>1408</v>
      </c>
      <c r="I1601" s="68" t="s">
        <v>17</v>
      </c>
      <c r="J1601" s="68">
        <v>1</v>
      </c>
      <c r="K1601" s="68">
        <v>5.2936244873999998E-2</v>
      </c>
      <c r="L1601" s="68">
        <v>5.7601550408399822E-2</v>
      </c>
      <c r="M1601" s="68">
        <v>2.5307292437999999E-2</v>
      </c>
      <c r="N1601" s="68">
        <v>2.2703071435199999E-2</v>
      </c>
      <c r="O1601" s="68">
        <v>3.3759107098452E-2</v>
      </c>
      <c r="P1601" s="68">
        <v>4.1480114656427897E-2</v>
      </c>
      <c r="Q1601" s="68">
        <v>5.1522902333891993E-2</v>
      </c>
      <c r="R1601" s="68">
        <v>4.0692696904799909E-2</v>
      </c>
      <c r="S1601" s="68">
        <v>8.9611732079999916E-3</v>
      </c>
      <c r="T1601" s="68">
        <v>1.445579058067803E-2</v>
      </c>
      <c r="U1601" s="68">
        <v>1.8246129917149079E-2</v>
      </c>
      <c r="V1601" s="68">
        <v>3.9645000322545958E-3</v>
      </c>
      <c r="W1601" s="68">
        <v>4.6338078968508242E-5</v>
      </c>
      <c r="X1601" s="68">
        <v>5.0502344015824649E-5</v>
      </c>
      <c r="Y1601" s="68">
        <v>3.8876053851179462E-5</v>
      </c>
      <c r="AH1601" s="68" t="s">
        <v>433</v>
      </c>
    </row>
    <row r="1602" spans="1:34" s="68" customFormat="1" ht="14.5" x14ac:dyDescent="0.35">
      <c r="A1602" s="68" t="s">
        <v>832</v>
      </c>
      <c r="B1602" s="68" t="s">
        <v>41</v>
      </c>
      <c r="C1602" s="68" t="s">
        <v>45</v>
      </c>
      <c r="D1602" s="68" t="s">
        <v>43</v>
      </c>
      <c r="E1602" s="68" t="s">
        <v>46</v>
      </c>
      <c r="G1602" s="68" t="s">
        <v>14</v>
      </c>
      <c r="H1602" s="68" t="s">
        <v>1409</v>
      </c>
      <c r="I1602" s="68" t="s">
        <v>17</v>
      </c>
      <c r="J1602" s="68">
        <v>1</v>
      </c>
      <c r="K1602" s="68">
        <v>0.58818049859999999</v>
      </c>
      <c r="L1602" s="68">
        <v>0.64001722675999795</v>
      </c>
      <c r="M1602" s="68">
        <v>0.2811921382</v>
      </c>
      <c r="N1602" s="68">
        <v>0.25225634928000001</v>
      </c>
      <c r="O1602" s="68">
        <v>0.37510118998280001</v>
      </c>
      <c r="P1602" s="68">
        <v>0.46089016284919898</v>
      </c>
      <c r="Q1602" s="68">
        <v>0.57247669259879996</v>
      </c>
      <c r="R1602" s="68">
        <v>0.45214107671999898</v>
      </c>
      <c r="S1602" s="68">
        <v>9.9568591199999903E-2</v>
      </c>
      <c r="T1602" s="68">
        <v>0.16061989534086701</v>
      </c>
      <c r="U1602" s="68">
        <v>0.202734776857212</v>
      </c>
      <c r="V1602" s="68">
        <v>4.4050000358384397E-2</v>
      </c>
      <c r="W1602" s="68">
        <v>5.1486754409453604E-4</v>
      </c>
      <c r="X1602" s="68">
        <v>5.61137155731385E-4</v>
      </c>
      <c r="Y1602" s="68">
        <v>4.3195615390199401E-4</v>
      </c>
      <c r="AH1602" s="68" t="s">
        <v>433</v>
      </c>
    </row>
    <row r="1603" spans="1:34" s="68" customFormat="1" ht="14.5" x14ac:dyDescent="0.35">
      <c r="A1603" s="68" t="s">
        <v>832</v>
      </c>
      <c r="B1603" s="68" t="s">
        <v>41</v>
      </c>
      <c r="C1603" s="68" t="s">
        <v>45</v>
      </c>
      <c r="D1603" s="68" t="s">
        <v>43</v>
      </c>
      <c r="E1603" s="68" t="s">
        <v>46</v>
      </c>
      <c r="G1603" s="68" t="s">
        <v>14</v>
      </c>
      <c r="H1603" s="68" t="s">
        <v>1410</v>
      </c>
      <c r="I1603" s="68" t="s">
        <v>17</v>
      </c>
      <c r="J1603" s="68">
        <v>1</v>
      </c>
      <c r="K1603" s="68">
        <v>0.58818049859999999</v>
      </c>
      <c r="L1603" s="68">
        <v>0.64001722675999795</v>
      </c>
      <c r="M1603" s="68">
        <v>0.2811921382</v>
      </c>
      <c r="N1603" s="68">
        <v>0.25225634928000001</v>
      </c>
      <c r="O1603" s="68">
        <v>0.37510118998280001</v>
      </c>
      <c r="P1603" s="68">
        <v>0.46089016284919898</v>
      </c>
      <c r="Q1603" s="68">
        <v>0.57247669259879996</v>
      </c>
      <c r="R1603" s="68">
        <v>0.45214107671999898</v>
      </c>
      <c r="S1603" s="68">
        <v>9.9568591199999903E-2</v>
      </c>
      <c r="T1603" s="68">
        <v>0.16061989534086701</v>
      </c>
      <c r="U1603" s="68">
        <v>0.202734776857212</v>
      </c>
      <c r="V1603" s="68">
        <v>4.4050000358384397E-2</v>
      </c>
      <c r="W1603" s="68">
        <v>5.1486754409453604E-4</v>
      </c>
      <c r="X1603" s="68">
        <v>5.61137155731385E-4</v>
      </c>
      <c r="Y1603" s="68">
        <v>4.3195615390199401E-4</v>
      </c>
      <c r="AH1603" s="68" t="s">
        <v>433</v>
      </c>
    </row>
    <row r="1604" spans="1:34" s="68" customFormat="1" ht="14.5" x14ac:dyDescent="0.35">
      <c r="A1604" s="68" t="s">
        <v>832</v>
      </c>
      <c r="B1604" s="68" t="s">
        <v>93</v>
      </c>
      <c r="C1604" s="68" t="s">
        <v>45</v>
      </c>
      <c r="D1604" s="68" t="s">
        <v>57</v>
      </c>
      <c r="E1604" s="68" t="s">
        <v>94</v>
      </c>
      <c r="F1604" s="68" t="s">
        <v>96</v>
      </c>
      <c r="G1604" s="68" t="s">
        <v>14</v>
      </c>
      <c r="H1604" s="68" t="s">
        <v>20</v>
      </c>
      <c r="I1604" s="68" t="s">
        <v>16</v>
      </c>
      <c r="J1604" s="68">
        <v>25</v>
      </c>
      <c r="K1604" s="68">
        <v>1.8188505768513199E-6</v>
      </c>
      <c r="L1604" s="68">
        <v>2.3978176049263602E-6</v>
      </c>
      <c r="M1604" s="68">
        <v>1.9688197297866399E-6</v>
      </c>
      <c r="N1604" s="68">
        <v>2.3892337062223699E-6</v>
      </c>
      <c r="O1604" s="68">
        <v>2.53261182940672E-6</v>
      </c>
      <c r="P1604" s="68">
        <v>2.4499414126950099E-6</v>
      </c>
      <c r="Q1604" s="68">
        <v>1.31289632936392E-6</v>
      </c>
      <c r="R1604" s="68">
        <v>1.2165471838743401E-6</v>
      </c>
      <c r="S1604" s="68">
        <v>8.7820000000000002E-7</v>
      </c>
      <c r="T1604" s="68">
        <v>5.9746499999999998E-7</v>
      </c>
      <c r="U1604" s="68">
        <v>6.9940000000000003E-7</v>
      </c>
      <c r="V1604" s="68">
        <v>8.2219032499999999E-7</v>
      </c>
      <c r="W1604" s="68">
        <v>7.4816889887233904E-7</v>
      </c>
      <c r="X1604" s="68">
        <v>6.6783379207503998E-7</v>
      </c>
      <c r="Y1604" s="68">
        <v>5.1333025047025698E-7</v>
      </c>
      <c r="Z1604" s="68">
        <v>4.9510888291571404E-7</v>
      </c>
      <c r="AA1604" s="68">
        <v>5.2742654618086204E-7</v>
      </c>
      <c r="AB1604" s="68">
        <v>4.7145761007424802E-7</v>
      </c>
      <c r="AC1604" s="68">
        <v>3.49148081995738E-7</v>
      </c>
      <c r="AD1604" s="68">
        <v>3.6704994779725299E-7</v>
      </c>
      <c r="AE1604" s="68">
        <v>2.6914276736905201E-7</v>
      </c>
      <c r="AF1604" s="68">
        <v>3.47090962183198E-7</v>
      </c>
      <c r="AG1604" s="68">
        <v>3.0867499115253102E-7</v>
      </c>
      <c r="AH1604" s="68" t="s">
        <v>487</v>
      </c>
    </row>
    <row r="1605" spans="1:34" s="68" customFormat="1" ht="14.5" x14ac:dyDescent="0.35">
      <c r="A1605" s="68" t="s">
        <v>832</v>
      </c>
      <c r="B1605" s="68" t="s">
        <v>41</v>
      </c>
      <c r="C1605" s="68" t="s">
        <v>45</v>
      </c>
      <c r="D1605" s="68" t="s">
        <v>43</v>
      </c>
      <c r="E1605" s="68" t="s">
        <v>46</v>
      </c>
      <c r="G1605" s="68" t="s">
        <v>14</v>
      </c>
      <c r="H1605" s="68" t="s">
        <v>1406</v>
      </c>
      <c r="I1605" s="68" t="s">
        <v>18</v>
      </c>
      <c r="J1605" s="68">
        <v>298</v>
      </c>
      <c r="K1605" s="68">
        <v>5.4967554240000002E-5</v>
      </c>
      <c r="L1605" s="68">
        <v>5.9811880383999813E-5</v>
      </c>
      <c r="M1605" s="68">
        <v>2.6278402879999999E-5</v>
      </c>
      <c r="N1605" s="68">
        <v>2.3574250752E-5</v>
      </c>
      <c r="O1605" s="68">
        <v>3.5054536923520002E-5</v>
      </c>
      <c r="P1605" s="68">
        <v>4.3071820785280001E-5</v>
      </c>
      <c r="Q1605" s="68">
        <v>5.349997785792E-5</v>
      </c>
      <c r="R1605" s="68">
        <v>4.2254187647999812E-5</v>
      </c>
      <c r="S1605" s="68">
        <v>9.3050380799999804E-6</v>
      </c>
      <c r="T1605" s="68">
        <v>1.5010499039303279E-5</v>
      </c>
      <c r="U1605" s="68">
        <v>1.8946284124954702E-5</v>
      </c>
      <c r="V1605" s="68">
        <v>3.7704432650691798E-6</v>
      </c>
      <c r="W1605" s="68">
        <v>4.2185403636567603E-8</v>
      </c>
      <c r="X1605" s="68">
        <v>4.6581383662960801E-8</v>
      </c>
      <c r="Y1605" s="68">
        <v>3.6769425078955597E-8</v>
      </c>
      <c r="AH1605" s="68" t="s">
        <v>433</v>
      </c>
    </row>
    <row r="1606" spans="1:34" s="68" customFormat="1" ht="14.5" x14ac:dyDescent="0.35">
      <c r="A1606" s="68" t="s">
        <v>832</v>
      </c>
      <c r="B1606" s="68" t="s">
        <v>41</v>
      </c>
      <c r="C1606" s="68" t="s">
        <v>45</v>
      </c>
      <c r="D1606" s="68" t="s">
        <v>43</v>
      </c>
      <c r="E1606" s="68" t="s">
        <v>46</v>
      </c>
      <c r="G1606" s="68" t="s">
        <v>14</v>
      </c>
      <c r="H1606" s="68" t="s">
        <v>1407</v>
      </c>
      <c r="I1606" s="68" t="s">
        <v>18</v>
      </c>
      <c r="J1606" s="68">
        <v>298</v>
      </c>
      <c r="K1606" s="68">
        <v>1.3741888560000001E-4</v>
      </c>
      <c r="L1606" s="68">
        <v>1.4952970095999949E-4</v>
      </c>
      <c r="M1606" s="68">
        <v>6.5696007199999998E-5</v>
      </c>
      <c r="N1606" s="68">
        <v>5.8935626880000008E-5</v>
      </c>
      <c r="O1606" s="68">
        <v>8.7636342308799998E-5</v>
      </c>
      <c r="P1606" s="68">
        <v>1.076795519632E-4</v>
      </c>
      <c r="Q1606" s="68">
        <v>1.337499446448E-4</v>
      </c>
      <c r="R1606" s="68">
        <v>1.0563546911999949E-4</v>
      </c>
      <c r="S1606" s="68">
        <v>2.3262595199999949E-5</v>
      </c>
      <c r="T1606" s="68">
        <v>3.75262475982582E-5</v>
      </c>
      <c r="U1606" s="68">
        <v>4.7365710312386747E-5</v>
      </c>
      <c r="V1606" s="68">
        <v>9.4261081626729516E-6</v>
      </c>
      <c r="W1606" s="68">
        <v>1.05463509091419E-7</v>
      </c>
      <c r="X1606" s="68">
        <v>1.16453459157402E-7</v>
      </c>
      <c r="Y1606" s="68">
        <v>9.1923562697389009E-8</v>
      </c>
      <c r="AH1606" s="68" t="s">
        <v>433</v>
      </c>
    </row>
    <row r="1607" spans="1:34" s="68" customFormat="1" ht="14.5" x14ac:dyDescent="0.35">
      <c r="A1607" s="68" t="s">
        <v>832</v>
      </c>
      <c r="B1607" s="68" t="s">
        <v>41</v>
      </c>
      <c r="C1607" s="68" t="s">
        <v>45</v>
      </c>
      <c r="D1607" s="68" t="s">
        <v>43</v>
      </c>
      <c r="E1607" s="68" t="s">
        <v>46</v>
      </c>
      <c r="G1607" s="68" t="s">
        <v>14</v>
      </c>
      <c r="H1607" s="68" t="s">
        <v>1408</v>
      </c>
      <c r="I1607" s="68" t="s">
        <v>18</v>
      </c>
      <c r="J1607" s="68">
        <v>298</v>
      </c>
      <c r="K1607" s="68">
        <v>2.4735399408000003E-4</v>
      </c>
      <c r="L1607" s="68">
        <v>2.691534617279991E-4</v>
      </c>
      <c r="M1607" s="68">
        <v>1.1825281296E-4</v>
      </c>
      <c r="N1607" s="68">
        <v>1.06084128384E-4</v>
      </c>
      <c r="O1607" s="68">
        <v>1.5774541615584E-4</v>
      </c>
      <c r="P1607" s="68">
        <v>1.9382319353376001E-4</v>
      </c>
      <c r="Q1607" s="68">
        <v>2.4074990036064E-4</v>
      </c>
      <c r="R1607" s="68">
        <v>1.901438444159991E-4</v>
      </c>
      <c r="S1607" s="68">
        <v>4.1872671359999909E-5</v>
      </c>
      <c r="T1607" s="68">
        <v>6.7547245676864752E-5</v>
      </c>
      <c r="U1607" s="68">
        <v>8.5258278562296144E-5</v>
      </c>
      <c r="V1607" s="68">
        <v>1.6966994692811309E-5</v>
      </c>
      <c r="W1607" s="68">
        <v>1.898343163645542E-7</v>
      </c>
      <c r="X1607" s="68">
        <v>2.0961622648332361E-7</v>
      </c>
      <c r="Y1607" s="68">
        <v>1.6546241285530019E-7</v>
      </c>
      <c r="AH1607" s="68" t="s">
        <v>433</v>
      </c>
    </row>
    <row r="1608" spans="1:34" s="68" customFormat="1" ht="14.5" x14ac:dyDescent="0.35">
      <c r="A1608" s="68" t="s">
        <v>832</v>
      </c>
      <c r="B1608" s="68" t="s">
        <v>41</v>
      </c>
      <c r="C1608" s="68" t="s">
        <v>45</v>
      </c>
      <c r="D1608" s="68" t="s">
        <v>43</v>
      </c>
      <c r="E1608" s="68" t="s">
        <v>46</v>
      </c>
      <c r="G1608" s="68" t="s">
        <v>14</v>
      </c>
      <c r="H1608" s="68" t="s">
        <v>1409</v>
      </c>
      <c r="I1608" s="68" t="s">
        <v>18</v>
      </c>
      <c r="J1608" s="68">
        <v>298</v>
      </c>
      <c r="K1608" s="68">
        <v>2.748377712E-3</v>
      </c>
      <c r="L1608" s="68">
        <v>2.9905940191999902E-3</v>
      </c>
      <c r="M1608" s="68">
        <v>1.313920144E-3</v>
      </c>
      <c r="N1608" s="68">
        <v>1.1787125376000001E-3</v>
      </c>
      <c r="O1608" s="68">
        <v>1.752726846176E-3</v>
      </c>
      <c r="P1608" s="68">
        <v>2.1535910392639999E-3</v>
      </c>
      <c r="Q1608" s="68">
        <v>2.6749988928959998E-3</v>
      </c>
      <c r="R1608" s="68">
        <v>2.1127093823999901E-3</v>
      </c>
      <c r="S1608" s="68">
        <v>4.6525190399999901E-4</v>
      </c>
      <c r="T1608" s="68">
        <v>7.5052495196516395E-4</v>
      </c>
      <c r="U1608" s="68">
        <v>9.4731420624773503E-4</v>
      </c>
      <c r="V1608" s="68">
        <v>1.88522163253459E-4</v>
      </c>
      <c r="W1608" s="68">
        <v>2.10927018182838E-6</v>
      </c>
      <c r="X1608" s="68">
        <v>2.3290691831480402E-6</v>
      </c>
      <c r="Y1608" s="68">
        <v>1.83847125394778E-6</v>
      </c>
      <c r="AH1608" s="68" t="s">
        <v>433</v>
      </c>
    </row>
    <row r="1609" spans="1:34" s="68" customFormat="1" ht="14.5" x14ac:dyDescent="0.35">
      <c r="A1609" s="68" t="s">
        <v>832</v>
      </c>
      <c r="B1609" s="68" t="s">
        <v>41</v>
      </c>
      <c r="C1609" s="68" t="s">
        <v>45</v>
      </c>
      <c r="D1609" s="68" t="s">
        <v>43</v>
      </c>
      <c r="E1609" s="68" t="s">
        <v>46</v>
      </c>
      <c r="G1609" s="68" t="s">
        <v>14</v>
      </c>
      <c r="H1609" s="68" t="s">
        <v>1410</v>
      </c>
      <c r="I1609" s="68" t="s">
        <v>18</v>
      </c>
      <c r="J1609" s="68">
        <v>298</v>
      </c>
      <c r="K1609" s="68">
        <v>2.748377712E-3</v>
      </c>
      <c r="L1609" s="68">
        <v>2.9905940191999902E-3</v>
      </c>
      <c r="M1609" s="68">
        <v>1.313920144E-3</v>
      </c>
      <c r="N1609" s="68">
        <v>1.1787125376000001E-3</v>
      </c>
      <c r="O1609" s="68">
        <v>1.752726846176E-3</v>
      </c>
      <c r="P1609" s="68">
        <v>2.1535910392639999E-3</v>
      </c>
      <c r="Q1609" s="68">
        <v>2.6749988928959998E-3</v>
      </c>
      <c r="R1609" s="68">
        <v>2.1127093823999901E-3</v>
      </c>
      <c r="S1609" s="68">
        <v>4.6525190399999901E-4</v>
      </c>
      <c r="T1609" s="68">
        <v>7.5052495196516395E-4</v>
      </c>
      <c r="U1609" s="68">
        <v>9.4731420624773503E-4</v>
      </c>
      <c r="V1609" s="68">
        <v>1.88522163253459E-4</v>
      </c>
      <c r="W1609" s="68">
        <v>2.10927018182838E-6</v>
      </c>
      <c r="X1609" s="68">
        <v>2.3290691831480402E-6</v>
      </c>
      <c r="Y1609" s="68">
        <v>1.83847125394778E-6</v>
      </c>
      <c r="AH1609" s="68" t="s">
        <v>433</v>
      </c>
    </row>
    <row r="1610" spans="1:34" s="68" customFormat="1" ht="14.5" x14ac:dyDescent="0.35">
      <c r="A1610" s="68" t="s">
        <v>832</v>
      </c>
      <c r="B1610" s="68" t="s">
        <v>93</v>
      </c>
      <c r="C1610" s="68" t="s">
        <v>45</v>
      </c>
      <c r="D1610" s="68" t="s">
        <v>57</v>
      </c>
      <c r="E1610" s="68" t="s">
        <v>94</v>
      </c>
      <c r="F1610" s="68" t="s">
        <v>96</v>
      </c>
      <c r="G1610" s="68" t="s">
        <v>14</v>
      </c>
      <c r="H1610" s="68" t="s">
        <v>20</v>
      </c>
      <c r="I1610" s="68" t="s">
        <v>17</v>
      </c>
      <c r="J1610" s="68">
        <v>1</v>
      </c>
      <c r="K1610" s="68">
        <v>3.8574183033862901E-3</v>
      </c>
      <c r="L1610" s="68">
        <v>5.0852915765278199E-3</v>
      </c>
      <c r="M1610" s="68">
        <v>4.1754728829315104E-3</v>
      </c>
      <c r="N1610" s="68">
        <v>5.0670868441564099E-3</v>
      </c>
      <c r="O1610" s="68">
        <v>5.3711631678057597E-3</v>
      </c>
      <c r="P1610" s="68">
        <v>5.19583574804357E-3</v>
      </c>
      <c r="Q1610" s="68">
        <v>2.7843905353150001E-3</v>
      </c>
      <c r="R1610" s="68">
        <v>2.5800532675607098E-3</v>
      </c>
      <c r="S1610" s="68">
        <v>1.8624865599999999E-3</v>
      </c>
      <c r="T1610" s="68">
        <v>1.2671037720000001E-3</v>
      </c>
      <c r="U1610" s="68">
        <v>1.4832875200000001E-3</v>
      </c>
      <c r="V1610" s="68">
        <v>1.7437012412600001E-3</v>
      </c>
      <c r="W1610" s="68">
        <v>1.58671660072846E-3</v>
      </c>
      <c r="X1610" s="68">
        <v>1.4163419062327501E-3</v>
      </c>
      <c r="Y1610" s="68">
        <v>1.08867079519732E-3</v>
      </c>
      <c r="Z1610" s="68">
        <v>1.0500269188876499E-3</v>
      </c>
      <c r="AA1610" s="68">
        <v>1.11856621914037E-3</v>
      </c>
      <c r="AB1610" s="68">
        <v>9.9986729944546602E-4</v>
      </c>
      <c r="AC1610" s="68">
        <v>7.4047325229656099E-4</v>
      </c>
      <c r="AD1610" s="68">
        <v>7.7843952928841401E-4</v>
      </c>
      <c r="AE1610" s="68">
        <v>5.7079798103628504E-4</v>
      </c>
      <c r="AF1610" s="68">
        <v>7.3611051259812497E-4</v>
      </c>
      <c r="AG1610" s="68">
        <v>6.5463792123628703E-4</v>
      </c>
      <c r="AH1610" s="68" t="s">
        <v>487</v>
      </c>
    </row>
    <row r="1611" spans="1:34" s="68" customFormat="1" ht="14.5" x14ac:dyDescent="0.35">
      <c r="A1611" s="68" t="s">
        <v>832</v>
      </c>
      <c r="B1611" s="68" t="s">
        <v>41</v>
      </c>
      <c r="C1611" s="68" t="s">
        <v>45</v>
      </c>
      <c r="D1611" s="68" t="s">
        <v>43</v>
      </c>
      <c r="E1611" s="68" t="s">
        <v>46</v>
      </c>
      <c r="G1611" s="68" t="s">
        <v>14</v>
      </c>
      <c r="H1611" s="68" t="s">
        <v>1411</v>
      </c>
      <c r="I1611" s="68" t="s">
        <v>16</v>
      </c>
      <c r="J1611" s="68">
        <v>25</v>
      </c>
      <c r="K1611" s="68">
        <v>2.1899999999999999E-10</v>
      </c>
      <c r="L1611" s="68">
        <v>4.5749999999999801E-10</v>
      </c>
      <c r="N1611" s="68">
        <v>3.8550000000000198E-10</v>
      </c>
      <c r="O1611" s="68">
        <v>2.9269800000000002E-9</v>
      </c>
      <c r="P1611" s="68">
        <v>7.3717499999999999E-10</v>
      </c>
      <c r="Q1611" s="68">
        <v>8.1576000000000009E-10</v>
      </c>
      <c r="R1611" s="68">
        <v>8.6550000000000006E-10</v>
      </c>
      <c r="S1611" s="68">
        <v>1.7700000000000001E-10</v>
      </c>
      <c r="T1611" s="68">
        <v>1.869111823566536E-10</v>
      </c>
      <c r="U1611" s="68">
        <v>2.6678966708807402E-10</v>
      </c>
      <c r="V1611" s="68">
        <v>3.3720826673063599E-9</v>
      </c>
      <c r="W1611" s="68">
        <v>2.4058470650561601E-8</v>
      </c>
      <c r="X1611" s="68">
        <v>3.1584660597116801E-8</v>
      </c>
      <c r="Y1611" s="68">
        <v>1.3089609097512619E-8</v>
      </c>
      <c r="Z1611" s="68">
        <v>1.3561786682963781E-7</v>
      </c>
      <c r="AA1611" s="68">
        <v>2.9595914809721402E-7</v>
      </c>
      <c r="AB1611" s="68">
        <v>4.1874914864810397E-8</v>
      </c>
      <c r="AC1611" s="68">
        <v>2.6885343977970803E-7</v>
      </c>
      <c r="AD1611" s="68">
        <v>8.1717468058742814E-8</v>
      </c>
      <c r="AE1611" s="68">
        <v>4.2289926686998003E-9</v>
      </c>
      <c r="AF1611" s="68">
        <v>2.2595129754066799E-7</v>
      </c>
      <c r="AG1611" s="68">
        <v>6.8744428524121402E-7</v>
      </c>
      <c r="AH1611" s="68" t="s">
        <v>434</v>
      </c>
    </row>
    <row r="1612" spans="1:34" s="68" customFormat="1" ht="14.5" x14ac:dyDescent="0.35">
      <c r="A1612" s="68" t="s">
        <v>832</v>
      </c>
      <c r="B1612" s="68" t="s">
        <v>41</v>
      </c>
      <c r="C1612" s="68" t="s">
        <v>45</v>
      </c>
      <c r="D1612" s="68" t="s">
        <v>43</v>
      </c>
      <c r="E1612" s="68" t="s">
        <v>46</v>
      </c>
      <c r="G1612" s="68" t="s">
        <v>14</v>
      </c>
      <c r="H1612" s="68" t="s">
        <v>1412</v>
      </c>
      <c r="I1612" s="68" t="s">
        <v>16</v>
      </c>
      <c r="J1612" s="68">
        <v>25</v>
      </c>
      <c r="K1612" s="68">
        <v>5.4750000000000002E-10</v>
      </c>
      <c r="L1612" s="68">
        <v>1.1437499999999949E-9</v>
      </c>
      <c r="N1612" s="68">
        <v>9.6375000000000507E-10</v>
      </c>
      <c r="O1612" s="68">
        <v>7.3174500000000006E-9</v>
      </c>
      <c r="P1612" s="68">
        <v>1.8429375000000001E-9</v>
      </c>
      <c r="Q1612" s="68">
        <v>2.0393999999999998E-9</v>
      </c>
      <c r="R1612" s="68">
        <v>2.1637500000000001E-9</v>
      </c>
      <c r="S1612" s="68">
        <v>4.4250000000000002E-10</v>
      </c>
      <c r="T1612" s="68">
        <v>4.6727795589163406E-10</v>
      </c>
      <c r="U1612" s="68">
        <v>6.6697416772018507E-10</v>
      </c>
      <c r="V1612" s="68">
        <v>8.4302066682659005E-9</v>
      </c>
      <c r="W1612" s="68">
        <v>6.0146176626404004E-8</v>
      </c>
      <c r="X1612" s="68">
        <v>7.896165149279201E-8</v>
      </c>
      <c r="Y1612" s="68">
        <v>3.2724022743781553E-8</v>
      </c>
      <c r="Z1612" s="68">
        <v>3.3904466707409451E-7</v>
      </c>
      <c r="AA1612" s="68">
        <v>7.3989787024303504E-7</v>
      </c>
      <c r="AB1612" s="68">
        <v>1.0468728716202601E-7</v>
      </c>
      <c r="AC1612" s="68">
        <v>6.7213359944926998E-7</v>
      </c>
      <c r="AD1612" s="68">
        <v>2.0429367014685699E-7</v>
      </c>
      <c r="AE1612" s="68">
        <v>1.0572481671749501E-8</v>
      </c>
      <c r="AF1612" s="68">
        <v>5.6487824385167007E-7</v>
      </c>
      <c r="AG1612" s="68">
        <v>1.7186107131030349E-6</v>
      </c>
      <c r="AH1612" s="68" t="s">
        <v>434</v>
      </c>
    </row>
    <row r="1613" spans="1:34" s="68" customFormat="1" ht="14.5" x14ac:dyDescent="0.35">
      <c r="A1613" s="68" t="s">
        <v>832</v>
      </c>
      <c r="B1613" s="68" t="s">
        <v>41</v>
      </c>
      <c r="C1613" s="68" t="s">
        <v>45</v>
      </c>
      <c r="D1613" s="68" t="s">
        <v>43</v>
      </c>
      <c r="E1613" s="68" t="s">
        <v>46</v>
      </c>
      <c r="G1613" s="68" t="s">
        <v>14</v>
      </c>
      <c r="H1613" s="68" t="s">
        <v>1413</v>
      </c>
      <c r="I1613" s="68" t="s">
        <v>16</v>
      </c>
      <c r="J1613" s="68">
        <v>25</v>
      </c>
      <c r="K1613" s="68">
        <v>9.8549999999999996E-10</v>
      </c>
      <c r="L1613" s="68">
        <v>2.0587499999999911E-9</v>
      </c>
      <c r="N1613" s="68">
        <v>1.7347500000000089E-9</v>
      </c>
      <c r="O1613" s="68">
        <v>1.3171409999999999E-8</v>
      </c>
      <c r="P1613" s="68">
        <v>3.3172874999999999E-9</v>
      </c>
      <c r="Q1613" s="68">
        <v>3.67092E-9</v>
      </c>
      <c r="R1613" s="68">
        <v>3.89475E-9</v>
      </c>
      <c r="S1613" s="68">
        <v>7.9649999999999999E-10</v>
      </c>
      <c r="T1613" s="68">
        <v>8.4110032060494117E-10</v>
      </c>
      <c r="U1613" s="68">
        <v>1.2005535018963331E-9</v>
      </c>
      <c r="V1613" s="68">
        <v>1.5174372002878619E-8</v>
      </c>
      <c r="W1613" s="68">
        <v>1.082631179275272E-7</v>
      </c>
      <c r="X1613" s="68">
        <v>1.4213097268702561E-7</v>
      </c>
      <c r="Y1613" s="68">
        <v>5.8903240938806788E-8</v>
      </c>
      <c r="Z1613" s="68">
        <v>6.1028040073337008E-7</v>
      </c>
      <c r="AA1613" s="68">
        <v>1.331816166437463E-6</v>
      </c>
      <c r="AB1613" s="68">
        <v>1.8843711689164679E-7</v>
      </c>
      <c r="AC1613" s="68">
        <v>1.2098404790086859E-6</v>
      </c>
      <c r="AD1613" s="68">
        <v>3.6772860626434262E-7</v>
      </c>
      <c r="AE1613" s="68">
        <v>1.90304670091491E-8</v>
      </c>
      <c r="AF1613" s="68">
        <v>1.016780838933006E-6</v>
      </c>
      <c r="AG1613" s="68">
        <v>3.093499283585463E-6</v>
      </c>
      <c r="AH1613" s="68" t="s">
        <v>434</v>
      </c>
    </row>
    <row r="1614" spans="1:34" s="68" customFormat="1" ht="14.5" x14ac:dyDescent="0.35">
      <c r="A1614" s="68" t="s">
        <v>832</v>
      </c>
      <c r="B1614" s="68" t="s">
        <v>41</v>
      </c>
      <c r="C1614" s="68" t="s">
        <v>45</v>
      </c>
      <c r="D1614" s="68" t="s">
        <v>43</v>
      </c>
      <c r="E1614" s="68" t="s">
        <v>46</v>
      </c>
      <c r="G1614" s="68" t="s">
        <v>14</v>
      </c>
      <c r="H1614" s="68" t="s">
        <v>1414</v>
      </c>
      <c r="I1614" s="68" t="s">
        <v>16</v>
      </c>
      <c r="J1614" s="68">
        <v>25</v>
      </c>
      <c r="K1614" s="68">
        <v>1.095E-8</v>
      </c>
      <c r="L1614" s="68">
        <v>2.2874999999999899E-8</v>
      </c>
      <c r="N1614" s="68">
        <v>1.9275000000000101E-8</v>
      </c>
      <c r="O1614" s="68">
        <v>1.4634900000000001E-7</v>
      </c>
      <c r="P1614" s="68">
        <v>3.6858749999999999E-8</v>
      </c>
      <c r="Q1614" s="68">
        <v>4.0788000000000001E-8</v>
      </c>
      <c r="R1614" s="68">
        <v>4.3275000000000002E-8</v>
      </c>
      <c r="S1614" s="68">
        <v>8.8499999999999998E-9</v>
      </c>
      <c r="T1614" s="68">
        <v>9.3455591178326804E-9</v>
      </c>
      <c r="U1614" s="68">
        <v>1.33394833544037E-8</v>
      </c>
      <c r="V1614" s="68">
        <v>1.68604133365318E-7</v>
      </c>
      <c r="W1614" s="68">
        <v>1.2029235325280799E-6</v>
      </c>
      <c r="X1614" s="68">
        <v>1.5792330298558401E-6</v>
      </c>
      <c r="Y1614" s="68">
        <v>6.5448045487563098E-7</v>
      </c>
      <c r="Z1614" s="68">
        <v>6.7808933414818898E-6</v>
      </c>
      <c r="AA1614" s="68">
        <v>1.47979574048607E-5</v>
      </c>
      <c r="AB1614" s="68">
        <v>2.0937457432405201E-6</v>
      </c>
      <c r="AC1614" s="68">
        <v>1.34426719889854E-5</v>
      </c>
      <c r="AD1614" s="68">
        <v>4.0858734029371403E-6</v>
      </c>
      <c r="AE1614" s="68">
        <v>2.1144963343499001E-7</v>
      </c>
      <c r="AF1614" s="68">
        <v>1.1297564877033401E-5</v>
      </c>
      <c r="AG1614" s="68">
        <v>3.4372214262060699E-5</v>
      </c>
      <c r="AH1614" s="68" t="s">
        <v>434</v>
      </c>
    </row>
    <row r="1615" spans="1:34" s="68" customFormat="1" ht="14.5" x14ac:dyDescent="0.35">
      <c r="A1615" s="68" t="s">
        <v>832</v>
      </c>
      <c r="B1615" s="68" t="s">
        <v>41</v>
      </c>
      <c r="C1615" s="68" t="s">
        <v>45</v>
      </c>
      <c r="D1615" s="68" t="s">
        <v>43</v>
      </c>
      <c r="E1615" s="68" t="s">
        <v>46</v>
      </c>
      <c r="G1615" s="68" t="s">
        <v>14</v>
      </c>
      <c r="H1615" s="68" t="s">
        <v>1415</v>
      </c>
      <c r="I1615" s="68" t="s">
        <v>16</v>
      </c>
      <c r="J1615" s="68">
        <v>25</v>
      </c>
      <c r="K1615" s="68">
        <v>1.095E-8</v>
      </c>
      <c r="L1615" s="68">
        <v>2.2874999999999899E-8</v>
      </c>
      <c r="N1615" s="68">
        <v>1.9275000000000101E-8</v>
      </c>
      <c r="O1615" s="68">
        <v>1.4634900000000001E-7</v>
      </c>
      <c r="P1615" s="68">
        <v>3.6858749999999999E-8</v>
      </c>
      <c r="Q1615" s="68">
        <v>4.0788000000000001E-8</v>
      </c>
      <c r="R1615" s="68">
        <v>4.3275000000000002E-8</v>
      </c>
      <c r="S1615" s="68">
        <v>8.8499999999999998E-9</v>
      </c>
      <c r="T1615" s="68">
        <v>9.3455591178326804E-9</v>
      </c>
      <c r="U1615" s="68">
        <v>1.33394833544037E-8</v>
      </c>
      <c r="V1615" s="68">
        <v>1.68604133365318E-7</v>
      </c>
      <c r="W1615" s="68">
        <v>1.2029235325280799E-6</v>
      </c>
      <c r="X1615" s="68">
        <v>1.5792330298558401E-6</v>
      </c>
      <c r="Y1615" s="68">
        <v>6.5448045487563098E-7</v>
      </c>
      <c r="Z1615" s="68">
        <v>6.7808933414818898E-6</v>
      </c>
      <c r="AA1615" s="68">
        <v>1.47979574048607E-5</v>
      </c>
      <c r="AB1615" s="68">
        <v>2.0937457432405201E-6</v>
      </c>
      <c r="AC1615" s="68">
        <v>1.34426719889854E-5</v>
      </c>
      <c r="AD1615" s="68">
        <v>4.0858734029371403E-6</v>
      </c>
      <c r="AE1615" s="68">
        <v>2.1144963343499001E-7</v>
      </c>
      <c r="AF1615" s="68">
        <v>1.1297564877033401E-5</v>
      </c>
      <c r="AG1615" s="68">
        <v>3.4372214262060699E-5</v>
      </c>
      <c r="AH1615" s="68" t="s">
        <v>434</v>
      </c>
    </row>
    <row r="1616" spans="1:34" s="68" customFormat="1" ht="14.5" x14ac:dyDescent="0.35">
      <c r="A1616" s="68" t="s">
        <v>832</v>
      </c>
      <c r="B1616" s="68" t="s">
        <v>93</v>
      </c>
      <c r="C1616" s="68" t="s">
        <v>45</v>
      </c>
      <c r="D1616" s="68" t="s">
        <v>57</v>
      </c>
      <c r="E1616" s="68" t="s">
        <v>94</v>
      </c>
      <c r="F1616" s="68" t="s">
        <v>96</v>
      </c>
      <c r="G1616" s="68" t="s">
        <v>14</v>
      </c>
      <c r="H1616" s="68" t="s">
        <v>20</v>
      </c>
      <c r="I1616" s="68" t="s">
        <v>18</v>
      </c>
      <c r="J1616" s="68">
        <v>298</v>
      </c>
      <c r="K1616" s="68">
        <v>2.1680698876067799E-6</v>
      </c>
      <c r="L1616" s="68">
        <v>2.85819858507222E-6</v>
      </c>
      <c r="M1616" s="68">
        <v>2.3468331179056801E-6</v>
      </c>
      <c r="N1616" s="68">
        <v>2.8479665778170699E-6</v>
      </c>
      <c r="O1616" s="68">
        <v>3.0188733006528101E-6</v>
      </c>
      <c r="P1616" s="68">
        <v>2.9203301639324499E-6</v>
      </c>
      <c r="Q1616" s="68">
        <v>1.56497242460179E-6</v>
      </c>
      <c r="R1616" s="68">
        <v>1.45012424317822E-6</v>
      </c>
      <c r="S1616" s="68">
        <v>1.0468144E-6</v>
      </c>
      <c r="T1616" s="68">
        <v>7.1217828000000002E-7</v>
      </c>
      <c r="U1616" s="68">
        <v>8.3368479999999998E-7</v>
      </c>
      <c r="V1616" s="68">
        <v>9.8005086739999999E-7</v>
      </c>
      <c r="W1616" s="68">
        <v>8.9181732745582797E-7</v>
      </c>
      <c r="X1616" s="68">
        <v>7.9605788015344805E-7</v>
      </c>
      <c r="Y1616" s="68">
        <v>6.1188965856054701E-7</v>
      </c>
      <c r="Z1616" s="68">
        <v>5.9016978843553097E-7</v>
      </c>
      <c r="AA1616" s="68">
        <v>6.2869244304758803E-7</v>
      </c>
      <c r="AB1616" s="68">
        <v>5.6197747120850403E-7</v>
      </c>
      <c r="AC1616" s="68">
        <v>4.1618451373891901E-7</v>
      </c>
      <c r="AD1616" s="68">
        <v>4.37523537774325E-7</v>
      </c>
      <c r="AE1616" s="68">
        <v>3.2081817870390999E-7</v>
      </c>
      <c r="AF1616" s="68">
        <v>4.1373242692237102E-7</v>
      </c>
      <c r="AG1616" s="68">
        <v>3.6794058945381698E-7</v>
      </c>
      <c r="AH1616" s="68" t="s">
        <v>487</v>
      </c>
    </row>
    <row r="1617" spans="1:34" s="68" customFormat="1" ht="14.5" x14ac:dyDescent="0.35">
      <c r="A1617" s="68" t="s">
        <v>832</v>
      </c>
      <c r="B1617" s="68" t="s">
        <v>41</v>
      </c>
      <c r="C1617" s="68" t="s">
        <v>45</v>
      </c>
      <c r="D1617" s="68" t="s">
        <v>43</v>
      </c>
      <c r="E1617" s="68" t="s">
        <v>46</v>
      </c>
      <c r="G1617" s="68" t="s">
        <v>14</v>
      </c>
      <c r="H1617" s="68" t="s">
        <v>1411</v>
      </c>
      <c r="I1617" s="68" t="s">
        <v>17</v>
      </c>
      <c r="J1617" s="68">
        <v>1</v>
      </c>
      <c r="K1617" s="68">
        <v>1.794631999999998E-7</v>
      </c>
      <c r="L1617" s="68">
        <v>3.74905999999998E-7</v>
      </c>
      <c r="N1617" s="68">
        <v>3.15904400000002E-7</v>
      </c>
      <c r="O1617" s="68">
        <v>2.3985625439999999E-6</v>
      </c>
      <c r="P1617" s="68">
        <v>6.0409033999999997E-7</v>
      </c>
      <c r="Q1617" s="68">
        <v>6.6848812800000006E-7</v>
      </c>
      <c r="R1617" s="68">
        <v>7.0924840000000005E-7</v>
      </c>
      <c r="S1617" s="68">
        <v>1.4504559999999999E-7</v>
      </c>
      <c r="T1617" s="68">
        <v>1.570075183084462E-7</v>
      </c>
      <c r="U1617" s="68">
        <v>2.1926553439078601E-7</v>
      </c>
      <c r="V1617" s="68">
        <v>1.5580757370734779E-4</v>
      </c>
      <c r="W1617" s="68">
        <v>2.1220338188606199E-5</v>
      </c>
      <c r="X1617" s="68">
        <v>2.7155075171647E-5</v>
      </c>
      <c r="Y1617" s="68">
        <v>1.11854817449672E-5</v>
      </c>
      <c r="Z1617" s="68">
        <v>1.151428615423936E-4</v>
      </c>
      <c r="AA1617" s="68">
        <v>2.51497293589974E-4</v>
      </c>
      <c r="AB1617" s="68">
        <v>3.5780689634621612E-5</v>
      </c>
      <c r="AC1617" s="68">
        <v>2.7394817720827799E-4</v>
      </c>
      <c r="AD1617" s="68">
        <v>7.9750183861658199E-5</v>
      </c>
      <c r="AE1617" s="68">
        <v>3.93748826916866E-6</v>
      </c>
      <c r="AF1617" s="68">
        <v>2.21179568156186E-4</v>
      </c>
      <c r="AG1617" s="68">
        <v>7.5431596420874397E-4</v>
      </c>
      <c r="AH1617" s="68" t="s">
        <v>434</v>
      </c>
    </row>
    <row r="1618" spans="1:34" s="68" customFormat="1" ht="14.5" x14ac:dyDescent="0.35">
      <c r="A1618" s="68" t="s">
        <v>832</v>
      </c>
      <c r="B1618" s="68" t="s">
        <v>41</v>
      </c>
      <c r="C1618" s="68" t="s">
        <v>45</v>
      </c>
      <c r="D1618" s="68" t="s">
        <v>43</v>
      </c>
      <c r="E1618" s="68" t="s">
        <v>46</v>
      </c>
      <c r="G1618" s="68" t="s">
        <v>14</v>
      </c>
      <c r="H1618" s="68" t="s">
        <v>1412</v>
      </c>
      <c r="I1618" s="68" t="s">
        <v>17</v>
      </c>
      <c r="J1618" s="68">
        <v>1</v>
      </c>
      <c r="K1618" s="68">
        <v>4.4865799999999952E-7</v>
      </c>
      <c r="L1618" s="68">
        <v>9.3726499999999502E-7</v>
      </c>
      <c r="N1618" s="68">
        <v>7.8976100000000511E-7</v>
      </c>
      <c r="O1618" s="68">
        <v>5.9964063600000001E-6</v>
      </c>
      <c r="P1618" s="68">
        <v>1.5102258499999999E-6</v>
      </c>
      <c r="Q1618" s="68">
        <v>1.67122032E-6</v>
      </c>
      <c r="R1618" s="68">
        <v>1.773121E-6</v>
      </c>
      <c r="S1618" s="68">
        <v>3.6261399999999999E-7</v>
      </c>
      <c r="T1618" s="68">
        <v>3.925187957711155E-7</v>
      </c>
      <c r="U1618" s="68">
        <v>5.4816383597696504E-7</v>
      </c>
      <c r="V1618" s="68">
        <v>3.8951893426836948E-4</v>
      </c>
      <c r="W1618" s="68">
        <v>5.3050845471515513E-5</v>
      </c>
      <c r="X1618" s="68">
        <v>6.7887687929117502E-5</v>
      </c>
      <c r="Y1618" s="68">
        <v>2.7963704362418001E-5</v>
      </c>
      <c r="Z1618" s="68">
        <v>2.8785715385598398E-4</v>
      </c>
      <c r="AA1618" s="68">
        <v>6.287432339749351E-4</v>
      </c>
      <c r="AB1618" s="68">
        <v>8.9451724086554003E-5</v>
      </c>
      <c r="AC1618" s="68">
        <v>6.8487044302069497E-4</v>
      </c>
      <c r="AD1618" s="68">
        <v>1.9937545965414551E-4</v>
      </c>
      <c r="AE1618" s="68">
        <v>9.8437206729216505E-6</v>
      </c>
      <c r="AF1618" s="68">
        <v>5.5294892039046506E-4</v>
      </c>
      <c r="AG1618" s="68">
        <v>1.8857899105218601E-3</v>
      </c>
      <c r="AH1618" s="68" t="s">
        <v>434</v>
      </c>
    </row>
    <row r="1619" spans="1:34" s="68" customFormat="1" ht="14.5" x14ac:dyDescent="0.35">
      <c r="A1619" s="68" t="s">
        <v>832</v>
      </c>
      <c r="B1619" s="68" t="s">
        <v>41</v>
      </c>
      <c r="C1619" s="68" t="s">
        <v>45</v>
      </c>
      <c r="D1619" s="68" t="s">
        <v>43</v>
      </c>
      <c r="E1619" s="68" t="s">
        <v>46</v>
      </c>
      <c r="G1619" s="68" t="s">
        <v>14</v>
      </c>
      <c r="H1619" s="68" t="s">
        <v>1413</v>
      </c>
      <c r="I1619" s="68" t="s">
        <v>17</v>
      </c>
      <c r="J1619" s="68">
        <v>1</v>
      </c>
      <c r="K1619" s="68">
        <v>8.07584399999999E-7</v>
      </c>
      <c r="L1619" s="68">
        <v>1.687076999999991E-6</v>
      </c>
      <c r="N1619" s="68">
        <v>1.4215698000000089E-6</v>
      </c>
      <c r="O1619" s="68">
        <v>1.0793531448000001E-5</v>
      </c>
      <c r="P1619" s="68">
        <v>2.7184065299999999E-6</v>
      </c>
      <c r="Q1619" s="68">
        <v>3.0081965760000001E-6</v>
      </c>
      <c r="R1619" s="68">
        <v>3.1916177999999998E-6</v>
      </c>
      <c r="S1619" s="68">
        <v>6.5270520000000003E-7</v>
      </c>
      <c r="T1619" s="68">
        <v>7.0653383238800784E-7</v>
      </c>
      <c r="U1619" s="68">
        <v>9.8669490475853701E-7</v>
      </c>
      <c r="V1619" s="68">
        <v>7.0113408168306511E-4</v>
      </c>
      <c r="W1619" s="68">
        <v>9.5491521848727897E-5</v>
      </c>
      <c r="X1619" s="68">
        <v>1.221978382724115E-4</v>
      </c>
      <c r="Y1619" s="68">
        <v>5.0334667852352403E-5</v>
      </c>
      <c r="Z1619" s="68">
        <v>5.1814287694077117E-4</v>
      </c>
      <c r="AA1619" s="68">
        <v>1.1317378211548831E-3</v>
      </c>
      <c r="AB1619" s="68">
        <v>1.610131033557972E-4</v>
      </c>
      <c r="AC1619" s="68">
        <v>1.2327667974372509E-3</v>
      </c>
      <c r="AD1619" s="68">
        <v>3.5887582737746188E-4</v>
      </c>
      <c r="AE1619" s="68">
        <v>1.7718697211258971E-5</v>
      </c>
      <c r="AF1619" s="68">
        <v>9.9530805670283696E-4</v>
      </c>
      <c r="AG1619" s="68">
        <v>3.394421838939348E-3</v>
      </c>
      <c r="AH1619" s="68" t="s">
        <v>434</v>
      </c>
    </row>
    <row r="1620" spans="1:34" s="68" customFormat="1" ht="14.5" x14ac:dyDescent="0.35">
      <c r="A1620" s="68" t="s">
        <v>832</v>
      </c>
      <c r="B1620" s="68" t="s">
        <v>41</v>
      </c>
      <c r="C1620" s="68" t="s">
        <v>45</v>
      </c>
      <c r="D1620" s="68" t="s">
        <v>43</v>
      </c>
      <c r="E1620" s="68" t="s">
        <v>46</v>
      </c>
      <c r="G1620" s="68" t="s">
        <v>14</v>
      </c>
      <c r="H1620" s="68" t="s">
        <v>1414</v>
      </c>
      <c r="I1620" s="68" t="s">
        <v>17</v>
      </c>
      <c r="J1620" s="68">
        <v>1</v>
      </c>
      <c r="K1620" s="68">
        <v>8.9731599999999895E-6</v>
      </c>
      <c r="L1620" s="68">
        <v>1.87452999999999E-5</v>
      </c>
      <c r="N1620" s="68">
        <v>1.57952200000001E-5</v>
      </c>
      <c r="O1620" s="68">
        <v>1.199281272E-4</v>
      </c>
      <c r="P1620" s="68">
        <v>3.0204516999999998E-5</v>
      </c>
      <c r="Q1620" s="68">
        <v>3.3424406400000001E-5</v>
      </c>
      <c r="R1620" s="68">
        <v>3.5462420000000003E-5</v>
      </c>
      <c r="S1620" s="68">
        <v>7.2522800000000003E-6</v>
      </c>
      <c r="T1620" s="68">
        <v>7.8503759154223097E-6</v>
      </c>
      <c r="U1620" s="68">
        <v>1.09632767195393E-5</v>
      </c>
      <c r="V1620" s="68">
        <v>7.7903786853673902E-3</v>
      </c>
      <c r="W1620" s="68">
        <v>1.0610169094303101E-3</v>
      </c>
      <c r="X1620" s="68">
        <v>1.3577537585823501E-3</v>
      </c>
      <c r="Y1620" s="68">
        <v>5.5927408724836002E-4</v>
      </c>
      <c r="Z1620" s="68">
        <v>5.7571430771196797E-3</v>
      </c>
      <c r="AA1620" s="68">
        <v>1.25748646794987E-2</v>
      </c>
      <c r="AB1620" s="68">
        <v>1.7890344817310801E-3</v>
      </c>
      <c r="AC1620" s="68">
        <v>1.3697408860413899E-2</v>
      </c>
      <c r="AD1620" s="68">
        <v>3.9875091930829101E-3</v>
      </c>
      <c r="AE1620" s="68">
        <v>1.96874413458433E-4</v>
      </c>
      <c r="AF1620" s="68">
        <v>1.1058978407809301E-2</v>
      </c>
      <c r="AG1620" s="68">
        <v>3.7715798210437197E-2</v>
      </c>
      <c r="AH1620" s="68" t="s">
        <v>434</v>
      </c>
    </row>
    <row r="1621" spans="1:34" s="68" customFormat="1" ht="14.5" x14ac:dyDescent="0.35">
      <c r="A1621" s="68" t="s">
        <v>832</v>
      </c>
      <c r="B1621" s="68" t="s">
        <v>41</v>
      </c>
      <c r="C1621" s="68" t="s">
        <v>45</v>
      </c>
      <c r="D1621" s="68" t="s">
        <v>43</v>
      </c>
      <c r="E1621" s="68" t="s">
        <v>46</v>
      </c>
      <c r="G1621" s="68" t="s">
        <v>14</v>
      </c>
      <c r="H1621" s="68" t="s">
        <v>1415</v>
      </c>
      <c r="I1621" s="68" t="s">
        <v>17</v>
      </c>
      <c r="J1621" s="68">
        <v>1</v>
      </c>
      <c r="K1621" s="68">
        <v>8.9731599999999895E-6</v>
      </c>
      <c r="L1621" s="68">
        <v>1.87452999999999E-5</v>
      </c>
      <c r="N1621" s="68">
        <v>1.57952200000001E-5</v>
      </c>
      <c r="O1621" s="68">
        <v>1.199281272E-4</v>
      </c>
      <c r="P1621" s="68">
        <v>3.0204516999999998E-5</v>
      </c>
      <c r="Q1621" s="68">
        <v>3.3424406400000001E-5</v>
      </c>
      <c r="R1621" s="68">
        <v>3.5462420000000003E-5</v>
      </c>
      <c r="S1621" s="68">
        <v>7.2522800000000003E-6</v>
      </c>
      <c r="T1621" s="68">
        <v>7.8503759154223097E-6</v>
      </c>
      <c r="U1621" s="68">
        <v>1.09632767195393E-5</v>
      </c>
      <c r="V1621" s="68">
        <v>7.7903786853673902E-3</v>
      </c>
      <c r="W1621" s="68">
        <v>1.0610169094303101E-3</v>
      </c>
      <c r="X1621" s="68">
        <v>1.3577537585823501E-3</v>
      </c>
      <c r="Y1621" s="68">
        <v>5.5927408724836002E-4</v>
      </c>
      <c r="Z1621" s="68">
        <v>5.7571430771196797E-3</v>
      </c>
      <c r="AA1621" s="68">
        <v>1.25748646794987E-2</v>
      </c>
      <c r="AB1621" s="68">
        <v>1.7890344817310801E-3</v>
      </c>
      <c r="AC1621" s="68">
        <v>1.3697408860413899E-2</v>
      </c>
      <c r="AD1621" s="68">
        <v>3.9875091930829101E-3</v>
      </c>
      <c r="AE1621" s="68">
        <v>1.96874413458433E-4</v>
      </c>
      <c r="AF1621" s="68">
        <v>1.1058978407809301E-2</v>
      </c>
      <c r="AG1621" s="68">
        <v>3.7715798210437197E-2</v>
      </c>
      <c r="AH1621" s="68" t="s">
        <v>434</v>
      </c>
    </row>
    <row r="1622" spans="1:34" s="68" customFormat="1" ht="14.5" x14ac:dyDescent="0.35">
      <c r="A1622" s="68" t="s">
        <v>832</v>
      </c>
      <c r="B1622" s="68" t="s">
        <v>63</v>
      </c>
      <c r="C1622" s="68" t="s">
        <v>45</v>
      </c>
      <c r="D1622" s="68" t="s">
        <v>57</v>
      </c>
      <c r="E1622" s="68" t="s">
        <v>67</v>
      </c>
      <c r="G1622" s="68" t="s">
        <v>14</v>
      </c>
      <c r="H1622" s="68" t="s">
        <v>20</v>
      </c>
      <c r="I1622" s="68" t="s">
        <v>16</v>
      </c>
      <c r="J1622" s="68">
        <v>25</v>
      </c>
      <c r="K1622" s="68">
        <v>3.7262019213251898E-9</v>
      </c>
      <c r="L1622" s="68">
        <v>2.6049484408025202E-9</v>
      </c>
      <c r="M1622" s="68">
        <v>2.6798928011778299E-9</v>
      </c>
      <c r="N1622" s="68">
        <v>2.3381223499826802E-9</v>
      </c>
      <c r="O1622" s="68">
        <v>2.4729838718731E-9</v>
      </c>
      <c r="P1622" s="68">
        <v>2.5225427935794501E-9</v>
      </c>
      <c r="Q1622" s="68">
        <v>2.6316358362563E-9</v>
      </c>
      <c r="R1622" s="68">
        <v>2.8532222739595901E-9</v>
      </c>
      <c r="S1622" s="68">
        <v>2.5650000000000001E-9</v>
      </c>
      <c r="T1622" s="68">
        <v>2.1649999999999999E-9</v>
      </c>
      <c r="U1622" s="68">
        <v>3.7224999999999999E-9</v>
      </c>
      <c r="V1622" s="68">
        <v>4.1575000000000002E-9</v>
      </c>
      <c r="W1622" s="68">
        <v>3.3024645736400601E-9</v>
      </c>
      <c r="X1622" s="68">
        <v>3.7288089080700098E-9</v>
      </c>
      <c r="Y1622" s="68">
        <v>3.0780519083472801E-9</v>
      </c>
      <c r="Z1622" s="68">
        <v>5.0528252976798001E-9</v>
      </c>
      <c r="AA1622" s="68">
        <v>1.48485391408092E-8</v>
      </c>
      <c r="AB1622" s="68">
        <v>1.74012686991063E-8</v>
      </c>
      <c r="AC1622" s="68">
        <v>1.74298572347211E-8</v>
      </c>
      <c r="AD1622" s="68">
        <v>1.6103421316338199E-8</v>
      </c>
      <c r="AE1622" s="68">
        <v>9.7420715473598505E-9</v>
      </c>
      <c r="AF1622" s="68">
        <v>1.1419806182255399E-8</v>
      </c>
      <c r="AG1622" s="68">
        <v>1.00336156340194E-8</v>
      </c>
      <c r="AH1622" s="68" t="s">
        <v>463</v>
      </c>
    </row>
    <row r="1623" spans="1:34" s="68" customFormat="1" ht="14.5" x14ac:dyDescent="0.35">
      <c r="A1623" s="68" t="s">
        <v>832</v>
      </c>
      <c r="B1623" s="68" t="s">
        <v>41</v>
      </c>
      <c r="C1623" s="68" t="s">
        <v>45</v>
      </c>
      <c r="D1623" s="68" t="s">
        <v>43</v>
      </c>
      <c r="E1623" s="68" t="s">
        <v>46</v>
      </c>
      <c r="G1623" s="68" t="s">
        <v>14</v>
      </c>
      <c r="H1623" s="68" t="s">
        <v>1411</v>
      </c>
      <c r="I1623" s="68" t="s">
        <v>18</v>
      </c>
      <c r="J1623" s="68">
        <v>298</v>
      </c>
      <c r="K1623" s="68">
        <v>5.2209600000000005E-10</v>
      </c>
      <c r="L1623" s="68">
        <v>1.090679999999994E-9</v>
      </c>
      <c r="N1623" s="68">
        <v>9.1903200000000393E-10</v>
      </c>
      <c r="O1623" s="68">
        <v>6.9779203199999996E-9</v>
      </c>
      <c r="P1623" s="68">
        <v>1.7574251999999999E-9</v>
      </c>
      <c r="Q1623" s="68">
        <v>1.94477184E-9</v>
      </c>
      <c r="R1623" s="68">
        <v>2.0633520000000001E-9</v>
      </c>
      <c r="S1623" s="68">
        <v>4.2196799999999997E-10</v>
      </c>
      <c r="T1623" s="68">
        <v>4.45596258738262E-10</v>
      </c>
      <c r="U1623" s="68">
        <v>6.3602656633796798E-10</v>
      </c>
      <c r="V1623" s="68">
        <v>9.3416534200208402E-9</v>
      </c>
      <c r="W1623" s="68">
        <v>5.7061330136330002E-8</v>
      </c>
      <c r="X1623" s="68">
        <v>7.5297830863526408E-8</v>
      </c>
      <c r="Y1623" s="68">
        <v>3.1205628088470198E-8</v>
      </c>
      <c r="Z1623" s="68">
        <v>3.23312994521856E-7</v>
      </c>
      <c r="AA1623" s="68">
        <v>7.0556660906375603E-7</v>
      </c>
      <c r="AB1623" s="68">
        <v>9.9829797037708192E-8</v>
      </c>
      <c r="AC1623" s="68">
        <v>6.4094660043482598E-7</v>
      </c>
      <c r="AD1623" s="68">
        <v>1.9481444385204299E-7</v>
      </c>
      <c r="AE1623" s="68">
        <v>1.00819185221803E-8</v>
      </c>
      <c r="AF1623" s="68">
        <v>5.3866789333695206E-7</v>
      </c>
      <c r="AG1623" s="68">
        <v>1.6388671760150539E-6</v>
      </c>
      <c r="AH1623" s="68" t="s">
        <v>434</v>
      </c>
    </row>
    <row r="1624" spans="1:34" s="68" customFormat="1" ht="14.5" x14ac:dyDescent="0.35">
      <c r="A1624" s="68" t="s">
        <v>832</v>
      </c>
      <c r="B1624" s="68" t="s">
        <v>41</v>
      </c>
      <c r="C1624" s="68" t="s">
        <v>45</v>
      </c>
      <c r="D1624" s="68" t="s">
        <v>43</v>
      </c>
      <c r="E1624" s="68" t="s">
        <v>46</v>
      </c>
      <c r="G1624" s="68" t="s">
        <v>14</v>
      </c>
      <c r="H1624" s="68" t="s">
        <v>1412</v>
      </c>
      <c r="I1624" s="68" t="s">
        <v>18</v>
      </c>
      <c r="J1624" s="68">
        <v>298</v>
      </c>
      <c r="K1624" s="68">
        <v>1.3052399999999999E-9</v>
      </c>
      <c r="L1624" s="68">
        <v>2.7266999999999848E-9</v>
      </c>
      <c r="N1624" s="68">
        <v>2.2975800000000102E-9</v>
      </c>
      <c r="O1624" s="68">
        <v>1.7444800800000001E-8</v>
      </c>
      <c r="P1624" s="68">
        <v>4.393563E-9</v>
      </c>
      <c r="Q1624" s="68">
        <v>4.8619296000000007E-9</v>
      </c>
      <c r="R1624" s="68">
        <v>5.158380000000001E-9</v>
      </c>
      <c r="S1624" s="68">
        <v>1.0549199999999999E-9</v>
      </c>
      <c r="T1624" s="68">
        <v>1.1139906468456551E-9</v>
      </c>
      <c r="U1624" s="68">
        <v>1.59006641584492E-9</v>
      </c>
      <c r="V1624" s="68">
        <v>2.33541335500521E-8</v>
      </c>
      <c r="W1624" s="68">
        <v>1.42653325340825E-7</v>
      </c>
      <c r="X1624" s="68">
        <v>1.8824457715881601E-7</v>
      </c>
      <c r="Y1624" s="68">
        <v>7.8014070221175498E-8</v>
      </c>
      <c r="Z1624" s="68">
        <v>8.0828248630464011E-7</v>
      </c>
      <c r="AA1624" s="68">
        <v>1.7639165226593899E-6</v>
      </c>
      <c r="AB1624" s="68">
        <v>2.495744925942705E-7</v>
      </c>
      <c r="AC1624" s="68">
        <v>1.6023665010870651E-6</v>
      </c>
      <c r="AD1624" s="68">
        <v>4.8703610963010746E-7</v>
      </c>
      <c r="AE1624" s="68">
        <v>2.5204796305450749E-8</v>
      </c>
      <c r="AF1624" s="68">
        <v>1.34666973334238E-6</v>
      </c>
      <c r="AG1624" s="68">
        <v>4.097167940037635E-6</v>
      </c>
      <c r="AH1624" s="68" t="s">
        <v>434</v>
      </c>
    </row>
    <row r="1625" spans="1:34" s="68" customFormat="1" ht="14.5" x14ac:dyDescent="0.35">
      <c r="A1625" s="68" t="s">
        <v>832</v>
      </c>
      <c r="B1625" s="68" t="s">
        <v>41</v>
      </c>
      <c r="C1625" s="68" t="s">
        <v>45</v>
      </c>
      <c r="D1625" s="68" t="s">
        <v>43</v>
      </c>
      <c r="E1625" s="68" t="s">
        <v>46</v>
      </c>
      <c r="G1625" s="68" t="s">
        <v>14</v>
      </c>
      <c r="H1625" s="68" t="s">
        <v>1413</v>
      </c>
      <c r="I1625" s="68" t="s">
        <v>18</v>
      </c>
      <c r="J1625" s="68">
        <v>298</v>
      </c>
      <c r="K1625" s="68">
        <v>2.349432E-9</v>
      </c>
      <c r="L1625" s="68">
        <v>4.9080599999999728E-9</v>
      </c>
      <c r="N1625" s="68">
        <v>4.1356440000000178E-9</v>
      </c>
      <c r="O1625" s="68">
        <v>3.1400641439999999E-8</v>
      </c>
      <c r="P1625" s="68">
        <v>7.9084133999999998E-9</v>
      </c>
      <c r="Q1625" s="68">
        <v>8.7514732800000007E-9</v>
      </c>
      <c r="R1625" s="68">
        <v>9.2850840000000004E-9</v>
      </c>
      <c r="S1625" s="68">
        <v>1.8988560000000002E-9</v>
      </c>
      <c r="T1625" s="68">
        <v>2.0051831643221791E-9</v>
      </c>
      <c r="U1625" s="68">
        <v>2.8621195485208562E-9</v>
      </c>
      <c r="V1625" s="68">
        <v>4.2037440390093767E-8</v>
      </c>
      <c r="W1625" s="68">
        <v>2.5677598561348499E-7</v>
      </c>
      <c r="X1625" s="68">
        <v>3.3884023888586882E-7</v>
      </c>
      <c r="Y1625" s="68">
        <v>1.4042532639811589E-7</v>
      </c>
      <c r="Z1625" s="68">
        <v>1.454908475348352E-6</v>
      </c>
      <c r="AA1625" s="68">
        <v>3.1750497407869022E-6</v>
      </c>
      <c r="AB1625" s="68">
        <v>4.4923408666968691E-7</v>
      </c>
      <c r="AC1625" s="68">
        <v>2.8842597019567168E-6</v>
      </c>
      <c r="AD1625" s="68">
        <v>8.7666499733419345E-7</v>
      </c>
      <c r="AE1625" s="68">
        <v>4.5368633349811352E-8</v>
      </c>
      <c r="AF1625" s="68">
        <v>2.4240055200162839E-6</v>
      </c>
      <c r="AG1625" s="68">
        <v>7.3749022920677429E-6</v>
      </c>
      <c r="AH1625" s="68" t="s">
        <v>434</v>
      </c>
    </row>
    <row r="1626" spans="1:34" s="68" customFormat="1" ht="14.5" x14ac:dyDescent="0.35">
      <c r="A1626" s="68" t="s">
        <v>832</v>
      </c>
      <c r="B1626" s="68" t="s">
        <v>41</v>
      </c>
      <c r="C1626" s="68" t="s">
        <v>45</v>
      </c>
      <c r="D1626" s="68" t="s">
        <v>43</v>
      </c>
      <c r="E1626" s="68" t="s">
        <v>46</v>
      </c>
      <c r="G1626" s="68" t="s">
        <v>14</v>
      </c>
      <c r="H1626" s="68" t="s">
        <v>1414</v>
      </c>
      <c r="I1626" s="68" t="s">
        <v>18</v>
      </c>
      <c r="J1626" s="68">
        <v>298</v>
      </c>
      <c r="K1626" s="68">
        <v>2.61048E-8</v>
      </c>
      <c r="L1626" s="68">
        <v>5.4533999999999699E-8</v>
      </c>
      <c r="N1626" s="68">
        <v>4.5951600000000197E-8</v>
      </c>
      <c r="O1626" s="68">
        <v>3.4889601600000001E-7</v>
      </c>
      <c r="P1626" s="68">
        <v>8.7871259999999997E-8</v>
      </c>
      <c r="Q1626" s="68">
        <v>9.7238592000000004E-8</v>
      </c>
      <c r="R1626" s="68">
        <v>1.0316760000000001E-7</v>
      </c>
      <c r="S1626" s="68">
        <v>2.10984E-8</v>
      </c>
      <c r="T1626" s="68">
        <v>2.22798129369131E-8</v>
      </c>
      <c r="U1626" s="68">
        <v>3.1801328316898398E-8</v>
      </c>
      <c r="V1626" s="68">
        <v>4.6708267100104198E-7</v>
      </c>
      <c r="W1626" s="68">
        <v>2.8530665068165001E-6</v>
      </c>
      <c r="X1626" s="68">
        <v>3.7648915431763201E-6</v>
      </c>
      <c r="Y1626" s="68">
        <v>1.5602814044235099E-6</v>
      </c>
      <c r="Z1626" s="68">
        <v>1.6165649726092801E-5</v>
      </c>
      <c r="AA1626" s="68">
        <v>3.52783304531878E-5</v>
      </c>
      <c r="AB1626" s="68">
        <v>4.9914898518854096E-6</v>
      </c>
      <c r="AC1626" s="68">
        <v>3.2047330021741299E-5</v>
      </c>
      <c r="AD1626" s="68">
        <v>9.7407221926021496E-6</v>
      </c>
      <c r="AE1626" s="68">
        <v>5.0409592610901495E-7</v>
      </c>
      <c r="AF1626" s="68">
        <v>2.6933394666847602E-5</v>
      </c>
      <c r="AG1626" s="68">
        <v>8.1943358800752697E-5</v>
      </c>
      <c r="AH1626" s="68" t="s">
        <v>434</v>
      </c>
    </row>
    <row r="1627" spans="1:34" s="68" customFormat="1" ht="14.5" x14ac:dyDescent="0.35">
      <c r="A1627" s="68" t="s">
        <v>832</v>
      </c>
      <c r="B1627" s="68" t="s">
        <v>41</v>
      </c>
      <c r="C1627" s="68" t="s">
        <v>45</v>
      </c>
      <c r="D1627" s="68" t="s">
        <v>43</v>
      </c>
      <c r="E1627" s="68" t="s">
        <v>46</v>
      </c>
      <c r="G1627" s="68" t="s">
        <v>14</v>
      </c>
      <c r="H1627" s="68" t="s">
        <v>1415</v>
      </c>
      <c r="I1627" s="68" t="s">
        <v>18</v>
      </c>
      <c r="J1627" s="68">
        <v>298</v>
      </c>
      <c r="K1627" s="68">
        <v>2.61048E-8</v>
      </c>
      <c r="L1627" s="68">
        <v>5.4533999999999699E-8</v>
      </c>
      <c r="N1627" s="68">
        <v>4.5951600000000197E-8</v>
      </c>
      <c r="O1627" s="68">
        <v>3.4889601600000001E-7</v>
      </c>
      <c r="P1627" s="68">
        <v>8.7871259999999997E-8</v>
      </c>
      <c r="Q1627" s="68">
        <v>9.7238592000000004E-8</v>
      </c>
      <c r="R1627" s="68">
        <v>1.0316760000000001E-7</v>
      </c>
      <c r="S1627" s="68">
        <v>2.10984E-8</v>
      </c>
      <c r="T1627" s="68">
        <v>2.22798129369131E-8</v>
      </c>
      <c r="U1627" s="68">
        <v>3.1801328316898398E-8</v>
      </c>
      <c r="V1627" s="68">
        <v>4.6708267100104198E-7</v>
      </c>
      <c r="W1627" s="68">
        <v>2.8530665068165001E-6</v>
      </c>
      <c r="X1627" s="68">
        <v>3.7648915431763201E-6</v>
      </c>
      <c r="Y1627" s="68">
        <v>1.5602814044235099E-6</v>
      </c>
      <c r="Z1627" s="68">
        <v>1.6165649726092801E-5</v>
      </c>
      <c r="AA1627" s="68">
        <v>3.52783304531878E-5</v>
      </c>
      <c r="AB1627" s="68">
        <v>4.9914898518854096E-6</v>
      </c>
      <c r="AC1627" s="68">
        <v>3.2047330021741299E-5</v>
      </c>
      <c r="AD1627" s="68">
        <v>9.7407221926021496E-6</v>
      </c>
      <c r="AE1627" s="68">
        <v>5.0409592610901495E-7</v>
      </c>
      <c r="AF1627" s="68">
        <v>2.6933394666847602E-5</v>
      </c>
      <c r="AG1627" s="68">
        <v>8.1943358800752697E-5</v>
      </c>
      <c r="AH1627" s="68" t="s">
        <v>434</v>
      </c>
    </row>
    <row r="1628" spans="1:34" s="68" customFormat="1" ht="14.5" x14ac:dyDescent="0.35">
      <c r="A1628" s="68" t="s">
        <v>832</v>
      </c>
      <c r="B1628" s="68" t="s">
        <v>63</v>
      </c>
      <c r="C1628" s="68" t="s">
        <v>45</v>
      </c>
      <c r="D1628" s="68" t="s">
        <v>57</v>
      </c>
      <c r="E1628" s="68" t="s">
        <v>67</v>
      </c>
      <c r="G1628" s="68" t="s">
        <v>14</v>
      </c>
      <c r="H1628" s="68" t="s">
        <v>20</v>
      </c>
      <c r="I1628" s="68" t="s">
        <v>17</v>
      </c>
      <c r="J1628" s="68">
        <v>1</v>
      </c>
      <c r="K1628" s="68">
        <v>7.9025290347464506E-6</v>
      </c>
      <c r="L1628" s="68">
        <v>5.5245746532539802E-6</v>
      </c>
      <c r="M1628" s="68">
        <v>5.6835166527379297E-6</v>
      </c>
      <c r="N1628" s="68">
        <v>4.9586898798432601E-6</v>
      </c>
      <c r="O1628" s="68">
        <v>5.2447041954684702E-6</v>
      </c>
      <c r="P1628" s="68">
        <v>5.3498087566233002E-6</v>
      </c>
      <c r="Q1628" s="68">
        <v>5.5811732815323602E-6</v>
      </c>
      <c r="R1628" s="68">
        <v>6.0511137986134999E-6</v>
      </c>
      <c r="S1628" s="68">
        <v>5.4398519999999997E-6</v>
      </c>
      <c r="T1628" s="68">
        <v>4.591532E-6</v>
      </c>
      <c r="U1628" s="68">
        <v>7.8946780000000006E-6</v>
      </c>
      <c r="V1628" s="68">
        <v>8.8172260000000003E-6</v>
      </c>
      <c r="W1628" s="68">
        <v>7.00386686777584E-6</v>
      </c>
      <c r="X1628" s="68">
        <v>7.9080579322348907E-6</v>
      </c>
      <c r="Y1628" s="68">
        <v>6.5279324872229099E-6</v>
      </c>
      <c r="Z1628" s="68">
        <v>1.0716031891319299E-5</v>
      </c>
      <c r="AA1628" s="68">
        <v>3.1490781809828199E-5</v>
      </c>
      <c r="AB1628" s="68">
        <v>3.69046106570647E-5</v>
      </c>
      <c r="AC1628" s="68">
        <v>3.6965241223396397E-5</v>
      </c>
      <c r="AD1628" s="68">
        <v>3.4152135927690098E-5</v>
      </c>
      <c r="AE1628" s="68">
        <v>2.06609853376408E-5</v>
      </c>
      <c r="AF1628" s="68">
        <v>2.4219124951327202E-5</v>
      </c>
      <c r="AG1628" s="68">
        <v>2.1279292036628299E-5</v>
      </c>
      <c r="AH1628" s="68" t="s">
        <v>463</v>
      </c>
    </row>
    <row r="1629" spans="1:34" s="68" customFormat="1" ht="14.5" x14ac:dyDescent="0.35">
      <c r="A1629" s="68" t="s">
        <v>832</v>
      </c>
      <c r="B1629" s="68" t="s">
        <v>63</v>
      </c>
      <c r="C1629" s="68" t="s">
        <v>45</v>
      </c>
      <c r="D1629" s="68" t="s">
        <v>57</v>
      </c>
      <c r="E1629" s="68" t="s">
        <v>67</v>
      </c>
      <c r="G1629" s="68" t="s">
        <v>14</v>
      </c>
      <c r="H1629" s="68" t="s">
        <v>20</v>
      </c>
      <c r="I1629" s="68" t="s">
        <v>18</v>
      </c>
      <c r="J1629" s="68">
        <v>298</v>
      </c>
      <c r="K1629" s="68">
        <v>4.4416326902196196E-9</v>
      </c>
      <c r="L1629" s="68">
        <v>3.1050985414365998E-9</v>
      </c>
      <c r="M1629" s="68">
        <v>3.19443221900397E-9</v>
      </c>
      <c r="N1629" s="68">
        <v>2.7870418411793501E-9</v>
      </c>
      <c r="O1629" s="68">
        <v>2.94779677527273E-9</v>
      </c>
      <c r="P1629" s="68">
        <v>3.0068710099466999E-9</v>
      </c>
      <c r="Q1629" s="68">
        <v>3.13690991681751E-9</v>
      </c>
      <c r="R1629" s="68">
        <v>3.40104095055983E-9</v>
      </c>
      <c r="S1629" s="68">
        <v>3.0574800000000001E-9</v>
      </c>
      <c r="T1629" s="68">
        <v>2.5806799999999998E-9</v>
      </c>
      <c r="U1629" s="68">
        <v>4.4372200000000001E-9</v>
      </c>
      <c r="V1629" s="68">
        <v>4.9557399999999997E-9</v>
      </c>
      <c r="W1629" s="68">
        <v>3.9365377717789499E-9</v>
      </c>
      <c r="X1629" s="68">
        <v>4.4447402184194603E-9</v>
      </c>
      <c r="Y1629" s="68">
        <v>3.66903787474996E-9</v>
      </c>
      <c r="Z1629" s="68">
        <v>6.0229677548343198E-9</v>
      </c>
      <c r="AA1629" s="68">
        <v>1.76994586558446E-8</v>
      </c>
      <c r="AB1629" s="68">
        <v>2.07423122893348E-8</v>
      </c>
      <c r="AC1629" s="68">
        <v>2.07763898237875E-8</v>
      </c>
      <c r="AD1629" s="68">
        <v>1.91952782090752E-8</v>
      </c>
      <c r="AE1629" s="68">
        <v>1.16125492844529E-8</v>
      </c>
      <c r="AF1629" s="68">
        <v>1.36124089692484E-8</v>
      </c>
      <c r="AG1629" s="68">
        <v>1.19600698357511E-8</v>
      </c>
      <c r="AH1629" s="68" t="s">
        <v>463</v>
      </c>
    </row>
    <row r="1630" spans="1:34" s="68" customFormat="1" ht="14.5" x14ac:dyDescent="0.35">
      <c r="A1630" s="68" t="s">
        <v>832</v>
      </c>
      <c r="B1630" s="68" t="s">
        <v>74</v>
      </c>
      <c r="C1630" s="68" t="s">
        <v>45</v>
      </c>
      <c r="D1630" s="68" t="s">
        <v>57</v>
      </c>
      <c r="E1630" s="68" t="s">
        <v>75</v>
      </c>
      <c r="G1630" s="68" t="s">
        <v>14</v>
      </c>
      <c r="H1630" s="68" t="s">
        <v>20</v>
      </c>
      <c r="I1630" s="68" t="s">
        <v>16</v>
      </c>
      <c r="J1630" s="68">
        <v>25</v>
      </c>
      <c r="K1630" s="68">
        <v>2.38142212877782E-4</v>
      </c>
      <c r="L1630" s="68">
        <v>2.2891508181482499E-4</v>
      </c>
      <c r="M1630" s="68">
        <v>2.1983885801106601E-4</v>
      </c>
      <c r="N1630" s="68">
        <v>1.5095651174920201E-4</v>
      </c>
      <c r="O1630" s="68">
        <v>1.4610724159925401E-4</v>
      </c>
      <c r="P1630" s="68">
        <v>1.34470373931707E-4</v>
      </c>
      <c r="Q1630" s="68">
        <v>1.32138555781839E-4</v>
      </c>
      <c r="R1630" s="68">
        <v>1.2809688145206099E-4</v>
      </c>
      <c r="S1630" s="68">
        <v>1.3545357377500001E-4</v>
      </c>
      <c r="T1630" s="68">
        <v>1.2005673775E-4</v>
      </c>
      <c r="U1630" s="68">
        <v>1.163537885E-4</v>
      </c>
      <c r="V1630" s="68">
        <v>1.107533052E-4</v>
      </c>
      <c r="W1630" s="68">
        <v>1.01546468906252E-4</v>
      </c>
      <c r="X1630" s="68">
        <v>1.15995783135604E-4</v>
      </c>
      <c r="Y1630" s="68">
        <v>1.19140987556012E-4</v>
      </c>
      <c r="Z1630" s="68">
        <v>1.1975710201813299E-4</v>
      </c>
      <c r="AA1630" s="68">
        <v>1.22529940075521E-4</v>
      </c>
      <c r="AB1630" s="68">
        <v>1.2523531789013499E-4</v>
      </c>
      <c r="AC1630" s="68">
        <v>1.2353664379725199E-4</v>
      </c>
      <c r="AD1630" s="68">
        <v>9.1018645101951894E-5</v>
      </c>
      <c r="AE1630" s="68">
        <v>8.2101078395263201E-5</v>
      </c>
      <c r="AF1630" s="68">
        <v>9.1058415280315704E-5</v>
      </c>
      <c r="AG1630" s="68">
        <v>9.2981958399333104E-5</v>
      </c>
      <c r="AH1630" s="68" t="s">
        <v>473</v>
      </c>
    </row>
    <row r="1631" spans="1:34" s="68" customFormat="1" ht="14.5" x14ac:dyDescent="0.35">
      <c r="A1631" s="68" t="s">
        <v>832</v>
      </c>
      <c r="B1631" s="68" t="s">
        <v>74</v>
      </c>
      <c r="C1631" s="68" t="s">
        <v>45</v>
      </c>
      <c r="D1631" s="68" t="s">
        <v>57</v>
      </c>
      <c r="E1631" s="68" t="s">
        <v>75</v>
      </c>
      <c r="G1631" s="68" t="s">
        <v>14</v>
      </c>
      <c r="H1631" s="68" t="s">
        <v>20</v>
      </c>
      <c r="I1631" s="68" t="s">
        <v>17</v>
      </c>
      <c r="J1631" s="68">
        <v>1</v>
      </c>
      <c r="K1631" s="68">
        <v>0.50505200507119996</v>
      </c>
      <c r="L1631" s="68">
        <v>0.48548310551287999</v>
      </c>
      <c r="M1631" s="68">
        <v>0.46623425006986902</v>
      </c>
      <c r="N1631" s="68">
        <v>0.32014857011770897</v>
      </c>
      <c r="O1631" s="68">
        <v>0.309864237983697</v>
      </c>
      <c r="P1631" s="68">
        <v>0.28518476903436502</v>
      </c>
      <c r="Q1631" s="68">
        <v>0.28023944910212401</v>
      </c>
      <c r="R1631" s="68">
        <v>0.271667866183531</v>
      </c>
      <c r="S1631" s="68">
        <v>0.28726993926201999</v>
      </c>
      <c r="T1631" s="68">
        <v>0.25461632942020002</v>
      </c>
      <c r="U1631" s="68">
        <v>0.2467631146508</v>
      </c>
      <c r="V1631" s="68">
        <v>0.23488560966815999</v>
      </c>
      <c r="W1631" s="68">
        <v>0.21535975125637999</v>
      </c>
      <c r="X1631" s="68">
        <v>0.24600385687398901</v>
      </c>
      <c r="Y1631" s="68">
        <v>0.25267420640879001</v>
      </c>
      <c r="Z1631" s="68">
        <v>0.25398086196005698</v>
      </c>
      <c r="AA1631" s="68">
        <v>0.25986149691216398</v>
      </c>
      <c r="AB1631" s="68">
        <v>0.265599062181398</v>
      </c>
      <c r="AC1631" s="68">
        <v>0.26199651416521202</v>
      </c>
      <c r="AD1631" s="68">
        <v>0.19303234253222001</v>
      </c>
      <c r="AE1631" s="68">
        <v>0.17411996706067401</v>
      </c>
      <c r="AF1631" s="68">
        <v>0.19311668712649399</v>
      </c>
      <c r="AG1631" s="68">
        <v>0.19719613737330599</v>
      </c>
      <c r="AH1631" s="68" t="s">
        <v>473</v>
      </c>
    </row>
    <row r="1632" spans="1:34" s="68" customFormat="1" ht="14.5" x14ac:dyDescent="0.35">
      <c r="A1632" s="68" t="s">
        <v>832</v>
      </c>
      <c r="B1632" s="68" t="s">
        <v>41</v>
      </c>
      <c r="C1632" s="68" t="s">
        <v>45</v>
      </c>
      <c r="D1632" s="68" t="s">
        <v>43</v>
      </c>
      <c r="E1632" s="68" t="s">
        <v>46</v>
      </c>
      <c r="G1632" s="68" t="s">
        <v>14</v>
      </c>
      <c r="H1632" s="68" t="s">
        <v>1416</v>
      </c>
      <c r="I1632" s="68" t="s">
        <v>16</v>
      </c>
      <c r="J1632" s="68">
        <v>25</v>
      </c>
      <c r="U1632" s="68">
        <v>3.7432358872143397E-12</v>
      </c>
      <c r="V1632" s="68">
        <v>2.4502423266875999E-12</v>
      </c>
      <c r="W1632" s="68">
        <v>5.1978457437602197E-12</v>
      </c>
      <c r="X1632" s="68">
        <v>2.6410846490872002E-10</v>
      </c>
      <c r="Y1632" s="68">
        <v>2.2294686839220799E-10</v>
      </c>
      <c r="Z1632" s="68">
        <v>2.7072202723622002E-10</v>
      </c>
      <c r="AA1632" s="68">
        <v>1.3728268621252139E-9</v>
      </c>
      <c r="AB1632" s="68">
        <v>1.036379185644544E-9</v>
      </c>
      <c r="AC1632" s="68">
        <v>1.5058489538081861E-9</v>
      </c>
      <c r="AD1632" s="68">
        <v>2.7392904520684599E-9</v>
      </c>
      <c r="AE1632" s="68">
        <v>2.3956147987570801E-9</v>
      </c>
      <c r="AF1632" s="68">
        <v>1.792514270439106E-9</v>
      </c>
      <c r="AG1632" s="68">
        <v>3.2685270369684001E-9</v>
      </c>
      <c r="AH1632" s="68" t="s">
        <v>1113</v>
      </c>
    </row>
    <row r="1633" spans="1:34" s="68" customFormat="1" ht="14.5" x14ac:dyDescent="0.35">
      <c r="A1633" s="68" t="s">
        <v>832</v>
      </c>
      <c r="B1633" s="68" t="s">
        <v>41</v>
      </c>
      <c r="C1633" s="68" t="s">
        <v>45</v>
      </c>
      <c r="D1633" s="68" t="s">
        <v>43</v>
      </c>
      <c r="E1633" s="68" t="s">
        <v>46</v>
      </c>
      <c r="G1633" s="68" t="s">
        <v>14</v>
      </c>
      <c r="H1633" s="68" t="s">
        <v>1417</v>
      </c>
      <c r="I1633" s="68" t="s">
        <v>16</v>
      </c>
      <c r="J1633" s="68">
        <v>25</v>
      </c>
      <c r="U1633" s="68">
        <v>9.3580897180358505E-12</v>
      </c>
      <c r="V1633" s="68">
        <v>6.1256058167189994E-12</v>
      </c>
      <c r="W1633" s="68">
        <v>1.299461435940055E-11</v>
      </c>
      <c r="X1633" s="68">
        <v>6.6027116227179999E-10</v>
      </c>
      <c r="Y1633" s="68">
        <v>5.5736717098052006E-10</v>
      </c>
      <c r="Z1633" s="68">
        <v>6.7680506809055005E-10</v>
      </c>
      <c r="AA1633" s="68">
        <v>3.4320671553130349E-9</v>
      </c>
      <c r="AB1633" s="68">
        <v>2.5909479641113598E-9</v>
      </c>
      <c r="AC1633" s="68">
        <v>3.7646223845204651E-9</v>
      </c>
      <c r="AD1633" s="68">
        <v>6.8482261301711511E-9</v>
      </c>
      <c r="AE1633" s="68">
        <v>5.9890369968927003E-9</v>
      </c>
      <c r="AF1633" s="68">
        <v>4.4812856760977648E-9</v>
      </c>
      <c r="AG1633" s="68">
        <v>8.1713175924210002E-9</v>
      </c>
      <c r="AH1633" s="68" t="s">
        <v>1113</v>
      </c>
    </row>
    <row r="1634" spans="1:34" s="68" customFormat="1" ht="14.5" x14ac:dyDescent="0.35">
      <c r="A1634" s="68" t="s">
        <v>832</v>
      </c>
      <c r="B1634" s="68" t="s">
        <v>41</v>
      </c>
      <c r="C1634" s="68" t="s">
        <v>45</v>
      </c>
      <c r="D1634" s="68" t="s">
        <v>43</v>
      </c>
      <c r="E1634" s="68" t="s">
        <v>46</v>
      </c>
      <c r="G1634" s="68" t="s">
        <v>14</v>
      </c>
      <c r="H1634" s="68" t="s">
        <v>1418</v>
      </c>
      <c r="I1634" s="68" t="s">
        <v>16</v>
      </c>
      <c r="J1634" s="68">
        <v>25</v>
      </c>
      <c r="U1634" s="68">
        <v>1.684456149246453E-11</v>
      </c>
      <c r="V1634" s="68">
        <v>1.1026090470094201E-11</v>
      </c>
      <c r="W1634" s="68">
        <v>2.3390305846920991E-11</v>
      </c>
      <c r="X1634" s="68">
        <v>1.1884880920892399E-9</v>
      </c>
      <c r="Y1634" s="68">
        <v>1.0032609077649361E-9</v>
      </c>
      <c r="Z1634" s="68">
        <v>1.21824912256299E-9</v>
      </c>
      <c r="AA1634" s="68">
        <v>6.1777208795634644E-9</v>
      </c>
      <c r="AB1634" s="68">
        <v>4.6637063354004478E-9</v>
      </c>
      <c r="AC1634" s="68">
        <v>6.7763202921368369E-9</v>
      </c>
      <c r="AD1634" s="68">
        <v>1.232680703430807E-8</v>
      </c>
      <c r="AE1634" s="68">
        <v>1.078026659440686E-8</v>
      </c>
      <c r="AF1634" s="68">
        <v>8.0663142169759764E-9</v>
      </c>
      <c r="AG1634" s="68">
        <v>1.47083716663578E-8</v>
      </c>
      <c r="AH1634" s="68" t="s">
        <v>1113</v>
      </c>
    </row>
    <row r="1635" spans="1:34" s="68" customFormat="1" ht="14.5" x14ac:dyDescent="0.35">
      <c r="A1635" s="68" t="s">
        <v>832</v>
      </c>
      <c r="B1635" s="68" t="s">
        <v>41</v>
      </c>
      <c r="C1635" s="68" t="s">
        <v>45</v>
      </c>
      <c r="D1635" s="68" t="s">
        <v>43</v>
      </c>
      <c r="E1635" s="68" t="s">
        <v>46</v>
      </c>
      <c r="G1635" s="68" t="s">
        <v>14</v>
      </c>
      <c r="H1635" s="68" t="s">
        <v>1419</v>
      </c>
      <c r="I1635" s="68" t="s">
        <v>16</v>
      </c>
      <c r="J1635" s="68">
        <v>25</v>
      </c>
      <c r="U1635" s="68">
        <v>1.8716179436071699E-10</v>
      </c>
      <c r="V1635" s="68">
        <v>1.2251211633437999E-10</v>
      </c>
      <c r="W1635" s="68">
        <v>2.5989228718801102E-10</v>
      </c>
      <c r="X1635" s="68">
        <v>1.3205423245435999E-8</v>
      </c>
      <c r="Y1635" s="68">
        <v>1.11473434196104E-8</v>
      </c>
      <c r="Z1635" s="68">
        <v>1.3536101361811001E-8</v>
      </c>
      <c r="AA1635" s="68">
        <v>6.8641343106260706E-8</v>
      </c>
      <c r="AB1635" s="68">
        <v>5.1818959282227202E-8</v>
      </c>
      <c r="AC1635" s="68">
        <v>7.5292447690409306E-8</v>
      </c>
      <c r="AD1635" s="68">
        <v>1.3696452260342301E-7</v>
      </c>
      <c r="AE1635" s="68">
        <v>1.19780739937854E-7</v>
      </c>
      <c r="AF1635" s="68">
        <v>8.9625713521955297E-8</v>
      </c>
      <c r="AG1635" s="68">
        <v>1.6342635184841999E-7</v>
      </c>
      <c r="AH1635" s="68" t="s">
        <v>1113</v>
      </c>
    </row>
    <row r="1636" spans="1:34" s="68" customFormat="1" ht="14.5" x14ac:dyDescent="0.35">
      <c r="A1636" s="68" t="s">
        <v>832</v>
      </c>
      <c r="B1636" s="68" t="s">
        <v>41</v>
      </c>
      <c r="C1636" s="68" t="s">
        <v>45</v>
      </c>
      <c r="D1636" s="68" t="s">
        <v>43</v>
      </c>
      <c r="E1636" s="68" t="s">
        <v>46</v>
      </c>
      <c r="G1636" s="68" t="s">
        <v>14</v>
      </c>
      <c r="H1636" s="68" t="s">
        <v>1420</v>
      </c>
      <c r="I1636" s="68" t="s">
        <v>16</v>
      </c>
      <c r="J1636" s="68">
        <v>25</v>
      </c>
      <c r="U1636" s="68">
        <v>1.8716179436071699E-10</v>
      </c>
      <c r="V1636" s="68">
        <v>1.2251211633437999E-10</v>
      </c>
      <c r="W1636" s="68">
        <v>2.5989228718801102E-10</v>
      </c>
      <c r="X1636" s="68">
        <v>1.3205423245435999E-8</v>
      </c>
      <c r="Y1636" s="68">
        <v>1.11473434196104E-8</v>
      </c>
      <c r="Z1636" s="68">
        <v>1.3536101361811001E-8</v>
      </c>
      <c r="AA1636" s="68">
        <v>6.8641343106260706E-8</v>
      </c>
      <c r="AB1636" s="68">
        <v>5.1818959282227202E-8</v>
      </c>
      <c r="AC1636" s="68">
        <v>7.5292447690409306E-8</v>
      </c>
      <c r="AD1636" s="68">
        <v>1.3696452260342301E-7</v>
      </c>
      <c r="AE1636" s="68">
        <v>1.19780739937854E-7</v>
      </c>
      <c r="AF1636" s="68">
        <v>8.9625713521955297E-8</v>
      </c>
      <c r="AG1636" s="68">
        <v>1.6342635184841999E-7</v>
      </c>
      <c r="AH1636" s="68" t="s">
        <v>1113</v>
      </c>
    </row>
    <row r="1637" spans="1:34" s="68" customFormat="1" ht="14.5" x14ac:dyDescent="0.35">
      <c r="A1637" s="68" t="s">
        <v>832</v>
      </c>
      <c r="B1637" s="68" t="s">
        <v>74</v>
      </c>
      <c r="C1637" s="68" t="s">
        <v>45</v>
      </c>
      <c r="D1637" s="68" t="s">
        <v>57</v>
      </c>
      <c r="E1637" s="68" t="s">
        <v>75</v>
      </c>
      <c r="G1637" s="68" t="s">
        <v>14</v>
      </c>
      <c r="H1637" s="68" t="s">
        <v>20</v>
      </c>
      <c r="I1637" s="68" t="s">
        <v>18</v>
      </c>
      <c r="J1637" s="68">
        <v>298</v>
      </c>
      <c r="K1637" s="68">
        <v>2.8386551775031599E-4</v>
      </c>
      <c r="L1637" s="68">
        <v>2.72866777523271E-4</v>
      </c>
      <c r="M1637" s="68">
        <v>2.6204791874919099E-4</v>
      </c>
      <c r="N1637" s="68">
        <v>1.7994016200504901E-4</v>
      </c>
      <c r="O1637" s="68">
        <v>1.7415983198631099E-4</v>
      </c>
      <c r="P1637" s="68">
        <v>1.6028868572659499E-4</v>
      </c>
      <c r="Q1637" s="68">
        <v>1.57509158491952E-4</v>
      </c>
      <c r="R1637" s="68">
        <v>1.52691482690857E-4</v>
      </c>
      <c r="S1637" s="68">
        <v>1.6146065993980001E-4</v>
      </c>
      <c r="T1637" s="68">
        <v>1.43107631398E-4</v>
      </c>
      <c r="U1637" s="68">
        <v>1.3869371589200001E-4</v>
      </c>
      <c r="V1637" s="68">
        <v>1.320179397984E-4</v>
      </c>
      <c r="W1637" s="68">
        <v>1.21043390936253E-4</v>
      </c>
      <c r="X1637" s="68">
        <v>1.3826697349764001E-4</v>
      </c>
      <c r="Y1637" s="68">
        <v>1.4201605716676599E-4</v>
      </c>
      <c r="Z1637" s="68">
        <v>1.4275046560561499E-4</v>
      </c>
      <c r="AA1637" s="68">
        <v>1.4605568857002101E-4</v>
      </c>
      <c r="AB1637" s="68">
        <v>1.4928049892504099E-4</v>
      </c>
      <c r="AC1637" s="68">
        <v>1.47255679406324E-4</v>
      </c>
      <c r="AD1637" s="68">
        <v>1.0849422496152699E-4</v>
      </c>
      <c r="AE1637" s="68">
        <v>9.7864485447153799E-5</v>
      </c>
      <c r="AF1637" s="68">
        <v>1.0854163101413601E-4</v>
      </c>
      <c r="AG1637" s="68">
        <v>1.1083449441200501E-4</v>
      </c>
      <c r="AH1637" s="68" t="s">
        <v>473</v>
      </c>
    </row>
    <row r="1638" spans="1:34" s="68" customFormat="1" ht="14.5" x14ac:dyDescent="0.35">
      <c r="A1638" s="68" t="s">
        <v>832</v>
      </c>
      <c r="B1638" s="68" t="s">
        <v>41</v>
      </c>
      <c r="C1638" s="68" t="s">
        <v>45</v>
      </c>
      <c r="D1638" s="68" t="s">
        <v>43</v>
      </c>
      <c r="E1638" s="68" t="s">
        <v>46</v>
      </c>
      <c r="G1638" s="68" t="s">
        <v>14</v>
      </c>
      <c r="H1638" s="68" t="s">
        <v>1416</v>
      </c>
      <c r="I1638" s="68" t="s">
        <v>18</v>
      </c>
      <c r="J1638" s="68">
        <v>298</v>
      </c>
      <c r="U1638" s="68">
        <v>8.9238743551189803E-12</v>
      </c>
      <c r="V1638" s="68">
        <v>5.8413777068232414E-12</v>
      </c>
      <c r="W1638" s="68">
        <v>1.229642103092286E-11</v>
      </c>
      <c r="X1638" s="68">
        <v>6.2907884850985399E-10</v>
      </c>
      <c r="Y1638" s="68">
        <v>5.3133259192139407E-10</v>
      </c>
      <c r="Z1638" s="68">
        <v>6.4540131293115008E-10</v>
      </c>
      <c r="AA1638" s="68">
        <v>3.2728192393065201E-9</v>
      </c>
      <c r="AB1638" s="68">
        <v>2.4707279785765999E-9</v>
      </c>
      <c r="AC1638" s="68">
        <v>3.5899439058787202E-9</v>
      </c>
      <c r="AD1638" s="68">
        <v>6.5304684377312001E-9</v>
      </c>
      <c r="AE1638" s="68">
        <v>5.711145680236861E-9</v>
      </c>
      <c r="AF1638" s="68">
        <v>4.2733540207268399E-9</v>
      </c>
      <c r="AG1638" s="68">
        <v>7.7921684561326603E-9</v>
      </c>
      <c r="AH1638" s="68" t="s">
        <v>1113</v>
      </c>
    </row>
    <row r="1639" spans="1:34" s="68" customFormat="1" ht="14.5" x14ac:dyDescent="0.35">
      <c r="A1639" s="68" t="s">
        <v>832</v>
      </c>
      <c r="B1639" s="68" t="s">
        <v>41</v>
      </c>
      <c r="C1639" s="68" t="s">
        <v>45</v>
      </c>
      <c r="D1639" s="68" t="s">
        <v>43</v>
      </c>
      <c r="E1639" s="68" t="s">
        <v>46</v>
      </c>
      <c r="G1639" s="68" t="s">
        <v>14</v>
      </c>
      <c r="H1639" s="68" t="s">
        <v>1417</v>
      </c>
      <c r="I1639" s="68" t="s">
        <v>18</v>
      </c>
      <c r="J1639" s="68">
        <v>298</v>
      </c>
      <c r="U1639" s="68">
        <v>2.2309685887797449E-11</v>
      </c>
      <c r="V1639" s="68">
        <v>1.4603444267058099E-11</v>
      </c>
      <c r="W1639" s="68">
        <v>3.0741052577307149E-11</v>
      </c>
      <c r="X1639" s="68">
        <v>1.572697121274635E-9</v>
      </c>
      <c r="Y1639" s="68">
        <v>1.3283314798034849E-9</v>
      </c>
      <c r="Z1639" s="68">
        <v>1.613503282327875E-9</v>
      </c>
      <c r="AA1639" s="68">
        <v>8.1820480982662994E-9</v>
      </c>
      <c r="AB1639" s="68">
        <v>6.1768199464415006E-9</v>
      </c>
      <c r="AC1639" s="68">
        <v>8.9748597646968009E-9</v>
      </c>
      <c r="AD1639" s="68">
        <v>1.6326171094327999E-8</v>
      </c>
      <c r="AE1639" s="68">
        <v>1.4277864200592151E-8</v>
      </c>
      <c r="AF1639" s="68">
        <v>1.0683385051817101E-8</v>
      </c>
      <c r="AG1639" s="68">
        <v>1.9480421140331649E-8</v>
      </c>
      <c r="AH1639" s="68" t="s">
        <v>1113</v>
      </c>
    </row>
    <row r="1640" spans="1:34" s="68" customFormat="1" ht="14.5" x14ac:dyDescent="0.35">
      <c r="A1640" s="68" t="s">
        <v>832</v>
      </c>
      <c r="B1640" s="68" t="s">
        <v>41</v>
      </c>
      <c r="C1640" s="68" t="s">
        <v>45</v>
      </c>
      <c r="D1640" s="68" t="s">
        <v>43</v>
      </c>
      <c r="E1640" s="68" t="s">
        <v>46</v>
      </c>
      <c r="G1640" s="68" t="s">
        <v>14</v>
      </c>
      <c r="H1640" s="68" t="s">
        <v>1418</v>
      </c>
      <c r="I1640" s="68" t="s">
        <v>18</v>
      </c>
      <c r="J1640" s="68">
        <v>298</v>
      </c>
      <c r="U1640" s="68">
        <v>4.0157434598035413E-11</v>
      </c>
      <c r="V1640" s="68">
        <v>2.6286199680704581E-11</v>
      </c>
      <c r="W1640" s="68">
        <v>5.5333894639152873E-11</v>
      </c>
      <c r="X1640" s="68">
        <v>2.8308548182943432E-9</v>
      </c>
      <c r="Y1640" s="68">
        <v>2.3909966636462731E-9</v>
      </c>
      <c r="Z1640" s="68">
        <v>2.9043059081901752E-9</v>
      </c>
      <c r="AA1640" s="68">
        <v>1.472768657687934E-8</v>
      </c>
      <c r="AB1640" s="68">
        <v>1.11182759035947E-8</v>
      </c>
      <c r="AC1640" s="68">
        <v>1.6154747576454241E-8</v>
      </c>
      <c r="AD1640" s="68">
        <v>2.93871079697904E-8</v>
      </c>
      <c r="AE1640" s="68">
        <v>2.5700155561065871E-8</v>
      </c>
      <c r="AF1640" s="68">
        <v>1.9230093093270779E-8</v>
      </c>
      <c r="AG1640" s="68">
        <v>3.5064758052596973E-8</v>
      </c>
      <c r="AH1640" s="68" t="s">
        <v>1113</v>
      </c>
    </row>
    <row r="1641" spans="1:34" s="68" customFormat="1" ht="14.5" x14ac:dyDescent="0.35">
      <c r="A1641" s="68" t="s">
        <v>832</v>
      </c>
      <c r="B1641" s="68" t="s">
        <v>41</v>
      </c>
      <c r="C1641" s="68" t="s">
        <v>45</v>
      </c>
      <c r="D1641" s="68" t="s">
        <v>43</v>
      </c>
      <c r="E1641" s="68" t="s">
        <v>46</v>
      </c>
      <c r="G1641" s="68" t="s">
        <v>14</v>
      </c>
      <c r="H1641" s="68" t="s">
        <v>1419</v>
      </c>
      <c r="I1641" s="68" t="s">
        <v>18</v>
      </c>
      <c r="J1641" s="68">
        <v>298</v>
      </c>
      <c r="U1641" s="68">
        <v>4.4619371775594902E-10</v>
      </c>
      <c r="V1641" s="68">
        <v>2.9206888534116201E-10</v>
      </c>
      <c r="W1641" s="68">
        <v>6.1482105154614302E-10</v>
      </c>
      <c r="X1641" s="68">
        <v>3.14539424254927E-8</v>
      </c>
      <c r="Y1641" s="68">
        <v>2.6566629596069701E-8</v>
      </c>
      <c r="Z1641" s="68">
        <v>3.2270065646557502E-8</v>
      </c>
      <c r="AA1641" s="68">
        <v>1.6364096196532599E-7</v>
      </c>
      <c r="AB1641" s="68">
        <v>1.2353639892883001E-7</v>
      </c>
      <c r="AC1641" s="68">
        <v>1.79497195293936E-7</v>
      </c>
      <c r="AD1641" s="68">
        <v>3.2652342188656001E-7</v>
      </c>
      <c r="AE1641" s="68">
        <v>2.8555728401184302E-7</v>
      </c>
      <c r="AF1641" s="68">
        <v>2.1366770103634201E-7</v>
      </c>
      <c r="AG1641" s="68">
        <v>3.8960842280663302E-7</v>
      </c>
      <c r="AH1641" s="68" t="s">
        <v>1113</v>
      </c>
    </row>
    <row r="1642" spans="1:34" s="68" customFormat="1" ht="14.5" x14ac:dyDescent="0.35">
      <c r="A1642" s="68" t="s">
        <v>832</v>
      </c>
      <c r="B1642" s="68" t="s">
        <v>41</v>
      </c>
      <c r="C1642" s="68" t="s">
        <v>45</v>
      </c>
      <c r="D1642" s="68" t="s">
        <v>43</v>
      </c>
      <c r="E1642" s="68" t="s">
        <v>46</v>
      </c>
      <c r="G1642" s="68" t="s">
        <v>14</v>
      </c>
      <c r="H1642" s="68" t="s">
        <v>1420</v>
      </c>
      <c r="I1642" s="68" t="s">
        <v>18</v>
      </c>
      <c r="J1642" s="68">
        <v>298</v>
      </c>
      <c r="U1642" s="68">
        <v>4.4619371775594902E-10</v>
      </c>
      <c r="V1642" s="68">
        <v>2.9206888534116201E-10</v>
      </c>
      <c r="W1642" s="68">
        <v>6.1482105154614302E-10</v>
      </c>
      <c r="X1642" s="68">
        <v>3.14539424254927E-8</v>
      </c>
      <c r="Y1642" s="68">
        <v>2.6566629596069701E-8</v>
      </c>
      <c r="Z1642" s="68">
        <v>3.2270065646557502E-8</v>
      </c>
      <c r="AA1642" s="68">
        <v>1.6364096196532599E-7</v>
      </c>
      <c r="AB1642" s="68">
        <v>1.2353639892883001E-7</v>
      </c>
      <c r="AC1642" s="68">
        <v>1.79497195293936E-7</v>
      </c>
      <c r="AD1642" s="68">
        <v>3.2652342188656001E-7</v>
      </c>
      <c r="AE1642" s="68">
        <v>2.8555728401184302E-7</v>
      </c>
      <c r="AF1642" s="68">
        <v>2.1366770103634201E-7</v>
      </c>
      <c r="AG1642" s="68">
        <v>3.8960842280663302E-7</v>
      </c>
      <c r="AH1642" s="68" t="s">
        <v>1113</v>
      </c>
    </row>
    <row r="1643" spans="1:34" s="68" customFormat="1" ht="14.5" x14ac:dyDescent="0.35">
      <c r="A1643" s="68" t="s">
        <v>832</v>
      </c>
      <c r="B1643" s="68" t="s">
        <v>307</v>
      </c>
      <c r="C1643" s="68" t="s">
        <v>45</v>
      </c>
      <c r="D1643" s="68" t="s">
        <v>57</v>
      </c>
      <c r="E1643" s="68" t="s">
        <v>298</v>
      </c>
      <c r="F1643" s="68" t="s">
        <v>167</v>
      </c>
      <c r="G1643" s="68" t="s">
        <v>168</v>
      </c>
      <c r="H1643" s="68" t="s">
        <v>169</v>
      </c>
      <c r="I1643" s="68" t="s">
        <v>16</v>
      </c>
      <c r="J1643" s="68">
        <v>25</v>
      </c>
      <c r="K1643" s="68">
        <v>2.7704606579999997E-4</v>
      </c>
      <c r="L1643" s="68">
        <v>1.852051068E-4</v>
      </c>
      <c r="M1643" s="68">
        <v>5.4232766973000001E-5</v>
      </c>
      <c r="N1643" s="68">
        <v>1.4271878181438801E-4</v>
      </c>
      <c r="O1643" s="68">
        <v>1.34687244390846E-4</v>
      </c>
      <c r="P1643" s="68">
        <v>1.6336591440162899E-4</v>
      </c>
      <c r="Q1643" s="68">
        <v>1.6356795491823499E-4</v>
      </c>
      <c r="R1643" s="68">
        <v>1.25231312109057E-4</v>
      </c>
      <c r="S1643" s="68">
        <v>1.16522226129057E-4</v>
      </c>
      <c r="T1643" s="68">
        <v>1.38096780249057E-4</v>
      </c>
      <c r="U1643" s="68">
        <v>1.3045246356905701E-4</v>
      </c>
      <c r="V1643" s="68">
        <v>1.45409319708375E-4</v>
      </c>
      <c r="W1643" s="68">
        <v>1.2961488695921301E-4</v>
      </c>
      <c r="X1643" s="68">
        <v>1.75420738652602E-4</v>
      </c>
      <c r="Y1643" s="68">
        <v>4.4066284305577702E-4</v>
      </c>
      <c r="Z1643" s="68">
        <v>1.3310329229879601E-4</v>
      </c>
      <c r="AA1643" s="68">
        <v>1.3840857690934001E-4</v>
      </c>
      <c r="AB1643" s="68">
        <v>1.09563662990698E-3</v>
      </c>
      <c r="AC1643" s="68">
        <v>1.25127797334941E-3</v>
      </c>
      <c r="AD1643" s="68">
        <v>8.1650214317962699E-4</v>
      </c>
      <c r="AE1643" s="68">
        <v>6.8892868600874298E-4</v>
      </c>
      <c r="AF1643" s="68">
        <v>6.6856094209414099E-4</v>
      </c>
      <c r="AG1643" s="68">
        <v>1.0684571915238099E-3</v>
      </c>
      <c r="AH1643" s="68" t="s">
        <v>710</v>
      </c>
    </row>
    <row r="1644" spans="1:34" s="68" customFormat="1" ht="14.5" x14ac:dyDescent="0.35">
      <c r="A1644" s="68" t="s">
        <v>832</v>
      </c>
      <c r="B1644" s="68" t="s">
        <v>41</v>
      </c>
      <c r="C1644" s="68" t="s">
        <v>45</v>
      </c>
      <c r="D1644" s="68" t="s">
        <v>43</v>
      </c>
      <c r="E1644" s="68" t="s">
        <v>46</v>
      </c>
      <c r="G1644" s="68" t="s">
        <v>14</v>
      </c>
      <c r="H1644" s="68" t="s">
        <v>1421</v>
      </c>
      <c r="I1644" s="68" t="s">
        <v>16</v>
      </c>
      <c r="J1644" s="68">
        <v>25</v>
      </c>
      <c r="K1644" s="68">
        <v>2.0674500000000001E-8</v>
      </c>
      <c r="N1644" s="68">
        <v>8.5649999999999993E-9</v>
      </c>
      <c r="O1644" s="68">
        <v>5.0791365000000207E-8</v>
      </c>
      <c r="P1644" s="68">
        <v>5.7603585000000199E-8</v>
      </c>
      <c r="AH1644" s="68" t="s">
        <v>436</v>
      </c>
    </row>
    <row r="1645" spans="1:34" s="68" customFormat="1" ht="14.5" x14ac:dyDescent="0.35">
      <c r="A1645" s="68" t="s">
        <v>832</v>
      </c>
      <c r="B1645" s="68" t="s">
        <v>41</v>
      </c>
      <c r="C1645" s="68" t="s">
        <v>45</v>
      </c>
      <c r="D1645" s="68" t="s">
        <v>43</v>
      </c>
      <c r="E1645" s="68" t="s">
        <v>46</v>
      </c>
      <c r="G1645" s="68" t="s">
        <v>14</v>
      </c>
      <c r="H1645" s="68" t="s">
        <v>1422</v>
      </c>
      <c r="I1645" s="68" t="s">
        <v>16</v>
      </c>
      <c r="J1645" s="68">
        <v>25</v>
      </c>
      <c r="K1645" s="68">
        <v>5.1686249999999997E-8</v>
      </c>
      <c r="N1645" s="68">
        <v>2.1412500000000001E-8</v>
      </c>
      <c r="O1645" s="68">
        <v>1.269784125000005E-7</v>
      </c>
      <c r="P1645" s="68">
        <v>1.440089625000005E-7</v>
      </c>
      <c r="AH1645" s="68" t="s">
        <v>436</v>
      </c>
    </row>
    <row r="1646" spans="1:34" s="68" customFormat="1" ht="14.5" x14ac:dyDescent="0.35">
      <c r="A1646" s="68" t="s">
        <v>832</v>
      </c>
      <c r="B1646" s="68" t="s">
        <v>41</v>
      </c>
      <c r="C1646" s="68" t="s">
        <v>45</v>
      </c>
      <c r="D1646" s="68" t="s">
        <v>43</v>
      </c>
      <c r="E1646" s="68" t="s">
        <v>46</v>
      </c>
      <c r="G1646" s="68" t="s">
        <v>14</v>
      </c>
      <c r="H1646" s="68" t="s">
        <v>1423</v>
      </c>
      <c r="I1646" s="68" t="s">
        <v>16</v>
      </c>
      <c r="J1646" s="68">
        <v>25</v>
      </c>
      <c r="K1646" s="68">
        <v>9.3035249999999993E-8</v>
      </c>
      <c r="N1646" s="68">
        <v>3.8542500000000003E-8</v>
      </c>
      <c r="O1646" s="68">
        <v>2.2856114250000089E-7</v>
      </c>
      <c r="P1646" s="68">
        <v>2.5921613250000091E-7</v>
      </c>
      <c r="AH1646" s="68" t="s">
        <v>436</v>
      </c>
    </row>
    <row r="1647" spans="1:34" s="68" customFormat="1" ht="14.5" x14ac:dyDescent="0.35">
      <c r="A1647" s="68" t="s">
        <v>832</v>
      </c>
      <c r="B1647" s="68" t="s">
        <v>41</v>
      </c>
      <c r="C1647" s="68" t="s">
        <v>45</v>
      </c>
      <c r="D1647" s="68" t="s">
        <v>43</v>
      </c>
      <c r="E1647" s="68" t="s">
        <v>46</v>
      </c>
      <c r="G1647" s="68" t="s">
        <v>14</v>
      </c>
      <c r="H1647" s="68" t="s">
        <v>1424</v>
      </c>
      <c r="I1647" s="68" t="s">
        <v>16</v>
      </c>
      <c r="J1647" s="68">
        <v>25</v>
      </c>
      <c r="K1647" s="68">
        <v>1.033725E-6</v>
      </c>
      <c r="N1647" s="68">
        <v>4.2824999999999999E-7</v>
      </c>
      <c r="O1647" s="68">
        <v>2.5395682500000102E-6</v>
      </c>
      <c r="P1647" s="68">
        <v>2.88017925000001E-6</v>
      </c>
      <c r="AH1647" s="68" t="s">
        <v>436</v>
      </c>
    </row>
    <row r="1648" spans="1:34" s="68" customFormat="1" ht="14.5" x14ac:dyDescent="0.35">
      <c r="A1648" s="68" t="s">
        <v>832</v>
      </c>
      <c r="B1648" s="68" t="s">
        <v>41</v>
      </c>
      <c r="C1648" s="68" t="s">
        <v>45</v>
      </c>
      <c r="D1648" s="68" t="s">
        <v>43</v>
      </c>
      <c r="E1648" s="68" t="s">
        <v>46</v>
      </c>
      <c r="G1648" s="68" t="s">
        <v>14</v>
      </c>
      <c r="H1648" s="68" t="s">
        <v>1425</v>
      </c>
      <c r="I1648" s="68" t="s">
        <v>16</v>
      </c>
      <c r="J1648" s="68">
        <v>25</v>
      </c>
      <c r="K1648" s="68">
        <v>1.033725E-6</v>
      </c>
      <c r="N1648" s="68">
        <v>4.2824999999999999E-7</v>
      </c>
      <c r="O1648" s="68">
        <v>2.5395682500000102E-6</v>
      </c>
      <c r="P1648" s="68">
        <v>2.88017925000001E-6</v>
      </c>
      <c r="AH1648" s="68" t="s">
        <v>436</v>
      </c>
    </row>
    <row r="1649" spans="1:34" s="68" customFormat="1" ht="14.5" x14ac:dyDescent="0.35">
      <c r="A1649" s="68" t="s">
        <v>832</v>
      </c>
      <c r="B1649" s="68" t="s">
        <v>86</v>
      </c>
      <c r="C1649" s="68" t="s">
        <v>45</v>
      </c>
      <c r="D1649" s="68" t="s">
        <v>57</v>
      </c>
      <c r="E1649" s="68" t="s">
        <v>87</v>
      </c>
      <c r="F1649" s="68" t="s">
        <v>88</v>
      </c>
      <c r="G1649" s="68" t="s">
        <v>14</v>
      </c>
      <c r="H1649" s="68" t="s">
        <v>20</v>
      </c>
      <c r="I1649" s="68" t="s">
        <v>16</v>
      </c>
      <c r="J1649" s="68">
        <v>25</v>
      </c>
      <c r="K1649" s="68">
        <v>2.84176552688296E-5</v>
      </c>
      <c r="L1649" s="68">
        <v>2.29955477699277E-5</v>
      </c>
      <c r="M1649" s="68">
        <v>2.0670779625863701E-5</v>
      </c>
      <c r="N1649" s="68">
        <v>2.2183355092182001E-5</v>
      </c>
      <c r="O1649" s="68">
        <v>2.3022273831718501E-5</v>
      </c>
      <c r="P1649" s="68">
        <v>2.1505443563314999E-5</v>
      </c>
      <c r="Q1649" s="68">
        <v>1.7915763706487099E-5</v>
      </c>
      <c r="R1649" s="68">
        <v>1.60804441560559E-5</v>
      </c>
      <c r="S1649" s="68">
        <v>1.28875725E-5</v>
      </c>
      <c r="T1649" s="68">
        <v>1.00565857E-5</v>
      </c>
      <c r="U1649" s="68">
        <v>8.6560552249999997E-6</v>
      </c>
      <c r="V1649" s="68">
        <v>8.2143255499999992E-6</v>
      </c>
      <c r="W1649" s="68">
        <v>7.1452775195743903E-6</v>
      </c>
      <c r="X1649" s="68">
        <v>6.8813881190197203E-6</v>
      </c>
      <c r="Y1649" s="68">
        <v>6.3909157730498399E-6</v>
      </c>
      <c r="Z1649" s="68">
        <v>6.87065469781225E-6</v>
      </c>
      <c r="AA1649" s="68">
        <v>6.7786596396624702E-6</v>
      </c>
      <c r="AB1649" s="68">
        <v>6.4254751815431296E-6</v>
      </c>
      <c r="AC1649" s="68">
        <v>5.7419696344532397E-6</v>
      </c>
      <c r="AD1649" s="68">
        <v>5.8769975927178896E-6</v>
      </c>
      <c r="AE1649" s="68">
        <v>4.8532068807045899E-6</v>
      </c>
      <c r="AF1649" s="68">
        <v>5.0574591445635296E-6</v>
      </c>
      <c r="AG1649" s="68">
        <v>5.18926405215019E-6</v>
      </c>
      <c r="AH1649" s="68" t="s">
        <v>481</v>
      </c>
    </row>
    <row r="1650" spans="1:34" s="68" customFormat="1" ht="14.5" x14ac:dyDescent="0.35">
      <c r="A1650" s="68" t="s">
        <v>832</v>
      </c>
      <c r="B1650" s="68" t="s">
        <v>41</v>
      </c>
      <c r="C1650" s="68" t="s">
        <v>45</v>
      </c>
      <c r="D1650" s="68" t="s">
        <v>43</v>
      </c>
      <c r="E1650" s="68" t="s">
        <v>46</v>
      </c>
      <c r="G1650" s="68" t="s">
        <v>14</v>
      </c>
      <c r="H1650" s="68" t="s">
        <v>1421</v>
      </c>
      <c r="I1650" s="68" t="s">
        <v>17</v>
      </c>
      <c r="J1650" s="68">
        <v>1</v>
      </c>
      <c r="K1650" s="68">
        <v>2.0702066E-5</v>
      </c>
      <c r="N1650" s="68">
        <v>8.5764200000000011E-6</v>
      </c>
      <c r="O1650" s="68">
        <v>5.08590868200002E-5</v>
      </c>
      <c r="P1650" s="68">
        <v>5.7680389780000197E-5</v>
      </c>
      <c r="AH1650" s="68" t="s">
        <v>436</v>
      </c>
    </row>
    <row r="1651" spans="1:34" s="68" customFormat="1" ht="14.5" x14ac:dyDescent="0.35">
      <c r="A1651" s="68" t="s">
        <v>832</v>
      </c>
      <c r="B1651" s="68" t="s">
        <v>41</v>
      </c>
      <c r="C1651" s="68" t="s">
        <v>45</v>
      </c>
      <c r="D1651" s="68" t="s">
        <v>43</v>
      </c>
      <c r="E1651" s="68" t="s">
        <v>46</v>
      </c>
      <c r="G1651" s="68" t="s">
        <v>14</v>
      </c>
      <c r="H1651" s="68" t="s">
        <v>1422</v>
      </c>
      <c r="I1651" s="68" t="s">
        <v>17</v>
      </c>
      <c r="J1651" s="68">
        <v>1</v>
      </c>
      <c r="K1651" s="68">
        <v>5.1755165E-5</v>
      </c>
      <c r="N1651" s="68">
        <v>2.144105E-5</v>
      </c>
      <c r="O1651" s="68">
        <v>1.2714771705000049E-4</v>
      </c>
      <c r="P1651" s="68">
        <v>1.4420097445000049E-4</v>
      </c>
      <c r="AH1651" s="68" t="s">
        <v>436</v>
      </c>
    </row>
    <row r="1652" spans="1:34" s="68" customFormat="1" ht="14.5" x14ac:dyDescent="0.35">
      <c r="A1652" s="68" t="s">
        <v>832</v>
      </c>
      <c r="B1652" s="68" t="s">
        <v>41</v>
      </c>
      <c r="C1652" s="68" t="s">
        <v>45</v>
      </c>
      <c r="D1652" s="68" t="s">
        <v>43</v>
      </c>
      <c r="E1652" s="68" t="s">
        <v>46</v>
      </c>
      <c r="G1652" s="68" t="s">
        <v>14</v>
      </c>
      <c r="H1652" s="68" t="s">
        <v>1423</v>
      </c>
      <c r="I1652" s="68" t="s">
        <v>17</v>
      </c>
      <c r="J1652" s="68">
        <v>1</v>
      </c>
      <c r="K1652" s="68">
        <v>9.3159296999999999E-5</v>
      </c>
      <c r="N1652" s="68">
        <v>3.8593890000000003E-5</v>
      </c>
      <c r="O1652" s="68">
        <v>2.2886589069000089E-4</v>
      </c>
      <c r="P1652" s="68">
        <v>2.5956175401000092E-4</v>
      </c>
      <c r="AH1652" s="68" t="s">
        <v>436</v>
      </c>
    </row>
    <row r="1653" spans="1:34" s="68" customFormat="1" ht="14.5" x14ac:dyDescent="0.35">
      <c r="A1653" s="68" t="s">
        <v>832</v>
      </c>
      <c r="B1653" s="68" t="s">
        <v>41</v>
      </c>
      <c r="C1653" s="68" t="s">
        <v>45</v>
      </c>
      <c r="D1653" s="68" t="s">
        <v>43</v>
      </c>
      <c r="E1653" s="68" t="s">
        <v>46</v>
      </c>
      <c r="G1653" s="68" t="s">
        <v>14</v>
      </c>
      <c r="H1653" s="68" t="s">
        <v>1424</v>
      </c>
      <c r="I1653" s="68" t="s">
        <v>17</v>
      </c>
      <c r="J1653" s="68">
        <v>1</v>
      </c>
      <c r="K1653" s="68">
        <v>1.0351033E-3</v>
      </c>
      <c r="N1653" s="68">
        <v>4.2882100000000002E-4</v>
      </c>
      <c r="O1653" s="68">
        <v>2.54295434100001E-3</v>
      </c>
      <c r="P1653" s="68">
        <v>2.88401948900001E-3</v>
      </c>
      <c r="AH1653" s="68" t="s">
        <v>436</v>
      </c>
    </row>
    <row r="1654" spans="1:34" s="68" customFormat="1" ht="14.5" x14ac:dyDescent="0.35">
      <c r="A1654" s="68" t="s">
        <v>832</v>
      </c>
      <c r="B1654" s="68" t="s">
        <v>41</v>
      </c>
      <c r="C1654" s="68" t="s">
        <v>45</v>
      </c>
      <c r="D1654" s="68" t="s">
        <v>43</v>
      </c>
      <c r="E1654" s="68" t="s">
        <v>46</v>
      </c>
      <c r="G1654" s="68" t="s">
        <v>14</v>
      </c>
      <c r="H1654" s="68" t="s">
        <v>1425</v>
      </c>
      <c r="I1654" s="68" t="s">
        <v>17</v>
      </c>
      <c r="J1654" s="68">
        <v>1</v>
      </c>
      <c r="K1654" s="68">
        <v>1.0351033E-3</v>
      </c>
      <c r="N1654" s="68">
        <v>4.2882100000000002E-4</v>
      </c>
      <c r="O1654" s="68">
        <v>2.54295434100001E-3</v>
      </c>
      <c r="P1654" s="68">
        <v>2.88401948900001E-3</v>
      </c>
      <c r="AH1654" s="68" t="s">
        <v>436</v>
      </c>
    </row>
    <row r="1655" spans="1:34" s="68" customFormat="1" ht="14.5" x14ac:dyDescent="0.35">
      <c r="A1655" s="68" t="s">
        <v>832</v>
      </c>
      <c r="B1655" s="68" t="s">
        <v>86</v>
      </c>
      <c r="C1655" s="68" t="s">
        <v>45</v>
      </c>
      <c r="D1655" s="68" t="s">
        <v>57</v>
      </c>
      <c r="E1655" s="68" t="s">
        <v>87</v>
      </c>
      <c r="F1655" s="68" t="s">
        <v>88</v>
      </c>
      <c r="G1655" s="68" t="s">
        <v>14</v>
      </c>
      <c r="H1655" s="68" t="s">
        <v>20</v>
      </c>
      <c r="I1655" s="68" t="s">
        <v>17</v>
      </c>
      <c r="J1655" s="68">
        <v>1</v>
      </c>
      <c r="K1655" s="68">
        <v>6.0268163294133897E-2</v>
      </c>
      <c r="L1655" s="68">
        <v>4.8768957710462697E-2</v>
      </c>
      <c r="M1655" s="68">
        <v>4.3838589430531698E-2</v>
      </c>
      <c r="N1655" s="68">
        <v>4.7046459479499599E-2</v>
      </c>
      <c r="O1655" s="68">
        <v>4.88256383423087E-2</v>
      </c>
      <c r="P1655" s="68">
        <v>4.56087447090784E-2</v>
      </c>
      <c r="Q1655" s="68">
        <v>3.7995751668717902E-2</v>
      </c>
      <c r="R1655" s="68">
        <v>3.41034059661635E-2</v>
      </c>
      <c r="S1655" s="68">
        <v>2.7331963758E-2</v>
      </c>
      <c r="T1655" s="68">
        <v>2.132800695256E-2</v>
      </c>
      <c r="U1655" s="68">
        <v>1.8357761921180001E-2</v>
      </c>
      <c r="V1655" s="68">
        <v>1.7420941626439999E-2</v>
      </c>
      <c r="W1655" s="68">
        <v>1.51537045635134E-2</v>
      </c>
      <c r="X1655" s="68">
        <v>1.4594047922817001E-2</v>
      </c>
      <c r="Y1655" s="68">
        <v>1.35538541714841E-2</v>
      </c>
      <c r="Z1655" s="68">
        <v>1.45712844831202E-2</v>
      </c>
      <c r="AA1655" s="68">
        <v>1.43761813637962E-2</v>
      </c>
      <c r="AB1655" s="68">
        <v>1.36271477650167E-2</v>
      </c>
      <c r="AC1655" s="68">
        <v>1.21775692007484E-2</v>
      </c>
      <c r="AD1655" s="68">
        <v>1.24639364946361E-2</v>
      </c>
      <c r="AE1655" s="68">
        <v>1.02926811525983E-2</v>
      </c>
      <c r="AF1655" s="68">
        <v>1.07258593537903E-2</v>
      </c>
      <c r="AG1655" s="68">
        <v>1.1005391201800101E-2</v>
      </c>
      <c r="AH1655" s="68" t="s">
        <v>481</v>
      </c>
    </row>
    <row r="1656" spans="1:34" s="68" customFormat="1" ht="14.5" x14ac:dyDescent="0.35">
      <c r="A1656" s="68" t="s">
        <v>832</v>
      </c>
      <c r="B1656" s="68" t="s">
        <v>41</v>
      </c>
      <c r="C1656" s="68" t="s">
        <v>45</v>
      </c>
      <c r="D1656" s="68" t="s">
        <v>43</v>
      </c>
      <c r="E1656" s="68" t="s">
        <v>46</v>
      </c>
      <c r="G1656" s="68" t="s">
        <v>14</v>
      </c>
      <c r="H1656" s="68" t="s">
        <v>1421</v>
      </c>
      <c r="I1656" s="68" t="s">
        <v>18</v>
      </c>
      <c r="J1656" s="68">
        <v>298</v>
      </c>
      <c r="K1656" s="68">
        <v>4.9288008E-8</v>
      </c>
      <c r="N1656" s="68">
        <v>2.041896E-8</v>
      </c>
      <c r="O1656" s="68">
        <v>1.210866141600004E-7</v>
      </c>
      <c r="P1656" s="68">
        <v>1.3732694664000019E-7</v>
      </c>
      <c r="AH1656" s="68" t="s">
        <v>436</v>
      </c>
    </row>
    <row r="1657" spans="1:34" s="68" customFormat="1" ht="14.5" x14ac:dyDescent="0.35">
      <c r="A1657" s="68" t="s">
        <v>832</v>
      </c>
      <c r="B1657" s="68" t="s">
        <v>41</v>
      </c>
      <c r="C1657" s="68" t="s">
        <v>45</v>
      </c>
      <c r="D1657" s="68" t="s">
        <v>43</v>
      </c>
      <c r="E1657" s="68" t="s">
        <v>46</v>
      </c>
      <c r="G1657" s="68" t="s">
        <v>14</v>
      </c>
      <c r="H1657" s="68" t="s">
        <v>1422</v>
      </c>
      <c r="I1657" s="68" t="s">
        <v>18</v>
      </c>
      <c r="J1657" s="68">
        <v>298</v>
      </c>
      <c r="K1657" s="68">
        <v>1.2322002000000001E-7</v>
      </c>
      <c r="N1657" s="68">
        <v>5.1047400000000009E-8</v>
      </c>
      <c r="O1657" s="68">
        <v>3.0271653540000102E-7</v>
      </c>
      <c r="P1657" s="68">
        <v>3.4331736660000051E-7</v>
      </c>
      <c r="AH1657" s="68" t="s">
        <v>436</v>
      </c>
    </row>
    <row r="1658" spans="1:34" s="68" customFormat="1" ht="14.5" x14ac:dyDescent="0.35">
      <c r="A1658" s="68" t="s">
        <v>832</v>
      </c>
      <c r="B1658" s="68" t="s">
        <v>41</v>
      </c>
      <c r="C1658" s="68" t="s">
        <v>45</v>
      </c>
      <c r="D1658" s="68" t="s">
        <v>43</v>
      </c>
      <c r="E1658" s="68" t="s">
        <v>46</v>
      </c>
      <c r="G1658" s="68" t="s">
        <v>14</v>
      </c>
      <c r="H1658" s="68" t="s">
        <v>1423</v>
      </c>
      <c r="I1658" s="68" t="s">
        <v>18</v>
      </c>
      <c r="J1658" s="68">
        <v>298</v>
      </c>
      <c r="K1658" s="68">
        <v>2.2179603600000001E-7</v>
      </c>
      <c r="N1658" s="68">
        <v>9.1885320000000001E-8</v>
      </c>
      <c r="O1658" s="68">
        <v>5.4488976372000182E-7</v>
      </c>
      <c r="P1658" s="68">
        <v>6.1797125988000093E-7</v>
      </c>
      <c r="AH1658" s="68" t="s">
        <v>436</v>
      </c>
    </row>
    <row r="1659" spans="1:34" s="68" customFormat="1" ht="14.5" x14ac:dyDescent="0.35">
      <c r="A1659" s="68" t="s">
        <v>832</v>
      </c>
      <c r="B1659" s="68" t="s">
        <v>41</v>
      </c>
      <c r="C1659" s="68" t="s">
        <v>45</v>
      </c>
      <c r="D1659" s="68" t="s">
        <v>43</v>
      </c>
      <c r="E1659" s="68" t="s">
        <v>46</v>
      </c>
      <c r="G1659" s="68" t="s">
        <v>14</v>
      </c>
      <c r="H1659" s="68" t="s">
        <v>1424</v>
      </c>
      <c r="I1659" s="68" t="s">
        <v>18</v>
      </c>
      <c r="J1659" s="68">
        <v>298</v>
      </c>
      <c r="K1659" s="68">
        <v>2.4644003999999998E-6</v>
      </c>
      <c r="N1659" s="68">
        <v>1.0209480000000001E-6</v>
      </c>
      <c r="O1659" s="68">
        <v>6.0543307080000201E-6</v>
      </c>
      <c r="P1659" s="68">
        <v>6.8663473320000101E-6</v>
      </c>
      <c r="AH1659" s="68" t="s">
        <v>436</v>
      </c>
    </row>
    <row r="1660" spans="1:34" s="68" customFormat="1" ht="14.5" x14ac:dyDescent="0.35">
      <c r="A1660" s="68" t="s">
        <v>832</v>
      </c>
      <c r="B1660" s="68" t="s">
        <v>41</v>
      </c>
      <c r="C1660" s="68" t="s">
        <v>45</v>
      </c>
      <c r="D1660" s="68" t="s">
        <v>43</v>
      </c>
      <c r="E1660" s="68" t="s">
        <v>46</v>
      </c>
      <c r="G1660" s="68" t="s">
        <v>14</v>
      </c>
      <c r="H1660" s="68" t="s">
        <v>1425</v>
      </c>
      <c r="I1660" s="68" t="s">
        <v>18</v>
      </c>
      <c r="J1660" s="68">
        <v>298</v>
      </c>
      <c r="K1660" s="68">
        <v>2.4644003999999998E-6</v>
      </c>
      <c r="N1660" s="68">
        <v>1.0209480000000001E-6</v>
      </c>
      <c r="O1660" s="68">
        <v>6.0543307080000201E-6</v>
      </c>
      <c r="P1660" s="68">
        <v>6.8663473320000101E-6</v>
      </c>
      <c r="AH1660" s="68" t="s">
        <v>436</v>
      </c>
    </row>
    <row r="1661" spans="1:34" s="68" customFormat="1" ht="14.5" x14ac:dyDescent="0.35">
      <c r="A1661" s="68" t="s">
        <v>832</v>
      </c>
      <c r="B1661" s="68" t="s">
        <v>86</v>
      </c>
      <c r="C1661" s="68" t="s">
        <v>45</v>
      </c>
      <c r="D1661" s="68" t="s">
        <v>57</v>
      </c>
      <c r="E1661" s="68" t="s">
        <v>87</v>
      </c>
      <c r="F1661" s="68" t="s">
        <v>88</v>
      </c>
      <c r="G1661" s="68" t="s">
        <v>14</v>
      </c>
      <c r="H1661" s="68" t="s">
        <v>20</v>
      </c>
      <c r="I1661" s="68" t="s">
        <v>18</v>
      </c>
      <c r="J1661" s="68">
        <v>298</v>
      </c>
      <c r="K1661" s="68">
        <v>3.3873845080444898E-5</v>
      </c>
      <c r="L1661" s="68">
        <v>2.7410692941753799E-5</v>
      </c>
      <c r="M1661" s="68">
        <v>2.4639569314029499E-5</v>
      </c>
      <c r="N1661" s="68">
        <v>2.64425592698809E-5</v>
      </c>
      <c r="O1661" s="68">
        <v>2.7442550407408499E-5</v>
      </c>
      <c r="P1661" s="68">
        <v>2.5634488727471401E-5</v>
      </c>
      <c r="Q1661" s="68">
        <v>2.13555903381326E-5</v>
      </c>
      <c r="R1661" s="68">
        <v>1.9167889434018699E-5</v>
      </c>
      <c r="S1661" s="68">
        <v>1.5361986420000001E-5</v>
      </c>
      <c r="T1661" s="68">
        <v>1.19874501544E-5</v>
      </c>
      <c r="U1661" s="68">
        <v>1.03180178282E-5</v>
      </c>
      <c r="V1661" s="68">
        <v>9.7914760556000003E-6</v>
      </c>
      <c r="W1661" s="68">
        <v>8.5171708033326693E-6</v>
      </c>
      <c r="X1661" s="68">
        <v>8.2026146378715102E-6</v>
      </c>
      <c r="Y1661" s="68">
        <v>7.6179716014754103E-6</v>
      </c>
      <c r="Z1661" s="68">
        <v>8.1898203997922095E-6</v>
      </c>
      <c r="AA1661" s="68">
        <v>8.0801622904776592E-6</v>
      </c>
      <c r="AB1661" s="68">
        <v>7.6591664163994197E-6</v>
      </c>
      <c r="AC1661" s="68">
        <v>6.8444278042682703E-6</v>
      </c>
      <c r="AD1661" s="68">
        <v>7.0053811305197198E-6</v>
      </c>
      <c r="AE1661" s="68">
        <v>5.7850226017998801E-6</v>
      </c>
      <c r="AF1661" s="68">
        <v>6.0284913003197297E-6</v>
      </c>
      <c r="AG1661" s="68">
        <v>6.1856027501630197E-6</v>
      </c>
      <c r="AH1661" s="68" t="s">
        <v>481</v>
      </c>
    </row>
    <row r="1662" spans="1:34" s="68" customFormat="1" ht="14.5" x14ac:dyDescent="0.35">
      <c r="A1662" s="68" t="s">
        <v>832</v>
      </c>
      <c r="B1662" s="68" t="s">
        <v>41</v>
      </c>
      <c r="C1662" s="68" t="s">
        <v>45</v>
      </c>
      <c r="D1662" s="68" t="s">
        <v>43</v>
      </c>
      <c r="E1662" s="68" t="s">
        <v>46</v>
      </c>
      <c r="G1662" s="68" t="s">
        <v>14</v>
      </c>
      <c r="H1662" s="68" t="s">
        <v>1426</v>
      </c>
      <c r="I1662" s="68" t="s">
        <v>16</v>
      </c>
      <c r="J1662" s="68">
        <v>25</v>
      </c>
      <c r="K1662" s="68">
        <v>1.633375999999998E-6</v>
      </c>
      <c r="L1662" s="68">
        <v>5.3759999999999806E-9</v>
      </c>
      <c r="M1662" s="68">
        <v>1.49512E-6</v>
      </c>
      <c r="N1662" s="68">
        <v>2.822128E-6</v>
      </c>
      <c r="O1662" s="68">
        <v>3.3204035200000001E-6</v>
      </c>
      <c r="P1662" s="68">
        <v>3.14885888E-6</v>
      </c>
      <c r="Q1662" s="68">
        <v>2.6841284799999998E-6</v>
      </c>
      <c r="R1662" s="68">
        <v>2.356032E-6</v>
      </c>
      <c r="S1662" s="68">
        <v>1.329856E-6</v>
      </c>
      <c r="T1662" s="68">
        <v>3.7500861812463799E-6</v>
      </c>
      <c r="U1662" s="68">
        <v>2.1512248491498601E-6</v>
      </c>
      <c r="V1662" s="68">
        <v>1.27450007009485E-6</v>
      </c>
      <c r="AH1662" s="68" t="s">
        <v>362</v>
      </c>
    </row>
    <row r="1663" spans="1:34" s="68" customFormat="1" ht="14.5" x14ac:dyDescent="0.35">
      <c r="A1663" s="68" t="s">
        <v>832</v>
      </c>
      <c r="B1663" s="68" t="s">
        <v>41</v>
      </c>
      <c r="C1663" s="68" t="s">
        <v>45</v>
      </c>
      <c r="D1663" s="68" t="s">
        <v>43</v>
      </c>
      <c r="E1663" s="68" t="s">
        <v>46</v>
      </c>
      <c r="G1663" s="68" t="s">
        <v>14</v>
      </c>
      <c r="H1663" s="68" t="s">
        <v>1427</v>
      </c>
      <c r="I1663" s="68" t="s">
        <v>16</v>
      </c>
      <c r="J1663" s="68">
        <v>25</v>
      </c>
      <c r="K1663" s="68">
        <v>4.0834399999999949E-6</v>
      </c>
      <c r="L1663" s="68">
        <v>1.343999999999995E-8</v>
      </c>
      <c r="M1663" s="68">
        <v>3.7378E-6</v>
      </c>
      <c r="N1663" s="68">
        <v>7.0553200000000006E-6</v>
      </c>
      <c r="O1663" s="68">
        <v>8.3010088000000004E-6</v>
      </c>
      <c r="P1663" s="68">
        <v>7.8721472000000005E-6</v>
      </c>
      <c r="Q1663" s="68">
        <v>6.7103212000000006E-6</v>
      </c>
      <c r="R1663" s="68">
        <v>5.89008E-6</v>
      </c>
      <c r="S1663" s="68">
        <v>3.3246400000000002E-6</v>
      </c>
      <c r="T1663" s="68">
        <v>9.3752154531159509E-6</v>
      </c>
      <c r="U1663" s="68">
        <v>5.3780621228746503E-6</v>
      </c>
      <c r="V1663" s="68">
        <v>3.1862501752371248E-6</v>
      </c>
      <c r="AH1663" s="68" t="s">
        <v>362</v>
      </c>
    </row>
    <row r="1664" spans="1:34" s="68" customFormat="1" ht="14.5" x14ac:dyDescent="0.35">
      <c r="A1664" s="68" t="s">
        <v>832</v>
      </c>
      <c r="B1664" s="68" t="s">
        <v>41</v>
      </c>
      <c r="C1664" s="68" t="s">
        <v>45</v>
      </c>
      <c r="D1664" s="68" t="s">
        <v>43</v>
      </c>
      <c r="E1664" s="68" t="s">
        <v>46</v>
      </c>
      <c r="G1664" s="68" t="s">
        <v>14</v>
      </c>
      <c r="H1664" s="68" t="s">
        <v>1428</v>
      </c>
      <c r="I1664" s="68" t="s">
        <v>16</v>
      </c>
      <c r="J1664" s="68">
        <v>25</v>
      </c>
      <c r="K1664" s="68">
        <v>7.3501919999999908E-6</v>
      </c>
      <c r="L1664" s="68">
        <v>2.419199999999991E-8</v>
      </c>
      <c r="M1664" s="68">
        <v>6.72804E-6</v>
      </c>
      <c r="N1664" s="68">
        <v>1.2699576000000001E-5</v>
      </c>
      <c r="O1664" s="68">
        <v>1.494181584E-5</v>
      </c>
      <c r="P1664" s="68">
        <v>1.416986496E-5</v>
      </c>
      <c r="Q1664" s="68">
        <v>1.207857816E-5</v>
      </c>
      <c r="R1664" s="68">
        <v>1.0602144E-5</v>
      </c>
      <c r="S1664" s="68">
        <v>5.9843520000000002E-6</v>
      </c>
      <c r="T1664" s="68">
        <v>1.6875387815608712E-5</v>
      </c>
      <c r="U1664" s="68">
        <v>9.6805118211743697E-6</v>
      </c>
      <c r="V1664" s="68">
        <v>5.7352503154268244E-6</v>
      </c>
      <c r="AH1664" s="68" t="s">
        <v>362</v>
      </c>
    </row>
    <row r="1665" spans="1:34" s="68" customFormat="1" ht="14.5" x14ac:dyDescent="0.35">
      <c r="A1665" s="68" t="s">
        <v>832</v>
      </c>
      <c r="B1665" s="68" t="s">
        <v>41</v>
      </c>
      <c r="C1665" s="68" t="s">
        <v>45</v>
      </c>
      <c r="D1665" s="68" t="s">
        <v>43</v>
      </c>
      <c r="E1665" s="68" t="s">
        <v>46</v>
      </c>
      <c r="G1665" s="68" t="s">
        <v>14</v>
      </c>
      <c r="H1665" s="68" t="s">
        <v>1429</v>
      </c>
      <c r="I1665" s="68" t="s">
        <v>16</v>
      </c>
      <c r="J1665" s="68">
        <v>25</v>
      </c>
      <c r="K1665" s="68">
        <v>8.1668799999999898E-5</v>
      </c>
      <c r="L1665" s="68">
        <v>2.6879999999999902E-7</v>
      </c>
      <c r="M1665" s="68">
        <v>7.4756000000000001E-5</v>
      </c>
      <c r="N1665" s="68">
        <v>1.411064E-4</v>
      </c>
      <c r="O1665" s="68">
        <v>1.6602017599999999E-4</v>
      </c>
      <c r="P1665" s="68">
        <v>1.5744294400000001E-4</v>
      </c>
      <c r="Q1665" s="68">
        <v>1.3420642400000001E-4</v>
      </c>
      <c r="R1665" s="68">
        <v>1.1780159999999999E-4</v>
      </c>
      <c r="S1665" s="68">
        <v>6.6492800000000001E-5</v>
      </c>
      <c r="T1665" s="68">
        <v>1.8750430906231899E-4</v>
      </c>
      <c r="U1665" s="68">
        <v>1.07561242457493E-4</v>
      </c>
      <c r="V1665" s="68">
        <v>6.3725003504742494E-5</v>
      </c>
      <c r="AH1665" s="68" t="s">
        <v>362</v>
      </c>
    </row>
    <row r="1666" spans="1:34" s="68" customFormat="1" ht="14.5" x14ac:dyDescent="0.35">
      <c r="A1666" s="68" t="s">
        <v>832</v>
      </c>
      <c r="B1666" s="68" t="s">
        <v>41</v>
      </c>
      <c r="C1666" s="68" t="s">
        <v>45</v>
      </c>
      <c r="D1666" s="68" t="s">
        <v>43</v>
      </c>
      <c r="E1666" s="68" t="s">
        <v>46</v>
      </c>
      <c r="G1666" s="68" t="s">
        <v>14</v>
      </c>
      <c r="H1666" s="68" t="s">
        <v>1430</v>
      </c>
      <c r="I1666" s="68" t="s">
        <v>16</v>
      </c>
      <c r="J1666" s="68">
        <v>25</v>
      </c>
      <c r="K1666" s="68">
        <v>8.1668799999999898E-5</v>
      </c>
      <c r="L1666" s="68">
        <v>2.6879999999999902E-7</v>
      </c>
      <c r="M1666" s="68">
        <v>7.4756000000000001E-5</v>
      </c>
      <c r="N1666" s="68">
        <v>1.411064E-4</v>
      </c>
      <c r="O1666" s="68">
        <v>1.6602017599999999E-4</v>
      </c>
      <c r="P1666" s="68">
        <v>1.5744294400000001E-4</v>
      </c>
      <c r="Q1666" s="68">
        <v>1.3420642400000001E-4</v>
      </c>
      <c r="R1666" s="68">
        <v>1.1780159999999999E-4</v>
      </c>
      <c r="S1666" s="68">
        <v>6.6492800000000001E-5</v>
      </c>
      <c r="T1666" s="68">
        <v>1.8750430906231899E-4</v>
      </c>
      <c r="U1666" s="68">
        <v>1.07561242457493E-4</v>
      </c>
      <c r="V1666" s="68">
        <v>6.3725003504742494E-5</v>
      </c>
      <c r="AH1666" s="68" t="s">
        <v>362</v>
      </c>
    </row>
    <row r="1667" spans="1:34" s="68" customFormat="1" ht="14.5" x14ac:dyDescent="0.35">
      <c r="A1667" s="68" t="s">
        <v>832</v>
      </c>
      <c r="B1667" s="68" t="s">
        <v>86</v>
      </c>
      <c r="C1667" s="68" t="s">
        <v>45</v>
      </c>
      <c r="D1667" s="68" t="s">
        <v>57</v>
      </c>
      <c r="E1667" s="68" t="s">
        <v>87</v>
      </c>
      <c r="F1667" s="68" t="s">
        <v>89</v>
      </c>
      <c r="G1667" s="68" t="s">
        <v>14</v>
      </c>
      <c r="H1667" s="68" t="s">
        <v>20</v>
      </c>
      <c r="I1667" s="68" t="s">
        <v>16</v>
      </c>
      <c r="J1667" s="68">
        <v>25</v>
      </c>
      <c r="K1667" s="68">
        <v>1.4468527864696499E-4</v>
      </c>
      <c r="L1667" s="68">
        <v>1.33562109951351E-4</v>
      </c>
      <c r="M1667" s="68">
        <v>6.4172046840155596E-5</v>
      </c>
      <c r="N1667" s="68">
        <v>5.2123607571757698E-5</v>
      </c>
      <c r="O1667" s="68">
        <v>4.2849797131828199E-5</v>
      </c>
      <c r="P1667" s="68">
        <v>3.4566893356021199E-5</v>
      </c>
      <c r="Q1667" s="68">
        <v>3.2607366860797899E-5</v>
      </c>
      <c r="R1667" s="68">
        <v>2.2555974357418401E-5</v>
      </c>
      <c r="S1667" s="68">
        <v>2.1540715E-5</v>
      </c>
      <c r="T1667" s="68">
        <v>1.6008643125000002E-5</v>
      </c>
      <c r="U1667" s="68">
        <v>1.5287623674999999E-5</v>
      </c>
      <c r="V1667" s="68">
        <v>1.2047346175E-5</v>
      </c>
      <c r="W1667" s="68">
        <v>6.22789751809317E-6</v>
      </c>
      <c r="X1667" s="68">
        <v>7.01107773949827E-6</v>
      </c>
      <c r="Y1667" s="68">
        <v>9.7413532128140898E-6</v>
      </c>
      <c r="Z1667" s="68">
        <v>1.12637510257043E-5</v>
      </c>
      <c r="AA1667" s="68">
        <v>1.20841512345039E-5</v>
      </c>
      <c r="AB1667" s="68">
        <v>1.1247338323625399E-5</v>
      </c>
      <c r="AC1667" s="68">
        <v>1.01253302675063E-5</v>
      </c>
      <c r="AD1667" s="68">
        <v>1.07130500682503E-5</v>
      </c>
      <c r="AE1667" s="68">
        <v>1.0553655677372299E-5</v>
      </c>
      <c r="AF1667" s="68">
        <v>1.14735887491264E-5</v>
      </c>
      <c r="AG1667" s="68">
        <v>1.0342953988129701E-5</v>
      </c>
      <c r="AH1667" s="68" t="s">
        <v>482</v>
      </c>
    </row>
    <row r="1668" spans="1:34" s="68" customFormat="1" ht="14.5" x14ac:dyDescent="0.35">
      <c r="A1668" s="68" t="s">
        <v>832</v>
      </c>
      <c r="B1668" s="68" t="s">
        <v>41</v>
      </c>
      <c r="C1668" s="68" t="s">
        <v>45</v>
      </c>
      <c r="D1668" s="68" t="s">
        <v>43</v>
      </c>
      <c r="E1668" s="68" t="s">
        <v>46</v>
      </c>
      <c r="G1668" s="68" t="s">
        <v>14</v>
      </c>
      <c r="H1668" s="68" t="s">
        <v>1426</v>
      </c>
      <c r="I1668" s="68" t="s">
        <v>17</v>
      </c>
      <c r="J1668" s="68">
        <v>1</v>
      </c>
      <c r="K1668" s="68">
        <v>1.4042133471999979E-4</v>
      </c>
      <c r="L1668" s="68">
        <v>4.6217471999999803E-7</v>
      </c>
      <c r="M1668" s="68">
        <v>1.2853546639999999E-4</v>
      </c>
      <c r="N1668" s="68">
        <v>2.4261834416000001E-4</v>
      </c>
      <c r="O1668" s="68">
        <v>2.8545509061439999E-4</v>
      </c>
      <c r="P1668" s="68">
        <v>2.7070739791359999E-4</v>
      </c>
      <c r="Q1668" s="68">
        <v>2.3075452542560001E-4</v>
      </c>
      <c r="R1668" s="68">
        <v>2.0254807104000001E-4</v>
      </c>
      <c r="S1668" s="68">
        <v>1.1432772032E-4</v>
      </c>
      <c r="T1668" s="68">
        <v>3.03637041875078E-4</v>
      </c>
      <c r="U1668" s="68">
        <v>1.9091947076760619E-4</v>
      </c>
      <c r="V1668" s="68">
        <v>1.205559221071478E-4</v>
      </c>
      <c r="AH1668" s="68" t="s">
        <v>362</v>
      </c>
    </row>
    <row r="1669" spans="1:34" s="68" customFormat="1" ht="14.5" x14ac:dyDescent="0.35">
      <c r="A1669" s="68" t="s">
        <v>832</v>
      </c>
      <c r="B1669" s="68" t="s">
        <v>41</v>
      </c>
      <c r="C1669" s="68" t="s">
        <v>45</v>
      </c>
      <c r="D1669" s="68" t="s">
        <v>43</v>
      </c>
      <c r="E1669" s="68" t="s">
        <v>46</v>
      </c>
      <c r="G1669" s="68" t="s">
        <v>14</v>
      </c>
      <c r="H1669" s="68" t="s">
        <v>1427</v>
      </c>
      <c r="I1669" s="68" t="s">
        <v>17</v>
      </c>
      <c r="J1669" s="68">
        <v>1</v>
      </c>
      <c r="K1669" s="68">
        <v>3.5105333679999961E-4</v>
      </c>
      <c r="L1669" s="68">
        <v>1.155436799999995E-6</v>
      </c>
      <c r="M1669" s="68">
        <v>3.21338666E-4</v>
      </c>
      <c r="N1669" s="68">
        <v>6.0654586040000005E-4</v>
      </c>
      <c r="O1669" s="68">
        <v>7.1363772653600002E-4</v>
      </c>
      <c r="P1669" s="68">
        <v>6.7676849478400002E-4</v>
      </c>
      <c r="Q1669" s="68">
        <v>5.7688631356400005E-4</v>
      </c>
      <c r="R1669" s="68">
        <v>5.0637017760000005E-4</v>
      </c>
      <c r="S1669" s="68">
        <v>2.8581930080000002E-4</v>
      </c>
      <c r="T1669" s="68">
        <v>7.5909260468769505E-4</v>
      </c>
      <c r="U1669" s="68">
        <v>4.7729867691901549E-4</v>
      </c>
      <c r="V1669" s="68">
        <v>3.0138980526786947E-4</v>
      </c>
      <c r="AH1669" s="68" t="s">
        <v>362</v>
      </c>
    </row>
    <row r="1670" spans="1:34" s="68" customFormat="1" ht="14.5" x14ac:dyDescent="0.35">
      <c r="A1670" s="68" t="s">
        <v>832</v>
      </c>
      <c r="B1670" s="68" t="s">
        <v>41</v>
      </c>
      <c r="C1670" s="68" t="s">
        <v>45</v>
      </c>
      <c r="D1670" s="68" t="s">
        <v>43</v>
      </c>
      <c r="E1670" s="68" t="s">
        <v>46</v>
      </c>
      <c r="G1670" s="68" t="s">
        <v>14</v>
      </c>
      <c r="H1670" s="68" t="s">
        <v>1428</v>
      </c>
      <c r="I1670" s="68" t="s">
        <v>17</v>
      </c>
      <c r="J1670" s="68">
        <v>1</v>
      </c>
      <c r="K1670" s="68">
        <v>6.3189600623999914E-4</v>
      </c>
      <c r="L1670" s="68">
        <v>2.0797862399999911E-6</v>
      </c>
      <c r="M1670" s="68">
        <v>5.7840959879999993E-4</v>
      </c>
      <c r="N1670" s="68">
        <v>1.0917825487199999E-3</v>
      </c>
      <c r="O1670" s="68">
        <v>1.2845479077648E-3</v>
      </c>
      <c r="P1670" s="68">
        <v>1.2181832906112001E-3</v>
      </c>
      <c r="Q1670" s="68">
        <v>1.0383953644152E-3</v>
      </c>
      <c r="R1670" s="68">
        <v>9.1146631967999991E-4</v>
      </c>
      <c r="S1670" s="68">
        <v>5.1447474144000001E-4</v>
      </c>
      <c r="T1670" s="68">
        <v>1.3663666884378509E-3</v>
      </c>
      <c r="U1670" s="68">
        <v>8.5913761845422788E-4</v>
      </c>
      <c r="V1670" s="68">
        <v>5.4250164948216502E-4</v>
      </c>
      <c r="AH1670" s="68" t="s">
        <v>362</v>
      </c>
    </row>
    <row r="1671" spans="1:34" s="68" customFormat="1" ht="14.5" x14ac:dyDescent="0.35">
      <c r="A1671" s="68" t="s">
        <v>832</v>
      </c>
      <c r="B1671" s="68" t="s">
        <v>41</v>
      </c>
      <c r="C1671" s="68" t="s">
        <v>45</v>
      </c>
      <c r="D1671" s="68" t="s">
        <v>43</v>
      </c>
      <c r="E1671" s="68" t="s">
        <v>46</v>
      </c>
      <c r="G1671" s="68" t="s">
        <v>14</v>
      </c>
      <c r="H1671" s="68" t="s">
        <v>1429</v>
      </c>
      <c r="I1671" s="68" t="s">
        <v>17</v>
      </c>
      <c r="J1671" s="68">
        <v>1</v>
      </c>
      <c r="K1671" s="68">
        <v>7.0210667359999904E-3</v>
      </c>
      <c r="L1671" s="68">
        <v>2.3108735999999901E-5</v>
      </c>
      <c r="M1671" s="68">
        <v>6.4267733199999998E-3</v>
      </c>
      <c r="N1671" s="68">
        <v>1.2130917208000001E-2</v>
      </c>
      <c r="O1671" s="68">
        <v>1.427275453072E-2</v>
      </c>
      <c r="P1671" s="68">
        <v>1.3535369895679999E-2</v>
      </c>
      <c r="Q1671" s="68">
        <v>1.153772627128E-2</v>
      </c>
      <c r="R1671" s="68">
        <v>1.0127403552E-2</v>
      </c>
      <c r="S1671" s="68">
        <v>5.7163860160000003E-3</v>
      </c>
      <c r="T1671" s="68">
        <v>1.51818520937539E-2</v>
      </c>
      <c r="U1671" s="68">
        <v>9.5459735383803101E-3</v>
      </c>
      <c r="V1671" s="68">
        <v>6.0277961053573897E-3</v>
      </c>
      <c r="AH1671" s="68" t="s">
        <v>362</v>
      </c>
    </row>
    <row r="1672" spans="1:34" s="68" customFormat="1" ht="14.5" x14ac:dyDescent="0.35">
      <c r="A1672" s="68" t="s">
        <v>832</v>
      </c>
      <c r="B1672" s="68" t="s">
        <v>41</v>
      </c>
      <c r="C1672" s="68" t="s">
        <v>45</v>
      </c>
      <c r="D1672" s="68" t="s">
        <v>43</v>
      </c>
      <c r="E1672" s="68" t="s">
        <v>46</v>
      </c>
      <c r="G1672" s="68" t="s">
        <v>14</v>
      </c>
      <c r="H1672" s="68" t="s">
        <v>1430</v>
      </c>
      <c r="I1672" s="68" t="s">
        <v>17</v>
      </c>
      <c r="J1672" s="68">
        <v>1</v>
      </c>
      <c r="K1672" s="68">
        <v>7.0210667359999904E-3</v>
      </c>
      <c r="L1672" s="68">
        <v>2.3108735999999901E-5</v>
      </c>
      <c r="M1672" s="68">
        <v>6.4267733199999998E-3</v>
      </c>
      <c r="N1672" s="68">
        <v>1.2130917208000001E-2</v>
      </c>
      <c r="O1672" s="68">
        <v>1.427275453072E-2</v>
      </c>
      <c r="P1672" s="68">
        <v>1.3535369895679999E-2</v>
      </c>
      <c r="Q1672" s="68">
        <v>1.153772627128E-2</v>
      </c>
      <c r="R1672" s="68">
        <v>1.0127403552E-2</v>
      </c>
      <c r="S1672" s="68">
        <v>5.7163860160000003E-3</v>
      </c>
      <c r="T1672" s="68">
        <v>1.51818520937539E-2</v>
      </c>
      <c r="U1672" s="68">
        <v>9.5459735383803101E-3</v>
      </c>
      <c r="V1672" s="68">
        <v>6.0277961053573897E-3</v>
      </c>
      <c r="AH1672" s="68" t="s">
        <v>362</v>
      </c>
    </row>
    <row r="1673" spans="1:34" s="68" customFormat="1" ht="14.5" x14ac:dyDescent="0.35">
      <c r="A1673" s="68" t="s">
        <v>832</v>
      </c>
      <c r="B1673" s="68" t="s">
        <v>86</v>
      </c>
      <c r="C1673" s="68" t="s">
        <v>45</v>
      </c>
      <c r="D1673" s="68" t="s">
        <v>57</v>
      </c>
      <c r="E1673" s="68" t="s">
        <v>87</v>
      </c>
      <c r="F1673" s="68" t="s">
        <v>89</v>
      </c>
      <c r="G1673" s="68" t="s">
        <v>14</v>
      </c>
      <c r="H1673" s="68" t="s">
        <v>20</v>
      </c>
      <c r="I1673" s="68" t="s">
        <v>17</v>
      </c>
      <c r="J1673" s="68">
        <v>1</v>
      </c>
      <c r="K1673" s="68">
        <v>0.306848538954483</v>
      </c>
      <c r="L1673" s="68">
        <v>0.28325852278482599</v>
      </c>
      <c r="M1673" s="68">
        <v>0.13609607693860201</v>
      </c>
      <c r="N1673" s="68">
        <v>0.110543746938184</v>
      </c>
      <c r="O1673" s="68">
        <v>9.0875849757181201E-2</v>
      </c>
      <c r="P1673" s="68">
        <v>7.3309467429449798E-2</v>
      </c>
      <c r="Q1673" s="68">
        <v>6.9153703638380096E-2</v>
      </c>
      <c r="R1673" s="68">
        <v>4.7836710417212797E-2</v>
      </c>
      <c r="S1673" s="68">
        <v>4.5683548371999998E-2</v>
      </c>
      <c r="T1673" s="68">
        <v>3.3951130339500001E-2</v>
      </c>
      <c r="U1673" s="68">
        <v>3.2421992289939999E-2</v>
      </c>
      <c r="V1673" s="68">
        <v>2.5550011767940001E-2</v>
      </c>
      <c r="W1673" s="68">
        <v>1.3208125056372E-2</v>
      </c>
      <c r="X1673" s="68">
        <v>1.48690936699279E-2</v>
      </c>
      <c r="Y1673" s="68">
        <v>2.06594618937361E-2</v>
      </c>
      <c r="Z1673" s="68">
        <v>2.3888163175313702E-2</v>
      </c>
      <c r="AA1673" s="68">
        <v>2.5628067938135799E-2</v>
      </c>
      <c r="AB1673" s="68">
        <v>2.3853355116744801E-2</v>
      </c>
      <c r="AC1673" s="68">
        <v>2.1473800431327399E-2</v>
      </c>
      <c r="AD1673" s="68">
        <v>2.2720236584745201E-2</v>
      </c>
      <c r="AE1673" s="68">
        <v>2.2382192960571302E-2</v>
      </c>
      <c r="AF1673" s="68">
        <v>2.4333187019147301E-2</v>
      </c>
      <c r="AG1673" s="68">
        <v>2.1935336818025401E-2</v>
      </c>
      <c r="AH1673" s="68" t="s">
        <v>482</v>
      </c>
    </row>
    <row r="1674" spans="1:34" s="68" customFormat="1" ht="14.5" x14ac:dyDescent="0.35">
      <c r="A1674" s="68" t="s">
        <v>832</v>
      </c>
      <c r="B1674" s="68" t="s">
        <v>41</v>
      </c>
      <c r="C1674" s="68" t="s">
        <v>45</v>
      </c>
      <c r="D1674" s="68" t="s">
        <v>43</v>
      </c>
      <c r="E1674" s="68" t="s">
        <v>46</v>
      </c>
      <c r="G1674" s="68" t="s">
        <v>14</v>
      </c>
      <c r="H1674" s="68" t="s">
        <v>1426</v>
      </c>
      <c r="I1674" s="68" t="s">
        <v>18</v>
      </c>
      <c r="J1674" s="68">
        <v>298</v>
      </c>
      <c r="K1674" s="68">
        <v>2.5554167519999999E-6</v>
      </c>
      <c r="L1674" s="68">
        <v>8.4107519999999805E-9</v>
      </c>
      <c r="M1674" s="68">
        <v>2.33911524E-6</v>
      </c>
      <c r="N1674" s="68">
        <v>4.4152192560000001E-6</v>
      </c>
      <c r="O1674" s="68">
        <v>5.1947713070400003E-6</v>
      </c>
      <c r="P1674" s="68">
        <v>4.926389717760001E-6</v>
      </c>
      <c r="Q1674" s="68">
        <v>4.1993190069600003E-6</v>
      </c>
      <c r="R1674" s="68">
        <v>3.6860120640000001E-6</v>
      </c>
      <c r="S1674" s="68">
        <v>2.080559712E-6</v>
      </c>
      <c r="T1674" s="68">
        <v>5.8670098305599796E-6</v>
      </c>
      <c r="U1674" s="68">
        <v>3.36559127649496E-6</v>
      </c>
      <c r="V1674" s="68">
        <v>1.9974720357827281E-6</v>
      </c>
      <c r="AH1674" s="68" t="s">
        <v>362</v>
      </c>
    </row>
    <row r="1675" spans="1:34" s="68" customFormat="1" ht="14.5" x14ac:dyDescent="0.35">
      <c r="A1675" s="68" t="s">
        <v>832</v>
      </c>
      <c r="B1675" s="68" t="s">
        <v>41</v>
      </c>
      <c r="C1675" s="68" t="s">
        <v>45</v>
      </c>
      <c r="D1675" s="68" t="s">
        <v>43</v>
      </c>
      <c r="E1675" s="68" t="s">
        <v>46</v>
      </c>
      <c r="G1675" s="68" t="s">
        <v>14</v>
      </c>
      <c r="H1675" s="68" t="s">
        <v>1427</v>
      </c>
      <c r="I1675" s="68" t="s">
        <v>18</v>
      </c>
      <c r="J1675" s="68">
        <v>298</v>
      </c>
      <c r="K1675" s="68">
        <v>6.3885418800000002E-6</v>
      </c>
      <c r="L1675" s="68">
        <v>2.1026879999999949E-8</v>
      </c>
      <c r="M1675" s="68">
        <v>5.8477881000000006E-6</v>
      </c>
      <c r="N1675" s="68">
        <v>1.1038048140000001E-5</v>
      </c>
      <c r="O1675" s="68">
        <v>1.2986928267599999E-5</v>
      </c>
      <c r="P1675" s="68">
        <v>1.23159742944E-5</v>
      </c>
      <c r="Q1675" s="68">
        <v>1.04982975174E-5</v>
      </c>
      <c r="R1675" s="68">
        <v>9.21503016E-6</v>
      </c>
      <c r="S1675" s="68">
        <v>5.2013992799999998E-6</v>
      </c>
      <c r="T1675" s="68">
        <v>1.4667524576399949E-5</v>
      </c>
      <c r="U1675" s="68">
        <v>8.4139781912374009E-6</v>
      </c>
      <c r="V1675" s="68">
        <v>4.9936800894568204E-6</v>
      </c>
      <c r="AH1675" s="68" t="s">
        <v>362</v>
      </c>
    </row>
    <row r="1676" spans="1:34" s="68" customFormat="1" ht="14.5" x14ac:dyDescent="0.35">
      <c r="A1676" s="68" t="s">
        <v>832</v>
      </c>
      <c r="B1676" s="68" t="s">
        <v>41</v>
      </c>
      <c r="C1676" s="68" t="s">
        <v>45</v>
      </c>
      <c r="D1676" s="68" t="s">
        <v>43</v>
      </c>
      <c r="E1676" s="68" t="s">
        <v>46</v>
      </c>
      <c r="G1676" s="68" t="s">
        <v>14</v>
      </c>
      <c r="H1676" s="68" t="s">
        <v>1428</v>
      </c>
      <c r="I1676" s="68" t="s">
        <v>18</v>
      </c>
      <c r="J1676" s="68">
        <v>298</v>
      </c>
      <c r="K1676" s="68">
        <v>1.1499375384E-5</v>
      </c>
      <c r="L1676" s="68">
        <v>3.7848383999999913E-8</v>
      </c>
      <c r="M1676" s="68">
        <v>1.052601858E-5</v>
      </c>
      <c r="N1676" s="68">
        <v>1.9868486651999999E-5</v>
      </c>
      <c r="O1676" s="68">
        <v>2.337647088168E-5</v>
      </c>
      <c r="P1676" s="68">
        <v>2.2168753729919998E-5</v>
      </c>
      <c r="Q1676" s="68">
        <v>1.8896935531320001E-5</v>
      </c>
      <c r="R1676" s="68">
        <v>1.6587054288000001E-5</v>
      </c>
      <c r="S1676" s="68">
        <v>9.362518703999999E-6</v>
      </c>
      <c r="T1676" s="68">
        <v>2.6401544237519909E-5</v>
      </c>
      <c r="U1676" s="68">
        <v>1.5145160744227319E-5</v>
      </c>
      <c r="V1676" s="68">
        <v>8.9886241610222758E-6</v>
      </c>
      <c r="AH1676" s="68" t="s">
        <v>362</v>
      </c>
    </row>
    <row r="1677" spans="1:34" s="68" customFormat="1" ht="14.5" x14ac:dyDescent="0.35">
      <c r="A1677" s="68" t="s">
        <v>832</v>
      </c>
      <c r="B1677" s="68" t="s">
        <v>41</v>
      </c>
      <c r="C1677" s="68" t="s">
        <v>45</v>
      </c>
      <c r="D1677" s="68" t="s">
        <v>43</v>
      </c>
      <c r="E1677" s="68" t="s">
        <v>46</v>
      </c>
      <c r="G1677" s="68" t="s">
        <v>14</v>
      </c>
      <c r="H1677" s="68" t="s">
        <v>1429</v>
      </c>
      <c r="I1677" s="68" t="s">
        <v>18</v>
      </c>
      <c r="J1677" s="68">
        <v>298</v>
      </c>
      <c r="K1677" s="68">
        <v>1.277708376E-4</v>
      </c>
      <c r="L1677" s="68">
        <v>4.20537599999999E-7</v>
      </c>
      <c r="M1677" s="68">
        <v>1.16955762E-4</v>
      </c>
      <c r="N1677" s="68">
        <v>2.2076096280000001E-4</v>
      </c>
      <c r="O1677" s="68">
        <v>2.59738565352E-4</v>
      </c>
      <c r="P1677" s="68">
        <v>2.4631948588800003E-4</v>
      </c>
      <c r="Q1677" s="68">
        <v>2.09965950348E-4</v>
      </c>
      <c r="R1677" s="68">
        <v>1.8430060319999999E-4</v>
      </c>
      <c r="S1677" s="68">
        <v>1.040279856E-4</v>
      </c>
      <c r="T1677" s="68">
        <v>2.9335049152799902E-4</v>
      </c>
      <c r="U1677" s="68">
        <v>1.68279563824748E-4</v>
      </c>
      <c r="V1677" s="68">
        <v>9.9873601789136397E-5</v>
      </c>
      <c r="AH1677" s="68" t="s">
        <v>362</v>
      </c>
    </row>
    <row r="1678" spans="1:34" s="68" customFormat="1" ht="14.5" x14ac:dyDescent="0.35">
      <c r="A1678" s="68" t="s">
        <v>832</v>
      </c>
      <c r="B1678" s="68" t="s">
        <v>41</v>
      </c>
      <c r="C1678" s="68" t="s">
        <v>45</v>
      </c>
      <c r="D1678" s="68" t="s">
        <v>43</v>
      </c>
      <c r="E1678" s="68" t="s">
        <v>46</v>
      </c>
      <c r="G1678" s="68" t="s">
        <v>14</v>
      </c>
      <c r="H1678" s="68" t="s">
        <v>1430</v>
      </c>
      <c r="I1678" s="68" t="s">
        <v>18</v>
      </c>
      <c r="J1678" s="68">
        <v>298</v>
      </c>
      <c r="K1678" s="68">
        <v>1.277708376E-4</v>
      </c>
      <c r="L1678" s="68">
        <v>4.20537599999999E-7</v>
      </c>
      <c r="M1678" s="68">
        <v>1.16955762E-4</v>
      </c>
      <c r="N1678" s="68">
        <v>2.2076096280000001E-4</v>
      </c>
      <c r="O1678" s="68">
        <v>2.59738565352E-4</v>
      </c>
      <c r="P1678" s="68">
        <v>2.4631948588800003E-4</v>
      </c>
      <c r="Q1678" s="68">
        <v>2.09965950348E-4</v>
      </c>
      <c r="R1678" s="68">
        <v>1.8430060319999999E-4</v>
      </c>
      <c r="S1678" s="68">
        <v>1.040279856E-4</v>
      </c>
      <c r="T1678" s="68">
        <v>2.9335049152799902E-4</v>
      </c>
      <c r="U1678" s="68">
        <v>1.68279563824748E-4</v>
      </c>
      <c r="V1678" s="68">
        <v>9.9873601789136397E-5</v>
      </c>
      <c r="AH1678" s="68" t="s">
        <v>362</v>
      </c>
    </row>
    <row r="1679" spans="1:34" s="68" customFormat="1" ht="14.5" x14ac:dyDescent="0.35">
      <c r="A1679" s="68" t="s">
        <v>832</v>
      </c>
      <c r="B1679" s="68" t="s">
        <v>86</v>
      </c>
      <c r="C1679" s="68" t="s">
        <v>45</v>
      </c>
      <c r="D1679" s="68" t="s">
        <v>57</v>
      </c>
      <c r="E1679" s="68" t="s">
        <v>87</v>
      </c>
      <c r="F1679" s="68" t="s">
        <v>89</v>
      </c>
      <c r="G1679" s="68" t="s">
        <v>14</v>
      </c>
      <c r="H1679" s="68" t="s">
        <v>20</v>
      </c>
      <c r="I1679" s="68" t="s">
        <v>18</v>
      </c>
      <c r="J1679" s="68">
        <v>298</v>
      </c>
      <c r="K1679" s="68">
        <v>1.7246485214718199E-4</v>
      </c>
      <c r="L1679" s="68">
        <v>1.59206035062011E-4</v>
      </c>
      <c r="M1679" s="68">
        <v>7.6493079833465496E-5</v>
      </c>
      <c r="N1679" s="68">
        <v>6.2131340225535196E-5</v>
      </c>
      <c r="O1679" s="68">
        <v>5.1076958181139199E-5</v>
      </c>
      <c r="P1679" s="68">
        <v>4.1203736880377299E-5</v>
      </c>
      <c r="Q1679" s="68">
        <v>3.88679812980711E-5</v>
      </c>
      <c r="R1679" s="68">
        <v>2.68867214340427E-5</v>
      </c>
      <c r="S1679" s="68">
        <v>2.567653228E-5</v>
      </c>
      <c r="T1679" s="68">
        <v>1.9082302604999999E-5</v>
      </c>
      <c r="U1679" s="68">
        <v>1.82228474206E-5</v>
      </c>
      <c r="V1679" s="68">
        <v>1.4360436640600001E-5</v>
      </c>
      <c r="W1679" s="68">
        <v>7.4236538415670601E-6</v>
      </c>
      <c r="X1679" s="68">
        <v>8.3572046654819394E-6</v>
      </c>
      <c r="Y1679" s="68">
        <v>1.16116930296744E-5</v>
      </c>
      <c r="Z1679" s="68">
        <v>1.3426391222639599E-5</v>
      </c>
      <c r="AA1679" s="68">
        <v>1.4404308271528601E-5</v>
      </c>
      <c r="AB1679" s="68">
        <v>1.3406827281761501E-5</v>
      </c>
      <c r="AC1679" s="68">
        <v>1.2069393678867501E-5</v>
      </c>
      <c r="AD1679" s="68">
        <v>1.2769955681354301E-5</v>
      </c>
      <c r="AE1679" s="68">
        <v>1.2579957567427801E-5</v>
      </c>
      <c r="AF1679" s="68">
        <v>1.36765177889587E-5</v>
      </c>
      <c r="AG1679" s="68">
        <v>1.23288011538506E-5</v>
      </c>
      <c r="AH1679" s="68" t="s">
        <v>482</v>
      </c>
    </row>
    <row r="1680" spans="1:34" s="68" customFormat="1" ht="14.5" x14ac:dyDescent="0.35">
      <c r="A1680" s="68" t="s">
        <v>832</v>
      </c>
      <c r="B1680" s="68" t="s">
        <v>41</v>
      </c>
      <c r="C1680" s="68" t="s">
        <v>45</v>
      </c>
      <c r="D1680" s="68" t="s">
        <v>43</v>
      </c>
      <c r="E1680" s="68" t="s">
        <v>46</v>
      </c>
      <c r="G1680" s="68" t="s">
        <v>14</v>
      </c>
      <c r="H1680" s="68" t="s">
        <v>1431</v>
      </c>
      <c r="I1680" s="68" t="s">
        <v>16</v>
      </c>
      <c r="J1680" s="68">
        <v>25</v>
      </c>
      <c r="K1680" s="68">
        <v>2.1288974999999999E-6</v>
      </c>
      <c r="L1680" s="68">
        <v>1.3577160000000061E-6</v>
      </c>
      <c r="M1680" s="68">
        <v>8.2500000000000005E-10</v>
      </c>
      <c r="N1680" s="68">
        <v>3.0284594999999999E-6</v>
      </c>
      <c r="O1680" s="68">
        <v>5.1801430500000007E-7</v>
      </c>
      <c r="P1680" s="68">
        <v>1.039634879999996E-6</v>
      </c>
      <c r="Q1680" s="68">
        <v>1.2788178899999979E-6</v>
      </c>
      <c r="R1680" s="68">
        <v>1.5460800000000059E-6</v>
      </c>
      <c r="S1680" s="68">
        <v>4.9525800000000005E-7</v>
      </c>
      <c r="AH1680" s="68" t="s">
        <v>437</v>
      </c>
    </row>
    <row r="1681" spans="1:34" s="68" customFormat="1" ht="14.5" x14ac:dyDescent="0.35">
      <c r="A1681" s="68" t="s">
        <v>832</v>
      </c>
      <c r="B1681" s="68" t="s">
        <v>41</v>
      </c>
      <c r="C1681" s="68" t="s">
        <v>45</v>
      </c>
      <c r="D1681" s="68" t="s">
        <v>43</v>
      </c>
      <c r="E1681" s="68" t="s">
        <v>46</v>
      </c>
      <c r="G1681" s="68" t="s">
        <v>14</v>
      </c>
      <c r="H1681" s="68" t="s">
        <v>1432</v>
      </c>
      <c r="I1681" s="68" t="s">
        <v>16</v>
      </c>
      <c r="J1681" s="68">
        <v>25</v>
      </c>
      <c r="K1681" s="68">
        <v>5.3222437500000001E-6</v>
      </c>
      <c r="L1681" s="68">
        <v>3.3942900000000148E-6</v>
      </c>
      <c r="M1681" s="68">
        <v>2.0624999999999999E-9</v>
      </c>
      <c r="N1681" s="68">
        <v>7.5711487500000003E-6</v>
      </c>
      <c r="O1681" s="68">
        <v>1.2950357625E-6</v>
      </c>
      <c r="P1681" s="68">
        <v>2.5990871999999898E-6</v>
      </c>
      <c r="Q1681" s="68">
        <v>3.1970447249999949E-6</v>
      </c>
      <c r="R1681" s="68">
        <v>3.8652000000000151E-6</v>
      </c>
      <c r="S1681" s="68">
        <v>1.238145E-6</v>
      </c>
      <c r="AH1681" s="68" t="s">
        <v>437</v>
      </c>
    </row>
    <row r="1682" spans="1:34" s="68" customFormat="1" ht="14.5" x14ac:dyDescent="0.35">
      <c r="A1682" s="68" t="s">
        <v>832</v>
      </c>
      <c r="B1682" s="68" t="s">
        <v>41</v>
      </c>
      <c r="C1682" s="68" t="s">
        <v>45</v>
      </c>
      <c r="D1682" s="68" t="s">
        <v>43</v>
      </c>
      <c r="E1682" s="68" t="s">
        <v>46</v>
      </c>
      <c r="G1682" s="68" t="s">
        <v>14</v>
      </c>
      <c r="H1682" s="68" t="s">
        <v>1433</v>
      </c>
      <c r="I1682" s="68" t="s">
        <v>16</v>
      </c>
      <c r="J1682" s="68">
        <v>25</v>
      </c>
      <c r="K1682" s="68">
        <v>9.5800387499999991E-6</v>
      </c>
      <c r="L1682" s="68">
        <v>6.1097220000000266E-6</v>
      </c>
      <c r="M1682" s="68">
        <v>3.7125000000000002E-9</v>
      </c>
      <c r="N1682" s="68">
        <v>1.3628067749999999E-5</v>
      </c>
      <c r="O1682" s="68">
        <v>2.3310643725000001E-6</v>
      </c>
      <c r="P1682" s="68">
        <v>4.6783569599999819E-6</v>
      </c>
      <c r="Q1682" s="68">
        <v>5.7546805049999907E-6</v>
      </c>
      <c r="R1682" s="68">
        <v>6.9573600000000274E-6</v>
      </c>
      <c r="S1682" s="68">
        <v>2.2286609999999999E-6</v>
      </c>
      <c r="AH1682" s="68" t="s">
        <v>437</v>
      </c>
    </row>
    <row r="1683" spans="1:34" s="68" customFormat="1" ht="14.5" x14ac:dyDescent="0.35">
      <c r="A1683" s="68" t="s">
        <v>832</v>
      </c>
      <c r="B1683" s="68" t="s">
        <v>41</v>
      </c>
      <c r="C1683" s="68" t="s">
        <v>45</v>
      </c>
      <c r="D1683" s="68" t="s">
        <v>43</v>
      </c>
      <c r="E1683" s="68" t="s">
        <v>46</v>
      </c>
      <c r="G1683" s="68" t="s">
        <v>14</v>
      </c>
      <c r="H1683" s="68" t="s">
        <v>1434</v>
      </c>
      <c r="I1683" s="68" t="s">
        <v>16</v>
      </c>
      <c r="J1683" s="68">
        <v>25</v>
      </c>
      <c r="K1683" s="68">
        <v>1.06444875E-4</v>
      </c>
      <c r="L1683" s="68">
        <v>6.7885800000000305E-5</v>
      </c>
      <c r="M1683" s="68">
        <v>4.1250000000000002E-8</v>
      </c>
      <c r="N1683" s="68">
        <v>1.51422975E-4</v>
      </c>
      <c r="O1683" s="68">
        <v>2.5900715250000001E-5</v>
      </c>
      <c r="P1683" s="68">
        <v>5.1981743999999801E-5</v>
      </c>
      <c r="Q1683" s="68">
        <v>6.3940894499999896E-5</v>
      </c>
      <c r="R1683" s="68">
        <v>7.7304000000000302E-5</v>
      </c>
      <c r="S1683" s="68">
        <v>2.47629E-5</v>
      </c>
      <c r="AH1683" s="68" t="s">
        <v>437</v>
      </c>
    </row>
    <row r="1684" spans="1:34" s="68" customFormat="1" ht="14.5" x14ac:dyDescent="0.35">
      <c r="A1684" s="68" t="s">
        <v>832</v>
      </c>
      <c r="B1684" s="68" t="s">
        <v>41</v>
      </c>
      <c r="C1684" s="68" t="s">
        <v>45</v>
      </c>
      <c r="D1684" s="68" t="s">
        <v>43</v>
      </c>
      <c r="E1684" s="68" t="s">
        <v>46</v>
      </c>
      <c r="G1684" s="68" t="s">
        <v>14</v>
      </c>
      <c r="H1684" s="68" t="s">
        <v>1435</v>
      </c>
      <c r="I1684" s="68" t="s">
        <v>16</v>
      </c>
      <c r="J1684" s="68">
        <v>25</v>
      </c>
      <c r="K1684" s="68">
        <v>1.06444875E-4</v>
      </c>
      <c r="L1684" s="68">
        <v>6.7885800000000305E-5</v>
      </c>
      <c r="M1684" s="68">
        <v>4.1250000000000002E-8</v>
      </c>
      <c r="N1684" s="68">
        <v>1.51422975E-4</v>
      </c>
      <c r="O1684" s="68">
        <v>2.5900715250000001E-5</v>
      </c>
      <c r="P1684" s="68">
        <v>5.1981743999999801E-5</v>
      </c>
      <c r="Q1684" s="68">
        <v>6.3940894499999896E-5</v>
      </c>
      <c r="R1684" s="68">
        <v>7.7304000000000302E-5</v>
      </c>
      <c r="S1684" s="68">
        <v>2.47629E-5</v>
      </c>
      <c r="AH1684" s="68" t="s">
        <v>437</v>
      </c>
    </row>
    <row r="1685" spans="1:34" s="68" customFormat="1" ht="14.5" x14ac:dyDescent="0.35">
      <c r="A1685" s="68" t="s">
        <v>832</v>
      </c>
      <c r="B1685" s="68" t="s">
        <v>82</v>
      </c>
      <c r="C1685" s="68" t="s">
        <v>45</v>
      </c>
      <c r="D1685" s="68" t="s">
        <v>83</v>
      </c>
      <c r="E1685" s="68" t="s">
        <v>85</v>
      </c>
      <c r="G1685" s="68" t="s">
        <v>14</v>
      </c>
      <c r="H1685" s="68" t="s">
        <v>20</v>
      </c>
      <c r="I1685" s="68" t="s">
        <v>16</v>
      </c>
      <c r="J1685" s="68">
        <v>25</v>
      </c>
      <c r="K1685" s="68">
        <v>1.0855498219927699E-4</v>
      </c>
      <c r="L1685" s="68">
        <v>1.45100940893651E-4</v>
      </c>
      <c r="M1685" s="68">
        <v>1.39516822256297E-4</v>
      </c>
      <c r="N1685" s="68">
        <v>1.56972884616041E-4</v>
      </c>
      <c r="O1685" s="68">
        <v>1.43948054806136E-4</v>
      </c>
      <c r="P1685" s="68">
        <v>1.6145268776497E-4</v>
      </c>
      <c r="Q1685" s="68">
        <v>5.1324265782660602E-5</v>
      </c>
      <c r="R1685" s="68">
        <v>7.6647421146261094E-5</v>
      </c>
      <c r="S1685" s="68">
        <v>9.5865382499999994E-5</v>
      </c>
      <c r="T1685" s="68">
        <v>7.3902767499999994E-5</v>
      </c>
      <c r="U1685" s="68">
        <v>7.6955209999999999E-5</v>
      </c>
      <c r="V1685" s="68">
        <v>7.8806152500000005E-5</v>
      </c>
      <c r="W1685" s="68">
        <v>7.1993683202495107E-5</v>
      </c>
      <c r="X1685" s="68">
        <v>6.5637718812060501E-5</v>
      </c>
      <c r="Y1685" s="68">
        <v>6.69248737406327E-5</v>
      </c>
      <c r="Z1685" s="68">
        <v>6.6073552541280798E-5</v>
      </c>
      <c r="AA1685" s="68">
        <v>7.0938357887916003E-5</v>
      </c>
      <c r="AB1685" s="68">
        <v>7.4934115894194697E-5</v>
      </c>
      <c r="AC1685" s="68">
        <v>7.0967151567410803E-5</v>
      </c>
      <c r="AD1685" s="68">
        <v>6.6766446859408597E-5</v>
      </c>
      <c r="AE1685" s="68">
        <v>6.4157715628229597E-5</v>
      </c>
      <c r="AF1685" s="68">
        <v>6.4864503642248696E-5</v>
      </c>
      <c r="AG1685" s="68">
        <v>6.1371551315878101E-5</v>
      </c>
      <c r="AH1685" s="68" t="s">
        <v>480</v>
      </c>
    </row>
    <row r="1686" spans="1:34" s="68" customFormat="1" ht="14.5" x14ac:dyDescent="0.35">
      <c r="A1686" s="68" t="s">
        <v>832</v>
      </c>
      <c r="B1686" s="68" t="s">
        <v>41</v>
      </c>
      <c r="C1686" s="68" t="s">
        <v>45</v>
      </c>
      <c r="D1686" s="68" t="s">
        <v>43</v>
      </c>
      <c r="E1686" s="68" t="s">
        <v>46</v>
      </c>
      <c r="G1686" s="68" t="s">
        <v>14</v>
      </c>
      <c r="H1686" s="68" t="s">
        <v>1431</v>
      </c>
      <c r="I1686" s="68" t="s">
        <v>17</v>
      </c>
      <c r="J1686" s="68">
        <v>1</v>
      </c>
      <c r="K1686" s="68">
        <v>2.1005122000000002E-3</v>
      </c>
      <c r="L1686" s="68">
        <v>1.339613120000004E-3</v>
      </c>
      <c r="M1686" s="68">
        <v>8.1400000000000006E-7</v>
      </c>
      <c r="N1686" s="68">
        <v>2.98808004E-3</v>
      </c>
      <c r="O1686" s="68">
        <v>5.1110744760000004E-4</v>
      </c>
      <c r="P1686" s="68">
        <v>1.0257730815999961E-3</v>
      </c>
      <c r="Q1686" s="68">
        <v>1.2617669847999979E-3</v>
      </c>
      <c r="R1686" s="68">
        <v>1.525465600000006E-3</v>
      </c>
      <c r="S1686" s="68">
        <v>4.8865455999999997E-4</v>
      </c>
      <c r="AH1686" s="68" t="s">
        <v>437</v>
      </c>
    </row>
    <row r="1687" spans="1:34" s="68" customFormat="1" ht="14.5" x14ac:dyDescent="0.35">
      <c r="A1687" s="68" t="s">
        <v>832</v>
      </c>
      <c r="B1687" s="68" t="s">
        <v>41</v>
      </c>
      <c r="C1687" s="68" t="s">
        <v>45</v>
      </c>
      <c r="D1687" s="68" t="s">
        <v>43</v>
      </c>
      <c r="E1687" s="68" t="s">
        <v>46</v>
      </c>
      <c r="G1687" s="68" t="s">
        <v>14</v>
      </c>
      <c r="H1687" s="68" t="s">
        <v>1432</v>
      </c>
      <c r="I1687" s="68" t="s">
        <v>17</v>
      </c>
      <c r="J1687" s="68">
        <v>1</v>
      </c>
      <c r="K1687" s="68">
        <v>5.2512805000000003E-3</v>
      </c>
      <c r="L1687" s="68">
        <v>3.3490328000000099E-3</v>
      </c>
      <c r="M1687" s="68">
        <v>2.035E-6</v>
      </c>
      <c r="N1687" s="68">
        <v>7.4702001000000011E-3</v>
      </c>
      <c r="O1687" s="68">
        <v>1.277768619E-3</v>
      </c>
      <c r="P1687" s="68">
        <v>2.56443270399999E-3</v>
      </c>
      <c r="Q1687" s="68">
        <v>3.1544174619999952E-3</v>
      </c>
      <c r="R1687" s="68">
        <v>3.8136640000000152E-3</v>
      </c>
      <c r="S1687" s="68">
        <v>1.2216364E-3</v>
      </c>
      <c r="AH1687" s="68" t="s">
        <v>437</v>
      </c>
    </row>
    <row r="1688" spans="1:34" s="68" customFormat="1" ht="14.5" x14ac:dyDescent="0.35">
      <c r="A1688" s="68" t="s">
        <v>832</v>
      </c>
      <c r="B1688" s="68" t="s">
        <v>41</v>
      </c>
      <c r="C1688" s="68" t="s">
        <v>45</v>
      </c>
      <c r="D1688" s="68" t="s">
        <v>43</v>
      </c>
      <c r="E1688" s="68" t="s">
        <v>46</v>
      </c>
      <c r="G1688" s="68" t="s">
        <v>14</v>
      </c>
      <c r="H1688" s="68" t="s">
        <v>1433</v>
      </c>
      <c r="I1688" s="68" t="s">
        <v>17</v>
      </c>
      <c r="J1688" s="68">
        <v>1</v>
      </c>
      <c r="K1688" s="68">
        <v>9.4523048999999998E-3</v>
      </c>
      <c r="L1688" s="68">
        <v>6.0282590400000174E-3</v>
      </c>
      <c r="M1688" s="68">
        <v>3.6629999999999999E-6</v>
      </c>
      <c r="N1688" s="68">
        <v>1.344636018E-2</v>
      </c>
      <c r="O1688" s="68">
        <v>2.2999835142000001E-3</v>
      </c>
      <c r="P1688" s="68">
        <v>4.6159788671999817E-3</v>
      </c>
      <c r="Q1688" s="68">
        <v>5.6779514315999906E-3</v>
      </c>
      <c r="R1688" s="68">
        <v>6.8645952000000272E-3</v>
      </c>
      <c r="S1688" s="68">
        <v>2.19894552E-3</v>
      </c>
      <c r="AH1688" s="68" t="s">
        <v>437</v>
      </c>
    </row>
    <row r="1689" spans="1:34" s="68" customFormat="1" ht="14.5" x14ac:dyDescent="0.35">
      <c r="A1689" s="68" t="s">
        <v>832</v>
      </c>
      <c r="B1689" s="68" t="s">
        <v>41</v>
      </c>
      <c r="C1689" s="68" t="s">
        <v>45</v>
      </c>
      <c r="D1689" s="68" t="s">
        <v>43</v>
      </c>
      <c r="E1689" s="68" t="s">
        <v>46</v>
      </c>
      <c r="G1689" s="68" t="s">
        <v>14</v>
      </c>
      <c r="H1689" s="68" t="s">
        <v>1434</v>
      </c>
      <c r="I1689" s="68" t="s">
        <v>17</v>
      </c>
      <c r="J1689" s="68">
        <v>1</v>
      </c>
      <c r="K1689" s="68">
        <v>0.10502561000000001</v>
      </c>
      <c r="L1689" s="68">
        <v>6.6980656000000194E-2</v>
      </c>
      <c r="M1689" s="68">
        <v>4.07E-5</v>
      </c>
      <c r="N1689" s="68">
        <v>0.14940400200000001</v>
      </c>
      <c r="O1689" s="68">
        <v>2.555537238E-2</v>
      </c>
      <c r="P1689" s="68">
        <v>5.1288654079999801E-2</v>
      </c>
      <c r="Q1689" s="68">
        <v>6.3088349239999897E-2</v>
      </c>
      <c r="R1689" s="68">
        <v>7.6273280000000304E-2</v>
      </c>
      <c r="S1689" s="68">
        <v>2.4432728000000001E-2</v>
      </c>
      <c r="AH1689" s="68" t="s">
        <v>437</v>
      </c>
    </row>
    <row r="1690" spans="1:34" s="68" customFormat="1" ht="14.5" x14ac:dyDescent="0.35">
      <c r="A1690" s="68" t="s">
        <v>832</v>
      </c>
      <c r="B1690" s="68" t="s">
        <v>41</v>
      </c>
      <c r="C1690" s="68" t="s">
        <v>45</v>
      </c>
      <c r="D1690" s="68" t="s">
        <v>43</v>
      </c>
      <c r="E1690" s="68" t="s">
        <v>46</v>
      </c>
      <c r="G1690" s="68" t="s">
        <v>14</v>
      </c>
      <c r="H1690" s="68" t="s">
        <v>1435</v>
      </c>
      <c r="I1690" s="68" t="s">
        <v>17</v>
      </c>
      <c r="J1690" s="68">
        <v>1</v>
      </c>
      <c r="K1690" s="68">
        <v>0.10502561000000001</v>
      </c>
      <c r="L1690" s="68">
        <v>6.6980656000000194E-2</v>
      </c>
      <c r="M1690" s="68">
        <v>4.07E-5</v>
      </c>
      <c r="N1690" s="68">
        <v>0.14940400200000001</v>
      </c>
      <c r="O1690" s="68">
        <v>2.555537238E-2</v>
      </c>
      <c r="P1690" s="68">
        <v>5.1288654079999801E-2</v>
      </c>
      <c r="Q1690" s="68">
        <v>6.3088349239999897E-2</v>
      </c>
      <c r="R1690" s="68">
        <v>7.6273280000000304E-2</v>
      </c>
      <c r="S1690" s="68">
        <v>2.4432728000000001E-2</v>
      </c>
      <c r="AH1690" s="68" t="s">
        <v>437</v>
      </c>
    </row>
    <row r="1691" spans="1:34" s="68" customFormat="1" ht="14.5" x14ac:dyDescent="0.35">
      <c r="A1691" s="68" t="s">
        <v>832</v>
      </c>
      <c r="B1691" s="68" t="s">
        <v>82</v>
      </c>
      <c r="C1691" s="68" t="s">
        <v>45</v>
      </c>
      <c r="D1691" s="68" t="s">
        <v>83</v>
      </c>
      <c r="E1691" s="68" t="s">
        <v>85</v>
      </c>
      <c r="G1691" s="68" t="s">
        <v>14</v>
      </c>
      <c r="H1691" s="68" t="s">
        <v>20</v>
      </c>
      <c r="I1691" s="68" t="s">
        <v>17</v>
      </c>
      <c r="J1691" s="68">
        <v>1</v>
      </c>
      <c r="K1691" s="68">
        <v>0.23022340624822701</v>
      </c>
      <c r="L1691" s="68">
        <v>0.307730075447256</v>
      </c>
      <c r="M1691" s="68">
        <v>0.295887276641154</v>
      </c>
      <c r="N1691" s="68">
        <v>0.332908093693701</v>
      </c>
      <c r="O1691" s="68">
        <v>0.305285034632853</v>
      </c>
      <c r="P1691" s="68">
        <v>0.342408860211949</v>
      </c>
      <c r="Q1691" s="68">
        <v>0.108848502871867</v>
      </c>
      <c r="R1691" s="68">
        <v>0.162553850766991</v>
      </c>
      <c r="S1691" s="68">
        <v>0.20331130320599999</v>
      </c>
      <c r="T1691" s="68">
        <v>0.15673298931400001</v>
      </c>
      <c r="U1691" s="68">
        <v>0.16320660936799999</v>
      </c>
      <c r="V1691" s="68">
        <v>0.16713208822200001</v>
      </c>
      <c r="W1691" s="68">
        <v>0.152684203335852</v>
      </c>
      <c r="X1691" s="68">
        <v>0.13920447405661801</v>
      </c>
      <c r="Y1691" s="68">
        <v>0.14193427222913399</v>
      </c>
      <c r="Z1691" s="68">
        <v>0.14012879022954799</v>
      </c>
      <c r="AA1691" s="68">
        <v>0.15044606940869201</v>
      </c>
      <c r="AB1691" s="68">
        <v>0.158920272988408</v>
      </c>
      <c r="AC1691" s="68">
        <v>0.15050713504416499</v>
      </c>
      <c r="AD1691" s="68">
        <v>0.14159828049943399</v>
      </c>
      <c r="AE1691" s="68">
        <v>0.13606568330434901</v>
      </c>
      <c r="AF1691" s="68">
        <v>0.13756463932448099</v>
      </c>
      <c r="AG1691" s="68">
        <v>0.13015678603071401</v>
      </c>
      <c r="AH1691" s="68" t="s">
        <v>480</v>
      </c>
    </row>
    <row r="1692" spans="1:34" s="68" customFormat="1" ht="14.5" x14ac:dyDescent="0.35">
      <c r="A1692" s="68" t="s">
        <v>832</v>
      </c>
      <c r="B1692" s="68" t="s">
        <v>41</v>
      </c>
      <c r="C1692" s="68" t="s">
        <v>45</v>
      </c>
      <c r="D1692" s="68" t="s">
        <v>43</v>
      </c>
      <c r="E1692" s="68" t="s">
        <v>46</v>
      </c>
      <c r="G1692" s="68" t="s">
        <v>14</v>
      </c>
      <c r="H1692" s="68" t="s">
        <v>1431</v>
      </c>
      <c r="I1692" s="68" t="s">
        <v>18</v>
      </c>
      <c r="J1692" s="68">
        <v>298</v>
      </c>
      <c r="K1692" s="68">
        <v>5.07529164000002E-6</v>
      </c>
      <c r="L1692" s="68">
        <v>3.2367949440000199E-6</v>
      </c>
      <c r="M1692" s="68">
        <v>1.9667999999999999E-9</v>
      </c>
      <c r="N1692" s="68">
        <v>7.2198474480000009E-6</v>
      </c>
      <c r="O1692" s="68">
        <v>1.2349461031200001E-6</v>
      </c>
      <c r="P1692" s="68">
        <v>2.47848955391998E-6</v>
      </c>
      <c r="Q1692" s="68">
        <v>3.0487018497599998E-6</v>
      </c>
      <c r="R1692" s="68">
        <v>3.6858547200000201E-6</v>
      </c>
      <c r="S1692" s="68">
        <v>1.1806950720000001E-6</v>
      </c>
      <c r="AH1692" s="68" t="s">
        <v>437</v>
      </c>
    </row>
    <row r="1693" spans="1:34" s="68" customFormat="1" ht="14.5" x14ac:dyDescent="0.35">
      <c r="A1693" s="68" t="s">
        <v>832</v>
      </c>
      <c r="B1693" s="68" t="s">
        <v>41</v>
      </c>
      <c r="C1693" s="68" t="s">
        <v>45</v>
      </c>
      <c r="D1693" s="68" t="s">
        <v>43</v>
      </c>
      <c r="E1693" s="68" t="s">
        <v>46</v>
      </c>
      <c r="G1693" s="68" t="s">
        <v>14</v>
      </c>
      <c r="H1693" s="68" t="s">
        <v>1432</v>
      </c>
      <c r="I1693" s="68" t="s">
        <v>18</v>
      </c>
      <c r="J1693" s="68">
        <v>298</v>
      </c>
      <c r="K1693" s="68">
        <v>1.268822910000005E-5</v>
      </c>
      <c r="L1693" s="68">
        <v>8.0919873600000505E-6</v>
      </c>
      <c r="M1693" s="68">
        <v>4.9170000000000003E-9</v>
      </c>
      <c r="N1693" s="68">
        <v>1.8049618619999999E-5</v>
      </c>
      <c r="O1693" s="68">
        <v>3.0873652578000001E-6</v>
      </c>
      <c r="P1693" s="68">
        <v>6.1962238847999514E-6</v>
      </c>
      <c r="Q1693" s="68">
        <v>7.6217546243999996E-6</v>
      </c>
      <c r="R1693" s="68">
        <v>9.2146368000000503E-6</v>
      </c>
      <c r="S1693" s="68">
        <v>2.9517376799999999E-6</v>
      </c>
      <c r="AH1693" s="68" t="s">
        <v>437</v>
      </c>
    </row>
    <row r="1694" spans="1:34" s="68" customFormat="1" ht="14.5" x14ac:dyDescent="0.35">
      <c r="A1694" s="68" t="s">
        <v>832</v>
      </c>
      <c r="B1694" s="68" t="s">
        <v>41</v>
      </c>
      <c r="C1694" s="68" t="s">
        <v>45</v>
      </c>
      <c r="D1694" s="68" t="s">
        <v>43</v>
      </c>
      <c r="E1694" s="68" t="s">
        <v>46</v>
      </c>
      <c r="G1694" s="68" t="s">
        <v>14</v>
      </c>
      <c r="H1694" s="68" t="s">
        <v>1433</v>
      </c>
      <c r="I1694" s="68" t="s">
        <v>18</v>
      </c>
      <c r="J1694" s="68">
        <v>298</v>
      </c>
      <c r="K1694" s="68">
        <v>2.283881238000009E-5</v>
      </c>
      <c r="L1694" s="68">
        <v>1.456557724800009E-5</v>
      </c>
      <c r="M1694" s="68">
        <v>8.8506000000000008E-9</v>
      </c>
      <c r="N1694" s="68">
        <v>3.2489313515999999E-5</v>
      </c>
      <c r="O1694" s="68">
        <v>5.5572574640399986E-6</v>
      </c>
      <c r="P1694" s="68">
        <v>1.1153202992639911E-5</v>
      </c>
      <c r="Q1694" s="68">
        <v>1.3719158323919999E-5</v>
      </c>
      <c r="R1694" s="68">
        <v>1.6586346240000091E-5</v>
      </c>
      <c r="S1694" s="68">
        <v>5.3131278240000001E-6</v>
      </c>
      <c r="AH1694" s="68" t="s">
        <v>437</v>
      </c>
    </row>
    <row r="1695" spans="1:34" s="68" customFormat="1" ht="14.5" x14ac:dyDescent="0.35">
      <c r="A1695" s="68" t="s">
        <v>832</v>
      </c>
      <c r="B1695" s="68" t="s">
        <v>41</v>
      </c>
      <c r="C1695" s="68" t="s">
        <v>45</v>
      </c>
      <c r="D1695" s="68" t="s">
        <v>43</v>
      </c>
      <c r="E1695" s="68" t="s">
        <v>46</v>
      </c>
      <c r="G1695" s="68" t="s">
        <v>14</v>
      </c>
      <c r="H1695" s="68" t="s">
        <v>1434</v>
      </c>
      <c r="I1695" s="68" t="s">
        <v>18</v>
      </c>
      <c r="J1695" s="68">
        <v>298</v>
      </c>
      <c r="K1695" s="68">
        <v>2.53764582000001E-4</v>
      </c>
      <c r="L1695" s="68">
        <v>1.61839747200001E-4</v>
      </c>
      <c r="M1695" s="68">
        <v>9.8340000000000006E-8</v>
      </c>
      <c r="N1695" s="68">
        <v>3.6099237240000003E-4</v>
      </c>
      <c r="O1695" s="68">
        <v>6.1747305156000001E-5</v>
      </c>
      <c r="P1695" s="68">
        <v>1.23924477695999E-4</v>
      </c>
      <c r="Q1695" s="68">
        <v>1.5243509248800001E-4</v>
      </c>
      <c r="R1695" s="68">
        <v>1.8429273600000101E-4</v>
      </c>
      <c r="S1695" s="68">
        <v>5.90347536E-5</v>
      </c>
      <c r="AH1695" s="68" t="s">
        <v>437</v>
      </c>
    </row>
    <row r="1696" spans="1:34" s="68" customFormat="1" ht="14.5" x14ac:dyDescent="0.35">
      <c r="A1696" s="68" t="s">
        <v>832</v>
      </c>
      <c r="B1696" s="68" t="s">
        <v>41</v>
      </c>
      <c r="C1696" s="68" t="s">
        <v>45</v>
      </c>
      <c r="D1696" s="68" t="s">
        <v>43</v>
      </c>
      <c r="E1696" s="68" t="s">
        <v>46</v>
      </c>
      <c r="G1696" s="68" t="s">
        <v>14</v>
      </c>
      <c r="H1696" s="68" t="s">
        <v>1435</v>
      </c>
      <c r="I1696" s="68" t="s">
        <v>18</v>
      </c>
      <c r="J1696" s="68">
        <v>298</v>
      </c>
      <c r="K1696" s="68">
        <v>2.53764582000001E-4</v>
      </c>
      <c r="L1696" s="68">
        <v>1.61839747200001E-4</v>
      </c>
      <c r="M1696" s="68">
        <v>9.8340000000000006E-8</v>
      </c>
      <c r="N1696" s="68">
        <v>3.6099237240000003E-4</v>
      </c>
      <c r="O1696" s="68">
        <v>6.1747305156000001E-5</v>
      </c>
      <c r="P1696" s="68">
        <v>1.23924477695999E-4</v>
      </c>
      <c r="Q1696" s="68">
        <v>1.5243509248800001E-4</v>
      </c>
      <c r="R1696" s="68">
        <v>1.8429273600000101E-4</v>
      </c>
      <c r="S1696" s="68">
        <v>5.90347536E-5</v>
      </c>
      <c r="AH1696" s="68" t="s">
        <v>437</v>
      </c>
    </row>
    <row r="1697" spans="1:34" s="68" customFormat="1" ht="14.5" x14ac:dyDescent="0.35">
      <c r="A1697" s="68" t="s">
        <v>832</v>
      </c>
      <c r="B1697" s="68" t="s">
        <v>82</v>
      </c>
      <c r="C1697" s="68" t="s">
        <v>45</v>
      </c>
      <c r="D1697" s="68" t="s">
        <v>83</v>
      </c>
      <c r="E1697" s="68" t="s">
        <v>85</v>
      </c>
      <c r="G1697" s="68" t="s">
        <v>14</v>
      </c>
      <c r="H1697" s="68" t="s">
        <v>20</v>
      </c>
      <c r="I1697" s="68" t="s">
        <v>18</v>
      </c>
      <c r="J1697" s="68">
        <v>298</v>
      </c>
      <c r="K1697" s="68">
        <v>1.29397538781539E-4</v>
      </c>
      <c r="L1697" s="68">
        <v>1.7296032154523201E-4</v>
      </c>
      <c r="M1697" s="68">
        <v>1.6630405212950499E-4</v>
      </c>
      <c r="N1697" s="68">
        <v>1.87111678462321E-4</v>
      </c>
      <c r="O1697" s="68">
        <v>1.71586081328914E-4</v>
      </c>
      <c r="P1697" s="68">
        <v>1.9245160381584501E-4</v>
      </c>
      <c r="Q1697" s="68">
        <v>6.1178524812931397E-5</v>
      </c>
      <c r="R1697" s="68">
        <v>9.1363726006343205E-5</v>
      </c>
      <c r="S1697" s="68">
        <v>1.1427153594E-4</v>
      </c>
      <c r="T1697" s="68">
        <v>8.8092098860000003E-5</v>
      </c>
      <c r="U1697" s="68">
        <v>9.1730610320000001E-5</v>
      </c>
      <c r="V1697" s="68">
        <v>9.3936933779999995E-5</v>
      </c>
      <c r="W1697" s="68">
        <v>8.5816470377374197E-5</v>
      </c>
      <c r="X1697" s="68">
        <v>7.8240160823976094E-5</v>
      </c>
      <c r="Y1697" s="68">
        <v>7.9774449498834203E-5</v>
      </c>
      <c r="Z1697" s="68">
        <v>7.8759674629206702E-5</v>
      </c>
      <c r="AA1697" s="68">
        <v>8.4558522602395901E-5</v>
      </c>
      <c r="AB1697" s="68">
        <v>8.9321466145880096E-5</v>
      </c>
      <c r="AC1697" s="68">
        <v>8.45928446683537E-5</v>
      </c>
      <c r="AD1697" s="68">
        <v>7.9585604656415098E-5</v>
      </c>
      <c r="AE1697" s="68">
        <v>7.6475997028849701E-5</v>
      </c>
      <c r="AF1697" s="68">
        <v>7.7318488341560394E-5</v>
      </c>
      <c r="AG1697" s="68">
        <v>7.3154889168526796E-5</v>
      </c>
      <c r="AH1697" s="68" t="s">
        <v>480</v>
      </c>
    </row>
    <row r="1698" spans="1:34" s="68" customFormat="1" ht="14.5" x14ac:dyDescent="0.35">
      <c r="A1698" s="68" t="s">
        <v>832</v>
      </c>
      <c r="B1698" s="68" t="s">
        <v>568</v>
      </c>
      <c r="C1698" s="68" t="s">
        <v>45</v>
      </c>
      <c r="D1698" s="68" t="s">
        <v>43</v>
      </c>
      <c r="E1698" s="68" t="s">
        <v>46</v>
      </c>
      <c r="G1698" s="68" t="s">
        <v>793</v>
      </c>
      <c r="H1698" s="68" t="s">
        <v>1436</v>
      </c>
      <c r="I1698" s="68" t="s">
        <v>16</v>
      </c>
      <c r="J1698" s="68">
        <v>25</v>
      </c>
      <c r="K1698" s="68">
        <v>1.6419101621579699E-4</v>
      </c>
      <c r="L1698" s="68">
        <v>1.791673000853686E-4</v>
      </c>
      <c r="M1698" s="68">
        <v>1.714906842875366E-4</v>
      </c>
      <c r="N1698" s="68">
        <v>1.7983425228094741E-4</v>
      </c>
      <c r="O1698" s="68">
        <v>2.1429064398156399E-4</v>
      </c>
      <c r="P1698" s="68">
        <v>2.0633630434904E-4</v>
      </c>
      <c r="Q1698" s="68">
        <v>2.0969931929927399E-4</v>
      </c>
      <c r="R1698" s="68">
        <v>2.1222901324787199E-4</v>
      </c>
      <c r="S1698" s="68">
        <v>1.8447306306031741E-4</v>
      </c>
      <c r="T1698" s="68">
        <v>1.6356972622247559E-4</v>
      </c>
      <c r="U1698" s="68">
        <v>1.5490705953618921E-4</v>
      </c>
      <c r="V1698" s="68">
        <v>1.702776577788226E-4</v>
      </c>
      <c r="W1698" s="68">
        <v>1.3920919021172441E-4</v>
      </c>
      <c r="X1698" s="68">
        <v>1.3602701743839799E-4</v>
      </c>
      <c r="Y1698" s="68">
        <v>1.3016991127592201E-4</v>
      </c>
      <c r="Z1698" s="68">
        <v>1.149560044222792E-4</v>
      </c>
      <c r="AA1698" s="68">
        <v>1.206052275507482E-4</v>
      </c>
      <c r="AB1698" s="68">
        <v>1.167550589172922E-4</v>
      </c>
      <c r="AC1698" s="68">
        <v>1.1693696223507019E-4</v>
      </c>
      <c r="AD1698" s="68">
        <v>9.7645072233186193E-5</v>
      </c>
      <c r="AE1698" s="68">
        <v>1.0908368481135281E-4</v>
      </c>
      <c r="AF1698" s="68">
        <v>1.173257570082044E-4</v>
      </c>
      <c r="AG1698" s="68">
        <v>1.00514998913352E-4</v>
      </c>
      <c r="AH1698" s="68" t="s">
        <v>795</v>
      </c>
    </row>
    <row r="1699" spans="1:34" s="68" customFormat="1" ht="14.5" x14ac:dyDescent="0.35">
      <c r="A1699" s="68" t="s">
        <v>832</v>
      </c>
      <c r="B1699" s="68" t="s">
        <v>568</v>
      </c>
      <c r="C1699" s="68" t="s">
        <v>45</v>
      </c>
      <c r="D1699" s="68" t="s">
        <v>43</v>
      </c>
      <c r="E1699" s="68" t="s">
        <v>46</v>
      </c>
      <c r="G1699" s="68" t="s">
        <v>793</v>
      </c>
      <c r="H1699" s="68" t="s">
        <v>1437</v>
      </c>
      <c r="I1699" s="68" t="s">
        <v>16</v>
      </c>
      <c r="J1699" s="68">
        <v>25</v>
      </c>
      <c r="K1699" s="68">
        <v>4.1047754053949247E-4</v>
      </c>
      <c r="L1699" s="68">
        <v>4.4791825021342149E-4</v>
      </c>
      <c r="M1699" s="68">
        <v>4.2872671071884162E-4</v>
      </c>
      <c r="N1699" s="68">
        <v>4.4958563070236849E-4</v>
      </c>
      <c r="O1699" s="68">
        <v>5.3572660995391001E-4</v>
      </c>
      <c r="P1699" s="68">
        <v>5.1584076087260011E-4</v>
      </c>
      <c r="Q1699" s="68">
        <v>5.2424829824818499E-4</v>
      </c>
      <c r="R1699" s="68">
        <v>5.3057253311968001E-4</v>
      </c>
      <c r="S1699" s="68">
        <v>4.611826576507935E-4</v>
      </c>
      <c r="T1699" s="68">
        <v>4.08924315556189E-4</v>
      </c>
      <c r="U1699" s="68">
        <v>3.8726764884047311E-4</v>
      </c>
      <c r="V1699" s="68">
        <v>4.2569414444705648E-4</v>
      </c>
      <c r="W1699" s="68">
        <v>3.48022975529311E-4</v>
      </c>
      <c r="X1699" s="68">
        <v>3.4006754359599498E-4</v>
      </c>
      <c r="Y1699" s="68">
        <v>3.2542477818980501E-4</v>
      </c>
      <c r="Z1699" s="68">
        <v>2.8739001105569802E-4</v>
      </c>
      <c r="AA1699" s="68">
        <v>3.0151306887687051E-4</v>
      </c>
      <c r="AB1699" s="68">
        <v>2.9188764729323052E-4</v>
      </c>
      <c r="AC1699" s="68">
        <v>2.9234240558767549E-4</v>
      </c>
      <c r="AD1699" s="68">
        <v>2.441126805829655E-4</v>
      </c>
      <c r="AE1699" s="68">
        <v>2.7270921202838199E-4</v>
      </c>
      <c r="AF1699" s="68">
        <v>2.9331439252051103E-4</v>
      </c>
      <c r="AG1699" s="68">
        <v>2.5128749728338E-4</v>
      </c>
      <c r="AH1699" s="68" t="s">
        <v>795</v>
      </c>
    </row>
    <row r="1700" spans="1:34" s="68" customFormat="1" ht="14.5" x14ac:dyDescent="0.35">
      <c r="A1700" s="68" t="s">
        <v>832</v>
      </c>
      <c r="B1700" s="68" t="s">
        <v>568</v>
      </c>
      <c r="C1700" s="68" t="s">
        <v>45</v>
      </c>
      <c r="D1700" s="68" t="s">
        <v>43</v>
      </c>
      <c r="E1700" s="68" t="s">
        <v>46</v>
      </c>
      <c r="G1700" s="68" t="s">
        <v>793</v>
      </c>
      <c r="H1700" s="68" t="s">
        <v>1438</v>
      </c>
      <c r="I1700" s="68" t="s">
        <v>16</v>
      </c>
      <c r="J1700" s="68">
        <v>25</v>
      </c>
      <c r="K1700" s="68">
        <v>7.388595729710864E-4</v>
      </c>
      <c r="L1700" s="68">
        <v>8.0625285038415874E-4</v>
      </c>
      <c r="M1700" s="68">
        <v>7.7170807929391471E-4</v>
      </c>
      <c r="N1700" s="68">
        <v>8.0925413526426314E-4</v>
      </c>
      <c r="O1700" s="68">
        <v>9.64307897917038E-4</v>
      </c>
      <c r="P1700" s="68">
        <v>9.2851336957068E-4</v>
      </c>
      <c r="Q1700" s="68">
        <v>9.4364693684673292E-4</v>
      </c>
      <c r="R1700" s="68">
        <v>9.5503055961542393E-4</v>
      </c>
      <c r="S1700" s="68">
        <v>8.3012878377142815E-4</v>
      </c>
      <c r="T1700" s="68">
        <v>7.3606376800114013E-4</v>
      </c>
      <c r="U1700" s="68">
        <v>6.9708176791285137E-4</v>
      </c>
      <c r="V1700" s="68">
        <v>7.6624946000470164E-4</v>
      </c>
      <c r="W1700" s="68">
        <v>6.2644135595275971E-4</v>
      </c>
      <c r="X1700" s="68">
        <v>6.1212157847279102E-4</v>
      </c>
      <c r="Y1700" s="68">
        <v>5.8576460074164893E-4</v>
      </c>
      <c r="Z1700" s="68">
        <v>5.1730201990025644E-4</v>
      </c>
      <c r="AA1700" s="68">
        <v>5.4272352397836683E-4</v>
      </c>
      <c r="AB1700" s="68">
        <v>5.2539776512781488E-4</v>
      </c>
      <c r="AC1700" s="68">
        <v>5.2621633005781585E-4</v>
      </c>
      <c r="AD1700" s="68">
        <v>4.3940282504933791E-4</v>
      </c>
      <c r="AE1700" s="68">
        <v>4.9087658165108765E-4</v>
      </c>
      <c r="AF1700" s="68">
        <v>5.2796590653691978E-4</v>
      </c>
      <c r="AG1700" s="68">
        <v>4.5231749511008399E-4</v>
      </c>
      <c r="AH1700" s="68" t="s">
        <v>795</v>
      </c>
    </row>
    <row r="1701" spans="1:34" s="68" customFormat="1" ht="14.5" x14ac:dyDescent="0.35">
      <c r="A1701" s="68" t="s">
        <v>832</v>
      </c>
      <c r="B1701" s="68" t="s">
        <v>568</v>
      </c>
      <c r="C1701" s="68" t="s">
        <v>45</v>
      </c>
      <c r="D1701" s="68" t="s">
        <v>43</v>
      </c>
      <c r="E1701" s="68" t="s">
        <v>46</v>
      </c>
      <c r="G1701" s="68" t="s">
        <v>793</v>
      </c>
      <c r="H1701" s="68" t="s">
        <v>1439</v>
      </c>
      <c r="I1701" s="68" t="s">
        <v>16</v>
      </c>
      <c r="J1701" s="68">
        <v>25</v>
      </c>
      <c r="K1701" s="68">
        <v>8.2095508107898497E-3</v>
      </c>
      <c r="L1701" s="68">
        <v>8.9583650042684305E-3</v>
      </c>
      <c r="M1701" s="68">
        <v>8.5745342143768305E-3</v>
      </c>
      <c r="N1701" s="68">
        <v>8.9917126140473692E-3</v>
      </c>
      <c r="O1701" s="68">
        <v>1.0714532199078201E-2</v>
      </c>
      <c r="P1701" s="68">
        <v>1.0316815217452001E-2</v>
      </c>
      <c r="Q1701" s="68">
        <v>1.04849659649637E-2</v>
      </c>
      <c r="R1701" s="68">
        <v>1.06114506623936E-2</v>
      </c>
      <c r="S1701" s="68">
        <v>9.2236531530158691E-3</v>
      </c>
      <c r="T1701" s="68">
        <v>8.17848631112378E-3</v>
      </c>
      <c r="U1701" s="68">
        <v>7.7453529768094602E-3</v>
      </c>
      <c r="V1701" s="68">
        <v>8.5138828889411294E-3</v>
      </c>
      <c r="W1701" s="68">
        <v>6.9604595105862196E-3</v>
      </c>
      <c r="X1701" s="68">
        <v>6.8013508719199003E-3</v>
      </c>
      <c r="Y1701" s="68">
        <v>6.5084955637960996E-3</v>
      </c>
      <c r="Z1701" s="68">
        <v>5.7478002211139604E-3</v>
      </c>
      <c r="AA1701" s="68">
        <v>6.0302613775374096E-3</v>
      </c>
      <c r="AB1701" s="68">
        <v>5.8377529458646096E-3</v>
      </c>
      <c r="AC1701" s="68">
        <v>5.8468481117535101E-3</v>
      </c>
      <c r="AD1701" s="68">
        <v>4.8822536116593096E-3</v>
      </c>
      <c r="AE1701" s="68">
        <v>5.4541842405676404E-3</v>
      </c>
      <c r="AF1701" s="68">
        <v>5.8662878504102201E-3</v>
      </c>
      <c r="AG1701" s="68">
        <v>5.0257499456676001E-3</v>
      </c>
      <c r="AH1701" s="68" t="s">
        <v>795</v>
      </c>
    </row>
    <row r="1702" spans="1:34" s="68" customFormat="1" ht="14.5" x14ac:dyDescent="0.35">
      <c r="A1702" s="68" t="s">
        <v>832</v>
      </c>
      <c r="B1702" s="68" t="s">
        <v>568</v>
      </c>
      <c r="C1702" s="68" t="s">
        <v>45</v>
      </c>
      <c r="D1702" s="68" t="s">
        <v>43</v>
      </c>
      <c r="E1702" s="68" t="s">
        <v>46</v>
      </c>
      <c r="G1702" s="68" t="s">
        <v>793</v>
      </c>
      <c r="H1702" s="68" t="s">
        <v>1440</v>
      </c>
      <c r="I1702" s="68" t="s">
        <v>16</v>
      </c>
      <c r="J1702" s="68">
        <v>25</v>
      </c>
      <c r="K1702" s="68">
        <v>8.2095508107898497E-3</v>
      </c>
      <c r="L1702" s="68">
        <v>8.9583650042684305E-3</v>
      </c>
      <c r="M1702" s="68">
        <v>8.5745342143768305E-3</v>
      </c>
      <c r="N1702" s="68">
        <v>8.9917126140473692E-3</v>
      </c>
      <c r="O1702" s="68">
        <v>1.0714532199078201E-2</v>
      </c>
      <c r="P1702" s="68">
        <v>1.0316815217452001E-2</v>
      </c>
      <c r="Q1702" s="68">
        <v>1.04849659649637E-2</v>
      </c>
      <c r="R1702" s="68">
        <v>1.06114506623936E-2</v>
      </c>
      <c r="S1702" s="68">
        <v>9.2236531530158691E-3</v>
      </c>
      <c r="T1702" s="68">
        <v>8.17848631112378E-3</v>
      </c>
      <c r="U1702" s="68">
        <v>7.7453529768094602E-3</v>
      </c>
      <c r="V1702" s="68">
        <v>8.5138828889411294E-3</v>
      </c>
      <c r="W1702" s="68">
        <v>6.9604595105862196E-3</v>
      </c>
      <c r="X1702" s="68">
        <v>6.8013508719199003E-3</v>
      </c>
      <c r="Y1702" s="68">
        <v>6.5084955637960996E-3</v>
      </c>
      <c r="Z1702" s="68">
        <v>5.7478002211139604E-3</v>
      </c>
      <c r="AA1702" s="68">
        <v>6.0302613775374096E-3</v>
      </c>
      <c r="AB1702" s="68">
        <v>5.8377529458646096E-3</v>
      </c>
      <c r="AC1702" s="68">
        <v>5.8468481117535101E-3</v>
      </c>
      <c r="AD1702" s="68">
        <v>4.8822536116593096E-3</v>
      </c>
      <c r="AE1702" s="68">
        <v>5.4541842405676404E-3</v>
      </c>
      <c r="AF1702" s="68">
        <v>5.8662878504102201E-3</v>
      </c>
      <c r="AG1702" s="68">
        <v>5.0257499456676001E-3</v>
      </c>
      <c r="AH1702" s="68" t="s">
        <v>795</v>
      </c>
    </row>
    <row r="1703" spans="1:34" s="68" customFormat="1" ht="14.5" x14ac:dyDescent="0.35">
      <c r="A1703" s="68" t="s">
        <v>832</v>
      </c>
      <c r="B1703" s="68" t="s">
        <v>166</v>
      </c>
      <c r="C1703" s="68" t="s">
        <v>45</v>
      </c>
      <c r="D1703" s="68" t="s">
        <v>12</v>
      </c>
      <c r="E1703" s="68" t="s">
        <v>12</v>
      </c>
      <c r="F1703" s="68" t="s">
        <v>167</v>
      </c>
      <c r="G1703" s="68" t="s">
        <v>168</v>
      </c>
      <c r="H1703" s="68" t="s">
        <v>169</v>
      </c>
      <c r="I1703" s="68" t="s">
        <v>16</v>
      </c>
      <c r="J1703" s="68">
        <v>25</v>
      </c>
      <c r="K1703" s="68">
        <v>1.00387995882892E-2</v>
      </c>
      <c r="L1703" s="68">
        <v>2.2147904973599999E-2</v>
      </c>
      <c r="M1703" s="68">
        <v>6.4570994197736903E-2</v>
      </c>
      <c r="N1703" s="68">
        <v>7.0454519549759106E-2</v>
      </c>
      <c r="O1703" s="68">
        <v>7.5619566013317596E-2</v>
      </c>
      <c r="P1703" s="68">
        <v>0.34889109464076001</v>
      </c>
      <c r="Q1703" s="68">
        <v>0.38871628974363598</v>
      </c>
      <c r="R1703" s="68">
        <v>0.19009520282716599</v>
      </c>
      <c r="S1703" s="68">
        <v>0.145938142406805</v>
      </c>
      <c r="T1703" s="68">
        <v>8.9116664853269703E-2</v>
      </c>
      <c r="U1703" s="68">
        <v>0.178992764569124</v>
      </c>
      <c r="V1703" s="68">
        <v>0.27752107616750699</v>
      </c>
      <c r="W1703" s="68">
        <v>0.28308833821100998</v>
      </c>
      <c r="X1703" s="68">
        <v>0.35077683392756498</v>
      </c>
      <c r="Y1703" s="68">
        <v>0.32496155951635403</v>
      </c>
      <c r="Z1703" s="68">
        <v>0.33706630869676502</v>
      </c>
      <c r="AA1703" s="68">
        <v>0.34846717242590503</v>
      </c>
      <c r="AB1703" s="68">
        <v>0.38638492850756201</v>
      </c>
      <c r="AC1703" s="68">
        <v>0.48550651414968299</v>
      </c>
      <c r="AD1703" s="68">
        <v>0.26912130341715601</v>
      </c>
      <c r="AE1703" s="68">
        <v>0.21251910356504899</v>
      </c>
      <c r="AF1703" s="68">
        <v>0.21086930393689701</v>
      </c>
      <c r="AG1703" s="68">
        <v>0.20334523252367001</v>
      </c>
      <c r="AH1703" s="68" t="s">
        <v>580</v>
      </c>
    </row>
    <row r="1704" spans="1:34" s="68" customFormat="1" ht="14.5" x14ac:dyDescent="0.35">
      <c r="A1704" s="68" t="s">
        <v>832</v>
      </c>
      <c r="B1704" s="68" t="s">
        <v>210</v>
      </c>
      <c r="C1704" s="68" t="s">
        <v>45</v>
      </c>
      <c r="D1704" s="68" t="s">
        <v>12</v>
      </c>
      <c r="E1704" s="68" t="s">
        <v>12</v>
      </c>
      <c r="G1704" s="68" t="s">
        <v>211</v>
      </c>
      <c r="H1704" s="68" t="s">
        <v>169</v>
      </c>
      <c r="I1704" s="68" t="s">
        <v>17</v>
      </c>
      <c r="J1704" s="68">
        <v>1</v>
      </c>
      <c r="K1704" s="68">
        <v>0.56599290255922696</v>
      </c>
      <c r="L1704" s="68">
        <v>0.498127621817614</v>
      </c>
      <c r="M1704" s="68">
        <v>0.51819781009238797</v>
      </c>
      <c r="N1704" s="68">
        <v>0.55918100644286906</v>
      </c>
      <c r="O1704" s="68">
        <v>0.54678273502414498</v>
      </c>
      <c r="P1704" s="68">
        <v>0.55941955297069501</v>
      </c>
      <c r="Q1704" s="68">
        <v>0.60459979321261903</v>
      </c>
      <c r="R1704" s="68">
        <v>0.623828299399936</v>
      </c>
      <c r="S1704" s="68">
        <v>0.61242415367755298</v>
      </c>
      <c r="T1704" s="68">
        <v>0.60600506657839104</v>
      </c>
      <c r="U1704" s="68">
        <v>0.53450152890357205</v>
      </c>
      <c r="V1704" s="68">
        <v>0.49411129416775401</v>
      </c>
      <c r="W1704" s="68">
        <v>0.48735212515182103</v>
      </c>
      <c r="X1704" s="68">
        <v>0.50817145111889295</v>
      </c>
      <c r="Y1704" s="68">
        <v>0.54282237693070701</v>
      </c>
      <c r="Z1704" s="68">
        <v>0.59953725218840104</v>
      </c>
      <c r="AA1704" s="68">
        <v>0.56218650577039397</v>
      </c>
      <c r="AB1704" s="68">
        <v>0.55425998841136104</v>
      </c>
      <c r="AC1704" s="68">
        <v>0.499058408481933</v>
      </c>
      <c r="AD1704" s="68">
        <v>0.58648935588417805</v>
      </c>
      <c r="AE1704" s="68">
        <v>0.59277946609544396</v>
      </c>
      <c r="AF1704" s="68">
        <v>0.58979565228415098</v>
      </c>
      <c r="AG1704" s="68">
        <v>0.58730319655291396</v>
      </c>
      <c r="AH1704" s="68" t="s">
        <v>601</v>
      </c>
    </row>
    <row r="1705" spans="1:34" s="68" customFormat="1" ht="14.5" x14ac:dyDescent="0.35">
      <c r="A1705" s="68" t="s">
        <v>832</v>
      </c>
      <c r="B1705" s="68" t="s">
        <v>98</v>
      </c>
      <c r="C1705" s="68" t="s">
        <v>45</v>
      </c>
      <c r="D1705" s="68" t="s">
        <v>12</v>
      </c>
      <c r="E1705" s="68" t="s">
        <v>12</v>
      </c>
      <c r="G1705" s="68" t="s">
        <v>14</v>
      </c>
      <c r="H1705" s="68" t="s">
        <v>101</v>
      </c>
      <c r="I1705" s="68" t="s">
        <v>16</v>
      </c>
      <c r="J1705" s="68">
        <v>25</v>
      </c>
      <c r="K1705" s="68">
        <v>7.3275000000000006E-5</v>
      </c>
      <c r="L1705" s="68">
        <v>1.28775E-4</v>
      </c>
      <c r="M1705" s="68">
        <v>1.383E-4</v>
      </c>
      <c r="N1705" s="68">
        <v>1.29825E-4</v>
      </c>
      <c r="O1705" s="68">
        <v>1.16925E-4</v>
      </c>
      <c r="P1705" s="68">
        <v>1.1625000000000001E-4</v>
      </c>
      <c r="Q1705" s="68">
        <v>8.3024999999999999E-5</v>
      </c>
      <c r="R1705" s="68">
        <v>8.1525000000000003E-5</v>
      </c>
      <c r="S1705" s="68">
        <v>8.6700000000000007E-5</v>
      </c>
      <c r="T1705" s="68">
        <v>9.2700000000000004E-5</v>
      </c>
      <c r="U1705" s="68">
        <v>9.6899999999999997E-5</v>
      </c>
      <c r="V1705" s="68">
        <v>1.0057500000000001E-4</v>
      </c>
      <c r="W1705" s="68">
        <v>9.8624999999999998E-5</v>
      </c>
      <c r="X1705" s="68">
        <v>2.09025E-4</v>
      </c>
      <c r="Y1705" s="68">
        <v>2.232E-4</v>
      </c>
      <c r="Z1705" s="68">
        <v>2.307E-4</v>
      </c>
      <c r="AA1705" s="68">
        <v>2.3369999999999999E-4</v>
      </c>
      <c r="AB1705" s="68">
        <v>2.9797500000000002E-4</v>
      </c>
      <c r="AC1705" s="68">
        <v>2.967E-4</v>
      </c>
      <c r="AD1705" s="68">
        <v>2.7E-4</v>
      </c>
      <c r="AE1705" s="68">
        <v>2.55825E-4</v>
      </c>
      <c r="AF1705" s="68">
        <v>2.5597499999999997E-4</v>
      </c>
      <c r="AG1705" s="68">
        <v>2.74875E-4</v>
      </c>
      <c r="AH1705" s="68" t="s">
        <v>498</v>
      </c>
    </row>
    <row r="1706" spans="1:34" s="68" customFormat="1" ht="14.5" x14ac:dyDescent="0.35">
      <c r="A1706" s="68" t="s">
        <v>832</v>
      </c>
      <c r="B1706" s="68" t="s">
        <v>98</v>
      </c>
      <c r="C1706" s="68" t="s">
        <v>45</v>
      </c>
      <c r="D1706" s="68" t="s">
        <v>12</v>
      </c>
      <c r="E1706" s="68" t="s">
        <v>12</v>
      </c>
      <c r="G1706" s="68" t="s">
        <v>14</v>
      </c>
      <c r="H1706" s="68" t="s">
        <v>101</v>
      </c>
      <c r="I1706" s="68" t="s">
        <v>17</v>
      </c>
      <c r="J1706" s="68">
        <v>1</v>
      </c>
      <c r="K1706" s="68">
        <v>6.9337689999999993E-2</v>
      </c>
      <c r="L1706" s="68">
        <v>0.12185549</v>
      </c>
      <c r="M1706" s="68">
        <v>0.13086867999999999</v>
      </c>
      <c r="N1706" s="68">
        <v>0.12284907</v>
      </c>
      <c r="O1706" s="68">
        <v>0.11064222999999999</v>
      </c>
      <c r="P1706" s="68">
        <v>0.1100035</v>
      </c>
      <c r="Q1706" s="68">
        <v>7.8563789999999994E-2</v>
      </c>
      <c r="R1706" s="68">
        <v>7.7144389999999993E-2</v>
      </c>
      <c r="S1706" s="68">
        <v>8.2041320000000001E-2</v>
      </c>
      <c r="T1706" s="68">
        <v>8.7718920000000006E-2</v>
      </c>
      <c r="U1706" s="68">
        <v>9.1693239999999995E-2</v>
      </c>
      <c r="V1706" s="68">
        <v>9.5170770000000002E-2</v>
      </c>
      <c r="W1706" s="68">
        <v>9.3325549999999993E-2</v>
      </c>
      <c r="X1706" s="68">
        <v>0.19779339000000001</v>
      </c>
      <c r="Y1706" s="68">
        <v>0.21120671999999999</v>
      </c>
      <c r="Z1706" s="68">
        <v>0.21830372000000001</v>
      </c>
      <c r="AA1706" s="68">
        <v>0.22114252000000001</v>
      </c>
      <c r="AB1706" s="68">
        <v>0.28196380999999998</v>
      </c>
      <c r="AC1706" s="68">
        <v>0.28075731999999998</v>
      </c>
      <c r="AD1706" s="68">
        <v>0.255492</v>
      </c>
      <c r="AE1706" s="68">
        <v>0.24207867</v>
      </c>
      <c r="AF1706" s="68">
        <v>0.24222061</v>
      </c>
      <c r="AG1706" s="68">
        <v>0.26010505</v>
      </c>
      <c r="AH1706" s="68" t="s">
        <v>498</v>
      </c>
    </row>
    <row r="1707" spans="1:34" s="68" customFormat="1" ht="14.5" x14ac:dyDescent="0.35">
      <c r="A1707" s="68" t="s">
        <v>832</v>
      </c>
      <c r="B1707" s="68" t="s">
        <v>98</v>
      </c>
      <c r="C1707" s="68" t="s">
        <v>45</v>
      </c>
      <c r="D1707" s="68" t="s">
        <v>12</v>
      </c>
      <c r="E1707" s="68" t="s">
        <v>12</v>
      </c>
      <c r="G1707" s="68" t="s">
        <v>14</v>
      </c>
      <c r="H1707" s="68" t="s">
        <v>101</v>
      </c>
      <c r="I1707" s="68" t="s">
        <v>18</v>
      </c>
      <c r="J1707" s="68">
        <v>298</v>
      </c>
      <c r="K1707" s="68">
        <v>1.7468759999999999E-4</v>
      </c>
      <c r="L1707" s="68">
        <v>3.0699960000000001E-4</v>
      </c>
      <c r="M1707" s="68">
        <v>3.2970720000000001E-4</v>
      </c>
      <c r="N1707" s="68">
        <v>3.0950280000000002E-4</v>
      </c>
      <c r="O1707" s="68">
        <v>2.7874920000000002E-4</v>
      </c>
      <c r="P1707" s="68">
        <v>2.7713999999999999E-4</v>
      </c>
      <c r="Q1707" s="68">
        <v>1.979316E-4</v>
      </c>
      <c r="R1707" s="68">
        <v>1.9435559999999999E-4</v>
      </c>
      <c r="S1707" s="68">
        <v>2.0669279999999999E-4</v>
      </c>
      <c r="T1707" s="68">
        <v>2.209968E-4</v>
      </c>
      <c r="U1707" s="68">
        <v>2.310096E-4</v>
      </c>
      <c r="V1707" s="68">
        <v>2.3977079999999999E-4</v>
      </c>
      <c r="W1707" s="68">
        <v>2.3512199999999999E-4</v>
      </c>
      <c r="X1707" s="68">
        <v>4.9831560000000003E-4</v>
      </c>
      <c r="Y1707" s="68">
        <v>5.3210880000000005E-4</v>
      </c>
      <c r="Z1707" s="68">
        <v>5.4998880000000001E-4</v>
      </c>
      <c r="AA1707" s="68">
        <v>5.5714079999999997E-4</v>
      </c>
      <c r="AB1707" s="68">
        <v>7.1037240000000005E-4</v>
      </c>
      <c r="AC1707" s="68">
        <v>7.0733280000000003E-4</v>
      </c>
      <c r="AD1707" s="68">
        <v>6.4367999999999999E-4</v>
      </c>
      <c r="AE1707" s="68">
        <v>6.0988679999999997E-4</v>
      </c>
      <c r="AF1707" s="68">
        <v>6.1024440000000005E-4</v>
      </c>
      <c r="AG1707" s="68">
        <v>6.5530199999999997E-4</v>
      </c>
      <c r="AH1707" s="68" t="s">
        <v>498</v>
      </c>
    </row>
    <row r="1708" spans="1:34" s="68" customFormat="1" ht="14.5" x14ac:dyDescent="0.35">
      <c r="A1708" s="68" t="s">
        <v>832</v>
      </c>
      <c r="B1708" s="68" t="s">
        <v>98</v>
      </c>
      <c r="C1708" s="68" t="s">
        <v>45</v>
      </c>
      <c r="D1708" s="68" t="s">
        <v>12</v>
      </c>
      <c r="E1708" s="68" t="s">
        <v>12</v>
      </c>
      <c r="G1708" s="68" t="s">
        <v>14</v>
      </c>
      <c r="H1708" s="68" t="s">
        <v>102</v>
      </c>
      <c r="I1708" s="68" t="s">
        <v>16</v>
      </c>
      <c r="J1708" s="68">
        <v>25</v>
      </c>
      <c r="K1708" s="68">
        <v>3.1712799999999999E-2</v>
      </c>
      <c r="L1708" s="68">
        <v>3.5755200000000001E-2</v>
      </c>
      <c r="M1708" s="68">
        <v>2.19496E-2</v>
      </c>
      <c r="N1708" s="68">
        <v>2.1343999999999998E-2</v>
      </c>
      <c r="O1708" s="68">
        <v>2.15512E-2</v>
      </c>
      <c r="P1708" s="68">
        <v>2.3736799999999999E-2</v>
      </c>
      <c r="Q1708" s="68">
        <v>2.1848800000000002E-2</v>
      </c>
      <c r="R1708" s="68">
        <v>2.2253599999999998E-2</v>
      </c>
      <c r="S1708" s="68">
        <v>1.97296E-2</v>
      </c>
      <c r="T1708" s="68">
        <v>1.8132800000000001E-2</v>
      </c>
      <c r="U1708" s="68">
        <v>2.06456E-2</v>
      </c>
      <c r="V1708" s="68">
        <v>2.2805599999999999E-2</v>
      </c>
      <c r="W1708" s="68">
        <v>2.2301600000000001E-2</v>
      </c>
      <c r="X1708" s="68">
        <v>2.1988799999999999E-2</v>
      </c>
      <c r="Y1708" s="68">
        <v>1.9604E-2</v>
      </c>
      <c r="Z1708" s="68">
        <v>1.8485600000000001E-2</v>
      </c>
      <c r="AA1708" s="68">
        <v>1.9826400000000001E-2</v>
      </c>
      <c r="AB1708" s="68">
        <v>1.90104E-2</v>
      </c>
      <c r="AC1708" s="68">
        <v>1.90752E-2</v>
      </c>
      <c r="AD1708" s="68">
        <v>1.9453600000000001E-2</v>
      </c>
      <c r="AE1708" s="68">
        <v>3.6756799999999999E-2</v>
      </c>
      <c r="AF1708" s="68">
        <v>3.8168000000000001E-2</v>
      </c>
      <c r="AG1708" s="68">
        <v>1.9688799999999999E-2</v>
      </c>
      <c r="AH1708" s="68" t="s">
        <v>371</v>
      </c>
    </row>
    <row r="1709" spans="1:34" s="68" customFormat="1" ht="14.5" x14ac:dyDescent="0.35">
      <c r="A1709" s="68" t="s">
        <v>832</v>
      </c>
      <c r="B1709" s="68" t="s">
        <v>98</v>
      </c>
      <c r="C1709" s="68" t="s">
        <v>45</v>
      </c>
      <c r="D1709" s="68" t="s">
        <v>12</v>
      </c>
      <c r="E1709" s="68" t="s">
        <v>12</v>
      </c>
      <c r="G1709" s="68" t="s">
        <v>14</v>
      </c>
      <c r="H1709" s="68" t="s">
        <v>102</v>
      </c>
      <c r="I1709" s="68" t="s">
        <v>18</v>
      </c>
      <c r="J1709" s="68">
        <v>298</v>
      </c>
      <c r="K1709" s="68">
        <v>4.9614675599999998E-2</v>
      </c>
      <c r="L1709" s="68">
        <v>5.5939010400000003E-2</v>
      </c>
      <c r="M1709" s="68">
        <v>3.4340149200000003E-2</v>
      </c>
      <c r="N1709" s="68">
        <v>3.3392687999999997E-2</v>
      </c>
      <c r="O1709" s="68">
        <v>3.3716852399999997E-2</v>
      </c>
      <c r="P1709" s="68">
        <v>3.7136223599999997E-2</v>
      </c>
      <c r="Q1709" s="68">
        <v>3.4182447599999999E-2</v>
      </c>
      <c r="R1709" s="68">
        <v>3.4815757199999998E-2</v>
      </c>
      <c r="S1709" s="68">
        <v>3.0866959199999999E-2</v>
      </c>
      <c r="T1709" s="68">
        <v>2.8368765600000002E-2</v>
      </c>
      <c r="U1709" s="68">
        <v>3.2300041199999997E-2</v>
      </c>
      <c r="V1709" s="68">
        <v>3.5679361200000002E-2</v>
      </c>
      <c r="W1709" s="68">
        <v>3.4890853200000002E-2</v>
      </c>
      <c r="X1709" s="68">
        <v>3.4401477600000001E-2</v>
      </c>
      <c r="Y1709" s="68">
        <v>3.0670458000000001E-2</v>
      </c>
      <c r="Z1709" s="68">
        <v>2.8920721199999999E-2</v>
      </c>
      <c r="AA1709" s="68">
        <v>3.1018402800000001E-2</v>
      </c>
      <c r="AB1709" s="68">
        <v>2.9741770800000001E-2</v>
      </c>
      <c r="AC1709" s="68">
        <v>2.9843150400000001E-2</v>
      </c>
      <c r="AD1709" s="68">
        <v>3.04351572E-2</v>
      </c>
      <c r="AE1709" s="68">
        <v>5.7506013600000003E-2</v>
      </c>
      <c r="AF1709" s="68">
        <v>5.9713835999999999E-2</v>
      </c>
      <c r="AG1709" s="68">
        <v>3.0803127600000001E-2</v>
      </c>
      <c r="AH1709" s="68" t="s">
        <v>371</v>
      </c>
    </row>
    <row r="1710" spans="1:34" s="68" customFormat="1" ht="14.5" x14ac:dyDescent="0.35">
      <c r="A1710" s="68" t="s">
        <v>832</v>
      </c>
      <c r="B1710" s="68" t="s">
        <v>188</v>
      </c>
      <c r="C1710" s="68" t="s">
        <v>45</v>
      </c>
      <c r="D1710" s="68" t="s">
        <v>12</v>
      </c>
      <c r="E1710" s="68" t="s">
        <v>12</v>
      </c>
      <c r="G1710" s="68" t="s">
        <v>189</v>
      </c>
      <c r="H1710" s="68" t="s">
        <v>190</v>
      </c>
      <c r="I1710" s="68" t="s">
        <v>17</v>
      </c>
      <c r="J1710" s="68">
        <v>1</v>
      </c>
      <c r="K1710" s="68">
        <v>0.89956566699999996</v>
      </c>
      <c r="L1710" s="68">
        <v>0.82414002580000001</v>
      </c>
      <c r="M1710" s="68">
        <v>0.81440768500000005</v>
      </c>
      <c r="N1710" s="68">
        <v>0.75290469800000004</v>
      </c>
      <c r="O1710" s="68">
        <v>0.76277221019999997</v>
      </c>
      <c r="P1710" s="68">
        <v>0.75878465390000005</v>
      </c>
      <c r="Q1710" s="68">
        <v>0.73931997230000002</v>
      </c>
      <c r="R1710" s="68">
        <v>0.76344806720000002</v>
      </c>
      <c r="S1710" s="68">
        <v>0.70877123590000002</v>
      </c>
      <c r="T1710" s="68">
        <v>0.6372655653</v>
      </c>
      <c r="U1710" s="68">
        <v>0.84414539300000002</v>
      </c>
      <c r="V1710" s="68">
        <v>0.73465655900000004</v>
      </c>
      <c r="W1710" s="68">
        <v>0.69613270999999999</v>
      </c>
      <c r="X1710" s="68">
        <v>0.73512965890000004</v>
      </c>
      <c r="Y1710" s="68">
        <v>0.74891714170000001</v>
      </c>
      <c r="Z1710" s="68">
        <v>0.80609464389999996</v>
      </c>
      <c r="AA1710" s="68">
        <v>0.79372646079999998</v>
      </c>
      <c r="AB1710" s="68">
        <v>0.94227982939999999</v>
      </c>
      <c r="AC1710" s="68">
        <v>0.93930605860000005</v>
      </c>
      <c r="AD1710" s="68">
        <v>0.92017930550000004</v>
      </c>
      <c r="AE1710" s="68">
        <v>0.83062825299999998</v>
      </c>
      <c r="AF1710" s="68">
        <v>0.85766253299999995</v>
      </c>
      <c r="AG1710" s="68">
        <v>0.86698935960000001</v>
      </c>
      <c r="AH1710" s="68" t="s">
        <v>597</v>
      </c>
    </row>
    <row r="1711" spans="1:34" s="68" customFormat="1" ht="14.5" x14ac:dyDescent="0.35">
      <c r="A1711" s="68" t="s">
        <v>832</v>
      </c>
      <c r="B1711" s="68" t="s">
        <v>197</v>
      </c>
      <c r="C1711" s="68" t="s">
        <v>45</v>
      </c>
      <c r="D1711" s="68" t="s">
        <v>12</v>
      </c>
      <c r="E1711" s="68" t="s">
        <v>12</v>
      </c>
      <c r="G1711" s="68" t="s">
        <v>198</v>
      </c>
      <c r="H1711" s="68" t="s">
        <v>801</v>
      </c>
      <c r="I1711" s="68" t="s">
        <v>201</v>
      </c>
      <c r="J1711" s="68">
        <v>1430</v>
      </c>
      <c r="K1711" s="68">
        <v>4.9007935734449101E-2</v>
      </c>
      <c r="L1711" s="68">
        <v>4.3852549340050603E-2</v>
      </c>
      <c r="M1711" s="68">
        <v>3.8622043382115202E-2</v>
      </c>
      <c r="N1711" s="68">
        <v>3.5243928696185998E-2</v>
      </c>
      <c r="O1711" s="68">
        <v>3.1830308425503398E-2</v>
      </c>
      <c r="P1711" s="68">
        <v>2.4774338056524799E-2</v>
      </c>
      <c r="Q1711" s="68">
        <v>2.4896393281466801E-2</v>
      </c>
      <c r="R1711" s="68">
        <v>2.13761334168216E-2</v>
      </c>
      <c r="S1711" s="68">
        <v>2.0965283647706001E-2</v>
      </c>
      <c r="T1711" s="68">
        <v>1.9686504199007099E-2</v>
      </c>
      <c r="U1711" s="68">
        <v>1.82554604338852E-2</v>
      </c>
      <c r="V1711" s="68">
        <v>1.61994453863476E-2</v>
      </c>
      <c r="W1711" s="68">
        <v>1.35287135254111E-2</v>
      </c>
      <c r="X1711" s="68">
        <v>1.2656089018988801E-2</v>
      </c>
      <c r="Y1711" s="68">
        <v>1.27505095047013E-2</v>
      </c>
      <c r="Z1711" s="68">
        <v>1.15249531348551E-2</v>
      </c>
      <c r="AA1711" s="68">
        <v>5.8053471812847604E-3</v>
      </c>
      <c r="AB1711" s="68">
        <v>5.8486552086253899E-3</v>
      </c>
      <c r="AC1711" s="68">
        <v>5.8922863078514397E-3</v>
      </c>
      <c r="AD1711" s="68">
        <v>5.93624337214399E-3</v>
      </c>
      <c r="AE1711" s="68">
        <v>5.9805273658967203E-3</v>
      </c>
      <c r="AF1711" s="68">
        <v>6.0251411822907002E-3</v>
      </c>
      <c r="AG1711" s="68">
        <v>6.0700896432943699E-3</v>
      </c>
      <c r="AH1711" s="68" t="s">
        <v>804</v>
      </c>
    </row>
    <row r="1712" spans="1:34" s="68" customFormat="1" ht="14.5" x14ac:dyDescent="0.35">
      <c r="A1712" s="68" t="s">
        <v>832</v>
      </c>
      <c r="B1712" s="68" t="s">
        <v>197</v>
      </c>
      <c r="C1712" s="68" t="s">
        <v>45</v>
      </c>
      <c r="D1712" s="68" t="s">
        <v>12</v>
      </c>
      <c r="E1712" s="68" t="s">
        <v>12</v>
      </c>
      <c r="G1712" s="68" t="s">
        <v>198</v>
      </c>
      <c r="H1712" s="68" t="s">
        <v>801</v>
      </c>
      <c r="I1712" s="68" t="s">
        <v>857</v>
      </c>
      <c r="J1712" s="68">
        <v>124</v>
      </c>
      <c r="K1712" s="68">
        <v>3.1577245954898998E-3</v>
      </c>
      <c r="L1712" s="68">
        <v>3.81598138427782E-3</v>
      </c>
      <c r="M1712" s="68">
        <v>4.4833618143579603E-3</v>
      </c>
      <c r="N1712" s="68">
        <v>4.9204881712675798E-3</v>
      </c>
      <c r="O1712" s="68">
        <v>5.3617474097913701E-3</v>
      </c>
      <c r="P1712" s="68">
        <v>6.2241448222083596E-3</v>
      </c>
      <c r="Q1712" s="68">
        <v>6.2566420757645801E-3</v>
      </c>
      <c r="R1712" s="68">
        <v>6.7102846664316602E-3</v>
      </c>
      <c r="S1712" s="68">
        <v>7.7232703029118102E-3</v>
      </c>
      <c r="T1712" s="68">
        <v>8.2572865946082506E-3</v>
      </c>
      <c r="U1712" s="68">
        <v>8.8089073387396192E-3</v>
      </c>
      <c r="V1712" s="68">
        <v>9.1558116933851599E-3</v>
      </c>
      <c r="W1712" s="68">
        <v>9.5748873054837501E-3</v>
      </c>
      <c r="X1712" s="68">
        <v>9.7588726430227896E-3</v>
      </c>
      <c r="Y1712" s="68">
        <v>9.8316785069494199E-3</v>
      </c>
      <c r="Z1712" s="68">
        <v>9.8271885793693101E-3</v>
      </c>
      <c r="AA1712" s="68">
        <v>9.9004988543460494E-3</v>
      </c>
      <c r="AB1712" s="68">
        <v>9.9743568100686807E-3</v>
      </c>
      <c r="AC1712" s="68">
        <v>1.0048765735911E-2</v>
      </c>
      <c r="AD1712" s="68">
        <v>1.01237305659339E-2</v>
      </c>
      <c r="AE1712" s="68">
        <v>1.01992529448242E-2</v>
      </c>
      <c r="AF1712" s="68">
        <v>1.02753378066428E-2</v>
      </c>
      <c r="AG1712" s="68">
        <v>1.0351993374824099E-2</v>
      </c>
      <c r="AH1712" s="68" t="s">
        <v>804</v>
      </c>
    </row>
    <row r="1713" spans="1:34" s="68" customFormat="1" ht="14.5" x14ac:dyDescent="0.35">
      <c r="A1713" s="68" t="s">
        <v>832</v>
      </c>
      <c r="B1713" s="68" t="s">
        <v>197</v>
      </c>
      <c r="C1713" s="68" t="s">
        <v>45</v>
      </c>
      <c r="D1713" s="68" t="s">
        <v>12</v>
      </c>
      <c r="E1713" s="68" t="s">
        <v>12</v>
      </c>
      <c r="G1713" s="68" t="s">
        <v>198</v>
      </c>
      <c r="H1713" s="68" t="s">
        <v>801</v>
      </c>
      <c r="I1713" s="68" t="s">
        <v>861</v>
      </c>
      <c r="J1713" s="68">
        <v>1640</v>
      </c>
      <c r="K1713" s="68">
        <v>4.6868806459660002E-4</v>
      </c>
      <c r="L1713" s="68">
        <v>4.7199200865719997E-4</v>
      </c>
      <c r="M1713" s="68">
        <v>4.75319243360725E-4</v>
      </c>
      <c r="N1713" s="68">
        <v>4.5381138860473702E-4</v>
      </c>
      <c r="O1713" s="68">
        <v>4.3206630829232298E-4</v>
      </c>
      <c r="P1713" s="68">
        <v>4.1008348024500202E-4</v>
      </c>
      <c r="Q1713" s="68">
        <v>3.8786242837219302E-4</v>
      </c>
      <c r="R1713" s="68">
        <v>3.6540413461072301E-4</v>
      </c>
      <c r="S1713" s="68">
        <v>4.0382732267158102E-4</v>
      </c>
      <c r="T1713" s="68">
        <v>4.1919552669211199E-4</v>
      </c>
      <c r="U1713" s="68">
        <v>4.3456373071264301E-4</v>
      </c>
      <c r="V1713" s="68">
        <v>4.3890924750934101E-4</v>
      </c>
      <c r="W1713" s="68">
        <v>4.4329850512835501E-4</v>
      </c>
      <c r="X1713" s="68">
        <v>4.4660540056249001E-4</v>
      </c>
      <c r="Y1713" s="68">
        <v>4.49937290752234E-4</v>
      </c>
      <c r="Z1713" s="68">
        <v>1.3032256933801401E-4</v>
      </c>
      <c r="AA1713" s="68">
        <v>1.31294768387282E-4</v>
      </c>
      <c r="AB1713" s="68">
        <v>1.32274230466196E-4</v>
      </c>
      <c r="AC1713" s="68">
        <v>4.3309824738880202E-4</v>
      </c>
      <c r="AD1713" s="68">
        <v>1.3425514001105701E-4</v>
      </c>
      <c r="AE1713" s="68">
        <v>1.3525667472060501E-4</v>
      </c>
      <c r="AF1713" s="68">
        <v>1.3626566875789601E-4</v>
      </c>
      <c r="AG1713" s="68">
        <v>1.37282231177429E-4</v>
      </c>
      <c r="AH1713" s="68" t="s">
        <v>804</v>
      </c>
    </row>
    <row r="1714" spans="1:34" s="68" customFormat="1" ht="14.5" x14ac:dyDescent="0.35">
      <c r="A1714" s="68" t="s">
        <v>832</v>
      </c>
      <c r="B1714" s="68" t="s">
        <v>197</v>
      </c>
      <c r="C1714" s="68" t="s">
        <v>45</v>
      </c>
      <c r="D1714" s="68" t="s">
        <v>12</v>
      </c>
      <c r="E1714" s="68" t="s">
        <v>12</v>
      </c>
      <c r="G1714" s="68" t="s">
        <v>198</v>
      </c>
      <c r="H1714" s="68" t="s">
        <v>809</v>
      </c>
      <c r="I1714" s="68" t="s">
        <v>199</v>
      </c>
      <c r="J1714" s="68">
        <v>7390</v>
      </c>
      <c r="K1714" s="68">
        <v>3.0634432214160702E-4</v>
      </c>
      <c r="L1714" s="68">
        <v>2.7209993553094702E-4</v>
      </c>
      <c r="M1714" s="68">
        <v>2.3156998994108599E-4</v>
      </c>
      <c r="N1714" s="68">
        <v>1.96849344373882E-4</v>
      </c>
      <c r="O1714" s="68">
        <v>1.68334881293124E-4</v>
      </c>
      <c r="P1714" s="68">
        <v>1.6689759022200801E-4</v>
      </c>
      <c r="Q1714" s="68">
        <v>1.40465285175054E-4</v>
      </c>
      <c r="R1714" s="68">
        <v>1.3107076886891599E-4</v>
      </c>
      <c r="S1714" s="68">
        <v>1.41168611851998E-4</v>
      </c>
      <c r="T1714" s="68">
        <v>1.2098023335012701E-4</v>
      </c>
      <c r="U1714" s="68">
        <v>1.21514415693267E-4</v>
      </c>
      <c r="V1714" s="68">
        <v>1.16073505727782E-4</v>
      </c>
      <c r="W1714" s="68">
        <v>1.04148394428346E-4</v>
      </c>
      <c r="X1714" s="68">
        <v>9.5974492821217306E-5</v>
      </c>
      <c r="Y1714" s="68">
        <v>8.8138075390216899E-5</v>
      </c>
      <c r="Z1714" s="68">
        <v>7.7850908745357307E-5</v>
      </c>
      <c r="AA1714" s="68">
        <v>7.0829441184245206E-5</v>
      </c>
      <c r="AB1714" s="68">
        <v>6.1665948014972703E-5</v>
      </c>
      <c r="AC1714" s="68">
        <v>5.3139947303153103E-5</v>
      </c>
      <c r="AD1714" s="68">
        <v>4.0935409296102402E-5</v>
      </c>
      <c r="AE1714" s="68">
        <v>3.5980076980143801E-5</v>
      </c>
      <c r="AF1714" s="68">
        <v>3.2683069769613303E-5</v>
      </c>
      <c r="AG1714" s="68">
        <v>2.95763247942498E-5</v>
      </c>
      <c r="AH1714" s="68" t="s">
        <v>810</v>
      </c>
    </row>
    <row r="1715" spans="1:34" s="68" customFormat="1" ht="14.5" x14ac:dyDescent="0.35">
      <c r="A1715" s="68" t="s">
        <v>832</v>
      </c>
      <c r="B1715" s="68" t="s">
        <v>197</v>
      </c>
      <c r="C1715" s="68" t="s">
        <v>45</v>
      </c>
      <c r="D1715" s="68" t="s">
        <v>12</v>
      </c>
      <c r="E1715" s="68" t="s">
        <v>12</v>
      </c>
      <c r="G1715" s="68" t="s">
        <v>198</v>
      </c>
      <c r="H1715" s="68" t="s">
        <v>809</v>
      </c>
      <c r="I1715" s="68" t="s">
        <v>200</v>
      </c>
      <c r="J1715" s="68">
        <v>3500</v>
      </c>
      <c r="K1715" s="68">
        <v>3.56775370182E-4</v>
      </c>
      <c r="L1715" s="68">
        <v>4.0041769944506401E-4</v>
      </c>
      <c r="M1715" s="68">
        <v>4.6108078414714402E-4</v>
      </c>
      <c r="N1715" s="68">
        <v>5.1385131119405995E-4</v>
      </c>
      <c r="O1715" s="68">
        <v>5.6647127277971996E-4</v>
      </c>
      <c r="P1715" s="68">
        <v>6.1817139433741996E-4</v>
      </c>
      <c r="Q1715" s="68">
        <v>6.6917514269894396E-4</v>
      </c>
      <c r="R1715" s="68">
        <v>7.1670508995245997E-4</v>
      </c>
      <c r="S1715" s="68">
        <v>7.6255728963685603E-4</v>
      </c>
      <c r="T1715" s="68">
        <v>8.1432342249652804E-4</v>
      </c>
      <c r="U1715" s="68">
        <v>8.5987674561263997E-4</v>
      </c>
      <c r="V1715" s="68">
        <v>8.4239448258624397E-4</v>
      </c>
      <c r="W1715" s="68">
        <v>8.2466960659286002E-4</v>
      </c>
      <c r="X1715" s="68">
        <v>8.0792181852424E-4</v>
      </c>
      <c r="Y1715" s="68">
        <v>7.9034052266915204E-4</v>
      </c>
      <c r="Z1715" s="68">
        <v>7.7429523583003197E-4</v>
      </c>
      <c r="AA1715" s="68">
        <v>7.5664288018955999E-4</v>
      </c>
      <c r="AB1715" s="68">
        <v>7.3949070542449202E-4</v>
      </c>
      <c r="AC1715" s="68">
        <v>7.2220555551143998E-4</v>
      </c>
      <c r="AD1715" s="68">
        <v>7.0509427663715597E-4</v>
      </c>
      <c r="AE1715" s="68">
        <v>6.8825218670857599E-4</v>
      </c>
      <c r="AF1715" s="68">
        <v>6.7106565685513201E-4</v>
      </c>
      <c r="AG1715" s="68">
        <v>6.5398597069150802E-4</v>
      </c>
      <c r="AH1715" s="68" t="s">
        <v>810</v>
      </c>
    </row>
    <row r="1716" spans="1:34" s="68" customFormat="1" ht="14.5" x14ac:dyDescent="0.35">
      <c r="A1716" s="68" t="s">
        <v>832</v>
      </c>
      <c r="B1716" s="68" t="s">
        <v>197</v>
      </c>
      <c r="C1716" s="68" t="s">
        <v>45</v>
      </c>
      <c r="D1716" s="68" t="s">
        <v>12</v>
      </c>
      <c r="E1716" s="68" t="s">
        <v>12</v>
      </c>
      <c r="G1716" s="68" t="s">
        <v>198</v>
      </c>
      <c r="H1716" s="68" t="s">
        <v>809</v>
      </c>
      <c r="I1716" s="68" t="s">
        <v>858</v>
      </c>
      <c r="J1716" s="68">
        <v>3220</v>
      </c>
      <c r="K1716" s="68">
        <v>2.9453471760251598E-3</v>
      </c>
      <c r="L1716" s="68">
        <v>3.3239271556232798E-3</v>
      </c>
      <c r="M1716" s="68">
        <v>3.8218672842084099E-3</v>
      </c>
      <c r="N1716" s="68">
        <v>4.2586782508328E-3</v>
      </c>
      <c r="O1716" s="68">
        <v>4.6961727338489401E-3</v>
      </c>
      <c r="P1716" s="68">
        <v>5.1110005525526504E-3</v>
      </c>
      <c r="Q1716" s="68">
        <v>5.5479706626148902E-3</v>
      </c>
      <c r="R1716" s="68">
        <v>5.92739563895066E-3</v>
      </c>
      <c r="S1716" s="68">
        <v>6.3172992525366099E-3</v>
      </c>
      <c r="T1716" s="68">
        <v>6.7441953317652703E-3</v>
      </c>
      <c r="U1716" s="68">
        <v>7.1026496255907701E-3</v>
      </c>
      <c r="V1716" s="68">
        <v>6.9616385493730002E-3</v>
      </c>
      <c r="W1716" s="68">
        <v>6.8197556019750603E-3</v>
      </c>
      <c r="X1716" s="68">
        <v>6.6774518358609604E-3</v>
      </c>
      <c r="Y1716" s="68">
        <v>6.5363387536070301E-3</v>
      </c>
      <c r="Z1716" s="68">
        <v>6.3942037998878203E-3</v>
      </c>
      <c r="AA1716" s="68">
        <v>6.2524296063480199E-3</v>
      </c>
      <c r="AB1716" s="68">
        <v>6.11008576226095E-3</v>
      </c>
      <c r="AC1716" s="68">
        <v>5.9687881811168802E-3</v>
      </c>
      <c r="AD1716" s="68">
        <v>5.8269154284802897E-3</v>
      </c>
      <c r="AE1716" s="68">
        <v>5.6847926558942601E-3</v>
      </c>
      <c r="AF1716" s="68">
        <v>5.5430205363603503E-3</v>
      </c>
      <c r="AG1716" s="68">
        <v>5.4013112796528397E-3</v>
      </c>
      <c r="AH1716" s="68" t="s">
        <v>810</v>
      </c>
    </row>
    <row r="1717" spans="1:34" s="68" customFormat="1" ht="14.5" x14ac:dyDescent="0.35">
      <c r="A1717" s="68" t="s">
        <v>832</v>
      </c>
      <c r="B1717" s="68" t="s">
        <v>197</v>
      </c>
      <c r="C1717" s="68" t="s">
        <v>45</v>
      </c>
      <c r="D1717" s="68" t="s">
        <v>12</v>
      </c>
      <c r="E1717" s="68" t="s">
        <v>12</v>
      </c>
      <c r="G1717" s="68" t="s">
        <v>198</v>
      </c>
      <c r="H1717" s="68" t="s">
        <v>809</v>
      </c>
      <c r="I1717" s="68" t="s">
        <v>204</v>
      </c>
      <c r="J1717" s="68">
        <v>9810</v>
      </c>
      <c r="K1717" s="68">
        <v>1.6666506578501999E-4</v>
      </c>
      <c r="L1717" s="68">
        <v>1.93502346382073E-4</v>
      </c>
      <c r="M1717" s="68">
        <v>2.25846449000562E-4</v>
      </c>
      <c r="N1717" s="68">
        <v>2.5523449938297401E-4</v>
      </c>
      <c r="O1717" s="68">
        <v>2.8226454277937999E-4</v>
      </c>
      <c r="P1717" s="68">
        <v>3.0676357324244E-4</v>
      </c>
      <c r="Q1717" s="68">
        <v>3.3453725742896799E-4</v>
      </c>
      <c r="R1717" s="68">
        <v>3.6380240595269598E-4</v>
      </c>
      <c r="S1717" s="68">
        <v>3.8998842239200502E-4</v>
      </c>
      <c r="T1717" s="68">
        <v>4.1852701713275699E-4</v>
      </c>
      <c r="U1717" s="68">
        <v>4.50709861121316E-4</v>
      </c>
      <c r="V1717" s="68">
        <v>4.4865648343456801E-4</v>
      </c>
      <c r="W1717" s="68">
        <v>4.4932492359428501E-4</v>
      </c>
      <c r="X1717" s="68">
        <v>4.47966150546946E-4</v>
      </c>
      <c r="Y1717" s="68">
        <v>4.4850234439094798E-4</v>
      </c>
      <c r="Z1717" s="68">
        <v>4.5028766965310901E-4</v>
      </c>
      <c r="AA1717" s="68">
        <v>4.49225427375598E-4</v>
      </c>
      <c r="AB1717" s="68">
        <v>4.4859098324051203E-4</v>
      </c>
      <c r="AC1717" s="68">
        <v>4.4778620300294999E-4</v>
      </c>
      <c r="AD1717" s="68">
        <v>4.4902421006749998E-4</v>
      </c>
      <c r="AE1717" s="68">
        <v>4.4843639922274701E-4</v>
      </c>
      <c r="AF1717" s="68">
        <v>4.4917042857135E-4</v>
      </c>
      <c r="AG1717" s="68">
        <v>4.49055358257608E-4</v>
      </c>
      <c r="AH1717" s="68" t="s">
        <v>810</v>
      </c>
    </row>
    <row r="1718" spans="1:34" s="68" customFormat="1" ht="14.5" x14ac:dyDescent="0.35">
      <c r="A1718" s="68" t="s">
        <v>832</v>
      </c>
      <c r="B1718" s="68" t="s">
        <v>197</v>
      </c>
      <c r="C1718" s="68" t="s">
        <v>45</v>
      </c>
      <c r="D1718" s="68" t="s">
        <v>12</v>
      </c>
      <c r="E1718" s="68" t="s">
        <v>12</v>
      </c>
      <c r="G1718" s="68" t="s">
        <v>198</v>
      </c>
      <c r="H1718" s="68" t="s">
        <v>805</v>
      </c>
      <c r="I1718" s="68" t="s">
        <v>201</v>
      </c>
      <c r="J1718" s="68">
        <v>1430</v>
      </c>
      <c r="T1718" s="68">
        <v>6.1032034572563896E-3</v>
      </c>
      <c r="U1718" s="68">
        <v>2.1017097022103599E-2</v>
      </c>
      <c r="V1718" s="68">
        <v>4.07750926786579E-2</v>
      </c>
      <c r="W1718" s="68">
        <v>6.3082203561779099E-2</v>
      </c>
      <c r="X1718" s="68">
        <v>8.76951131440208E-2</v>
      </c>
      <c r="Y1718" s="68">
        <v>0.114599712672643</v>
      </c>
      <c r="Z1718" s="68">
        <v>0.132345385253968</v>
      </c>
      <c r="AA1718" s="68">
        <v>0.151317964388682</v>
      </c>
      <c r="AB1718" s="68">
        <v>0.171030133773483</v>
      </c>
      <c r="AC1718" s="68">
        <v>0.173730752796564</v>
      </c>
      <c r="AD1718" s="68">
        <v>0.172434790342786</v>
      </c>
      <c r="AE1718" s="68">
        <v>0.17972204572188999</v>
      </c>
      <c r="AF1718" s="68">
        <v>0.17126783229905701</v>
      </c>
      <c r="AG1718" s="68">
        <v>0.17121519560984499</v>
      </c>
      <c r="AH1718" s="68" t="s">
        <v>806</v>
      </c>
    </row>
    <row r="1719" spans="1:34" s="68" customFormat="1" ht="14.5" x14ac:dyDescent="0.35">
      <c r="A1719" s="68" t="s">
        <v>832</v>
      </c>
      <c r="B1719" s="68" t="s">
        <v>197</v>
      </c>
      <c r="C1719" s="68" t="s">
        <v>45</v>
      </c>
      <c r="D1719" s="68" t="s">
        <v>12</v>
      </c>
      <c r="E1719" s="68" t="s">
        <v>12</v>
      </c>
      <c r="G1719" s="68" t="s">
        <v>198</v>
      </c>
      <c r="H1719" s="68" t="s">
        <v>805</v>
      </c>
      <c r="I1719" s="68" t="s">
        <v>859</v>
      </c>
      <c r="J1719" s="68">
        <v>1030</v>
      </c>
      <c r="L1719" s="68">
        <v>2.1791489609748901E-3</v>
      </c>
      <c r="M1719" s="68">
        <v>2.27056942919138E-3</v>
      </c>
      <c r="N1719" s="68">
        <v>5.8615257115239199E-3</v>
      </c>
      <c r="O1719" s="68">
        <v>9.7652105582675102E-3</v>
      </c>
      <c r="P1719" s="68">
        <v>1.38375660200674E-2</v>
      </c>
      <c r="Q1719" s="68">
        <v>1.56685053434087E-2</v>
      </c>
      <c r="R1719" s="68">
        <v>1.45896586665509E-2</v>
      </c>
      <c r="S1719" s="68">
        <v>1.9710763980368601E-2</v>
      </c>
      <c r="T1719" s="68">
        <v>2.2677848344062501E-2</v>
      </c>
      <c r="U1719" s="68">
        <v>2.8113779133463301E-2</v>
      </c>
      <c r="V1719" s="68">
        <v>3.34915035558353E-2</v>
      </c>
      <c r="W1719" s="68">
        <v>3.8796638106363697E-2</v>
      </c>
      <c r="X1719" s="68">
        <v>4.5619175019364397E-2</v>
      </c>
      <c r="Y1719" s="68">
        <v>5.8959892134276402E-2</v>
      </c>
      <c r="Z1719" s="68">
        <v>0.116688706395811</v>
      </c>
      <c r="AA1719" s="68">
        <v>0.201049295900569</v>
      </c>
      <c r="AB1719" s="68">
        <v>0.27008817120974798</v>
      </c>
      <c r="AC1719" s="68">
        <v>0.34615717156435299</v>
      </c>
      <c r="AD1719" s="68">
        <v>0.35919202085593899</v>
      </c>
      <c r="AE1719" s="68">
        <v>0.398524831405136</v>
      </c>
      <c r="AF1719" s="68">
        <v>0.399088774483152</v>
      </c>
      <c r="AG1719" s="68">
        <v>0.406268202944502</v>
      </c>
      <c r="AH1719" s="68" t="s">
        <v>806</v>
      </c>
    </row>
    <row r="1720" spans="1:34" s="68" customFormat="1" ht="14.5" x14ac:dyDescent="0.35">
      <c r="A1720" s="68" t="s">
        <v>832</v>
      </c>
      <c r="B1720" s="68" t="s">
        <v>197</v>
      </c>
      <c r="C1720" s="68" t="s">
        <v>45</v>
      </c>
      <c r="D1720" s="68" t="s">
        <v>12</v>
      </c>
      <c r="E1720" s="68" t="s">
        <v>12</v>
      </c>
      <c r="G1720" s="68" t="s">
        <v>198</v>
      </c>
      <c r="H1720" s="68" t="s">
        <v>799</v>
      </c>
      <c r="I1720" s="68" t="s">
        <v>200</v>
      </c>
      <c r="J1720" s="68">
        <v>3500</v>
      </c>
      <c r="K1720" s="68">
        <v>3.38340408262107E-2</v>
      </c>
      <c r="L1720" s="68">
        <v>4.1214565793932997E-2</v>
      </c>
      <c r="M1720" s="68">
        <v>5.1626855878765997E-2</v>
      </c>
      <c r="N1720" s="68">
        <v>6.4048134188653197E-2</v>
      </c>
      <c r="O1720" s="68">
        <v>7.7955905181287297E-2</v>
      </c>
      <c r="P1720" s="68">
        <v>9.4091767698588305E-2</v>
      </c>
      <c r="Q1720" s="68">
        <v>0.109845482149516</v>
      </c>
      <c r="R1720" s="68">
        <v>0.130243120141426</v>
      </c>
      <c r="S1720" s="68">
        <v>0.15196052136798199</v>
      </c>
      <c r="T1720" s="68">
        <v>0.17261171121737601</v>
      </c>
      <c r="U1720" s="68">
        <v>0.22705974530143599</v>
      </c>
      <c r="V1720" s="68">
        <v>0.27621582175095499</v>
      </c>
      <c r="W1720" s="68">
        <v>0.32556564595064102</v>
      </c>
      <c r="X1720" s="68">
        <v>0.374536271001497</v>
      </c>
      <c r="Y1720" s="68">
        <v>0.41697693397646202</v>
      </c>
      <c r="Z1720" s="68">
        <v>0.45214955586125899</v>
      </c>
      <c r="AA1720" s="68">
        <v>0.48537141912748399</v>
      </c>
      <c r="AB1720" s="68">
        <v>0.50988067063641795</v>
      </c>
      <c r="AC1720" s="68">
        <v>0.53136820104160298</v>
      </c>
      <c r="AD1720" s="68">
        <v>0.54256723011269004</v>
      </c>
      <c r="AE1720" s="68">
        <v>0.55944296456977105</v>
      </c>
      <c r="AF1720" s="68">
        <v>0.57508251824099399</v>
      </c>
      <c r="AG1720" s="68">
        <v>0.58700769739737402</v>
      </c>
      <c r="AH1720" s="68" t="s">
        <v>803</v>
      </c>
    </row>
    <row r="1721" spans="1:34" s="68" customFormat="1" ht="14.5" x14ac:dyDescent="0.35">
      <c r="A1721" s="68" t="s">
        <v>832</v>
      </c>
      <c r="B1721" s="68" t="s">
        <v>197</v>
      </c>
      <c r="C1721" s="68" t="s">
        <v>45</v>
      </c>
      <c r="D1721" s="68" t="s">
        <v>12</v>
      </c>
      <c r="E1721" s="68" t="s">
        <v>12</v>
      </c>
      <c r="G1721" s="68" t="s">
        <v>198</v>
      </c>
      <c r="H1721" s="68" t="s">
        <v>799</v>
      </c>
      <c r="I1721" s="68" t="s">
        <v>201</v>
      </c>
      <c r="J1721" s="68">
        <v>1430</v>
      </c>
      <c r="K1721" s="68">
        <v>0.47938268725406602</v>
      </c>
      <c r="L1721" s="68">
        <v>0.53968429306861299</v>
      </c>
      <c r="M1721" s="68">
        <v>0.59911476204857395</v>
      </c>
      <c r="N1721" s="68">
        <v>0.67193972181776696</v>
      </c>
      <c r="O1721" s="68">
        <v>0.74471714851191095</v>
      </c>
      <c r="P1721" s="68">
        <v>0.83217149115098199</v>
      </c>
      <c r="Q1721" s="68">
        <v>0.89485034370318395</v>
      </c>
      <c r="R1721" s="68">
        <v>0.94394556585054201</v>
      </c>
      <c r="S1721" s="68">
        <v>0.96859175456180702</v>
      </c>
      <c r="T1721" s="68">
        <v>0.98193047403377198</v>
      </c>
      <c r="U1721" s="68">
        <v>1.0007963838283001</v>
      </c>
      <c r="V1721" s="68">
        <v>1.00924713248043</v>
      </c>
      <c r="W1721" s="68">
        <v>1.01460851952233</v>
      </c>
      <c r="X1721" s="68">
        <v>1.02473462903984</v>
      </c>
      <c r="Y1721" s="68">
        <v>1.03053172995818</v>
      </c>
      <c r="Z1721" s="68">
        <v>1.0250584304253401</v>
      </c>
      <c r="AA1721" s="68">
        <v>1.0142961386790501</v>
      </c>
      <c r="AB1721" s="68">
        <v>1.0163078455752601</v>
      </c>
      <c r="AC1721" s="68">
        <v>1.0119860951244399</v>
      </c>
      <c r="AD1721" s="68">
        <v>1.0019764382119301</v>
      </c>
      <c r="AE1721" s="68">
        <v>0.99550360502573298</v>
      </c>
      <c r="AF1721" s="68">
        <v>0.96836778179190197</v>
      </c>
      <c r="AG1721" s="68">
        <v>0.94666027816971898</v>
      </c>
      <c r="AH1721" s="68" t="s">
        <v>803</v>
      </c>
    </row>
    <row r="1722" spans="1:34" s="68" customFormat="1" ht="14.5" x14ac:dyDescent="0.35">
      <c r="A1722" s="68" t="s">
        <v>832</v>
      </c>
      <c r="B1722" s="68" t="s">
        <v>197</v>
      </c>
      <c r="C1722" s="68" t="s">
        <v>45</v>
      </c>
      <c r="D1722" s="68" t="s">
        <v>12</v>
      </c>
      <c r="E1722" s="68" t="s">
        <v>12</v>
      </c>
      <c r="G1722" s="68" t="s">
        <v>198</v>
      </c>
      <c r="H1722" s="68" t="s">
        <v>799</v>
      </c>
      <c r="I1722" s="68" t="s">
        <v>202</v>
      </c>
      <c r="J1722" s="68">
        <v>4470</v>
      </c>
      <c r="K1722" s="68">
        <v>4.7787496421618697E-2</v>
      </c>
      <c r="L1722" s="68">
        <v>5.8028153246972997E-2</v>
      </c>
      <c r="M1722" s="68">
        <v>7.1532750467742504E-2</v>
      </c>
      <c r="N1722" s="68">
        <v>8.7987416445116498E-2</v>
      </c>
      <c r="O1722" s="68">
        <v>0.105947631603047</v>
      </c>
      <c r="P1722" s="68">
        <v>0.12585889965682501</v>
      </c>
      <c r="Q1722" s="68">
        <v>0.14519511212970401</v>
      </c>
      <c r="R1722" s="68">
        <v>0.170399905498264</v>
      </c>
      <c r="S1722" s="68">
        <v>0.19629655200659199</v>
      </c>
      <c r="T1722" s="68">
        <v>0.22058038554230899</v>
      </c>
      <c r="U1722" s="68">
        <v>0.26937425003070897</v>
      </c>
      <c r="V1722" s="68">
        <v>0.31070809122232601</v>
      </c>
      <c r="W1722" s="68">
        <v>0.35182515182722002</v>
      </c>
      <c r="X1722" s="68">
        <v>0.391281639528475</v>
      </c>
      <c r="Y1722" s="68">
        <v>0.42188010570379098</v>
      </c>
      <c r="Z1722" s="68">
        <v>0.44147323183800202</v>
      </c>
      <c r="AA1722" s="68">
        <v>0.458592393461564</v>
      </c>
      <c r="AB1722" s="68">
        <v>0.427300750236976</v>
      </c>
      <c r="AC1722" s="68">
        <v>0.39646696601827103</v>
      </c>
      <c r="AD1722" s="68">
        <v>0.35800918179619801</v>
      </c>
      <c r="AE1722" s="68">
        <v>0.32761004995501403</v>
      </c>
      <c r="AF1722" s="68">
        <v>0.301517840920347</v>
      </c>
      <c r="AG1722" s="68">
        <v>0.27605126087894899</v>
      </c>
      <c r="AH1722" s="68" t="s">
        <v>803</v>
      </c>
    </row>
    <row r="1723" spans="1:34" s="68" customFormat="1" ht="14.5" x14ac:dyDescent="0.35">
      <c r="A1723" s="68" t="s">
        <v>832</v>
      </c>
      <c r="B1723" s="68" t="s">
        <v>197</v>
      </c>
      <c r="C1723" s="68" t="s">
        <v>45</v>
      </c>
      <c r="D1723" s="68" t="s">
        <v>12</v>
      </c>
      <c r="E1723" s="68" t="s">
        <v>12</v>
      </c>
      <c r="G1723" s="68" t="s">
        <v>198</v>
      </c>
      <c r="H1723" s="68" t="s">
        <v>799</v>
      </c>
      <c r="I1723" s="68" t="s">
        <v>857</v>
      </c>
      <c r="J1723" s="68">
        <v>124</v>
      </c>
      <c r="K1723" s="68">
        <v>4.3214124454367402E-5</v>
      </c>
      <c r="L1723" s="68">
        <v>4.25247064444724E-5</v>
      </c>
      <c r="M1723" s="68">
        <v>4.0661886361380203E-5</v>
      </c>
      <c r="N1723" s="68">
        <v>3.9856896602594198E-5</v>
      </c>
      <c r="O1723" s="68">
        <v>3.7846287473739498E-5</v>
      </c>
      <c r="P1723" s="68">
        <v>3.5276621298249399E-5</v>
      </c>
      <c r="Q1723" s="68">
        <v>3.4394693434257799E-5</v>
      </c>
      <c r="R1723" s="68">
        <v>3.2042963985632403E-5</v>
      </c>
      <c r="S1723" s="68">
        <v>3.1052986572754698E-5</v>
      </c>
      <c r="T1723" s="68">
        <v>3.0397791955218199E-5</v>
      </c>
      <c r="U1723" s="68">
        <v>2.8432329480306301E-5</v>
      </c>
      <c r="V1723" s="68">
        <v>2.6881249879709402E-5</v>
      </c>
      <c r="W1723" s="68">
        <v>2.5277631430915599E-5</v>
      </c>
      <c r="X1723" s="68">
        <v>2.3212794549010499E-5</v>
      </c>
      <c r="Y1723" s="68">
        <v>2.14860274582379E-5</v>
      </c>
      <c r="Z1723" s="68">
        <v>1.92941337187327E-5</v>
      </c>
      <c r="AA1723" s="68">
        <v>1.7044020069834901E-5</v>
      </c>
      <c r="AB1723" s="68">
        <v>1.5140535094601501E-5</v>
      </c>
      <c r="AC1723" s="68">
        <v>1.4777769767887899E-5</v>
      </c>
      <c r="AD1723" s="68">
        <v>1.2479035576849599E-5</v>
      </c>
      <c r="AE1723" s="68">
        <v>1.2069954714342601E-5</v>
      </c>
      <c r="AF1723" s="68">
        <v>1.01033273060111E-5</v>
      </c>
      <c r="AG1723" s="68">
        <v>9.6515172530762402E-6</v>
      </c>
      <c r="AH1723" s="68" t="s">
        <v>803</v>
      </c>
    </row>
    <row r="1724" spans="1:34" s="68" customFormat="1" ht="14.5" x14ac:dyDescent="0.35">
      <c r="A1724" s="68" t="s">
        <v>832</v>
      </c>
      <c r="B1724" s="68" t="s">
        <v>197</v>
      </c>
      <c r="C1724" s="68" t="s">
        <v>45</v>
      </c>
      <c r="D1724" s="68" t="s">
        <v>12</v>
      </c>
      <c r="E1724" s="68" t="s">
        <v>12</v>
      </c>
      <c r="G1724" s="68" t="s">
        <v>198</v>
      </c>
      <c r="H1724" s="68" t="s">
        <v>799</v>
      </c>
      <c r="I1724" s="68" t="s">
        <v>204</v>
      </c>
      <c r="J1724" s="68">
        <v>9810</v>
      </c>
      <c r="K1724" s="68">
        <v>1.46980716080852E-2</v>
      </c>
      <c r="L1724" s="68">
        <v>1.5935597477595102E-2</v>
      </c>
      <c r="M1724" s="68">
        <v>1.8679354551763699E-2</v>
      </c>
      <c r="N1724" s="68">
        <v>1.90367839935228E-2</v>
      </c>
      <c r="O1724" s="68">
        <v>2.0366195377447101E-2</v>
      </c>
      <c r="P1724" s="68">
        <v>2.1229325208056302E-2</v>
      </c>
      <c r="Q1724" s="68">
        <v>2.1602625142146999E-2</v>
      </c>
      <c r="R1724" s="68">
        <v>2.14617004511958E-2</v>
      </c>
      <c r="S1724" s="68">
        <v>2.2343956338469199E-2</v>
      </c>
      <c r="T1724" s="68">
        <v>2.1627412871834902E-2</v>
      </c>
      <c r="U1724" s="68">
        <v>2.2496128640868501E-2</v>
      </c>
      <c r="V1724" s="68">
        <v>2.17268176038387E-2</v>
      </c>
      <c r="W1724" s="68">
        <v>2.1461842709429701E-2</v>
      </c>
      <c r="X1724" s="68">
        <v>2.0570164005176899E-2</v>
      </c>
      <c r="Y1724" s="68">
        <v>1.96726005178645E-2</v>
      </c>
      <c r="Z1724" s="68">
        <v>1.9325586630400699E-2</v>
      </c>
      <c r="AA1724" s="68">
        <v>1.90028344241913E-2</v>
      </c>
      <c r="AB1724" s="68">
        <v>1.8625314844786599E-2</v>
      </c>
      <c r="AC1724" s="68">
        <v>1.75782696802338E-2</v>
      </c>
      <c r="AD1724" s="68">
        <v>1.6529107017220001E-2</v>
      </c>
      <c r="AE1724" s="68">
        <v>1.60372599194127E-2</v>
      </c>
      <c r="AF1724" s="68">
        <v>1.4886896386261299E-2</v>
      </c>
      <c r="AG1724" s="68">
        <v>1.37376238407172E-2</v>
      </c>
      <c r="AH1724" s="68" t="s">
        <v>803</v>
      </c>
    </row>
    <row r="1725" spans="1:34" s="68" customFormat="1" ht="14.5" x14ac:dyDescent="0.35">
      <c r="A1725" s="68" t="s">
        <v>832</v>
      </c>
      <c r="B1725" s="68" t="s">
        <v>197</v>
      </c>
      <c r="C1725" s="68" t="s">
        <v>45</v>
      </c>
      <c r="D1725" s="68" t="s">
        <v>12</v>
      </c>
      <c r="E1725" s="68" t="s">
        <v>12</v>
      </c>
      <c r="G1725" s="68" t="s">
        <v>198</v>
      </c>
      <c r="H1725" s="68" t="s">
        <v>799</v>
      </c>
      <c r="I1725" s="68" t="s">
        <v>205</v>
      </c>
      <c r="J1725" s="68">
        <v>675</v>
      </c>
      <c r="K1725" s="68">
        <v>1.5910069260718199E-5</v>
      </c>
      <c r="L1725" s="68">
        <v>6.8343095031072305E-5</v>
      </c>
      <c r="M1725" s="68">
        <v>2.1564827998551801E-4</v>
      </c>
      <c r="N1725" s="68">
        <v>3.7530672057602398E-4</v>
      </c>
      <c r="O1725" s="68">
        <v>6.5160838366948E-4</v>
      </c>
      <c r="P1725" s="68">
        <v>1.06492650113582E-3</v>
      </c>
      <c r="Q1725" s="68">
        <v>1.50396709212603E-3</v>
      </c>
      <c r="R1725" s="68">
        <v>2.0362477930156598E-3</v>
      </c>
      <c r="S1725" s="68">
        <v>2.7092494350638898E-3</v>
      </c>
      <c r="T1725" s="68">
        <v>3.4340873645704699E-3</v>
      </c>
      <c r="U1725" s="68">
        <v>7.0443523285515196E-3</v>
      </c>
      <c r="V1725" s="68">
        <v>1.0647708569416501E-2</v>
      </c>
      <c r="W1725" s="68">
        <v>1.4308122000746999E-2</v>
      </c>
      <c r="X1725" s="68">
        <v>1.8106228633185398E-2</v>
      </c>
      <c r="Y1725" s="68">
        <v>2.18666634003199E-2</v>
      </c>
      <c r="Z1725" s="68">
        <v>2.5796358456473999E-2</v>
      </c>
      <c r="AA1725" s="68">
        <v>2.9696624931807001E-2</v>
      </c>
      <c r="AB1725" s="68">
        <v>3.5983012518544799E-2</v>
      </c>
      <c r="AC1725" s="68">
        <v>4.18863188211617E-2</v>
      </c>
      <c r="AD1725" s="68">
        <v>4.7344608089946498E-2</v>
      </c>
      <c r="AE1725" s="68">
        <v>5.29171309816234E-2</v>
      </c>
      <c r="AF1725" s="68">
        <v>5.7870727303548301E-2</v>
      </c>
      <c r="AG1725" s="68">
        <v>6.2270436532520602E-2</v>
      </c>
      <c r="AH1725" s="68" t="s">
        <v>803</v>
      </c>
    </row>
    <row r="1726" spans="1:34" s="68" customFormat="1" ht="14.5" x14ac:dyDescent="0.35">
      <c r="A1726" s="68" t="s">
        <v>832</v>
      </c>
      <c r="B1726" s="68" t="s">
        <v>197</v>
      </c>
      <c r="C1726" s="68" t="s">
        <v>45</v>
      </c>
      <c r="D1726" s="68" t="s">
        <v>12</v>
      </c>
      <c r="E1726" s="68" t="s">
        <v>12</v>
      </c>
      <c r="G1726" s="68" t="s">
        <v>198</v>
      </c>
      <c r="H1726" s="68" t="s">
        <v>807</v>
      </c>
      <c r="I1726" s="68" t="s">
        <v>199</v>
      </c>
      <c r="J1726" s="68">
        <v>7390</v>
      </c>
      <c r="K1726" s="68">
        <v>8.2809505955910704E-4</v>
      </c>
      <c r="L1726" s="68">
        <v>9.7155781295006703E-4</v>
      </c>
      <c r="M1726" s="68">
        <v>1.17691217421632E-3</v>
      </c>
      <c r="N1726" s="68">
        <v>1.32929881639724E-3</v>
      </c>
      <c r="O1726" s="68">
        <v>1.5634810907373901E-3</v>
      </c>
      <c r="P1726" s="68">
        <v>1.6177703546820701E-3</v>
      </c>
      <c r="Q1726" s="68">
        <v>2.5210322712432998E-3</v>
      </c>
      <c r="R1726" s="68">
        <v>2.1513580445409299E-3</v>
      </c>
      <c r="S1726" s="68">
        <v>1.80040165295478E-3</v>
      </c>
      <c r="T1726" s="68">
        <v>1.7370717483940199E-3</v>
      </c>
      <c r="U1726" s="68">
        <v>1.6941062048465201E-3</v>
      </c>
      <c r="V1726" s="68">
        <v>1.8917938963841901E-3</v>
      </c>
      <c r="W1726" s="68">
        <v>1.8511375785909101E-3</v>
      </c>
      <c r="X1726" s="68">
        <v>1.81122675623636E-3</v>
      </c>
      <c r="Y1726" s="68">
        <v>1.7744856303155299E-3</v>
      </c>
      <c r="Z1726" s="68">
        <v>1.8869749924151501E-3</v>
      </c>
      <c r="AA1726" s="68">
        <v>1.9262073602876999E-3</v>
      </c>
      <c r="AB1726" s="68">
        <v>1.8947986720643799E-3</v>
      </c>
      <c r="AC1726" s="68">
        <v>2.05297007727779E-3</v>
      </c>
      <c r="AD1726" s="68">
        <v>2.0031147346081801E-3</v>
      </c>
      <c r="AE1726" s="68">
        <v>1.9531377126021199E-3</v>
      </c>
      <c r="AF1726" s="68">
        <v>1.9816234151124501E-3</v>
      </c>
      <c r="AG1726" s="68">
        <v>2.0384640902674999E-3</v>
      </c>
      <c r="AH1726" s="68" t="s">
        <v>808</v>
      </c>
    </row>
    <row r="1727" spans="1:34" s="68" customFormat="1" ht="14.5" x14ac:dyDescent="0.35">
      <c r="A1727" s="68" t="s">
        <v>832</v>
      </c>
      <c r="B1727" s="68" t="s">
        <v>197</v>
      </c>
      <c r="C1727" s="68" t="s">
        <v>45</v>
      </c>
      <c r="D1727" s="68" t="s">
        <v>12</v>
      </c>
      <c r="E1727" s="68" t="s">
        <v>12</v>
      </c>
      <c r="G1727" s="68" t="s">
        <v>198</v>
      </c>
      <c r="H1727" s="68" t="s">
        <v>807</v>
      </c>
      <c r="I1727" s="68" t="s">
        <v>859</v>
      </c>
      <c r="J1727" s="68">
        <v>1030</v>
      </c>
      <c r="K1727" s="68">
        <v>0.144785280696061</v>
      </c>
      <c r="L1727" s="68">
        <v>0.155386802174697</v>
      </c>
      <c r="M1727" s="68">
        <v>0.16580165242300901</v>
      </c>
      <c r="N1727" s="68">
        <v>0.167557531203197</v>
      </c>
      <c r="O1727" s="68">
        <v>0.16918483215108901</v>
      </c>
      <c r="P1727" s="68">
        <v>0.17086938647109801</v>
      </c>
      <c r="Q1727" s="68">
        <v>0.17256917908535799</v>
      </c>
      <c r="R1727" s="68">
        <v>0.17429909452414699</v>
      </c>
      <c r="S1727" s="68">
        <v>0.176073109781412</v>
      </c>
      <c r="T1727" s="68">
        <v>0.17781160708000099</v>
      </c>
      <c r="U1727" s="68">
        <v>0.17958639237658899</v>
      </c>
      <c r="V1727" s="68">
        <v>0.181407419043801</v>
      </c>
      <c r="W1727" s="68">
        <v>0.18321721856383999</v>
      </c>
      <c r="X1727" s="68">
        <v>0.18456835683598199</v>
      </c>
      <c r="Y1727" s="68">
        <v>0.18595630917351699</v>
      </c>
      <c r="Z1727" s="68">
        <v>0.187345039492779</v>
      </c>
      <c r="AA1727" s="68">
        <v>0.188734436740287</v>
      </c>
      <c r="AB1727" s="68">
        <v>0.19014650814654099</v>
      </c>
      <c r="AC1727" s="68">
        <v>0.19155632671356701</v>
      </c>
      <c r="AD1727" s="68">
        <v>0.192995878647059</v>
      </c>
      <c r="AE1727" s="68">
        <v>0.19444183907186999</v>
      </c>
      <c r="AF1727" s="68">
        <v>0.195890446465976</v>
      </c>
      <c r="AG1727" s="68">
        <v>0.19733892865043501</v>
      </c>
      <c r="AH1727" s="68" t="s">
        <v>808</v>
      </c>
    </row>
    <row r="1728" spans="1:34" s="68" customFormat="1" ht="14.5" x14ac:dyDescent="0.35">
      <c r="A1728" s="68" t="s">
        <v>832</v>
      </c>
      <c r="B1728" s="68" t="s">
        <v>197</v>
      </c>
      <c r="C1728" s="68" t="s">
        <v>45</v>
      </c>
      <c r="D1728" s="68" t="s">
        <v>12</v>
      </c>
      <c r="E1728" s="68" t="s">
        <v>12</v>
      </c>
      <c r="G1728" s="68" t="s">
        <v>198</v>
      </c>
      <c r="H1728" s="68" t="s">
        <v>807</v>
      </c>
      <c r="I1728" s="68" t="s">
        <v>860</v>
      </c>
      <c r="J1728" s="68">
        <v>794</v>
      </c>
      <c r="K1728" s="68">
        <v>3.95433755699853E-4</v>
      </c>
      <c r="L1728" s="68">
        <v>4.34944126907055E-4</v>
      </c>
      <c r="M1728" s="68">
        <v>3.8907807487363703E-4</v>
      </c>
      <c r="N1728" s="68">
        <v>4.4632242059345598E-4</v>
      </c>
      <c r="O1728" s="68">
        <v>4.2889608823153401E-4</v>
      </c>
      <c r="P1728" s="68">
        <v>4.17161459794609E-4</v>
      </c>
      <c r="Q1728" s="68">
        <v>3.7244072829903499E-4</v>
      </c>
      <c r="R1728" s="68">
        <v>3.6323141621922401E-4</v>
      </c>
      <c r="S1728" s="68">
        <v>3.5463933326357799E-4</v>
      </c>
      <c r="T1728" s="68">
        <v>3.4660843972401001E-4</v>
      </c>
      <c r="U1728" s="68">
        <v>3.1203255209313001E-4</v>
      </c>
      <c r="V1728" s="68">
        <v>3.3029595058317899E-4</v>
      </c>
      <c r="W1728" s="68">
        <v>3.2319759956385901E-4</v>
      </c>
      <c r="X1728" s="68">
        <v>3.4055474665634902E-4</v>
      </c>
      <c r="Y1728" s="68">
        <v>3.3364652007082901E-4</v>
      </c>
      <c r="Z1728" s="68">
        <v>3.3790215245323201E-4</v>
      </c>
      <c r="AA1728" s="68">
        <v>3.3113042361427502E-4</v>
      </c>
      <c r="AB1728" s="68">
        <v>3.4608920805852402E-4</v>
      </c>
      <c r="AC1728" s="68">
        <v>3.4089051670679801E-4</v>
      </c>
      <c r="AD1728" s="68">
        <v>3.5217758379899202E-4</v>
      </c>
      <c r="AE1728" s="68">
        <v>3.4339087450497598E-4</v>
      </c>
      <c r="AF1728" s="68">
        <v>3.5485092277836802E-4</v>
      </c>
      <c r="AG1728" s="68">
        <v>3.441706043765E-4</v>
      </c>
      <c r="AH1728" s="68" t="s">
        <v>808</v>
      </c>
    </row>
    <row r="1729" spans="1:34" s="68" customFormat="1" ht="14.5" x14ac:dyDescent="0.35">
      <c r="A1729" s="68" t="s">
        <v>832</v>
      </c>
      <c r="B1729" s="68" t="s">
        <v>197</v>
      </c>
      <c r="C1729" s="68" t="s">
        <v>45</v>
      </c>
      <c r="D1729" s="68" t="s">
        <v>12</v>
      </c>
      <c r="E1729" s="68" t="s">
        <v>12</v>
      </c>
      <c r="G1729" s="68" t="s">
        <v>198</v>
      </c>
      <c r="H1729" s="68" t="s">
        <v>807</v>
      </c>
      <c r="I1729" s="68" t="s">
        <v>861</v>
      </c>
      <c r="J1729" s="68">
        <v>1640</v>
      </c>
      <c r="K1729" s="68">
        <v>8.1676493620624607E-3</v>
      </c>
      <c r="L1729" s="68">
        <v>8.2650339883799107E-3</v>
      </c>
      <c r="M1729" s="68">
        <v>8.4381920016675504E-3</v>
      </c>
      <c r="N1729" s="68">
        <v>8.6656252340915792E-3</v>
      </c>
      <c r="O1729" s="68">
        <v>8.8588108904246402E-3</v>
      </c>
      <c r="P1729" s="68">
        <v>8.4728259550223301E-3</v>
      </c>
      <c r="Q1729" s="68">
        <v>8.0423999722003797E-3</v>
      </c>
      <c r="R1729" s="68">
        <v>7.6389222041615603E-3</v>
      </c>
      <c r="S1729" s="68">
        <v>7.2584528525529201E-3</v>
      </c>
      <c r="T1729" s="68">
        <v>6.93888471077014E-3</v>
      </c>
      <c r="U1729" s="68">
        <v>6.6061299756744601E-3</v>
      </c>
      <c r="V1729" s="68">
        <v>6.6647975767743202E-3</v>
      </c>
      <c r="W1729" s="68">
        <v>6.7269688326195998E-3</v>
      </c>
      <c r="X1729" s="68">
        <v>6.7829094017376503E-3</v>
      </c>
      <c r="Y1729" s="68">
        <v>6.8422148898296398E-3</v>
      </c>
      <c r="Z1729" s="68">
        <v>6.8862813134717496E-3</v>
      </c>
      <c r="AA1729" s="68">
        <v>6.9677097638985996E-3</v>
      </c>
      <c r="AB1729" s="68">
        <v>7.02229310290922E-3</v>
      </c>
      <c r="AC1729" s="68">
        <v>7.0410635692588E-3</v>
      </c>
      <c r="AD1729" s="68">
        <v>7.1125481239673301E-3</v>
      </c>
      <c r="AE1729" s="68">
        <v>7.1715161084694402E-3</v>
      </c>
      <c r="AF1729" s="68">
        <v>7.2194733080122898E-3</v>
      </c>
      <c r="AG1729" s="68">
        <v>7.2703774338749999E-3</v>
      </c>
      <c r="AH1729" s="68" t="s">
        <v>808</v>
      </c>
    </row>
    <row r="1730" spans="1:34" s="68" customFormat="1" ht="14.5" x14ac:dyDescent="0.35">
      <c r="A1730" s="68" t="s">
        <v>832</v>
      </c>
      <c r="B1730" s="68" t="s">
        <v>197</v>
      </c>
      <c r="C1730" s="68" t="s">
        <v>45</v>
      </c>
      <c r="D1730" s="68" t="s">
        <v>12</v>
      </c>
      <c r="E1730" s="68" t="s">
        <v>12</v>
      </c>
      <c r="G1730" s="68" t="s">
        <v>198</v>
      </c>
      <c r="H1730" s="68" t="s">
        <v>807</v>
      </c>
      <c r="I1730" s="68" t="s">
        <v>862</v>
      </c>
      <c r="J1730" s="68">
        <v>9300</v>
      </c>
      <c r="K1730" s="68">
        <v>1.2737050758222599E-3</v>
      </c>
      <c r="L1730" s="68">
        <v>8.15109396520714E-4</v>
      </c>
      <c r="M1730" s="68">
        <v>3.0761179030468402E-3</v>
      </c>
      <c r="N1730" s="68">
        <v>4.18216474711513E-4</v>
      </c>
      <c r="O1730" s="68">
        <v>2.63738683978656E-3</v>
      </c>
      <c r="P1730" s="68">
        <v>1.6287160269061801E-3</v>
      </c>
      <c r="Q1730" s="68">
        <v>1.9828822837077201E-3</v>
      </c>
      <c r="R1730" s="68">
        <v>2.70739239705391E-3</v>
      </c>
      <c r="S1730" s="68">
        <v>2.2657287378183501E-3</v>
      </c>
      <c r="T1730" s="68">
        <v>2.1860307523765298E-3</v>
      </c>
      <c r="U1730" s="68">
        <v>2.74109200358893E-3</v>
      </c>
      <c r="V1730" s="68">
        <v>1.78555648542331E-3</v>
      </c>
      <c r="W1730" s="68">
        <v>2.62077495480482E-3</v>
      </c>
      <c r="X1730" s="68">
        <v>2.27935166887667E-3</v>
      </c>
      <c r="Y1730" s="68">
        <v>2.2331145280017101E-3</v>
      </c>
      <c r="Z1730" s="68">
        <v>2.3746775953265601E-3</v>
      </c>
      <c r="AA1730" s="68">
        <v>2.4240498580075198E-3</v>
      </c>
      <c r="AB1730" s="68">
        <v>2.3845233626791202E-3</v>
      </c>
      <c r="AC1730" s="68">
        <v>2.5835753340572799E-3</v>
      </c>
      <c r="AD1730" s="68">
        <v>2.2916677367272801E-3</v>
      </c>
      <c r="AE1730" s="68">
        <v>2.4579405584843799E-3</v>
      </c>
      <c r="AF1730" s="68">
        <v>2.4937886008859502E-3</v>
      </c>
      <c r="AG1730" s="68">
        <v>2.7485573225625999E-3</v>
      </c>
      <c r="AH1730" s="68" t="s">
        <v>808</v>
      </c>
    </row>
    <row r="1731" spans="1:34" s="68" customFormat="1" ht="14.5" x14ac:dyDescent="0.35">
      <c r="A1731" s="68" t="s">
        <v>832</v>
      </c>
      <c r="B1731" s="68" t="s">
        <v>63</v>
      </c>
      <c r="C1731" s="68" t="s">
        <v>45</v>
      </c>
      <c r="D1731" s="68" t="s">
        <v>57</v>
      </c>
      <c r="E1731" s="68" t="s">
        <v>64</v>
      </c>
      <c r="G1731" s="68" t="s">
        <v>14</v>
      </c>
      <c r="H1731" s="68" t="s">
        <v>1441</v>
      </c>
      <c r="I1731" s="68" t="s">
        <v>16</v>
      </c>
      <c r="J1731" s="68">
        <v>25</v>
      </c>
      <c r="K1731" s="68">
        <v>3.9897321286993098E-5</v>
      </c>
      <c r="L1731" s="68">
        <v>5.0132670085346403E-5</v>
      </c>
      <c r="M1731" s="68">
        <v>4.6882796385425307E-5</v>
      </c>
      <c r="N1731" s="68">
        <v>3.1165969073018578E-5</v>
      </c>
      <c r="O1731" s="68">
        <v>3.6847009102698272E-5</v>
      </c>
      <c r="P1731" s="68">
        <v>3.2624269751196177E-5</v>
      </c>
      <c r="Q1731" s="68">
        <v>3.5370773637693752E-5</v>
      </c>
      <c r="R1731" s="68">
        <v>3.4756370214873119E-5</v>
      </c>
      <c r="S1731" s="68">
        <v>3.7693183274999987E-5</v>
      </c>
      <c r="T1731" s="68">
        <v>3.5798944196249999E-5</v>
      </c>
      <c r="U1731" s="68">
        <v>3.6985046031000001E-5</v>
      </c>
      <c r="V1731" s="68">
        <v>3.56734856475E-5</v>
      </c>
      <c r="W1731" s="68">
        <v>3.1832461769489911E-5</v>
      </c>
      <c r="X1731" s="68">
        <v>3.0398392038374009E-5</v>
      </c>
      <c r="Y1731" s="68">
        <v>3.1433453887710689E-5</v>
      </c>
      <c r="Z1731" s="68">
        <v>3.0911521508897491E-5</v>
      </c>
      <c r="AA1731" s="68">
        <v>3.1211207472035337E-5</v>
      </c>
      <c r="AB1731" s="68">
        <v>3.143737554951006E-5</v>
      </c>
      <c r="AC1731" s="68">
        <v>3.0742502118812998E-5</v>
      </c>
      <c r="AD1731" s="68">
        <v>3.1045082976409948E-5</v>
      </c>
      <c r="AE1731" s="68">
        <v>3.1132939865117129E-5</v>
      </c>
      <c r="AF1731" s="68">
        <v>3.3071577446084759E-5</v>
      </c>
      <c r="AG1731" s="68">
        <v>3.2849532336959822E-5</v>
      </c>
      <c r="AH1731" s="68" t="s">
        <v>462</v>
      </c>
    </row>
    <row r="1732" spans="1:34" s="68" customFormat="1" ht="14.5" x14ac:dyDescent="0.35">
      <c r="A1732" s="68" t="s">
        <v>832</v>
      </c>
      <c r="B1732" s="68" t="s">
        <v>63</v>
      </c>
      <c r="C1732" s="68" t="s">
        <v>45</v>
      </c>
      <c r="D1732" s="68" t="s">
        <v>57</v>
      </c>
      <c r="E1732" s="68" t="s">
        <v>64</v>
      </c>
      <c r="G1732" s="68" t="s">
        <v>14</v>
      </c>
      <c r="H1732" s="68" t="s">
        <v>1442</v>
      </c>
      <c r="I1732" s="68" t="s">
        <v>16</v>
      </c>
      <c r="J1732" s="68">
        <v>25</v>
      </c>
      <c r="K1732" s="68">
        <v>1.108258924638697E-4</v>
      </c>
      <c r="L1732" s="68">
        <v>1.3925741690373999E-4</v>
      </c>
      <c r="M1732" s="68">
        <v>1.3022998995951469E-4</v>
      </c>
      <c r="N1732" s="68">
        <v>8.6572136313940506E-5</v>
      </c>
      <c r="O1732" s="68">
        <v>1.0235280306305069E-4</v>
      </c>
      <c r="P1732" s="68">
        <v>9.0622971531100497E-5</v>
      </c>
      <c r="Q1732" s="68">
        <v>9.8252148993593756E-5</v>
      </c>
      <c r="R1732" s="68">
        <v>9.6545472819092003E-5</v>
      </c>
      <c r="S1732" s="68">
        <v>1.04703286875E-4</v>
      </c>
      <c r="T1732" s="68">
        <v>9.9441511656250001E-5</v>
      </c>
      <c r="U1732" s="68">
        <v>1.02736238975E-4</v>
      </c>
      <c r="V1732" s="68">
        <v>9.90930156875E-5</v>
      </c>
      <c r="W1732" s="68">
        <v>8.8423504915249751E-5</v>
      </c>
      <c r="X1732" s="68">
        <v>8.4439977884372255E-5</v>
      </c>
      <c r="Y1732" s="68">
        <v>8.7315149688085251E-5</v>
      </c>
      <c r="Z1732" s="68">
        <v>8.5865337524715254E-5</v>
      </c>
      <c r="AA1732" s="68">
        <v>8.6697798533431504E-5</v>
      </c>
      <c r="AB1732" s="68">
        <v>8.7326043193083506E-5</v>
      </c>
      <c r="AC1732" s="68">
        <v>8.5395839218925003E-5</v>
      </c>
      <c r="AD1732" s="68">
        <v>8.6236341601138753E-5</v>
      </c>
      <c r="AE1732" s="68">
        <v>8.6480388514214248E-5</v>
      </c>
      <c r="AF1732" s="68">
        <v>9.1865492905791001E-5</v>
      </c>
      <c r="AG1732" s="68">
        <v>9.12487009359995E-5</v>
      </c>
      <c r="AH1732" s="68" t="s">
        <v>462</v>
      </c>
    </row>
    <row r="1733" spans="1:34" s="68" customFormat="1" ht="14.5" x14ac:dyDescent="0.35">
      <c r="A1733" s="68" t="s">
        <v>832</v>
      </c>
      <c r="B1733" s="68" t="s">
        <v>63</v>
      </c>
      <c r="C1733" s="68" t="s">
        <v>45</v>
      </c>
      <c r="D1733" s="68" t="s">
        <v>57</v>
      </c>
      <c r="E1733" s="68" t="s">
        <v>64</v>
      </c>
      <c r="G1733" s="68" t="s">
        <v>14</v>
      </c>
      <c r="H1733" s="68" t="s">
        <v>1443</v>
      </c>
      <c r="I1733" s="68" t="s">
        <v>16</v>
      </c>
      <c r="J1733" s="68">
        <v>25</v>
      </c>
      <c r="K1733" s="68">
        <v>1.418571423537533E-4</v>
      </c>
      <c r="L1733" s="68">
        <v>1.7824949363678719E-4</v>
      </c>
      <c r="M1733" s="68">
        <v>1.6669438714817891E-4</v>
      </c>
      <c r="N1733" s="68">
        <v>1.108123344818439E-4</v>
      </c>
      <c r="O1733" s="68">
        <v>1.3101158792070501E-4</v>
      </c>
      <c r="P1733" s="68">
        <v>1.159974035598086E-4</v>
      </c>
      <c r="Q1733" s="68">
        <v>1.2576275071180001E-4</v>
      </c>
      <c r="R1733" s="68">
        <v>1.2357820520843781E-4</v>
      </c>
      <c r="S1733" s="68">
        <v>1.3402020719999999E-4</v>
      </c>
      <c r="T1733" s="68">
        <v>1.2728513491999999E-4</v>
      </c>
      <c r="U1733" s="68">
        <v>1.31502385888E-4</v>
      </c>
      <c r="V1733" s="68">
        <v>1.2683906008000001E-4</v>
      </c>
      <c r="W1733" s="68">
        <v>1.1318208629151969E-4</v>
      </c>
      <c r="X1733" s="68">
        <v>1.0808317169199651E-4</v>
      </c>
      <c r="Y1733" s="68">
        <v>1.117633916007491E-4</v>
      </c>
      <c r="Z1733" s="68">
        <v>1.099076320316355E-4</v>
      </c>
      <c r="AA1733" s="68">
        <v>1.1097318212279229E-4</v>
      </c>
      <c r="AB1733" s="68">
        <v>1.1177733528714689E-4</v>
      </c>
      <c r="AC1733" s="68">
        <v>1.09306674200224E-4</v>
      </c>
      <c r="AD1733" s="68">
        <v>1.103825172494576E-4</v>
      </c>
      <c r="AE1733" s="68">
        <v>1.106948972981942E-4</v>
      </c>
      <c r="AF1733" s="68">
        <v>1.175878309194125E-4</v>
      </c>
      <c r="AG1733" s="68">
        <v>1.167983371980794E-4</v>
      </c>
      <c r="AH1733" s="68" t="s">
        <v>462</v>
      </c>
    </row>
    <row r="1734" spans="1:34" s="68" customFormat="1" ht="14.5" x14ac:dyDescent="0.35">
      <c r="A1734" s="68" t="s">
        <v>832</v>
      </c>
      <c r="B1734" s="68" t="s">
        <v>63</v>
      </c>
      <c r="C1734" s="68" t="s">
        <v>45</v>
      </c>
      <c r="D1734" s="68" t="s">
        <v>57</v>
      </c>
      <c r="E1734" s="68" t="s">
        <v>64</v>
      </c>
      <c r="G1734" s="68" t="s">
        <v>14</v>
      </c>
      <c r="H1734" s="68" t="s">
        <v>1444</v>
      </c>
      <c r="I1734" s="68" t="s">
        <v>16</v>
      </c>
      <c r="J1734" s="68">
        <v>25</v>
      </c>
      <c r="K1734" s="68">
        <v>1.5072321375086289E-4</v>
      </c>
      <c r="L1734" s="68">
        <v>1.893900869890864E-4</v>
      </c>
      <c r="M1734" s="68">
        <v>1.7711278634494011E-4</v>
      </c>
      <c r="N1734" s="68">
        <v>1.177381053869591E-4</v>
      </c>
      <c r="O1734" s="68">
        <v>1.3919981216574899E-4</v>
      </c>
      <c r="P1734" s="68">
        <v>1.2324724128229671E-4</v>
      </c>
      <c r="Q1734" s="68">
        <v>1.3362292263128749E-4</v>
      </c>
      <c r="R1734" s="68">
        <v>1.313018430339651E-4</v>
      </c>
      <c r="S1734" s="68">
        <v>1.4239647015E-4</v>
      </c>
      <c r="T1734" s="68">
        <v>1.3524045585249999E-4</v>
      </c>
      <c r="U1734" s="68">
        <v>1.3972128500599999E-4</v>
      </c>
      <c r="V1734" s="68">
        <v>1.3476650133499999E-4</v>
      </c>
      <c r="W1734" s="68">
        <v>1.202559666847397E-4</v>
      </c>
      <c r="X1734" s="68">
        <v>1.148383699227463E-4</v>
      </c>
      <c r="Y1734" s="68">
        <v>1.1874860357579591E-4</v>
      </c>
      <c r="Z1734" s="68">
        <v>1.1677685903361281E-4</v>
      </c>
      <c r="AA1734" s="68">
        <v>1.1790900600546679E-4</v>
      </c>
      <c r="AB1734" s="68">
        <v>1.1876341874259361E-4</v>
      </c>
      <c r="AC1734" s="68">
        <v>1.16138341337738E-4</v>
      </c>
      <c r="AD1734" s="68">
        <v>1.172814245775487E-4</v>
      </c>
      <c r="AE1734" s="68">
        <v>1.176133283793314E-4</v>
      </c>
      <c r="AF1734" s="68">
        <v>1.2493707035187579E-4</v>
      </c>
      <c r="AG1734" s="68">
        <v>1.240982332729593E-4</v>
      </c>
      <c r="AH1734" s="68" t="s">
        <v>462</v>
      </c>
    </row>
    <row r="1735" spans="1:34" s="68" customFormat="1" ht="14.5" x14ac:dyDescent="0.35">
      <c r="A1735" s="68" t="s">
        <v>832</v>
      </c>
      <c r="B1735" s="68" t="s">
        <v>788</v>
      </c>
      <c r="C1735" s="68" t="s">
        <v>45</v>
      </c>
      <c r="D1735" s="68" t="s">
        <v>789</v>
      </c>
      <c r="E1735" s="68" t="s">
        <v>1018</v>
      </c>
      <c r="G1735" s="68" t="s">
        <v>14</v>
      </c>
      <c r="H1735" s="68" t="s">
        <v>908</v>
      </c>
      <c r="I1735" s="68" t="s">
        <v>16</v>
      </c>
      <c r="J1735" s="68">
        <v>25</v>
      </c>
      <c r="K1735" s="68">
        <v>2.0779752748735101E-9</v>
      </c>
      <c r="L1735" s="68">
        <v>2.4280158254734901E-9</v>
      </c>
      <c r="M1735" s="68">
        <v>3.5229140128124601E-9</v>
      </c>
      <c r="N1735" s="68">
        <v>7.8929029333797096E-10</v>
      </c>
      <c r="O1735" s="68">
        <v>1.25481470291063E-9</v>
      </c>
      <c r="P1735" s="68">
        <v>2.19604840336737E-9</v>
      </c>
      <c r="Q1735" s="68">
        <v>1.6348900499274301E-8</v>
      </c>
      <c r="R1735" s="68">
        <v>1.5024121905404901E-8</v>
      </c>
      <c r="S1735" s="68">
        <v>1.04776010310562E-8</v>
      </c>
      <c r="T1735" s="68">
        <v>6.3714637535394903E-9</v>
      </c>
      <c r="U1735" s="68">
        <v>4.6478445921361401E-9</v>
      </c>
      <c r="V1735" s="68">
        <v>1.0930622663424801E-8</v>
      </c>
      <c r="W1735" s="68">
        <v>1.7850864386388302E-8</v>
      </c>
      <c r="X1735" s="68">
        <v>5.2089167934414303E-8</v>
      </c>
      <c r="Y1735" s="68">
        <v>4.86464642521072E-8</v>
      </c>
      <c r="Z1735" s="68">
        <v>9.6542529621718694E-8</v>
      </c>
      <c r="AA1735" s="68">
        <v>1.27609207820431E-7</v>
      </c>
      <c r="AB1735" s="68">
        <v>1.4095627141911999E-7</v>
      </c>
      <c r="AC1735" s="68">
        <v>1.7870250497734699E-7</v>
      </c>
      <c r="AD1735" s="68">
        <v>2.30960310706532E-7</v>
      </c>
      <c r="AE1735" s="68">
        <v>2.36217185908604E-7</v>
      </c>
      <c r="AF1735" s="68">
        <v>2.6824152199607103E-7</v>
      </c>
      <c r="AG1735" s="68">
        <v>2.6860615469567599E-7</v>
      </c>
      <c r="AH1735" s="68" t="s">
        <v>1178</v>
      </c>
    </row>
    <row r="1736" spans="1:34" s="68" customFormat="1" ht="14.5" x14ac:dyDescent="0.35">
      <c r="A1736" s="68" t="s">
        <v>832</v>
      </c>
      <c r="B1736" s="68" t="s">
        <v>63</v>
      </c>
      <c r="C1736" s="68" t="s">
        <v>45</v>
      </c>
      <c r="D1736" s="68" t="s">
        <v>57</v>
      </c>
      <c r="E1736" s="68" t="s">
        <v>64</v>
      </c>
      <c r="G1736" s="68" t="s">
        <v>14</v>
      </c>
      <c r="H1736" s="68" t="s">
        <v>1441</v>
      </c>
      <c r="I1736" s="68" t="s">
        <v>17</v>
      </c>
      <c r="J1736" s="68">
        <v>1</v>
      </c>
      <c r="K1736" s="68">
        <v>8.4614238985454907E-2</v>
      </c>
      <c r="L1736" s="68">
        <v>0.1063213667170029</v>
      </c>
      <c r="M1736" s="68">
        <v>9.9429034574210387E-2</v>
      </c>
      <c r="N1736" s="68">
        <v>6.6096787210057892E-2</v>
      </c>
      <c r="O1736" s="68">
        <v>7.814513690500248E-2</v>
      </c>
      <c r="P1736" s="68">
        <v>6.9189551288336787E-2</v>
      </c>
      <c r="Q1736" s="68">
        <v>7.5014336730820946E-2</v>
      </c>
      <c r="R1736" s="68">
        <v>7.3711309951702886E-2</v>
      </c>
      <c r="S1736" s="68">
        <v>7.9939703089619993E-2</v>
      </c>
      <c r="T1736" s="68">
        <v>7.5922400851406988E-2</v>
      </c>
      <c r="U1736" s="68">
        <v>7.8437885622544792E-2</v>
      </c>
      <c r="V1736" s="68">
        <v>7.5656328361217995E-2</v>
      </c>
      <c r="W1736" s="68">
        <v>6.7510284920734229E-2</v>
      </c>
      <c r="X1736" s="68">
        <v>6.4468909834983629E-2</v>
      </c>
      <c r="Y1736" s="68">
        <v>6.6664069005056753E-2</v>
      </c>
      <c r="Z1736" s="68">
        <v>6.5557154816069857E-2</v>
      </c>
      <c r="AA1736" s="68">
        <v>6.6192728806692538E-2</v>
      </c>
      <c r="AB1736" s="68">
        <v>6.6672386065400852E-2</v>
      </c>
      <c r="AC1736" s="68">
        <v>6.5198698493578469E-2</v>
      </c>
      <c r="AD1736" s="68">
        <v>6.5840411976370208E-2</v>
      </c>
      <c r="AE1736" s="68">
        <v>6.602673886594046E-2</v>
      </c>
      <c r="AF1736" s="68">
        <v>7.0138201447656534E-2</v>
      </c>
      <c r="AG1736" s="68">
        <v>6.9667288180224302E-2</v>
      </c>
      <c r="AH1736" s="68" t="s">
        <v>462</v>
      </c>
    </row>
    <row r="1737" spans="1:34" s="68" customFormat="1" ht="14.5" x14ac:dyDescent="0.35">
      <c r="A1737" s="68" t="s">
        <v>832</v>
      </c>
      <c r="B1737" s="68" t="s">
        <v>63</v>
      </c>
      <c r="C1737" s="68" t="s">
        <v>45</v>
      </c>
      <c r="D1737" s="68" t="s">
        <v>57</v>
      </c>
      <c r="E1737" s="68" t="s">
        <v>64</v>
      </c>
      <c r="G1737" s="68" t="s">
        <v>14</v>
      </c>
      <c r="H1737" s="68" t="s">
        <v>1442</v>
      </c>
      <c r="I1737" s="68" t="s">
        <v>17</v>
      </c>
      <c r="J1737" s="68">
        <v>1</v>
      </c>
      <c r="K1737" s="68">
        <v>0.23503955273737481</v>
      </c>
      <c r="L1737" s="68">
        <v>0.29533712976945248</v>
      </c>
      <c r="M1737" s="68">
        <v>0.27619176270613999</v>
      </c>
      <c r="N1737" s="68">
        <v>0.18360218669460529</v>
      </c>
      <c r="O1737" s="68">
        <v>0.21706982473611799</v>
      </c>
      <c r="P1737" s="68">
        <v>0.19219319802315779</v>
      </c>
      <c r="Q1737" s="68">
        <v>0.20837315758561381</v>
      </c>
      <c r="R1737" s="68">
        <v>0.20475363875473021</v>
      </c>
      <c r="S1737" s="68">
        <v>0.2220547308045</v>
      </c>
      <c r="T1737" s="68">
        <v>0.21089555792057499</v>
      </c>
      <c r="U1737" s="68">
        <v>0.21788301561817999</v>
      </c>
      <c r="V1737" s="68">
        <v>0.21015646767005</v>
      </c>
      <c r="W1737" s="68">
        <v>0.18752856922426181</v>
      </c>
      <c r="X1737" s="68">
        <v>0.17908030509717679</v>
      </c>
      <c r="Y1737" s="68">
        <v>0.18517796945849099</v>
      </c>
      <c r="Z1737" s="68">
        <v>0.18210320782241629</v>
      </c>
      <c r="AA1737" s="68">
        <v>0.1838686911297015</v>
      </c>
      <c r="AB1737" s="68">
        <v>0.18520107240389119</v>
      </c>
      <c r="AC1737" s="68">
        <v>0.18110749581549579</v>
      </c>
      <c r="AD1737" s="68">
        <v>0.18289003326769501</v>
      </c>
      <c r="AE1737" s="68">
        <v>0.18340760796094571</v>
      </c>
      <c r="AF1737" s="68">
        <v>0.19482833735460151</v>
      </c>
      <c r="AG1737" s="68">
        <v>0.1935202449450675</v>
      </c>
      <c r="AH1737" s="68" t="s">
        <v>462</v>
      </c>
    </row>
    <row r="1738" spans="1:34" s="68" customFormat="1" ht="14.5" x14ac:dyDescent="0.35">
      <c r="A1738" s="68" t="s">
        <v>832</v>
      </c>
      <c r="B1738" s="68" t="s">
        <v>63</v>
      </c>
      <c r="C1738" s="68" t="s">
        <v>45</v>
      </c>
      <c r="D1738" s="68" t="s">
        <v>57</v>
      </c>
      <c r="E1738" s="68" t="s">
        <v>64</v>
      </c>
      <c r="G1738" s="68" t="s">
        <v>14</v>
      </c>
      <c r="H1738" s="68" t="s">
        <v>1443</v>
      </c>
      <c r="I1738" s="68" t="s">
        <v>17</v>
      </c>
      <c r="J1738" s="68">
        <v>1</v>
      </c>
      <c r="K1738" s="68">
        <v>0.30085062750383967</v>
      </c>
      <c r="L1738" s="68">
        <v>0.37803152610489921</v>
      </c>
      <c r="M1738" s="68">
        <v>0.35352545626385917</v>
      </c>
      <c r="N1738" s="68">
        <v>0.23501079896909469</v>
      </c>
      <c r="O1738" s="68">
        <v>0.27784937566223111</v>
      </c>
      <c r="P1738" s="68">
        <v>0.24600729346964201</v>
      </c>
      <c r="Q1738" s="68">
        <v>0.26671764170958562</v>
      </c>
      <c r="R1738" s="68">
        <v>0.26208465760605471</v>
      </c>
      <c r="S1738" s="68">
        <v>0.28423005542975999</v>
      </c>
      <c r="T1738" s="68">
        <v>0.26994631413833597</v>
      </c>
      <c r="U1738" s="68">
        <v>0.27889025999127037</v>
      </c>
      <c r="V1738" s="68">
        <v>0.26900027861766401</v>
      </c>
      <c r="W1738" s="68">
        <v>0.24003656860705511</v>
      </c>
      <c r="X1738" s="68">
        <v>0.22922279052438629</v>
      </c>
      <c r="Y1738" s="68">
        <v>0.23702780090686851</v>
      </c>
      <c r="Z1738" s="68">
        <v>0.23309210601269281</v>
      </c>
      <c r="AA1738" s="68">
        <v>0.2353519246460179</v>
      </c>
      <c r="AB1738" s="68">
        <v>0.23705737267698079</v>
      </c>
      <c r="AC1738" s="68">
        <v>0.23181759464383461</v>
      </c>
      <c r="AD1738" s="68">
        <v>0.23409924258264961</v>
      </c>
      <c r="AE1738" s="68">
        <v>0.23476173819001059</v>
      </c>
      <c r="AF1738" s="68">
        <v>0.24938027181388989</v>
      </c>
      <c r="AG1738" s="68">
        <v>0.24770591352968641</v>
      </c>
      <c r="AH1738" s="68" t="s">
        <v>462</v>
      </c>
    </row>
    <row r="1739" spans="1:34" s="68" customFormat="1" ht="14.5" x14ac:dyDescent="0.35">
      <c r="A1739" s="68" t="s">
        <v>832</v>
      </c>
      <c r="B1739" s="68" t="s">
        <v>63</v>
      </c>
      <c r="C1739" s="68" t="s">
        <v>45</v>
      </c>
      <c r="D1739" s="68" t="s">
        <v>57</v>
      </c>
      <c r="E1739" s="68" t="s">
        <v>64</v>
      </c>
      <c r="G1739" s="68" t="s">
        <v>14</v>
      </c>
      <c r="H1739" s="68" t="s">
        <v>1444</v>
      </c>
      <c r="I1739" s="68" t="s">
        <v>17</v>
      </c>
      <c r="J1739" s="68">
        <v>1</v>
      </c>
      <c r="K1739" s="68">
        <v>0.31965379172282971</v>
      </c>
      <c r="L1739" s="68">
        <v>0.40165849648645541</v>
      </c>
      <c r="M1739" s="68">
        <v>0.37562079728035042</v>
      </c>
      <c r="N1739" s="68">
        <v>0.2496989739046632</v>
      </c>
      <c r="O1739" s="68">
        <v>0.29521496164112049</v>
      </c>
      <c r="P1739" s="68">
        <v>0.26138274931149458</v>
      </c>
      <c r="Q1739" s="68">
        <v>0.28338749431643467</v>
      </c>
      <c r="R1739" s="68">
        <v>0.27846494870643312</v>
      </c>
      <c r="S1739" s="68">
        <v>0.30199443389412001</v>
      </c>
      <c r="T1739" s="68">
        <v>0.28681795877198202</v>
      </c>
      <c r="U1739" s="68">
        <v>0.2963209012407248</v>
      </c>
      <c r="V1739" s="68">
        <v>0.28581279603126802</v>
      </c>
      <c r="W1739" s="68">
        <v>0.255038854144996</v>
      </c>
      <c r="X1739" s="68">
        <v>0.24354921493216039</v>
      </c>
      <c r="Y1739" s="68">
        <v>0.25184203846354769</v>
      </c>
      <c r="Z1739" s="68">
        <v>0.24766036263848609</v>
      </c>
      <c r="AA1739" s="68">
        <v>0.25006141993639408</v>
      </c>
      <c r="AB1739" s="68">
        <v>0.2518734584692921</v>
      </c>
      <c r="AC1739" s="68">
        <v>0.24630619430907419</v>
      </c>
      <c r="AD1739" s="68">
        <v>0.24873044524406521</v>
      </c>
      <c r="AE1739" s="68">
        <v>0.2494343468268862</v>
      </c>
      <c r="AF1739" s="68">
        <v>0.26496653880225812</v>
      </c>
      <c r="AG1739" s="68">
        <v>0.26318753312529181</v>
      </c>
      <c r="AH1739" s="68" t="s">
        <v>462</v>
      </c>
    </row>
    <row r="1740" spans="1:34" s="68" customFormat="1" ht="14.5" x14ac:dyDescent="0.35">
      <c r="A1740" s="68" t="s">
        <v>832</v>
      </c>
      <c r="B1740" s="68" t="s">
        <v>788</v>
      </c>
      <c r="C1740" s="68" t="s">
        <v>45</v>
      </c>
      <c r="D1740" s="68" t="s">
        <v>789</v>
      </c>
      <c r="E1740" s="68" t="s">
        <v>1018</v>
      </c>
      <c r="G1740" s="68" t="s">
        <v>14</v>
      </c>
      <c r="H1740" s="68" t="s">
        <v>908</v>
      </c>
      <c r="I1740" s="68" t="s">
        <v>18</v>
      </c>
      <c r="J1740" s="68">
        <v>298</v>
      </c>
      <c r="K1740" s="68">
        <v>1.2384732638246101E-8</v>
      </c>
      <c r="L1740" s="68">
        <v>1.4470974319822E-8</v>
      </c>
      <c r="M1740" s="68">
        <v>2.09965675163622E-8</v>
      </c>
      <c r="N1740" s="68">
        <v>4.7041701482943097E-9</v>
      </c>
      <c r="O1740" s="68">
        <v>7.47869562934734E-9</v>
      </c>
      <c r="P1740" s="68">
        <v>1.30884484840696E-8</v>
      </c>
      <c r="Q1740" s="68">
        <v>9.74394469756746E-8</v>
      </c>
      <c r="R1740" s="68">
        <v>8.95437665562133E-8</v>
      </c>
      <c r="S1740" s="68">
        <v>6.2446502145094901E-8</v>
      </c>
      <c r="T1740" s="68">
        <v>3.79739239710953E-8</v>
      </c>
      <c r="U1740" s="68">
        <v>2.77011537691314E-8</v>
      </c>
      <c r="V1740" s="68">
        <v>6.5146511074011999E-8</v>
      </c>
      <c r="W1740" s="68">
        <v>1.06391151742874E-7</v>
      </c>
      <c r="X1740" s="68">
        <v>3.10451440889109E-7</v>
      </c>
      <c r="Y1740" s="68">
        <v>2.8993292694255902E-7</v>
      </c>
      <c r="Z1740" s="68">
        <v>5.7539347654544303E-7</v>
      </c>
      <c r="AA1740" s="68">
        <v>7.6055087860976904E-7</v>
      </c>
      <c r="AB1740" s="68">
        <v>8.4009937765795802E-7</v>
      </c>
      <c r="AC1740" s="68">
        <v>1.0650669296649901E-6</v>
      </c>
      <c r="AD1740" s="68">
        <v>1.37652345181093E-6</v>
      </c>
      <c r="AE1740" s="68">
        <v>1.40785442801528E-6</v>
      </c>
      <c r="AF1740" s="68">
        <v>1.59871947109658E-6</v>
      </c>
      <c r="AG1740" s="68">
        <v>1.6008926819862299E-6</v>
      </c>
      <c r="AH1740" s="68" t="s">
        <v>1178</v>
      </c>
    </row>
    <row r="1741" spans="1:34" s="68" customFormat="1" ht="14.5" x14ac:dyDescent="0.35">
      <c r="A1741" s="68" t="s">
        <v>832</v>
      </c>
      <c r="B1741" s="68" t="s">
        <v>63</v>
      </c>
      <c r="C1741" s="68" t="s">
        <v>45</v>
      </c>
      <c r="D1741" s="68" t="s">
        <v>57</v>
      </c>
      <c r="E1741" s="68" t="s">
        <v>64</v>
      </c>
      <c r="G1741" s="68" t="s">
        <v>14</v>
      </c>
      <c r="H1741" s="68" t="s">
        <v>1441</v>
      </c>
      <c r="I1741" s="68" t="s">
        <v>18</v>
      </c>
      <c r="J1741" s="68">
        <v>298</v>
      </c>
      <c r="K1741" s="68">
        <v>4.7557606974095699E-5</v>
      </c>
      <c r="L1741" s="68">
        <v>5.9758142741732882E-5</v>
      </c>
      <c r="M1741" s="68">
        <v>5.5884293291426941E-5</v>
      </c>
      <c r="N1741" s="68">
        <v>3.7149835135038198E-5</v>
      </c>
      <c r="O1741" s="68">
        <v>4.3921634850416338E-5</v>
      </c>
      <c r="P1741" s="68">
        <v>3.8888129543425829E-5</v>
      </c>
      <c r="Q1741" s="68">
        <v>4.216196217613095E-5</v>
      </c>
      <c r="R1741" s="68">
        <v>4.1429593296128703E-5</v>
      </c>
      <c r="S1741" s="68">
        <v>4.49302744638E-5</v>
      </c>
      <c r="T1741" s="68">
        <v>4.2672341481929987E-5</v>
      </c>
      <c r="U1741" s="68">
        <v>4.4086174868951999E-5</v>
      </c>
      <c r="V1741" s="68">
        <v>4.252279489182E-5</v>
      </c>
      <c r="W1741" s="68">
        <v>3.7944294429231993E-5</v>
      </c>
      <c r="X1741" s="68">
        <v>3.623488330974183E-5</v>
      </c>
      <c r="Y1741" s="68">
        <v>3.7468677034151087E-5</v>
      </c>
      <c r="Z1741" s="68">
        <v>3.6846533638605871E-5</v>
      </c>
      <c r="AA1741" s="68">
        <v>3.7203759306666089E-5</v>
      </c>
      <c r="AB1741" s="68">
        <v>3.7473351655015977E-5</v>
      </c>
      <c r="AC1741" s="68">
        <v>3.6645062525625057E-5</v>
      </c>
      <c r="AD1741" s="68">
        <v>3.700573890788061E-5</v>
      </c>
      <c r="AE1741" s="68">
        <v>3.7110464319219658E-5</v>
      </c>
      <c r="AF1741" s="68">
        <v>3.9421320315732991E-5</v>
      </c>
      <c r="AG1741" s="68">
        <v>3.9156642545656048E-5</v>
      </c>
      <c r="AH1741" s="68" t="s">
        <v>462</v>
      </c>
    </row>
    <row r="1742" spans="1:34" s="68" customFormat="1" ht="14.5" x14ac:dyDescent="0.35">
      <c r="A1742" s="68" t="s">
        <v>832</v>
      </c>
      <c r="B1742" s="68" t="s">
        <v>63</v>
      </c>
      <c r="C1742" s="68" t="s">
        <v>45</v>
      </c>
      <c r="D1742" s="68" t="s">
        <v>57</v>
      </c>
      <c r="E1742" s="68" t="s">
        <v>64</v>
      </c>
      <c r="G1742" s="68" t="s">
        <v>14</v>
      </c>
      <c r="H1742" s="68" t="s">
        <v>1442</v>
      </c>
      <c r="I1742" s="68" t="s">
        <v>18</v>
      </c>
      <c r="J1742" s="68">
        <v>298</v>
      </c>
      <c r="K1742" s="68">
        <v>1.321044638169325E-4</v>
      </c>
      <c r="L1742" s="68">
        <v>1.6599484094925799E-4</v>
      </c>
      <c r="M1742" s="68">
        <v>1.5523414803174151E-4</v>
      </c>
      <c r="N1742" s="68">
        <v>1.031939864862172E-4</v>
      </c>
      <c r="O1742" s="68">
        <v>1.220045412511565E-4</v>
      </c>
      <c r="P1742" s="68">
        <v>1.080225820650717E-4</v>
      </c>
      <c r="Q1742" s="68">
        <v>1.171165616003638E-4</v>
      </c>
      <c r="R1742" s="68">
        <v>1.150822036003575E-4</v>
      </c>
      <c r="S1742" s="68">
        <v>1.2480631795500001E-4</v>
      </c>
      <c r="T1742" s="68">
        <v>1.1853428189425E-4</v>
      </c>
      <c r="U1742" s="68">
        <v>1.2246159685819999E-4</v>
      </c>
      <c r="V1742" s="68">
        <v>1.181188746995E-4</v>
      </c>
      <c r="W1742" s="68">
        <v>1.0540081785897779E-4</v>
      </c>
      <c r="X1742" s="68">
        <v>1.006524536381718E-4</v>
      </c>
      <c r="Y1742" s="68">
        <v>1.0407965842819749E-4</v>
      </c>
      <c r="Z1742" s="68">
        <v>1.0235148232946081E-4</v>
      </c>
      <c r="AA1742" s="68">
        <v>1.033437758518502E-4</v>
      </c>
      <c r="AB1742" s="68">
        <v>1.0409264348615551E-4</v>
      </c>
      <c r="AC1742" s="68">
        <v>1.017918403489585E-4</v>
      </c>
      <c r="AD1742" s="68">
        <v>1.0279371918855719E-4</v>
      </c>
      <c r="AE1742" s="68">
        <v>1.030846231089435E-4</v>
      </c>
      <c r="AF1742" s="68">
        <v>1.0950366754370279E-4</v>
      </c>
      <c r="AG1742" s="68">
        <v>1.0876845151571129E-4</v>
      </c>
      <c r="AH1742" s="68" t="s">
        <v>462</v>
      </c>
    </row>
    <row r="1743" spans="1:34" s="68" customFormat="1" ht="14.5" x14ac:dyDescent="0.35">
      <c r="A1743" s="68" t="s">
        <v>832</v>
      </c>
      <c r="B1743" s="68" t="s">
        <v>63</v>
      </c>
      <c r="C1743" s="68" t="s">
        <v>45</v>
      </c>
      <c r="D1743" s="68" t="s">
        <v>57</v>
      </c>
      <c r="E1743" s="68" t="s">
        <v>64</v>
      </c>
      <c r="G1743" s="68" t="s">
        <v>14</v>
      </c>
      <c r="H1743" s="68" t="s">
        <v>1443</v>
      </c>
      <c r="I1743" s="68" t="s">
        <v>18</v>
      </c>
      <c r="J1743" s="68">
        <v>298</v>
      </c>
      <c r="K1743" s="68">
        <v>1.6909371368567359E-4</v>
      </c>
      <c r="L1743" s="68">
        <v>2.124733964150502E-4</v>
      </c>
      <c r="M1743" s="68">
        <v>1.986997094806291E-4</v>
      </c>
      <c r="N1743" s="68">
        <v>1.3208830270235809E-4</v>
      </c>
      <c r="O1743" s="68">
        <v>1.561658128014803E-4</v>
      </c>
      <c r="P1743" s="68">
        <v>1.3826890504329179E-4</v>
      </c>
      <c r="Q1743" s="68">
        <v>1.499091988484656E-4</v>
      </c>
      <c r="R1743" s="68">
        <v>1.4730522060845761E-4</v>
      </c>
      <c r="S1743" s="68">
        <v>1.597520869824E-4</v>
      </c>
      <c r="T1743" s="68">
        <v>1.5172388082463999E-4</v>
      </c>
      <c r="U1743" s="68">
        <v>1.5675084397849599E-4</v>
      </c>
      <c r="V1743" s="68">
        <v>1.5119215961535999E-4</v>
      </c>
      <c r="W1743" s="68">
        <v>1.3491304685949151E-4</v>
      </c>
      <c r="X1743" s="68">
        <v>1.2883514065685991E-4</v>
      </c>
      <c r="Y1743" s="68">
        <v>1.3322196278809281E-4</v>
      </c>
      <c r="Z1743" s="68">
        <v>1.3100989738170981E-4</v>
      </c>
      <c r="AA1743" s="68">
        <v>1.3228003309036831E-4</v>
      </c>
      <c r="AB1743" s="68">
        <v>1.3323858366227911E-4</v>
      </c>
      <c r="AC1743" s="68">
        <v>1.3029355564666691E-4</v>
      </c>
      <c r="AD1743" s="68">
        <v>1.3157596056135329E-4</v>
      </c>
      <c r="AE1743" s="68">
        <v>1.3194831757944769E-4</v>
      </c>
      <c r="AF1743" s="68">
        <v>1.401646944559395E-4</v>
      </c>
      <c r="AG1743" s="68">
        <v>1.3922361794011041E-4</v>
      </c>
      <c r="AH1743" s="68" t="s">
        <v>462</v>
      </c>
    </row>
    <row r="1744" spans="1:34" s="68" customFormat="1" ht="14.5" x14ac:dyDescent="0.35">
      <c r="A1744" s="68" t="s">
        <v>832</v>
      </c>
      <c r="B1744" s="68" t="s">
        <v>63</v>
      </c>
      <c r="C1744" s="68" t="s">
        <v>45</v>
      </c>
      <c r="D1744" s="68" t="s">
        <v>57</v>
      </c>
      <c r="E1744" s="68" t="s">
        <v>64</v>
      </c>
      <c r="G1744" s="68" t="s">
        <v>14</v>
      </c>
      <c r="H1744" s="68" t="s">
        <v>1444</v>
      </c>
      <c r="I1744" s="68" t="s">
        <v>18</v>
      </c>
      <c r="J1744" s="68">
        <v>298</v>
      </c>
      <c r="K1744" s="68">
        <v>1.7966207079102821E-4</v>
      </c>
      <c r="L1744" s="68">
        <v>2.257529836909909E-4</v>
      </c>
      <c r="M1744" s="68">
        <v>2.1111844132316849E-4</v>
      </c>
      <c r="N1744" s="68">
        <v>1.4034382162125551E-4</v>
      </c>
      <c r="O1744" s="68">
        <v>1.6592617610157291E-4</v>
      </c>
      <c r="P1744" s="68">
        <v>1.4691071160849759E-4</v>
      </c>
      <c r="Q1744" s="68">
        <v>1.592785237764947E-4</v>
      </c>
      <c r="R1744" s="68">
        <v>1.5651179689648621E-4</v>
      </c>
      <c r="S1744" s="68">
        <v>1.697365924188E-4</v>
      </c>
      <c r="T1744" s="68">
        <v>1.6120662337618E-4</v>
      </c>
      <c r="U1744" s="68">
        <v>1.6654777172715201E-4</v>
      </c>
      <c r="V1744" s="68">
        <v>1.6064166959131999E-4</v>
      </c>
      <c r="W1744" s="68">
        <v>1.4334511228820981E-4</v>
      </c>
      <c r="X1744" s="68">
        <v>1.3688733694791359E-4</v>
      </c>
      <c r="Y1744" s="68">
        <v>1.4154833546234859E-4</v>
      </c>
      <c r="Z1744" s="68">
        <v>1.391980159680666E-4</v>
      </c>
      <c r="AA1744" s="68">
        <v>1.4054753515851631E-4</v>
      </c>
      <c r="AB1744" s="68">
        <v>1.415659951411715E-4</v>
      </c>
      <c r="AC1744" s="68">
        <v>1.3843690287458361E-4</v>
      </c>
      <c r="AD1744" s="68">
        <v>1.3979945809643789E-4</v>
      </c>
      <c r="AE1744" s="68">
        <v>1.401950874281632E-4</v>
      </c>
      <c r="AF1744" s="68">
        <v>1.4892498785943581E-4</v>
      </c>
      <c r="AG1744" s="68">
        <v>1.4792509406136729E-4</v>
      </c>
      <c r="AH1744" s="68" t="s">
        <v>462</v>
      </c>
    </row>
    <row r="1745" spans="1:34" s="68" customFormat="1" ht="14.5" x14ac:dyDescent="0.35">
      <c r="A1745" s="68" t="s">
        <v>832</v>
      </c>
      <c r="B1745" s="68" t="s">
        <v>788</v>
      </c>
      <c r="C1745" s="68" t="s">
        <v>45</v>
      </c>
      <c r="D1745" s="68" t="s">
        <v>789</v>
      </c>
      <c r="E1745" s="68" t="s">
        <v>1018</v>
      </c>
      <c r="G1745" s="68" t="s">
        <v>14</v>
      </c>
      <c r="H1745" s="68" t="s">
        <v>21</v>
      </c>
      <c r="I1745" s="68" t="s">
        <v>16</v>
      </c>
      <c r="J1745" s="68">
        <v>25</v>
      </c>
      <c r="K1745" s="68">
        <v>3.7887420165480199E-6</v>
      </c>
      <c r="L1745" s="68">
        <v>3.5974184257266199E-6</v>
      </c>
      <c r="M1745" s="68">
        <v>3.3554597561022898E-6</v>
      </c>
      <c r="N1745" s="68">
        <v>3.360026407117E-6</v>
      </c>
      <c r="O1745" s="68">
        <v>3.6139332683419902E-6</v>
      </c>
      <c r="P1745" s="68">
        <v>3.64881576373771E-6</v>
      </c>
      <c r="Q1745" s="68">
        <v>3.6177671817899901E-6</v>
      </c>
      <c r="R1745" s="68">
        <v>3.6563701567903999E-6</v>
      </c>
      <c r="S1745" s="68">
        <v>3.5715565970216E-6</v>
      </c>
      <c r="T1745" s="68">
        <v>3.2281247439628102E-6</v>
      </c>
      <c r="U1745" s="68">
        <v>3.1311171251743801E-6</v>
      </c>
      <c r="V1745" s="68">
        <v>3.24717149649698E-6</v>
      </c>
      <c r="W1745" s="68">
        <v>3.2546554762627799E-6</v>
      </c>
      <c r="X1745" s="68">
        <v>3.1222044533793199E-6</v>
      </c>
      <c r="Y1745" s="68">
        <v>2.58644139146754E-6</v>
      </c>
      <c r="Z1745" s="68">
        <v>2.7184534577306599E-6</v>
      </c>
      <c r="AA1745" s="68">
        <v>2.7628591631354902E-6</v>
      </c>
      <c r="AB1745" s="68">
        <v>2.89114370813987E-6</v>
      </c>
      <c r="AC1745" s="68">
        <v>3.45604655241676E-6</v>
      </c>
      <c r="AD1745" s="68">
        <v>3.5737270260685802E-6</v>
      </c>
      <c r="AE1745" s="68">
        <v>2.7177154072599501E-6</v>
      </c>
      <c r="AF1745" s="68">
        <v>2.7093484794057599E-6</v>
      </c>
      <c r="AG1745" s="68">
        <v>2.3222750627051E-6</v>
      </c>
      <c r="AH1745" s="68" t="s">
        <v>1177</v>
      </c>
    </row>
    <row r="1746" spans="1:34" s="68" customFormat="1" ht="14.5" x14ac:dyDescent="0.35">
      <c r="A1746" s="68" t="s">
        <v>832</v>
      </c>
      <c r="B1746" s="68" t="s">
        <v>788</v>
      </c>
      <c r="C1746" s="68" t="s">
        <v>45</v>
      </c>
      <c r="D1746" s="68" t="s">
        <v>789</v>
      </c>
      <c r="E1746" s="68" t="s">
        <v>1018</v>
      </c>
      <c r="G1746" s="68" t="s">
        <v>14</v>
      </c>
      <c r="H1746" s="68" t="s">
        <v>21</v>
      </c>
      <c r="I1746" s="68" t="s">
        <v>17</v>
      </c>
      <c r="J1746" s="68">
        <v>1</v>
      </c>
      <c r="K1746" s="68">
        <v>3.25528714061806E-2</v>
      </c>
      <c r="L1746" s="68">
        <v>3.0909019113843202E-2</v>
      </c>
      <c r="M1746" s="68">
        <v>2.88301102244309E-2</v>
      </c>
      <c r="N1746" s="68">
        <v>2.8869346889949299E-2</v>
      </c>
      <c r="O1746" s="68">
        <v>3.1050914641594402E-2</v>
      </c>
      <c r="P1746" s="68">
        <v>3.1350625042034397E-2</v>
      </c>
      <c r="Q1746" s="68">
        <v>3.1083855625939599E-2</v>
      </c>
      <c r="R1746" s="68">
        <v>3.1415532387143098E-2</v>
      </c>
      <c r="S1746" s="68">
        <v>3.06868142816096E-2</v>
      </c>
      <c r="T1746" s="68">
        <v>2.7736047800128501E-2</v>
      </c>
      <c r="U1746" s="68">
        <v>2.6902558339498301E-2</v>
      </c>
      <c r="V1746" s="68">
        <v>2.7899697497902099E-2</v>
      </c>
      <c r="W1746" s="68">
        <v>2.7963999852049799E-2</v>
      </c>
      <c r="X1746" s="68">
        <v>2.6825870881123801E-2</v>
      </c>
      <c r="Y1746" s="68">
        <v>2.2222364738274301E-2</v>
      </c>
      <c r="Z1746" s="68">
        <v>2.33569521088219E-2</v>
      </c>
      <c r="AA1746" s="68">
        <v>2.3738485929660099E-2</v>
      </c>
      <c r="AB1746" s="68">
        <v>2.4840706740337701E-2</v>
      </c>
      <c r="AC1746" s="68">
        <v>2.96943519783648E-2</v>
      </c>
      <c r="AD1746" s="68">
        <v>3.07054626079813E-2</v>
      </c>
      <c r="AE1746" s="68">
        <v>2.3350610779177501E-2</v>
      </c>
      <c r="AF1746" s="68">
        <v>2.3278722135054299E-2</v>
      </c>
      <c r="AG1746" s="68">
        <v>1.9952987338762301E-2</v>
      </c>
      <c r="AH1746" s="68" t="s">
        <v>1177</v>
      </c>
    </row>
    <row r="1747" spans="1:34" s="68" customFormat="1" ht="14.5" x14ac:dyDescent="0.35">
      <c r="A1747" s="68" t="s">
        <v>832</v>
      </c>
      <c r="B1747" s="68" t="s">
        <v>788</v>
      </c>
      <c r="C1747" s="68" t="s">
        <v>45</v>
      </c>
      <c r="D1747" s="68" t="s">
        <v>789</v>
      </c>
      <c r="E1747" s="68" t="s">
        <v>1018</v>
      </c>
      <c r="G1747" s="68" t="s">
        <v>14</v>
      </c>
      <c r="H1747" s="68" t="s">
        <v>21</v>
      </c>
      <c r="I1747" s="68" t="s">
        <v>18</v>
      </c>
      <c r="J1747" s="68">
        <v>298</v>
      </c>
      <c r="K1747" s="68">
        <v>2.2580902418626201E-5</v>
      </c>
      <c r="L1747" s="68">
        <v>2.1440613817330698E-5</v>
      </c>
      <c r="M1747" s="68">
        <v>1.9998540146369598E-5</v>
      </c>
      <c r="N1747" s="68">
        <v>2.0025757386417301E-5</v>
      </c>
      <c r="O1747" s="68">
        <v>2.1539042279318299E-5</v>
      </c>
      <c r="P1747" s="68">
        <v>2.1746941951876801E-5</v>
      </c>
      <c r="Q1747" s="68">
        <v>2.1561892403468301E-5</v>
      </c>
      <c r="R1747" s="68">
        <v>2.1791966134470801E-5</v>
      </c>
      <c r="S1747" s="68">
        <v>2.12864773182487E-5</v>
      </c>
      <c r="T1747" s="68">
        <v>1.9239623474018402E-5</v>
      </c>
      <c r="U1747" s="68">
        <v>1.8661458066039299E-5</v>
      </c>
      <c r="V1747" s="68">
        <v>1.9353142119121998E-5</v>
      </c>
      <c r="W1747" s="68">
        <v>1.93977466385262E-5</v>
      </c>
      <c r="X1747" s="68">
        <v>1.8608338542140799E-5</v>
      </c>
      <c r="Y1747" s="68">
        <v>1.54151906931466E-5</v>
      </c>
      <c r="Z1747" s="68">
        <v>1.6201982608074699E-5</v>
      </c>
      <c r="AA1747" s="68">
        <v>1.6466640612287499E-5</v>
      </c>
      <c r="AB1747" s="68">
        <v>1.7231216500513601E-5</v>
      </c>
      <c r="AC1747" s="68">
        <v>2.0598037452403902E-5</v>
      </c>
      <c r="AD1747" s="68">
        <v>2.1299413075368799E-5</v>
      </c>
      <c r="AE1747" s="68">
        <v>1.6197583827269299E-5</v>
      </c>
      <c r="AF1747" s="68">
        <v>1.61477169372584E-5</v>
      </c>
      <c r="AG1747" s="68">
        <v>1.3840759373722399E-5</v>
      </c>
      <c r="AH1747" s="68" t="s">
        <v>1177</v>
      </c>
    </row>
    <row r="1748" spans="1:34" s="68" customFormat="1" ht="14.5" x14ac:dyDescent="0.35">
      <c r="A1748" s="68" t="s">
        <v>832</v>
      </c>
      <c r="B1748" s="68" t="s">
        <v>788</v>
      </c>
      <c r="C1748" s="68" t="s">
        <v>45</v>
      </c>
      <c r="D1748" s="68" t="s">
        <v>789</v>
      </c>
      <c r="E1748" s="68" t="s">
        <v>1018</v>
      </c>
      <c r="G1748" s="68" t="s">
        <v>14</v>
      </c>
      <c r="H1748" s="68" t="s">
        <v>910</v>
      </c>
      <c r="I1748" s="68" t="s">
        <v>16</v>
      </c>
      <c r="J1748" s="68">
        <v>25</v>
      </c>
      <c r="U1748" s="68">
        <v>1.69635171834007E-9</v>
      </c>
      <c r="V1748" s="68">
        <v>1.57233117858794E-9</v>
      </c>
      <c r="W1748" s="68">
        <v>7.8771597256412503E-9</v>
      </c>
      <c r="X1748" s="68">
        <v>1.0168850665643001E-7</v>
      </c>
      <c r="Y1748" s="68">
        <v>8.2180544275427004E-8</v>
      </c>
      <c r="Z1748" s="68">
        <v>1.2609345113712101E-7</v>
      </c>
      <c r="AA1748" s="68">
        <v>1.9973213878543899E-7</v>
      </c>
      <c r="AB1748" s="68">
        <v>2.7853425699201198E-7</v>
      </c>
      <c r="AC1748" s="68">
        <v>3.7166426547692899E-7</v>
      </c>
      <c r="AD1748" s="68">
        <v>6.7453068148900395E-7</v>
      </c>
      <c r="AE1748" s="68">
        <v>5.2217174690252605E-7</v>
      </c>
      <c r="AF1748" s="68">
        <v>8.7018873049004004E-7</v>
      </c>
      <c r="AG1748" s="68">
        <v>1.31719315804476E-6</v>
      </c>
      <c r="AH1748" s="68" t="s">
        <v>1179</v>
      </c>
    </row>
    <row r="1749" spans="1:34" s="68" customFormat="1" ht="14.5" x14ac:dyDescent="0.35">
      <c r="A1749" s="68" t="s">
        <v>832</v>
      </c>
      <c r="B1749" s="68" t="s">
        <v>76</v>
      </c>
      <c r="C1749" s="68" t="s">
        <v>45</v>
      </c>
      <c r="D1749" s="68" t="s">
        <v>57</v>
      </c>
      <c r="E1749" s="68" t="s">
        <v>78</v>
      </c>
      <c r="F1749" s="68" t="s">
        <v>79</v>
      </c>
      <c r="G1749" s="68" t="s">
        <v>14</v>
      </c>
      <c r="H1749" s="68" t="s">
        <v>1445</v>
      </c>
      <c r="I1749" s="68" t="s">
        <v>16</v>
      </c>
      <c r="J1749" s="68">
        <v>25</v>
      </c>
      <c r="K1749" s="68">
        <v>1.5280595800414601E-6</v>
      </c>
      <c r="L1749" s="68">
        <v>4.6579637067613501E-7</v>
      </c>
      <c r="M1749" s="68">
        <v>4.4318800722427898E-7</v>
      </c>
      <c r="N1749" s="68">
        <v>1.05118115257201E-6</v>
      </c>
      <c r="O1749" s="68">
        <v>1.05772438694355E-6</v>
      </c>
      <c r="P1749" s="68">
        <v>1.1029004571219801E-6</v>
      </c>
      <c r="Q1749" s="68">
        <v>1.16121651835643E-6</v>
      </c>
      <c r="R1749" s="68">
        <v>1.0857068536531899E-6</v>
      </c>
      <c r="S1749" s="68">
        <v>9.7465264999999993E-7</v>
      </c>
      <c r="T1749" s="68">
        <v>8.8038471250000005E-7</v>
      </c>
      <c r="U1749" s="68">
        <v>8.2937745225000008E-7</v>
      </c>
      <c r="V1749" s="68">
        <v>7.8878122800000006E-7</v>
      </c>
      <c r="W1749" s="68">
        <v>6.2724687652531607E-7</v>
      </c>
      <c r="X1749" s="68">
        <v>5.5802726077057307E-7</v>
      </c>
      <c r="Y1749" s="68">
        <v>5.2951461950659596E-7</v>
      </c>
      <c r="Z1749" s="68">
        <v>5.2417455679659301E-7</v>
      </c>
      <c r="AA1749" s="68">
        <v>5.0835815358164906E-7</v>
      </c>
      <c r="AB1749" s="68">
        <v>4.7039415901339002E-7</v>
      </c>
      <c r="AC1749" s="68">
        <v>4.4582310131866701E-7</v>
      </c>
      <c r="AD1749" s="68">
        <v>4.6835049645778201E-7</v>
      </c>
      <c r="AE1749" s="68">
        <v>5.9459110010719594E-7</v>
      </c>
      <c r="AF1749" s="68">
        <v>6.0710902625514602E-7</v>
      </c>
      <c r="AG1749" s="68">
        <v>6.0404043384804503E-7</v>
      </c>
      <c r="AH1749" s="68" t="s">
        <v>475</v>
      </c>
    </row>
    <row r="1750" spans="1:34" s="68" customFormat="1" ht="14.5" x14ac:dyDescent="0.35">
      <c r="A1750" s="68" t="s">
        <v>832</v>
      </c>
      <c r="B1750" s="68" t="s">
        <v>76</v>
      </c>
      <c r="C1750" s="68" t="s">
        <v>45</v>
      </c>
      <c r="D1750" s="68" t="s">
        <v>57</v>
      </c>
      <c r="E1750" s="68" t="s">
        <v>78</v>
      </c>
      <c r="F1750" s="68" t="s">
        <v>79</v>
      </c>
      <c r="G1750" s="68" t="s">
        <v>14</v>
      </c>
      <c r="H1750" s="68" t="s">
        <v>1446</v>
      </c>
      <c r="I1750" s="68" t="s">
        <v>16</v>
      </c>
      <c r="J1750" s="68">
        <v>25</v>
      </c>
      <c r="K1750" s="68">
        <v>1.5280595800414601E-6</v>
      </c>
      <c r="L1750" s="68">
        <v>4.6579637067613501E-7</v>
      </c>
      <c r="M1750" s="68">
        <v>4.4318800722427898E-7</v>
      </c>
      <c r="N1750" s="68">
        <v>1.05118115257201E-6</v>
      </c>
      <c r="O1750" s="68">
        <v>1.05772438694355E-6</v>
      </c>
      <c r="P1750" s="68">
        <v>1.1029004571219801E-6</v>
      </c>
      <c r="Q1750" s="68">
        <v>1.16121651835643E-6</v>
      </c>
      <c r="R1750" s="68">
        <v>1.0857068536531899E-6</v>
      </c>
      <c r="S1750" s="68">
        <v>9.7465264999999993E-7</v>
      </c>
      <c r="T1750" s="68">
        <v>8.8038471250000005E-7</v>
      </c>
      <c r="U1750" s="68">
        <v>8.2937745225000008E-7</v>
      </c>
      <c r="V1750" s="68">
        <v>7.8878122800000006E-7</v>
      </c>
      <c r="W1750" s="68">
        <v>6.2724687652531607E-7</v>
      </c>
      <c r="X1750" s="68">
        <v>5.5802726077057307E-7</v>
      </c>
      <c r="Y1750" s="68">
        <v>5.2951461950659596E-7</v>
      </c>
      <c r="Z1750" s="68">
        <v>5.2417455679659301E-7</v>
      </c>
      <c r="AA1750" s="68">
        <v>5.0835815358164906E-7</v>
      </c>
      <c r="AB1750" s="68">
        <v>4.7039415901339002E-7</v>
      </c>
      <c r="AC1750" s="68">
        <v>4.4582310131866701E-7</v>
      </c>
      <c r="AD1750" s="68">
        <v>4.6835049645778201E-7</v>
      </c>
      <c r="AE1750" s="68">
        <v>5.9459110010719594E-7</v>
      </c>
      <c r="AF1750" s="68">
        <v>6.0710902625514602E-7</v>
      </c>
      <c r="AG1750" s="68">
        <v>6.0404043384804503E-7</v>
      </c>
      <c r="AH1750" s="68" t="s">
        <v>475</v>
      </c>
    </row>
    <row r="1751" spans="1:34" s="68" customFormat="1" ht="14.5" x14ac:dyDescent="0.35">
      <c r="A1751" s="68" t="s">
        <v>832</v>
      </c>
      <c r="B1751" s="68" t="s">
        <v>76</v>
      </c>
      <c r="C1751" s="68" t="s">
        <v>45</v>
      </c>
      <c r="D1751" s="68" t="s">
        <v>57</v>
      </c>
      <c r="E1751" s="68" t="s">
        <v>78</v>
      </c>
      <c r="F1751" s="68" t="s">
        <v>79</v>
      </c>
      <c r="G1751" s="68" t="s">
        <v>14</v>
      </c>
      <c r="H1751" s="68" t="s">
        <v>1447</v>
      </c>
      <c r="I1751" s="68" t="s">
        <v>16</v>
      </c>
      <c r="J1751" s="68">
        <v>25</v>
      </c>
      <c r="K1751" s="68">
        <v>6.265044278169986E-5</v>
      </c>
      <c r="L1751" s="68">
        <v>1.909765119772153E-5</v>
      </c>
      <c r="M1751" s="68">
        <v>1.8170708296195438E-5</v>
      </c>
      <c r="N1751" s="68">
        <v>4.3098427255452412E-5</v>
      </c>
      <c r="O1751" s="68">
        <v>4.3366699864685551E-5</v>
      </c>
      <c r="P1751" s="68">
        <v>4.5218918742001178E-5</v>
      </c>
      <c r="Q1751" s="68">
        <v>4.7609877252613628E-5</v>
      </c>
      <c r="R1751" s="68">
        <v>4.4513980999780777E-5</v>
      </c>
      <c r="S1751" s="68">
        <v>3.9960758650000003E-5</v>
      </c>
      <c r="T1751" s="68">
        <v>3.6095773212500001E-5</v>
      </c>
      <c r="U1751" s="68">
        <v>3.4004475542250002E-5</v>
      </c>
      <c r="V1751" s="68">
        <v>3.2340030347999997E-5</v>
      </c>
      <c r="W1751" s="68">
        <v>2.5717121937537959E-5</v>
      </c>
      <c r="X1751" s="68">
        <v>2.287911769159349E-5</v>
      </c>
      <c r="Y1751" s="68">
        <v>2.1710099399770431E-5</v>
      </c>
      <c r="Z1751" s="68">
        <v>2.1491156828660309E-5</v>
      </c>
      <c r="AA1751" s="68">
        <v>2.0842684296847612E-5</v>
      </c>
      <c r="AB1751" s="68">
        <v>1.9286160519548989E-5</v>
      </c>
      <c r="AC1751" s="68">
        <v>1.8278747154065349E-5</v>
      </c>
      <c r="AD1751" s="68">
        <v>1.9202370354769059E-5</v>
      </c>
      <c r="AE1751" s="68">
        <v>2.4378235104395031E-5</v>
      </c>
      <c r="AF1751" s="68">
        <v>2.4891470076460981E-5</v>
      </c>
      <c r="AG1751" s="68">
        <v>2.4765657787769841E-5</v>
      </c>
      <c r="AH1751" s="68" t="s">
        <v>475</v>
      </c>
    </row>
    <row r="1752" spans="1:34" s="68" customFormat="1" ht="14.5" x14ac:dyDescent="0.35">
      <c r="A1752" s="68" t="s">
        <v>832</v>
      </c>
      <c r="B1752" s="68" t="s">
        <v>76</v>
      </c>
      <c r="C1752" s="68" t="s">
        <v>45</v>
      </c>
      <c r="D1752" s="68" t="s">
        <v>57</v>
      </c>
      <c r="E1752" s="68" t="s">
        <v>78</v>
      </c>
      <c r="F1752" s="68" t="s">
        <v>79</v>
      </c>
      <c r="G1752" s="68" t="s">
        <v>14</v>
      </c>
      <c r="H1752" s="68" t="s">
        <v>1448</v>
      </c>
      <c r="I1752" s="68" t="s">
        <v>16</v>
      </c>
      <c r="J1752" s="68">
        <v>25</v>
      </c>
      <c r="K1752" s="68">
        <v>8.7099396062363218E-5</v>
      </c>
      <c r="L1752" s="68">
        <v>2.6550393128539689E-5</v>
      </c>
      <c r="M1752" s="68">
        <v>2.5261716411783901E-5</v>
      </c>
      <c r="N1752" s="68">
        <v>5.991732569660457E-5</v>
      </c>
      <c r="O1752" s="68">
        <v>6.0290290055782338E-5</v>
      </c>
      <c r="P1752" s="68">
        <v>6.2865326055952856E-5</v>
      </c>
      <c r="Q1752" s="68">
        <v>6.6189341546316511E-5</v>
      </c>
      <c r="R1752" s="68">
        <v>6.1885290658231825E-5</v>
      </c>
      <c r="S1752" s="68">
        <v>5.5555201049999998E-5</v>
      </c>
      <c r="T1752" s="68">
        <v>5.0181928612499998E-5</v>
      </c>
      <c r="U1752" s="68">
        <v>4.7274514778249997E-5</v>
      </c>
      <c r="V1752" s="68">
        <v>4.4960529995999998E-5</v>
      </c>
      <c r="W1752" s="68">
        <v>3.5753071961943011E-5</v>
      </c>
      <c r="X1752" s="68">
        <v>3.1807553863922657E-5</v>
      </c>
      <c r="Y1752" s="68">
        <v>3.018233331187597E-5</v>
      </c>
      <c r="Z1752" s="68">
        <v>2.9877949737405801E-5</v>
      </c>
      <c r="AA1752" s="68">
        <v>2.897641475415399E-5</v>
      </c>
      <c r="AB1752" s="68">
        <v>2.6812467063763222E-5</v>
      </c>
      <c r="AC1752" s="68">
        <v>2.5411916775164021E-5</v>
      </c>
      <c r="AD1752" s="68">
        <v>2.6695978298093571E-5</v>
      </c>
      <c r="AE1752" s="68">
        <v>3.3891692706110169E-5</v>
      </c>
      <c r="AF1752" s="68">
        <v>3.4605214496543321E-5</v>
      </c>
      <c r="AG1752" s="68">
        <v>3.4430304729338558E-5</v>
      </c>
      <c r="AH1752" s="68" t="s">
        <v>475</v>
      </c>
    </row>
    <row r="1753" spans="1:34" s="68" customFormat="1" ht="14.5" x14ac:dyDescent="0.35">
      <c r="A1753" s="68" t="s">
        <v>832</v>
      </c>
      <c r="B1753" s="68" t="s">
        <v>788</v>
      </c>
      <c r="C1753" s="68" t="s">
        <v>45</v>
      </c>
      <c r="D1753" s="68" t="s">
        <v>789</v>
      </c>
      <c r="E1753" s="68" t="s">
        <v>1018</v>
      </c>
      <c r="G1753" s="68" t="s">
        <v>14</v>
      </c>
      <c r="H1753" s="68" t="s">
        <v>910</v>
      </c>
      <c r="I1753" s="68" t="s">
        <v>18</v>
      </c>
      <c r="J1753" s="68">
        <v>298</v>
      </c>
      <c r="U1753" s="68">
        <v>1.0110256241306801E-8</v>
      </c>
      <c r="V1753" s="68">
        <v>9.3710938243841199E-9</v>
      </c>
      <c r="W1753" s="68">
        <v>4.6947871964821898E-8</v>
      </c>
      <c r="X1753" s="68">
        <v>6.0606349967232303E-7</v>
      </c>
      <c r="Y1753" s="68">
        <v>4.8979604388154498E-7</v>
      </c>
      <c r="Z1753" s="68">
        <v>7.5151696877723898E-7</v>
      </c>
      <c r="AA1753" s="68">
        <v>1.1904035471612199E-6</v>
      </c>
      <c r="AB1753" s="68">
        <v>1.6600641716723899E-6</v>
      </c>
      <c r="AC1753" s="68">
        <v>2.2151190222424898E-6</v>
      </c>
      <c r="AD1753" s="68">
        <v>4.0202028616744603E-6</v>
      </c>
      <c r="AE1753" s="68">
        <v>3.1121436115390498E-6</v>
      </c>
      <c r="AF1753" s="68">
        <v>5.1863248337206399E-6</v>
      </c>
      <c r="AG1753" s="68">
        <v>7.8504712219467399E-6</v>
      </c>
      <c r="AH1753" s="68" t="s">
        <v>1179</v>
      </c>
    </row>
    <row r="1754" spans="1:34" s="68" customFormat="1" ht="14.5" x14ac:dyDescent="0.35">
      <c r="A1754" s="68" t="s">
        <v>832</v>
      </c>
      <c r="B1754" s="68" t="s">
        <v>76</v>
      </c>
      <c r="C1754" s="68" t="s">
        <v>45</v>
      </c>
      <c r="D1754" s="68" t="s">
        <v>57</v>
      </c>
      <c r="E1754" s="68" t="s">
        <v>78</v>
      </c>
      <c r="F1754" s="68" t="s">
        <v>79</v>
      </c>
      <c r="G1754" s="68" t="s">
        <v>14</v>
      </c>
      <c r="H1754" s="68" t="s">
        <v>1445</v>
      </c>
      <c r="I1754" s="68" t="s">
        <v>17</v>
      </c>
      <c r="J1754" s="68">
        <v>1</v>
      </c>
      <c r="K1754" s="68">
        <v>3.24070875735192E-3</v>
      </c>
      <c r="L1754" s="68">
        <v>9.8786094292994606E-4</v>
      </c>
      <c r="M1754" s="68">
        <v>9.3991312572125102E-4</v>
      </c>
      <c r="N1754" s="68">
        <v>2.22934498837473E-3</v>
      </c>
      <c r="O1754" s="68">
        <v>2.2432218798298701E-3</v>
      </c>
      <c r="P1754" s="68">
        <v>2.3390312894642998E-3</v>
      </c>
      <c r="Q1754" s="68">
        <v>2.4627079921303099E-3</v>
      </c>
      <c r="R1754" s="68">
        <v>2.30256709522769E-3</v>
      </c>
      <c r="S1754" s="68">
        <v>2.0670433401200001E-3</v>
      </c>
      <c r="T1754" s="68">
        <v>1.86711989827E-3</v>
      </c>
      <c r="U1754" s="68">
        <v>1.7589437007318001E-3</v>
      </c>
      <c r="V1754" s="68">
        <v>1.6728472283424E-3</v>
      </c>
      <c r="W1754" s="68">
        <v>1.3302651757348899E-3</v>
      </c>
      <c r="X1754" s="68">
        <v>1.1834642146422299E-3</v>
      </c>
      <c r="Y1754" s="68">
        <v>1.1229946050495901E-3</v>
      </c>
      <c r="Z1754" s="68">
        <v>1.1116694000542101E-3</v>
      </c>
      <c r="AA1754" s="68">
        <v>1.0781259721159601E-3</v>
      </c>
      <c r="AB1754" s="68">
        <v>9.9761193243559794E-4</v>
      </c>
      <c r="AC1754" s="68">
        <v>9.4550163327662999E-4</v>
      </c>
      <c r="AD1754" s="68">
        <v>9.9327773288766298E-4</v>
      </c>
      <c r="AE1754" s="68">
        <v>1.26100880510734E-3</v>
      </c>
      <c r="AF1754" s="68">
        <v>1.28755682288191E-3</v>
      </c>
      <c r="AG1754" s="68">
        <v>1.28104895210493E-3</v>
      </c>
      <c r="AH1754" s="68" t="s">
        <v>475</v>
      </c>
    </row>
    <row r="1755" spans="1:34" s="68" customFormat="1" ht="14.5" x14ac:dyDescent="0.35">
      <c r="A1755" s="68" t="s">
        <v>832</v>
      </c>
      <c r="B1755" s="68" t="s">
        <v>76</v>
      </c>
      <c r="C1755" s="68" t="s">
        <v>45</v>
      </c>
      <c r="D1755" s="68" t="s">
        <v>57</v>
      </c>
      <c r="E1755" s="68" t="s">
        <v>78</v>
      </c>
      <c r="F1755" s="68" t="s">
        <v>79</v>
      </c>
      <c r="G1755" s="68" t="s">
        <v>14</v>
      </c>
      <c r="H1755" s="68" t="s">
        <v>1446</v>
      </c>
      <c r="I1755" s="68" t="s">
        <v>17</v>
      </c>
      <c r="J1755" s="68">
        <v>1</v>
      </c>
      <c r="K1755" s="68">
        <v>3.24070875735192E-3</v>
      </c>
      <c r="L1755" s="68">
        <v>9.8786094292994606E-4</v>
      </c>
      <c r="M1755" s="68">
        <v>9.3991312572125102E-4</v>
      </c>
      <c r="N1755" s="68">
        <v>2.22934498837473E-3</v>
      </c>
      <c r="O1755" s="68">
        <v>2.2432218798298701E-3</v>
      </c>
      <c r="P1755" s="68">
        <v>2.3390312894642998E-3</v>
      </c>
      <c r="Q1755" s="68">
        <v>2.4627079921303099E-3</v>
      </c>
      <c r="R1755" s="68">
        <v>2.30256709522769E-3</v>
      </c>
      <c r="S1755" s="68">
        <v>2.0670433401200001E-3</v>
      </c>
      <c r="T1755" s="68">
        <v>1.86711989827E-3</v>
      </c>
      <c r="U1755" s="68">
        <v>1.7589437007318001E-3</v>
      </c>
      <c r="V1755" s="68">
        <v>1.6728472283424E-3</v>
      </c>
      <c r="W1755" s="68">
        <v>1.3302651757348899E-3</v>
      </c>
      <c r="X1755" s="68">
        <v>1.1834642146422299E-3</v>
      </c>
      <c r="Y1755" s="68">
        <v>1.1229946050495901E-3</v>
      </c>
      <c r="Z1755" s="68">
        <v>1.1116694000542101E-3</v>
      </c>
      <c r="AA1755" s="68">
        <v>1.0781259721159601E-3</v>
      </c>
      <c r="AB1755" s="68">
        <v>9.9761193243559794E-4</v>
      </c>
      <c r="AC1755" s="68">
        <v>9.4550163327662999E-4</v>
      </c>
      <c r="AD1755" s="68">
        <v>9.9327773288766298E-4</v>
      </c>
      <c r="AE1755" s="68">
        <v>1.26100880510734E-3</v>
      </c>
      <c r="AF1755" s="68">
        <v>1.28755682288191E-3</v>
      </c>
      <c r="AG1755" s="68">
        <v>1.28104895210493E-3</v>
      </c>
      <c r="AH1755" s="68" t="s">
        <v>475</v>
      </c>
    </row>
    <row r="1756" spans="1:34" s="68" customFormat="1" ht="14.5" x14ac:dyDescent="0.35">
      <c r="A1756" s="68" t="s">
        <v>832</v>
      </c>
      <c r="B1756" s="68" t="s">
        <v>76</v>
      </c>
      <c r="C1756" s="68" t="s">
        <v>45</v>
      </c>
      <c r="D1756" s="68" t="s">
        <v>57</v>
      </c>
      <c r="E1756" s="68" t="s">
        <v>78</v>
      </c>
      <c r="F1756" s="68" t="s">
        <v>79</v>
      </c>
      <c r="G1756" s="68" t="s">
        <v>14</v>
      </c>
      <c r="H1756" s="68" t="s">
        <v>1447</v>
      </c>
      <c r="I1756" s="68" t="s">
        <v>17</v>
      </c>
      <c r="J1756" s="68">
        <v>1</v>
      </c>
      <c r="K1756" s="68">
        <v>0.13286905905142871</v>
      </c>
      <c r="L1756" s="68">
        <v>4.0502298660127778E-2</v>
      </c>
      <c r="M1756" s="68">
        <v>3.8536438154571293E-2</v>
      </c>
      <c r="N1756" s="68">
        <v>9.1403144523363913E-2</v>
      </c>
      <c r="O1756" s="68">
        <v>9.1972097073024672E-2</v>
      </c>
      <c r="P1756" s="68">
        <v>9.5900282868036299E-2</v>
      </c>
      <c r="Q1756" s="68">
        <v>0.1009710276773427</v>
      </c>
      <c r="R1756" s="68">
        <v>9.4405250904335283E-2</v>
      </c>
      <c r="S1756" s="68">
        <v>8.4748776944920001E-2</v>
      </c>
      <c r="T1756" s="68">
        <v>7.6551915829069991E-2</v>
      </c>
      <c r="U1756" s="68">
        <v>7.2116691730003804E-2</v>
      </c>
      <c r="V1756" s="68">
        <v>6.8586736362038395E-2</v>
      </c>
      <c r="W1756" s="68">
        <v>5.4540872205130479E-2</v>
      </c>
      <c r="X1756" s="68">
        <v>4.8522032800331433E-2</v>
      </c>
      <c r="Y1756" s="68">
        <v>4.6042778807033183E-2</v>
      </c>
      <c r="Z1756" s="68">
        <v>4.5578445402222612E-2</v>
      </c>
      <c r="AA1756" s="68">
        <v>4.4203164856754358E-2</v>
      </c>
      <c r="AB1756" s="68">
        <v>4.0902089229859523E-2</v>
      </c>
      <c r="AC1756" s="68">
        <v>3.876556696434183E-2</v>
      </c>
      <c r="AD1756" s="68">
        <v>4.0724387048394178E-2</v>
      </c>
      <c r="AE1756" s="68">
        <v>5.170136100940094E-2</v>
      </c>
      <c r="AF1756" s="68">
        <v>5.2789829738158309E-2</v>
      </c>
      <c r="AG1756" s="68">
        <v>5.2523007036302131E-2</v>
      </c>
      <c r="AH1756" s="68" t="s">
        <v>475</v>
      </c>
    </row>
    <row r="1757" spans="1:34" s="68" customFormat="1" ht="14.5" x14ac:dyDescent="0.35">
      <c r="A1757" s="68" t="s">
        <v>832</v>
      </c>
      <c r="B1757" s="68" t="s">
        <v>76</v>
      </c>
      <c r="C1757" s="68" t="s">
        <v>45</v>
      </c>
      <c r="D1757" s="68" t="s">
        <v>57</v>
      </c>
      <c r="E1757" s="68" t="s">
        <v>78</v>
      </c>
      <c r="F1757" s="68" t="s">
        <v>79</v>
      </c>
      <c r="G1757" s="68" t="s">
        <v>14</v>
      </c>
      <c r="H1757" s="68" t="s">
        <v>1448</v>
      </c>
      <c r="I1757" s="68" t="s">
        <v>17</v>
      </c>
      <c r="J1757" s="68">
        <v>1</v>
      </c>
      <c r="K1757" s="68">
        <v>0.18472039916905941</v>
      </c>
      <c r="L1757" s="68">
        <v>5.6308073747006922E-2</v>
      </c>
      <c r="M1757" s="68">
        <v>5.3575048166111312E-2</v>
      </c>
      <c r="N1757" s="68">
        <v>0.12707266433735959</v>
      </c>
      <c r="O1757" s="68">
        <v>0.1278636471503026</v>
      </c>
      <c r="P1757" s="68">
        <v>0.13332478349946511</v>
      </c>
      <c r="Q1757" s="68">
        <v>0.14037435555142769</v>
      </c>
      <c r="R1757" s="68">
        <v>0.13124632442797829</v>
      </c>
      <c r="S1757" s="68">
        <v>0.11782147038684</v>
      </c>
      <c r="T1757" s="68">
        <v>0.10642583420139</v>
      </c>
      <c r="U1757" s="68">
        <v>0.1002597909417126</v>
      </c>
      <c r="V1757" s="68">
        <v>9.5352292015516801E-2</v>
      </c>
      <c r="W1757" s="68">
        <v>7.5825115016888711E-2</v>
      </c>
      <c r="X1757" s="68">
        <v>6.7457460234607108E-2</v>
      </c>
      <c r="Y1757" s="68">
        <v>6.401069248782662E-2</v>
      </c>
      <c r="Z1757" s="68">
        <v>6.3365155803089962E-2</v>
      </c>
      <c r="AA1757" s="68">
        <v>6.1453180410609723E-2</v>
      </c>
      <c r="AB1757" s="68">
        <v>5.686388014882908E-2</v>
      </c>
      <c r="AC1757" s="68">
        <v>5.3893593096767903E-2</v>
      </c>
      <c r="AD1757" s="68">
        <v>5.6616830774596782E-2</v>
      </c>
      <c r="AE1757" s="68">
        <v>7.1877501891118384E-2</v>
      </c>
      <c r="AF1757" s="68">
        <v>7.3390738904268865E-2</v>
      </c>
      <c r="AG1757" s="68">
        <v>7.3019790269981011E-2</v>
      </c>
      <c r="AH1757" s="68" t="s">
        <v>475</v>
      </c>
    </row>
    <row r="1758" spans="1:34" s="68" customFormat="1" ht="14.5" x14ac:dyDescent="0.35">
      <c r="A1758" s="68" t="s">
        <v>832</v>
      </c>
      <c r="B1758" s="68" t="s">
        <v>788</v>
      </c>
      <c r="C1758" s="68" t="s">
        <v>45</v>
      </c>
      <c r="D1758" s="68" t="s">
        <v>789</v>
      </c>
      <c r="E1758" s="68" t="s">
        <v>791</v>
      </c>
      <c r="G1758" s="68" t="s">
        <v>14</v>
      </c>
      <c r="H1758" s="68" t="s">
        <v>908</v>
      </c>
      <c r="I1758" s="68" t="s">
        <v>16</v>
      </c>
      <c r="J1758" s="68">
        <v>25</v>
      </c>
      <c r="K1758" s="68">
        <v>1.23854968861357E-8</v>
      </c>
      <c r="L1758" s="68">
        <v>1.6217736732208001E-8</v>
      </c>
      <c r="M1758" s="68">
        <v>2.5023662617830399E-8</v>
      </c>
      <c r="N1758" s="68">
        <v>5.7657391236104996E-9</v>
      </c>
      <c r="O1758" s="68">
        <v>9.09545996073738E-9</v>
      </c>
      <c r="P1758" s="68">
        <v>1.6776990405250799E-8</v>
      </c>
      <c r="Q1758" s="68">
        <v>1.29433421870129E-7</v>
      </c>
      <c r="R1758" s="68">
        <v>1.1255099058342499E-7</v>
      </c>
      <c r="S1758" s="68">
        <v>7.0990720681162502E-8</v>
      </c>
      <c r="T1758" s="68">
        <v>3.7630304403629501E-8</v>
      </c>
      <c r="U1758" s="68">
        <v>2.5469561508512099E-8</v>
      </c>
      <c r="V1758" s="68">
        <v>6.0682202059521897E-8</v>
      </c>
      <c r="W1758" s="68">
        <v>1.00288073656199E-7</v>
      </c>
      <c r="X1758" s="68">
        <v>2.95866281872343E-7</v>
      </c>
      <c r="Y1758" s="68">
        <v>2.7911948343512898E-7</v>
      </c>
      <c r="Z1758" s="68">
        <v>5.5914223414832698E-7</v>
      </c>
      <c r="AA1758" s="68">
        <v>7.4552034495023004E-7</v>
      </c>
      <c r="AB1758" s="68">
        <v>8.30185496436143E-7</v>
      </c>
      <c r="AC1758" s="68">
        <v>1.07738051819604E-6</v>
      </c>
      <c r="AD1758" s="68">
        <v>1.4236940953343901E-6</v>
      </c>
      <c r="AE1758" s="68">
        <v>1.4871817403256699E-6</v>
      </c>
      <c r="AF1758" s="68">
        <v>1.72313490183435E-6</v>
      </c>
      <c r="AG1758" s="68">
        <v>1.7589317477879701E-6</v>
      </c>
      <c r="AH1758" s="68" t="s">
        <v>1181</v>
      </c>
    </row>
    <row r="1759" spans="1:34" s="68" customFormat="1" ht="14.5" x14ac:dyDescent="0.35">
      <c r="A1759" s="68" t="s">
        <v>832</v>
      </c>
      <c r="B1759" s="68" t="s">
        <v>76</v>
      </c>
      <c r="C1759" s="68" t="s">
        <v>45</v>
      </c>
      <c r="D1759" s="68" t="s">
        <v>57</v>
      </c>
      <c r="E1759" s="68" t="s">
        <v>78</v>
      </c>
      <c r="F1759" s="68" t="s">
        <v>79</v>
      </c>
      <c r="G1759" s="68" t="s">
        <v>14</v>
      </c>
      <c r="H1759" s="68" t="s">
        <v>1445</v>
      </c>
      <c r="I1759" s="68" t="s">
        <v>18</v>
      </c>
      <c r="J1759" s="68">
        <v>298</v>
      </c>
      <c r="K1759" s="68">
        <v>1.82144701940942E-6</v>
      </c>
      <c r="L1759" s="68">
        <v>5.5522927384595297E-7</v>
      </c>
      <c r="M1759" s="68">
        <v>5.2828010461134002E-7</v>
      </c>
      <c r="N1759" s="68">
        <v>1.25300793386584E-6</v>
      </c>
      <c r="O1759" s="68">
        <v>1.2608074692367101E-6</v>
      </c>
      <c r="P1759" s="68">
        <v>1.3146573448894E-6</v>
      </c>
      <c r="Q1759" s="68">
        <v>1.3841700898808601E-6</v>
      </c>
      <c r="R1759" s="68">
        <v>1.2941625695546E-6</v>
      </c>
      <c r="S1759" s="68">
        <v>1.1617859588000001E-6</v>
      </c>
      <c r="T1759" s="68">
        <v>1.0494185773E-6</v>
      </c>
      <c r="U1759" s="68">
        <v>9.8861792308200005E-7</v>
      </c>
      <c r="V1759" s="68">
        <v>9.40227223776E-7</v>
      </c>
      <c r="W1759" s="68">
        <v>7.47678276818177E-7</v>
      </c>
      <c r="X1759" s="68">
        <v>6.6516849483852308E-7</v>
      </c>
      <c r="Y1759" s="68">
        <v>6.3118142645186206E-7</v>
      </c>
      <c r="Z1759" s="68">
        <v>6.2481607170153904E-7</v>
      </c>
      <c r="AA1759" s="68">
        <v>6.05962919069326E-7</v>
      </c>
      <c r="AB1759" s="68">
        <v>5.6070983754396095E-7</v>
      </c>
      <c r="AC1759" s="68">
        <v>5.3142113677185096E-7</v>
      </c>
      <c r="AD1759" s="68">
        <v>5.5827379177767601E-7</v>
      </c>
      <c r="AE1759" s="68">
        <v>7.0875259132777811E-7</v>
      </c>
      <c r="AF1759" s="68">
        <v>7.2367395929613408E-7</v>
      </c>
      <c r="AG1759" s="68">
        <v>7.2001619714686999E-7</v>
      </c>
      <c r="AH1759" s="68" t="s">
        <v>475</v>
      </c>
    </row>
    <row r="1760" spans="1:34" s="68" customFormat="1" ht="14.5" x14ac:dyDescent="0.35">
      <c r="A1760" s="68" t="s">
        <v>832</v>
      </c>
      <c r="B1760" s="68" t="s">
        <v>76</v>
      </c>
      <c r="C1760" s="68" t="s">
        <v>45</v>
      </c>
      <c r="D1760" s="68" t="s">
        <v>57</v>
      </c>
      <c r="E1760" s="68" t="s">
        <v>78</v>
      </c>
      <c r="F1760" s="68" t="s">
        <v>79</v>
      </c>
      <c r="G1760" s="68" t="s">
        <v>14</v>
      </c>
      <c r="H1760" s="68" t="s">
        <v>1446</v>
      </c>
      <c r="I1760" s="68" t="s">
        <v>18</v>
      </c>
      <c r="J1760" s="68">
        <v>298</v>
      </c>
      <c r="K1760" s="68">
        <v>1.82144701940942E-6</v>
      </c>
      <c r="L1760" s="68">
        <v>5.5522927384595297E-7</v>
      </c>
      <c r="M1760" s="68">
        <v>5.2828010461134002E-7</v>
      </c>
      <c r="N1760" s="68">
        <v>1.25300793386584E-6</v>
      </c>
      <c r="O1760" s="68">
        <v>1.2608074692367101E-6</v>
      </c>
      <c r="P1760" s="68">
        <v>1.3146573448894E-6</v>
      </c>
      <c r="Q1760" s="68">
        <v>1.3841700898808601E-6</v>
      </c>
      <c r="R1760" s="68">
        <v>1.2941625695546E-6</v>
      </c>
      <c r="S1760" s="68">
        <v>1.1617859588000001E-6</v>
      </c>
      <c r="T1760" s="68">
        <v>1.0494185773E-6</v>
      </c>
      <c r="U1760" s="68">
        <v>9.8861792308200005E-7</v>
      </c>
      <c r="V1760" s="68">
        <v>9.40227223776E-7</v>
      </c>
      <c r="W1760" s="68">
        <v>7.47678276818177E-7</v>
      </c>
      <c r="X1760" s="68">
        <v>6.6516849483852308E-7</v>
      </c>
      <c r="Y1760" s="68">
        <v>6.3118142645186206E-7</v>
      </c>
      <c r="Z1760" s="68">
        <v>6.2481607170153904E-7</v>
      </c>
      <c r="AA1760" s="68">
        <v>6.05962919069326E-7</v>
      </c>
      <c r="AB1760" s="68">
        <v>5.6070983754396095E-7</v>
      </c>
      <c r="AC1760" s="68">
        <v>5.3142113677185096E-7</v>
      </c>
      <c r="AD1760" s="68">
        <v>5.5827379177767601E-7</v>
      </c>
      <c r="AE1760" s="68">
        <v>7.0875259132777811E-7</v>
      </c>
      <c r="AF1760" s="68">
        <v>7.2367395929613408E-7</v>
      </c>
      <c r="AG1760" s="68">
        <v>7.2001619714686999E-7</v>
      </c>
      <c r="AH1760" s="68" t="s">
        <v>475</v>
      </c>
    </row>
    <row r="1761" spans="1:34" s="68" customFormat="1" ht="14.5" x14ac:dyDescent="0.35">
      <c r="A1761" s="68" t="s">
        <v>832</v>
      </c>
      <c r="B1761" s="68" t="s">
        <v>76</v>
      </c>
      <c r="C1761" s="68" t="s">
        <v>45</v>
      </c>
      <c r="D1761" s="68" t="s">
        <v>57</v>
      </c>
      <c r="E1761" s="68" t="s">
        <v>78</v>
      </c>
      <c r="F1761" s="68" t="s">
        <v>79</v>
      </c>
      <c r="G1761" s="68" t="s">
        <v>14</v>
      </c>
      <c r="H1761" s="68" t="s">
        <v>1447</v>
      </c>
      <c r="I1761" s="68" t="s">
        <v>18</v>
      </c>
      <c r="J1761" s="68">
        <v>298</v>
      </c>
      <c r="K1761" s="68">
        <v>7.4679327795786209E-5</v>
      </c>
      <c r="L1761" s="68">
        <v>2.2764400227684071E-5</v>
      </c>
      <c r="M1761" s="68">
        <v>2.1659484289064939E-5</v>
      </c>
      <c r="N1761" s="68">
        <v>5.1373325288499442E-5</v>
      </c>
      <c r="O1761" s="68">
        <v>5.1693106238705111E-5</v>
      </c>
      <c r="P1761" s="68">
        <v>5.3900951140465402E-5</v>
      </c>
      <c r="Q1761" s="68">
        <v>5.6750973685115253E-5</v>
      </c>
      <c r="R1761" s="68">
        <v>5.3060665351738599E-5</v>
      </c>
      <c r="S1761" s="68">
        <v>4.7633224310799999E-5</v>
      </c>
      <c r="T1761" s="68">
        <v>4.3026161669300002E-5</v>
      </c>
      <c r="U1761" s="68">
        <v>4.0533334846362002E-5</v>
      </c>
      <c r="V1761" s="68">
        <v>3.8549316174815997E-5</v>
      </c>
      <c r="W1761" s="68">
        <v>3.065480934954525E-5</v>
      </c>
      <c r="X1761" s="68">
        <v>2.7271908288379439E-5</v>
      </c>
      <c r="Y1761" s="68">
        <v>2.5878438484526339E-5</v>
      </c>
      <c r="Z1761" s="68">
        <v>2.5617458939763101E-5</v>
      </c>
      <c r="AA1761" s="68">
        <v>2.4844479681842361E-5</v>
      </c>
      <c r="AB1761" s="68">
        <v>2.2989103339302399E-5</v>
      </c>
      <c r="AC1761" s="68">
        <v>2.1788266607645891E-5</v>
      </c>
      <c r="AD1761" s="68">
        <v>2.2889225462884711E-5</v>
      </c>
      <c r="AE1761" s="68">
        <v>2.9058856244438899E-5</v>
      </c>
      <c r="AF1761" s="68">
        <v>2.9670632331141491E-5</v>
      </c>
      <c r="AG1761" s="68">
        <v>2.9520664083021668E-5</v>
      </c>
      <c r="AH1761" s="68" t="s">
        <v>475</v>
      </c>
    </row>
    <row r="1762" spans="1:34" s="68" customFormat="1" ht="14.5" x14ac:dyDescent="0.35">
      <c r="A1762" s="68" t="s">
        <v>832</v>
      </c>
      <c r="B1762" s="68" t="s">
        <v>76</v>
      </c>
      <c r="C1762" s="68" t="s">
        <v>45</v>
      </c>
      <c r="D1762" s="68" t="s">
        <v>57</v>
      </c>
      <c r="E1762" s="68" t="s">
        <v>78</v>
      </c>
      <c r="F1762" s="68" t="s">
        <v>79</v>
      </c>
      <c r="G1762" s="68" t="s">
        <v>14</v>
      </c>
      <c r="H1762" s="68" t="s">
        <v>1448</v>
      </c>
      <c r="I1762" s="68" t="s">
        <v>18</v>
      </c>
      <c r="J1762" s="68">
        <v>298</v>
      </c>
      <c r="K1762" s="68">
        <v>1.038224801063369E-4</v>
      </c>
      <c r="L1762" s="68">
        <v>3.1648068609219318E-5</v>
      </c>
      <c r="M1762" s="68">
        <v>3.011196596284638E-5</v>
      </c>
      <c r="N1762" s="68">
        <v>7.1421452230352876E-5</v>
      </c>
      <c r="O1762" s="68">
        <v>7.1866025746492469E-5</v>
      </c>
      <c r="P1762" s="68">
        <v>7.4935468658695795E-5</v>
      </c>
      <c r="Q1762" s="68">
        <v>7.8897695123209007E-5</v>
      </c>
      <c r="R1762" s="68">
        <v>7.3767266464612203E-5</v>
      </c>
      <c r="S1762" s="68">
        <v>6.6221799651599997E-5</v>
      </c>
      <c r="T1762" s="68">
        <v>5.9816858906100002E-5</v>
      </c>
      <c r="U1762" s="68">
        <v>5.6351221615674003E-5</v>
      </c>
      <c r="V1762" s="68">
        <v>5.3592951755231997E-5</v>
      </c>
      <c r="W1762" s="68">
        <v>4.2617661778636077E-5</v>
      </c>
      <c r="X1762" s="68">
        <v>3.7914604205795811E-5</v>
      </c>
      <c r="Y1762" s="68">
        <v>3.5977341307756131E-5</v>
      </c>
      <c r="Z1762" s="68">
        <v>3.5614516086987722E-5</v>
      </c>
      <c r="AA1762" s="68">
        <v>3.4539886386951579E-5</v>
      </c>
      <c r="AB1762" s="68">
        <v>3.1960460740005771E-5</v>
      </c>
      <c r="AC1762" s="68">
        <v>3.0291004795995502E-5</v>
      </c>
      <c r="AD1762" s="68">
        <v>3.1821606131327529E-5</v>
      </c>
      <c r="AE1762" s="68">
        <v>4.0398897705683337E-5</v>
      </c>
      <c r="AF1762" s="68">
        <v>4.1249415679879628E-5</v>
      </c>
      <c r="AG1762" s="68">
        <v>4.104092323737159E-5</v>
      </c>
      <c r="AH1762" s="68" t="s">
        <v>475</v>
      </c>
    </row>
    <row r="1763" spans="1:34" s="68" customFormat="1" ht="14.5" x14ac:dyDescent="0.35">
      <c r="A1763" s="68" t="s">
        <v>832</v>
      </c>
      <c r="B1763" s="68" t="s">
        <v>788</v>
      </c>
      <c r="C1763" s="68" t="s">
        <v>45</v>
      </c>
      <c r="D1763" s="68" t="s">
        <v>789</v>
      </c>
      <c r="E1763" s="68" t="s">
        <v>791</v>
      </c>
      <c r="G1763" s="68" t="s">
        <v>14</v>
      </c>
      <c r="H1763" s="68" t="s">
        <v>908</v>
      </c>
      <c r="I1763" s="68" t="s">
        <v>18</v>
      </c>
      <c r="J1763" s="68">
        <v>298</v>
      </c>
      <c r="K1763" s="68">
        <v>7.3817561441368502E-8</v>
      </c>
      <c r="L1763" s="68">
        <v>9.6657710923959498E-8</v>
      </c>
      <c r="M1763" s="68">
        <v>1.49141029202269E-7</v>
      </c>
      <c r="N1763" s="68">
        <v>3.4363805176718598E-8</v>
      </c>
      <c r="O1763" s="68">
        <v>5.4208941365994801E-8</v>
      </c>
      <c r="P1763" s="68">
        <v>9.9990862815294703E-8</v>
      </c>
      <c r="Q1763" s="68">
        <v>7.7142319434596997E-7</v>
      </c>
      <c r="R1763" s="68">
        <v>6.7080390387721196E-7</v>
      </c>
      <c r="S1763" s="68">
        <v>4.23104695259728E-7</v>
      </c>
      <c r="T1763" s="68">
        <v>2.24276614245632E-7</v>
      </c>
      <c r="U1763" s="68">
        <v>1.51798586590732E-7</v>
      </c>
      <c r="V1763" s="68">
        <v>3.6166592427475098E-7</v>
      </c>
      <c r="W1763" s="68">
        <v>5.9771691899094699E-7</v>
      </c>
      <c r="X1763" s="68">
        <v>1.76336303995916E-6</v>
      </c>
      <c r="Y1763" s="68">
        <v>1.66355212127337E-6</v>
      </c>
      <c r="Z1763" s="68">
        <v>3.3324877155240299E-6</v>
      </c>
      <c r="AA1763" s="68">
        <v>4.4433012559033703E-6</v>
      </c>
      <c r="AB1763" s="68">
        <v>4.9479055587594096E-6</v>
      </c>
      <c r="AC1763" s="68">
        <v>6.4211878884484003E-6</v>
      </c>
      <c r="AD1763" s="68">
        <v>8.4852168081929495E-6</v>
      </c>
      <c r="AE1763" s="68">
        <v>8.8636031723410208E-6</v>
      </c>
      <c r="AF1763" s="68">
        <v>1.0269884014932701E-5</v>
      </c>
      <c r="AG1763" s="68">
        <v>1.0483233216816299E-5</v>
      </c>
      <c r="AH1763" s="68" t="s">
        <v>1181</v>
      </c>
    </row>
    <row r="1764" spans="1:34" s="68" customFormat="1" ht="14.5" x14ac:dyDescent="0.35">
      <c r="A1764" s="68" t="s">
        <v>832</v>
      </c>
      <c r="B1764" s="68" t="s">
        <v>788</v>
      </c>
      <c r="C1764" s="68" t="s">
        <v>45</v>
      </c>
      <c r="D1764" s="68" t="s">
        <v>789</v>
      </c>
      <c r="E1764" s="68" t="s">
        <v>791</v>
      </c>
      <c r="G1764" s="68" t="s">
        <v>14</v>
      </c>
      <c r="H1764" s="68" t="s">
        <v>21</v>
      </c>
      <c r="I1764" s="68" t="s">
        <v>16</v>
      </c>
      <c r="J1764" s="68">
        <v>25</v>
      </c>
      <c r="K1764" s="68">
        <v>2.2582295860658599E-5</v>
      </c>
      <c r="L1764" s="68">
        <v>2.40286674954646E-5</v>
      </c>
      <c r="M1764" s="68">
        <v>2.38342158108419E-5</v>
      </c>
      <c r="N1764" s="68">
        <v>2.4544880223914601E-5</v>
      </c>
      <c r="O1764" s="68">
        <v>2.6195409781807901E-5</v>
      </c>
      <c r="P1764" s="68">
        <v>2.78755909773609E-5</v>
      </c>
      <c r="Q1764" s="68">
        <v>2.8641680575970101E-5</v>
      </c>
      <c r="R1764" s="68">
        <v>2.7391157079096E-5</v>
      </c>
      <c r="S1764" s="68">
        <v>2.4198991355425299E-5</v>
      </c>
      <c r="T1764" s="68">
        <v>1.9065527399528398E-5</v>
      </c>
      <c r="U1764" s="68">
        <v>1.7158099551115301E-5</v>
      </c>
      <c r="V1764" s="68">
        <v>1.8026925175240698E-5</v>
      </c>
      <c r="W1764" s="68">
        <v>1.8285004079571799E-5</v>
      </c>
      <c r="X1764" s="68">
        <v>1.7734109787081099E-5</v>
      </c>
      <c r="Y1764" s="68">
        <v>1.4840260154989301E-5</v>
      </c>
      <c r="Z1764" s="68">
        <v>1.5744378625043001E-5</v>
      </c>
      <c r="AA1764" s="68">
        <v>1.6141215446209301E-5</v>
      </c>
      <c r="AB1764" s="68">
        <v>1.7027873612473701E-5</v>
      </c>
      <c r="AC1764" s="68">
        <v>2.0836178127578099E-5</v>
      </c>
      <c r="AD1764" s="68">
        <v>2.2029300401382201E-5</v>
      </c>
      <c r="AE1764" s="68">
        <v>1.7110256874546699E-5</v>
      </c>
      <c r="AF1764" s="68">
        <v>1.74043633936893E-5</v>
      </c>
      <c r="AG1764" s="68">
        <v>1.52071099767472E-5</v>
      </c>
      <c r="AH1764" s="68" t="s">
        <v>1180</v>
      </c>
    </row>
    <row r="1765" spans="1:34" s="68" customFormat="1" ht="14.5" x14ac:dyDescent="0.35">
      <c r="A1765" s="68" t="s">
        <v>832</v>
      </c>
      <c r="B1765" s="68" t="s">
        <v>788</v>
      </c>
      <c r="C1765" s="68" t="s">
        <v>45</v>
      </c>
      <c r="D1765" s="68" t="s">
        <v>789</v>
      </c>
      <c r="E1765" s="68" t="s">
        <v>791</v>
      </c>
      <c r="G1765" s="68" t="s">
        <v>14</v>
      </c>
      <c r="H1765" s="68" t="s">
        <v>21</v>
      </c>
      <c r="I1765" s="68" t="s">
        <v>17</v>
      </c>
      <c r="J1765" s="68">
        <v>1</v>
      </c>
      <c r="K1765" s="68">
        <v>0.194027086034779</v>
      </c>
      <c r="L1765" s="68">
        <v>0.20645431112103199</v>
      </c>
      <c r="M1765" s="68">
        <v>0.204783582246754</v>
      </c>
      <c r="N1765" s="68">
        <v>0.21088961088387401</v>
      </c>
      <c r="O1765" s="68">
        <v>0.22507096084529299</v>
      </c>
      <c r="P1765" s="68">
        <v>0.239507077677485</v>
      </c>
      <c r="Q1765" s="68">
        <v>0.246089319508735</v>
      </c>
      <c r="R1765" s="68">
        <v>0.23534482162359199</v>
      </c>
      <c r="S1765" s="68">
        <v>0.20791773372581401</v>
      </c>
      <c r="T1765" s="68">
        <v>0.163811011416748</v>
      </c>
      <c r="U1765" s="68">
        <v>0.147422391343182</v>
      </c>
      <c r="V1765" s="68">
        <v>0.15488734110566801</v>
      </c>
      <c r="W1765" s="68">
        <v>0.15710475505168101</v>
      </c>
      <c r="X1765" s="68">
        <v>0.152370847727477</v>
      </c>
      <c r="Y1765" s="68">
        <v>0.12750556616631101</v>
      </c>
      <c r="Z1765" s="68">
        <v>0.135275701146369</v>
      </c>
      <c r="AA1765" s="68">
        <v>0.13868532311383</v>
      </c>
      <c r="AB1765" s="68">
        <v>0.14630349007837401</v>
      </c>
      <c r="AC1765" s="68">
        <v>0.17902444247215099</v>
      </c>
      <c r="AD1765" s="68">
        <v>0.189275749048675</v>
      </c>
      <c r="AE1765" s="68">
        <v>0.14701132706610501</v>
      </c>
      <c r="AF1765" s="68">
        <v>0.14953829027857801</v>
      </c>
      <c r="AG1765" s="68">
        <v>0.13065948892021201</v>
      </c>
      <c r="AH1765" s="68" t="s">
        <v>1180</v>
      </c>
    </row>
    <row r="1766" spans="1:34" s="68" customFormat="1" ht="14.5" x14ac:dyDescent="0.35">
      <c r="A1766" s="68" t="s">
        <v>832</v>
      </c>
      <c r="B1766" s="68" t="s">
        <v>788</v>
      </c>
      <c r="C1766" s="68" t="s">
        <v>45</v>
      </c>
      <c r="D1766" s="68" t="s">
        <v>789</v>
      </c>
      <c r="E1766" s="68" t="s">
        <v>791</v>
      </c>
      <c r="G1766" s="68" t="s">
        <v>14</v>
      </c>
      <c r="H1766" s="68" t="s">
        <v>21</v>
      </c>
      <c r="I1766" s="68" t="s">
        <v>18</v>
      </c>
      <c r="J1766" s="68">
        <v>298</v>
      </c>
      <c r="K1766" s="68">
        <v>1.34590483329525E-4</v>
      </c>
      <c r="L1766" s="68">
        <v>1.43210858272969E-4</v>
      </c>
      <c r="M1766" s="68">
        <v>1.42051926232618E-4</v>
      </c>
      <c r="N1766" s="68">
        <v>1.46287486134531E-4</v>
      </c>
      <c r="O1766" s="68">
        <v>1.5612464229957499E-4</v>
      </c>
      <c r="P1766" s="68">
        <v>1.6613852222507099E-4</v>
      </c>
      <c r="Q1766" s="68">
        <v>1.70704416232782E-4</v>
      </c>
      <c r="R1766" s="68">
        <v>1.63251296191412E-4</v>
      </c>
      <c r="S1766" s="68">
        <v>1.4422598847833499E-4</v>
      </c>
      <c r="T1766" s="68">
        <v>1.13630543301189E-4</v>
      </c>
      <c r="U1766" s="68">
        <v>1.02262273324647E-4</v>
      </c>
      <c r="V1766" s="68">
        <v>1.07440474044435E-4</v>
      </c>
      <c r="W1766" s="68">
        <v>1.08978624314248E-4</v>
      </c>
      <c r="X1766" s="68">
        <v>1.05695294331004E-4</v>
      </c>
      <c r="Y1766" s="68">
        <v>8.8447950523736098E-5</v>
      </c>
      <c r="Z1766" s="68">
        <v>9.3836496605256199E-5</v>
      </c>
      <c r="AA1766" s="68">
        <v>9.62016440594075E-5</v>
      </c>
      <c r="AB1766" s="68">
        <v>1.01486126730343E-4</v>
      </c>
      <c r="AC1766" s="68">
        <v>1.2418362164036599E-4</v>
      </c>
      <c r="AD1766" s="68">
        <v>1.3129463039223801E-4</v>
      </c>
      <c r="AE1766" s="68">
        <v>1.0197713097229801E-4</v>
      </c>
      <c r="AF1766" s="68">
        <v>1.0373000582638799E-4</v>
      </c>
      <c r="AG1766" s="68">
        <v>9.0634375461413194E-5</v>
      </c>
      <c r="AH1766" s="68" t="s">
        <v>1180</v>
      </c>
    </row>
    <row r="1767" spans="1:34" s="68" customFormat="1" ht="14.5" x14ac:dyDescent="0.35">
      <c r="A1767" s="68" t="s">
        <v>832</v>
      </c>
      <c r="B1767" s="68" t="s">
        <v>76</v>
      </c>
      <c r="C1767" s="68" t="s">
        <v>45</v>
      </c>
      <c r="D1767" s="68" t="s">
        <v>57</v>
      </c>
      <c r="E1767" s="68" t="s">
        <v>78</v>
      </c>
      <c r="F1767" s="68" t="s">
        <v>81</v>
      </c>
      <c r="G1767" s="68" t="s">
        <v>14</v>
      </c>
      <c r="H1767" s="68" t="s">
        <v>1449</v>
      </c>
      <c r="I1767" s="68" t="s">
        <v>16</v>
      </c>
      <c r="J1767" s="68">
        <v>25</v>
      </c>
      <c r="K1767" s="68">
        <v>2.117225425777371E-5</v>
      </c>
      <c r="L1767" s="68">
        <v>3.591934847857524E-5</v>
      </c>
      <c r="M1767" s="68">
        <v>3.6578671684914239E-5</v>
      </c>
      <c r="N1767" s="68">
        <v>1.309818023836161E-5</v>
      </c>
      <c r="O1767" s="68">
        <v>1.8020197823087169E-5</v>
      </c>
      <c r="P1767" s="68">
        <v>1.6572067938674411E-5</v>
      </c>
      <c r="Q1767" s="68">
        <v>1.709901981898282E-5</v>
      </c>
      <c r="R1767" s="68">
        <v>1.493337546652488E-5</v>
      </c>
      <c r="S1767" s="68">
        <v>1.58273388E-5</v>
      </c>
      <c r="T1767" s="68">
        <v>1.4418140478000001E-5</v>
      </c>
      <c r="U1767" s="68">
        <v>1.153786853625E-5</v>
      </c>
      <c r="V1767" s="68">
        <v>1.1557990715250001E-5</v>
      </c>
      <c r="W1767" s="68">
        <v>1.056645902493617E-5</v>
      </c>
      <c r="X1767" s="68">
        <v>1.024381810024213E-5</v>
      </c>
      <c r="Y1767" s="68">
        <v>1.04722375683762E-5</v>
      </c>
      <c r="Z1767" s="68">
        <v>9.98938210866521E-6</v>
      </c>
      <c r="AA1767" s="68">
        <v>1.0096048139100949E-5</v>
      </c>
      <c r="AB1767" s="68">
        <v>1.035459152828043E-5</v>
      </c>
      <c r="AC1767" s="68">
        <v>1.01656025771177E-5</v>
      </c>
      <c r="AD1767" s="68">
        <v>1.0414916794844181E-5</v>
      </c>
      <c r="AE1767" s="68">
        <v>1.018967251297533E-5</v>
      </c>
      <c r="AF1767" s="68">
        <v>1.2818309418765979E-5</v>
      </c>
      <c r="AG1767" s="68">
        <v>1.3657369130068249E-5</v>
      </c>
      <c r="AH1767" s="68" t="s">
        <v>477</v>
      </c>
    </row>
    <row r="1768" spans="1:34" s="68" customFormat="1" ht="14.5" x14ac:dyDescent="0.35">
      <c r="A1768" s="68" t="s">
        <v>832</v>
      </c>
      <c r="B1768" s="68" t="s">
        <v>76</v>
      </c>
      <c r="C1768" s="68" t="s">
        <v>45</v>
      </c>
      <c r="D1768" s="68" t="s">
        <v>57</v>
      </c>
      <c r="E1768" s="68" t="s">
        <v>78</v>
      </c>
      <c r="F1768" s="68" t="s">
        <v>81</v>
      </c>
      <c r="G1768" s="68" t="s">
        <v>14</v>
      </c>
      <c r="H1768" s="68" t="s">
        <v>1450</v>
      </c>
      <c r="I1768" s="68" t="s">
        <v>16</v>
      </c>
      <c r="J1768" s="68">
        <v>25</v>
      </c>
      <c r="K1768" s="68">
        <v>7.9648004112577297E-5</v>
      </c>
      <c r="L1768" s="68">
        <v>1.3512516808606879E-4</v>
      </c>
      <c r="M1768" s="68">
        <v>1.376054791956298E-4</v>
      </c>
      <c r="N1768" s="68">
        <v>4.9274106610979393E-5</v>
      </c>
      <c r="O1768" s="68">
        <v>6.7790268001137436E-5</v>
      </c>
      <c r="P1768" s="68">
        <v>6.2342541293108488E-5</v>
      </c>
      <c r="Q1768" s="68">
        <v>6.4324884080935375E-5</v>
      </c>
      <c r="R1768" s="68">
        <v>5.6177936278831708E-5</v>
      </c>
      <c r="S1768" s="68">
        <v>5.95409412E-5</v>
      </c>
      <c r="T1768" s="68">
        <v>5.4239671321999998E-5</v>
      </c>
      <c r="U1768" s="68">
        <v>4.3404362588750013E-5</v>
      </c>
      <c r="V1768" s="68">
        <v>4.3480060309750003E-5</v>
      </c>
      <c r="W1768" s="68">
        <v>3.975001252237893E-5</v>
      </c>
      <c r="X1768" s="68">
        <v>3.8536268091387067E-5</v>
      </c>
      <c r="Y1768" s="68">
        <v>3.9395560376272388E-5</v>
      </c>
      <c r="Z1768" s="68">
        <v>3.7579104123073892E-5</v>
      </c>
      <c r="AA1768" s="68">
        <v>3.7980371570903561E-5</v>
      </c>
      <c r="AB1768" s="68">
        <v>3.895298717781687E-5</v>
      </c>
      <c r="AC1768" s="68">
        <v>3.82420287424904E-5</v>
      </c>
      <c r="AD1768" s="68">
        <v>3.9179925085366219E-5</v>
      </c>
      <c r="AE1768" s="68">
        <v>3.8332577548811969E-5</v>
      </c>
      <c r="AF1768" s="68">
        <v>4.8221259242024418E-5</v>
      </c>
      <c r="AG1768" s="68">
        <v>5.1377721965494847E-5</v>
      </c>
      <c r="AH1768" s="68" t="s">
        <v>477</v>
      </c>
    </row>
    <row r="1769" spans="1:34" s="68" customFormat="1" ht="14.5" x14ac:dyDescent="0.35">
      <c r="A1769" s="68" t="s">
        <v>832</v>
      </c>
      <c r="B1769" s="68" t="s">
        <v>788</v>
      </c>
      <c r="C1769" s="68" t="s">
        <v>45</v>
      </c>
      <c r="D1769" s="68" t="s">
        <v>789</v>
      </c>
      <c r="E1769" s="68" t="s">
        <v>791</v>
      </c>
      <c r="G1769" s="68" t="s">
        <v>14</v>
      </c>
      <c r="H1769" s="68" t="s">
        <v>910</v>
      </c>
      <c r="I1769" s="68" t="s">
        <v>16</v>
      </c>
      <c r="J1769" s="68">
        <v>25</v>
      </c>
      <c r="U1769" s="68">
        <v>9.29577862896562E-9</v>
      </c>
      <c r="V1769" s="68">
        <v>8.7289188568206002E-9</v>
      </c>
      <c r="W1769" s="68">
        <v>4.4254729500333797E-8</v>
      </c>
      <c r="X1769" s="68">
        <v>5.7759034299550596E-7</v>
      </c>
      <c r="Y1769" s="68">
        <v>4.7152843313954298E-7</v>
      </c>
      <c r="Z1769" s="68">
        <v>7.3029134679335697E-7</v>
      </c>
      <c r="AA1769" s="68">
        <v>1.1668779671017399E-6</v>
      </c>
      <c r="AB1769" s="68">
        <v>1.6404740142978801E-6</v>
      </c>
      <c r="AC1769" s="68">
        <v>2.2407287406813E-6</v>
      </c>
      <c r="AD1769" s="68">
        <v>4.1579669919045296E-6</v>
      </c>
      <c r="AE1769" s="68">
        <v>3.28750122189611E-6</v>
      </c>
      <c r="AF1769" s="68">
        <v>5.5899346288091802E-6</v>
      </c>
      <c r="AG1769" s="68">
        <v>8.6254645440978602E-6</v>
      </c>
      <c r="AH1769" s="68" t="s">
        <v>1182</v>
      </c>
    </row>
    <row r="1770" spans="1:34" s="68" customFormat="1" ht="14.5" x14ac:dyDescent="0.35">
      <c r="A1770" s="68" t="s">
        <v>832</v>
      </c>
      <c r="B1770" s="68" t="s">
        <v>76</v>
      </c>
      <c r="C1770" s="68" t="s">
        <v>45</v>
      </c>
      <c r="D1770" s="68" t="s">
        <v>57</v>
      </c>
      <c r="E1770" s="68" t="s">
        <v>78</v>
      </c>
      <c r="F1770" s="68" t="s">
        <v>81</v>
      </c>
      <c r="G1770" s="68" t="s">
        <v>14</v>
      </c>
      <c r="H1770" s="68" t="s">
        <v>1449</v>
      </c>
      <c r="I1770" s="68" t="s">
        <v>17</v>
      </c>
      <c r="J1770" s="68">
        <v>1</v>
      </c>
      <c r="K1770" s="68">
        <v>4.490211682988661E-2</v>
      </c>
      <c r="L1770" s="68">
        <v>7.6177754253362567E-2</v>
      </c>
      <c r="M1770" s="68">
        <v>7.7576046909365967E-2</v>
      </c>
      <c r="N1770" s="68">
        <v>2.7778620649517222E-2</v>
      </c>
      <c r="O1770" s="68">
        <v>3.8217235543203359E-2</v>
      </c>
      <c r="P1770" s="68">
        <v>3.514604168434065E-2</v>
      </c>
      <c r="Q1770" s="68">
        <v>3.6263601232098659E-2</v>
      </c>
      <c r="R1770" s="68">
        <v>3.1670702689405923E-2</v>
      </c>
      <c r="S1770" s="68">
        <v>3.3566620127040002E-2</v>
      </c>
      <c r="T1770" s="68">
        <v>3.05779923257424E-2</v>
      </c>
      <c r="U1770" s="68">
        <v>2.4469511591679E-2</v>
      </c>
      <c r="V1770" s="68">
        <v>2.4512186708902199E-2</v>
      </c>
      <c r="W1770" s="68">
        <v>2.2409346300084659E-2</v>
      </c>
      <c r="X1770" s="68">
        <v>2.1725089426993471E-2</v>
      </c>
      <c r="Y1770" s="68">
        <v>2.220952143501231E-2</v>
      </c>
      <c r="Z1770" s="68">
        <v>2.1185481576057121E-2</v>
      </c>
      <c r="AA1770" s="68">
        <v>2.1411698893405381E-2</v>
      </c>
      <c r="AB1770" s="68">
        <v>2.1960017713177109E-2</v>
      </c>
      <c r="AC1770" s="68">
        <v>2.1559209945551251E-2</v>
      </c>
      <c r="AD1770" s="68">
        <v>2.20879555385055E-2</v>
      </c>
      <c r="AE1770" s="68">
        <v>2.1610257465518191E-2</v>
      </c>
      <c r="AF1770" s="68">
        <v>2.718507061531884E-2</v>
      </c>
      <c r="AG1770" s="68">
        <v>2.8964548451048702E-2</v>
      </c>
      <c r="AH1770" s="68" t="s">
        <v>477</v>
      </c>
    </row>
    <row r="1771" spans="1:34" s="68" customFormat="1" ht="14.5" x14ac:dyDescent="0.35">
      <c r="A1771" s="68" t="s">
        <v>832</v>
      </c>
      <c r="B1771" s="68" t="s">
        <v>76</v>
      </c>
      <c r="C1771" s="68" t="s">
        <v>45</v>
      </c>
      <c r="D1771" s="68" t="s">
        <v>57</v>
      </c>
      <c r="E1771" s="68" t="s">
        <v>78</v>
      </c>
      <c r="F1771" s="68" t="s">
        <v>81</v>
      </c>
      <c r="G1771" s="68" t="s">
        <v>14</v>
      </c>
      <c r="H1771" s="68" t="s">
        <v>1450</v>
      </c>
      <c r="I1771" s="68" t="s">
        <v>17</v>
      </c>
      <c r="J1771" s="68">
        <v>1</v>
      </c>
      <c r="K1771" s="68">
        <v>0.1689174871219544</v>
      </c>
      <c r="L1771" s="68">
        <v>0.28657345647693538</v>
      </c>
      <c r="M1771" s="68">
        <v>0.29183370027809102</v>
      </c>
      <c r="N1771" s="68">
        <v>0.10450052530056481</v>
      </c>
      <c r="O1771" s="68">
        <v>0.14376960037681261</v>
      </c>
      <c r="P1771" s="68">
        <v>0.13221606157442431</v>
      </c>
      <c r="Q1771" s="68">
        <v>0.13642021415884731</v>
      </c>
      <c r="R1771" s="68">
        <v>0.11914216726014611</v>
      </c>
      <c r="S1771" s="68">
        <v>0.12627442809695999</v>
      </c>
      <c r="T1771" s="68">
        <v>0.1150314949396976</v>
      </c>
      <c r="U1771" s="68">
        <v>9.2051972178221003E-2</v>
      </c>
      <c r="V1771" s="68">
        <v>9.2212511904917804E-2</v>
      </c>
      <c r="W1771" s="68">
        <v>8.4301826557461337E-2</v>
      </c>
      <c r="X1771" s="68">
        <v>8.1727717368213534E-2</v>
      </c>
      <c r="Y1771" s="68">
        <v>8.3550104445998696E-2</v>
      </c>
      <c r="Z1771" s="68">
        <v>7.9697764024214884E-2</v>
      </c>
      <c r="AA1771" s="68">
        <v>8.0548772027572629E-2</v>
      </c>
      <c r="AB1771" s="68">
        <v>8.2611495206713889E-2</v>
      </c>
      <c r="AC1771" s="68">
        <v>8.1103694557073752E-2</v>
      </c>
      <c r="AD1771" s="68">
        <v>8.309278512104451E-2</v>
      </c>
      <c r="AE1771" s="68">
        <v>8.1295730465520813E-2</v>
      </c>
      <c r="AF1771" s="68">
        <v>0.10226764660048519</v>
      </c>
      <c r="AG1771" s="68">
        <v>0.1089618727444213</v>
      </c>
      <c r="AH1771" s="68" t="s">
        <v>477</v>
      </c>
    </row>
    <row r="1772" spans="1:34" s="68" customFormat="1" ht="14.5" x14ac:dyDescent="0.35">
      <c r="A1772" s="68" t="s">
        <v>832</v>
      </c>
      <c r="B1772" s="68" t="s">
        <v>788</v>
      </c>
      <c r="C1772" s="68" t="s">
        <v>45</v>
      </c>
      <c r="D1772" s="68" t="s">
        <v>789</v>
      </c>
      <c r="E1772" s="68" t="s">
        <v>791</v>
      </c>
      <c r="G1772" s="68" t="s">
        <v>14</v>
      </c>
      <c r="H1772" s="68" t="s">
        <v>910</v>
      </c>
      <c r="I1772" s="68" t="s">
        <v>18</v>
      </c>
      <c r="J1772" s="68">
        <v>298</v>
      </c>
      <c r="U1772" s="68">
        <v>5.5402840628635102E-8</v>
      </c>
      <c r="V1772" s="68">
        <v>5.2024356386650798E-8</v>
      </c>
      <c r="W1772" s="68">
        <v>2.63758187821989E-7</v>
      </c>
      <c r="X1772" s="68">
        <v>3.44243844425322E-6</v>
      </c>
      <c r="Y1772" s="68">
        <v>2.8103094615116798E-6</v>
      </c>
      <c r="Z1772" s="68">
        <v>4.3525364268884097E-6</v>
      </c>
      <c r="AA1772" s="68">
        <v>6.9545926839263704E-6</v>
      </c>
      <c r="AB1772" s="68">
        <v>9.7772251252153494E-6</v>
      </c>
      <c r="AC1772" s="68">
        <v>1.33547432944606E-5</v>
      </c>
      <c r="AD1772" s="68">
        <v>2.4781483271750999E-5</v>
      </c>
      <c r="AE1772" s="68">
        <v>1.9593507282500799E-5</v>
      </c>
      <c r="AF1772" s="68">
        <v>3.3316010387702699E-5</v>
      </c>
      <c r="AG1772" s="68">
        <v>5.1407768682823303E-5</v>
      </c>
      <c r="AH1772" s="68" t="s">
        <v>1182</v>
      </c>
    </row>
    <row r="1773" spans="1:34" s="68" customFormat="1" ht="14.5" x14ac:dyDescent="0.35">
      <c r="A1773" s="68" t="s">
        <v>832</v>
      </c>
      <c r="B1773" s="68" t="s">
        <v>76</v>
      </c>
      <c r="C1773" s="68" t="s">
        <v>45</v>
      </c>
      <c r="D1773" s="68" t="s">
        <v>57</v>
      </c>
      <c r="E1773" s="68" t="s">
        <v>78</v>
      </c>
      <c r="F1773" s="68" t="s">
        <v>81</v>
      </c>
      <c r="G1773" s="68" t="s">
        <v>14</v>
      </c>
      <c r="H1773" s="68" t="s">
        <v>1449</v>
      </c>
      <c r="I1773" s="68" t="s">
        <v>18</v>
      </c>
      <c r="J1773" s="68">
        <v>298</v>
      </c>
      <c r="K1773" s="68">
        <v>2.5237327075266389E-5</v>
      </c>
      <c r="L1773" s="68">
        <v>4.281586338646176E-5</v>
      </c>
      <c r="M1773" s="68">
        <v>4.3601776648417681E-5</v>
      </c>
      <c r="N1773" s="68">
        <v>1.5613030844127041E-5</v>
      </c>
      <c r="O1773" s="68">
        <v>2.1480075805119961E-5</v>
      </c>
      <c r="P1773" s="68">
        <v>1.975390498289989E-5</v>
      </c>
      <c r="Q1773" s="68">
        <v>2.0382031624227521E-5</v>
      </c>
      <c r="R1773" s="68">
        <v>1.7800583556097669E-5</v>
      </c>
      <c r="S1773" s="68">
        <v>1.8866187849599999E-5</v>
      </c>
      <c r="T1773" s="68">
        <v>1.7186423449776001E-5</v>
      </c>
      <c r="U1773" s="68">
        <v>1.375313929521E-5</v>
      </c>
      <c r="V1773" s="68">
        <v>1.3777124932577999E-5</v>
      </c>
      <c r="W1773" s="68">
        <v>1.2595219157723919E-5</v>
      </c>
      <c r="X1773" s="68">
        <v>1.2210631175488621E-5</v>
      </c>
      <c r="Y1773" s="68">
        <v>1.248290718150443E-5</v>
      </c>
      <c r="Z1773" s="68">
        <v>1.1907343473528931E-5</v>
      </c>
      <c r="AA1773" s="68">
        <v>1.203448938180831E-5</v>
      </c>
      <c r="AB1773" s="68">
        <v>1.234267310171028E-5</v>
      </c>
      <c r="AC1773" s="68">
        <v>1.211739827192429E-5</v>
      </c>
      <c r="AD1773" s="68">
        <v>1.2414580819454269E-5</v>
      </c>
      <c r="AE1773" s="68">
        <v>1.2146089635466599E-5</v>
      </c>
      <c r="AF1773" s="68">
        <v>1.5279424827169039E-5</v>
      </c>
      <c r="AG1773" s="68">
        <v>1.6279584003041348E-5</v>
      </c>
      <c r="AH1773" s="68" t="s">
        <v>477</v>
      </c>
    </row>
    <row r="1774" spans="1:34" s="68" customFormat="1" ht="14.5" x14ac:dyDescent="0.35">
      <c r="A1774" s="68" t="s">
        <v>832</v>
      </c>
      <c r="B1774" s="68" t="s">
        <v>76</v>
      </c>
      <c r="C1774" s="68" t="s">
        <v>45</v>
      </c>
      <c r="D1774" s="68" t="s">
        <v>57</v>
      </c>
      <c r="E1774" s="68" t="s">
        <v>78</v>
      </c>
      <c r="F1774" s="68" t="s">
        <v>81</v>
      </c>
      <c r="G1774" s="68" t="s">
        <v>14</v>
      </c>
      <c r="H1774" s="68" t="s">
        <v>1450</v>
      </c>
      <c r="I1774" s="68" t="s">
        <v>18</v>
      </c>
      <c r="J1774" s="68">
        <v>298</v>
      </c>
      <c r="K1774" s="68">
        <v>9.4940420902192612E-5</v>
      </c>
      <c r="L1774" s="68">
        <v>1.6106920035859431E-4</v>
      </c>
      <c r="M1774" s="68">
        <v>1.640257312011903E-4</v>
      </c>
      <c r="N1774" s="68">
        <v>5.8734735080287462E-5</v>
      </c>
      <c r="O1774" s="68">
        <v>8.0805999457356039E-5</v>
      </c>
      <c r="P1774" s="68">
        <v>7.4312309221385316E-5</v>
      </c>
      <c r="Q1774" s="68">
        <v>7.6675261824474977E-5</v>
      </c>
      <c r="R1774" s="68">
        <v>6.6964100044367435E-5</v>
      </c>
      <c r="S1774" s="68">
        <v>7.0972801910400006E-5</v>
      </c>
      <c r="T1774" s="68">
        <v>6.4653688215824003E-5</v>
      </c>
      <c r="U1774" s="68">
        <v>5.173800020579E-5</v>
      </c>
      <c r="V1774" s="68">
        <v>5.1828231889222009E-5</v>
      </c>
      <c r="W1774" s="68">
        <v>4.7382014926675687E-5</v>
      </c>
      <c r="X1774" s="68">
        <v>4.5935231564933379E-5</v>
      </c>
      <c r="Y1774" s="68">
        <v>4.6959507968516671E-5</v>
      </c>
      <c r="Z1774" s="68">
        <v>4.4794292114704067E-5</v>
      </c>
      <c r="AA1774" s="68">
        <v>4.5272602912516993E-5</v>
      </c>
      <c r="AB1774" s="68">
        <v>4.6431960715957718E-5</v>
      </c>
      <c r="AC1774" s="68">
        <v>4.5584498261048512E-5</v>
      </c>
      <c r="AD1774" s="68">
        <v>4.6702470701756531E-5</v>
      </c>
      <c r="AE1774" s="68">
        <v>4.5692432438183897E-5</v>
      </c>
      <c r="AF1774" s="68">
        <v>5.7479741016493063E-5</v>
      </c>
      <c r="AG1774" s="68">
        <v>6.1242244582869861E-5</v>
      </c>
      <c r="AH1774" s="68" t="s">
        <v>477</v>
      </c>
    </row>
    <row r="1775" spans="1:34" s="68" customFormat="1" ht="14.5" x14ac:dyDescent="0.35">
      <c r="A1775" s="68" t="s">
        <v>832</v>
      </c>
      <c r="B1775" s="68" t="s">
        <v>788</v>
      </c>
      <c r="C1775" s="68" t="s">
        <v>45</v>
      </c>
      <c r="D1775" s="68" t="s">
        <v>789</v>
      </c>
      <c r="E1775" s="68" t="s">
        <v>792</v>
      </c>
      <c r="G1775" s="68" t="s">
        <v>14</v>
      </c>
      <c r="H1775" s="68" t="s">
        <v>908</v>
      </c>
      <c r="I1775" s="68" t="s">
        <v>16</v>
      </c>
      <c r="J1775" s="68">
        <v>25</v>
      </c>
      <c r="K1775" s="68">
        <v>6.6602030924723603E-9</v>
      </c>
      <c r="L1775" s="68">
        <v>8.2197747163071605E-9</v>
      </c>
      <c r="M1775" s="68">
        <v>1.27612693154349E-8</v>
      </c>
      <c r="N1775" s="68">
        <v>2.8534593723207301E-9</v>
      </c>
      <c r="O1775" s="68">
        <v>4.2199040128308004E-9</v>
      </c>
      <c r="P1775" s="68">
        <v>7.3029565806363201E-9</v>
      </c>
      <c r="Q1775" s="68">
        <v>5.4732591668328897E-8</v>
      </c>
      <c r="R1775" s="68">
        <v>4.98196152921392E-8</v>
      </c>
      <c r="S1775" s="68">
        <v>3.5680835720498299E-8</v>
      </c>
      <c r="T1775" s="68">
        <v>2.4091475345150299E-8</v>
      </c>
      <c r="U1775" s="68">
        <v>1.8066237506262799E-8</v>
      </c>
      <c r="V1775" s="68">
        <v>4.0849367340914097E-8</v>
      </c>
      <c r="W1775" s="68">
        <v>6.4228301166549406E-8</v>
      </c>
      <c r="X1775" s="68">
        <v>1.8069465840947099E-7</v>
      </c>
      <c r="Y1775" s="68">
        <v>1.62712794914233E-7</v>
      </c>
      <c r="Z1775" s="68">
        <v>3.1167671799255601E-7</v>
      </c>
      <c r="AA1775" s="68">
        <v>3.9818509904066002E-7</v>
      </c>
      <c r="AB1775" s="68">
        <v>4.2592422724291801E-7</v>
      </c>
      <c r="AC1775" s="68">
        <v>5.3159563412046996E-7</v>
      </c>
      <c r="AD1775" s="68">
        <v>6.7728649891845498E-7</v>
      </c>
      <c r="AE1775" s="68">
        <v>6.8347410216926405E-7</v>
      </c>
      <c r="AF1775" s="68">
        <v>7.6669795178387604E-7</v>
      </c>
      <c r="AG1775" s="68">
        <v>7.5816089279367497E-7</v>
      </c>
      <c r="AH1775" s="68" t="s">
        <v>1184</v>
      </c>
    </row>
    <row r="1776" spans="1:34" s="68" customFormat="1" ht="14.5" x14ac:dyDescent="0.35">
      <c r="A1776" s="68" t="s">
        <v>832</v>
      </c>
      <c r="B1776" s="68" t="s">
        <v>788</v>
      </c>
      <c r="C1776" s="68" t="s">
        <v>45</v>
      </c>
      <c r="D1776" s="68" t="s">
        <v>789</v>
      </c>
      <c r="E1776" s="68" t="s">
        <v>792</v>
      </c>
      <c r="G1776" s="68" t="s">
        <v>14</v>
      </c>
      <c r="H1776" s="68" t="s">
        <v>908</v>
      </c>
      <c r="I1776" s="68" t="s">
        <v>18</v>
      </c>
      <c r="J1776" s="68">
        <v>298</v>
      </c>
      <c r="K1776" s="68">
        <v>3.9694810431135202E-8</v>
      </c>
      <c r="L1776" s="68">
        <v>4.8989857309190598E-8</v>
      </c>
      <c r="M1776" s="68">
        <v>7.6057165119991806E-8</v>
      </c>
      <c r="N1776" s="68">
        <v>1.7006617859031601E-8</v>
      </c>
      <c r="O1776" s="68">
        <v>2.5150627916471601E-8</v>
      </c>
      <c r="P1776" s="68">
        <v>4.3525621220592503E-8</v>
      </c>
      <c r="Q1776" s="68">
        <v>3.2620624634323998E-7</v>
      </c>
      <c r="R1776" s="68">
        <v>2.9692490714114999E-7</v>
      </c>
      <c r="S1776" s="68">
        <v>2.1265778089417001E-7</v>
      </c>
      <c r="T1776" s="68">
        <v>1.4358519305709601E-7</v>
      </c>
      <c r="U1776" s="68">
        <v>1.07674775537327E-7</v>
      </c>
      <c r="V1776" s="68">
        <v>2.4346222935184798E-7</v>
      </c>
      <c r="W1776" s="68">
        <v>3.82800674952634E-7</v>
      </c>
      <c r="X1776" s="68">
        <v>1.07694016412045E-6</v>
      </c>
      <c r="Y1776" s="68">
        <v>9.6976825768882896E-7</v>
      </c>
      <c r="Z1776" s="68">
        <v>1.8575932392356299E-6</v>
      </c>
      <c r="AA1776" s="68">
        <v>2.37318319028234E-6</v>
      </c>
      <c r="AB1776" s="68">
        <v>2.5385083943677898E-6</v>
      </c>
      <c r="AC1776" s="68">
        <v>3.1683099793579999E-6</v>
      </c>
      <c r="AD1776" s="68">
        <v>4.0366275335539903E-6</v>
      </c>
      <c r="AE1776" s="68">
        <v>4.0735056489288201E-6</v>
      </c>
      <c r="AF1776" s="68">
        <v>4.5695197926319E-6</v>
      </c>
      <c r="AG1776" s="68">
        <v>4.5186389210503098E-6</v>
      </c>
      <c r="AH1776" s="68" t="s">
        <v>1184</v>
      </c>
    </row>
    <row r="1777" spans="1:34" s="68" customFormat="1" ht="14.5" x14ac:dyDescent="0.35">
      <c r="A1777" s="68" t="s">
        <v>832</v>
      </c>
      <c r="B1777" s="68" t="s">
        <v>788</v>
      </c>
      <c r="C1777" s="68" t="s">
        <v>45</v>
      </c>
      <c r="D1777" s="68" t="s">
        <v>789</v>
      </c>
      <c r="E1777" s="68" t="s">
        <v>792</v>
      </c>
      <c r="G1777" s="68" t="s">
        <v>14</v>
      </c>
      <c r="H1777" s="68" t="s">
        <v>21</v>
      </c>
      <c r="I1777" s="68" t="s">
        <v>16</v>
      </c>
      <c r="J1777" s="68">
        <v>25</v>
      </c>
      <c r="K1777" s="68">
        <v>1.21434511759189E-5</v>
      </c>
      <c r="L1777" s="68">
        <v>1.21786558018001E-5</v>
      </c>
      <c r="M1777" s="68">
        <v>1.21546894045649E-5</v>
      </c>
      <c r="N1777" s="68">
        <v>1.21472402784608E-5</v>
      </c>
      <c r="O1777" s="68">
        <v>1.21535486202103E-5</v>
      </c>
      <c r="P1777" s="68">
        <v>1.21341328599396E-5</v>
      </c>
      <c r="Q1777" s="68">
        <v>1.21115040073051E-5</v>
      </c>
      <c r="R1777" s="68">
        <v>1.2124432677255199E-5</v>
      </c>
      <c r="S1777" s="68">
        <v>1.21627196747673E-5</v>
      </c>
      <c r="T1777" s="68">
        <v>1.22060315633196E-5</v>
      </c>
      <c r="U1777" s="68">
        <v>1.21706964426125E-5</v>
      </c>
      <c r="V1777" s="68">
        <v>1.2135164241209899E-5</v>
      </c>
      <c r="W1777" s="68">
        <v>1.1710412874020999E-5</v>
      </c>
      <c r="X1777" s="68">
        <v>1.0830767500418699E-5</v>
      </c>
      <c r="Y1777" s="68">
        <v>8.6511345512497796E-6</v>
      </c>
      <c r="Z1777" s="68">
        <v>8.7762217857859005E-6</v>
      </c>
      <c r="AA1777" s="68">
        <v>8.6210812550186803E-6</v>
      </c>
      <c r="AB1777" s="68">
        <v>8.7361004752759E-6</v>
      </c>
      <c r="AC1777" s="68">
        <v>1.0280881394554299E-5</v>
      </c>
      <c r="AD1777" s="68">
        <v>1.04798831373749E-5</v>
      </c>
      <c r="AE1777" s="68">
        <v>7.8634756856652495E-6</v>
      </c>
      <c r="AF1777" s="68">
        <v>7.7439611674272707E-6</v>
      </c>
      <c r="AG1777" s="68">
        <v>6.5547944604909498E-6</v>
      </c>
      <c r="AH1777" s="68" t="s">
        <v>1183</v>
      </c>
    </row>
    <row r="1778" spans="1:34" s="68" customFormat="1" ht="14.5" x14ac:dyDescent="0.35">
      <c r="A1778" s="68" t="s">
        <v>832</v>
      </c>
      <c r="B1778" s="68" t="s">
        <v>788</v>
      </c>
      <c r="C1778" s="68" t="s">
        <v>45</v>
      </c>
      <c r="D1778" s="68" t="s">
        <v>789</v>
      </c>
      <c r="E1778" s="68" t="s">
        <v>792</v>
      </c>
      <c r="G1778" s="68" t="s">
        <v>14</v>
      </c>
      <c r="H1778" s="68" t="s">
        <v>21</v>
      </c>
      <c r="I1778" s="68" t="s">
        <v>17</v>
      </c>
      <c r="J1778" s="68">
        <v>1</v>
      </c>
      <c r="K1778" s="68">
        <v>0.10433653250349501</v>
      </c>
      <c r="L1778" s="68">
        <v>0.104639010649067</v>
      </c>
      <c r="M1778" s="68">
        <v>0.104433091364021</v>
      </c>
      <c r="N1778" s="68">
        <v>0.104369088472535</v>
      </c>
      <c r="O1778" s="68">
        <v>0.10442328974484701</v>
      </c>
      <c r="P1778" s="68">
        <v>0.104256469532601</v>
      </c>
      <c r="Q1778" s="68">
        <v>0.104062042430765</v>
      </c>
      <c r="R1778" s="68">
        <v>0.104173125562976</v>
      </c>
      <c r="S1778" s="68">
        <v>0.10450208744560099</v>
      </c>
      <c r="T1778" s="68">
        <v>0.104874223192042</v>
      </c>
      <c r="U1778" s="68">
        <v>0.104570623834927</v>
      </c>
      <c r="V1778" s="68">
        <v>0.104265331160475</v>
      </c>
      <c r="W1778" s="68">
        <v>0.10061586741358899</v>
      </c>
      <c r="X1778" s="68">
        <v>9.3057573534376603E-2</v>
      </c>
      <c r="Y1778" s="68">
        <v>7.4329411844386503E-2</v>
      </c>
      <c r="Z1778" s="68">
        <v>7.5405297583472503E-2</v>
      </c>
      <c r="AA1778" s="68">
        <v>7.4072330143120493E-2</v>
      </c>
      <c r="AB1778" s="68">
        <v>7.5060575283570505E-2</v>
      </c>
      <c r="AC1778" s="68">
        <v>8.8333332942010706E-2</v>
      </c>
      <c r="AD1778" s="68">
        <v>9.0043155916325002E-2</v>
      </c>
      <c r="AE1778" s="68">
        <v>6.7562983091235804E-2</v>
      </c>
      <c r="AF1778" s="68">
        <v>6.6536114350535094E-2</v>
      </c>
      <c r="AG1778" s="68">
        <v>5.6318794004538299E-2</v>
      </c>
      <c r="AH1778" s="68" t="s">
        <v>1183</v>
      </c>
    </row>
    <row r="1779" spans="1:34" s="68" customFormat="1" ht="14.5" x14ac:dyDescent="0.35">
      <c r="A1779" s="68" t="s">
        <v>832</v>
      </c>
      <c r="B1779" s="68" t="s">
        <v>788</v>
      </c>
      <c r="C1779" s="68" t="s">
        <v>45</v>
      </c>
      <c r="D1779" s="68" t="s">
        <v>789</v>
      </c>
      <c r="E1779" s="68" t="s">
        <v>792</v>
      </c>
      <c r="G1779" s="68" t="s">
        <v>14</v>
      </c>
      <c r="H1779" s="68" t="s">
        <v>21</v>
      </c>
      <c r="I1779" s="68" t="s">
        <v>18</v>
      </c>
      <c r="J1779" s="68">
        <v>298</v>
      </c>
      <c r="K1779" s="68">
        <v>7.2374969008476698E-5</v>
      </c>
      <c r="L1779" s="68">
        <v>7.2584788578728706E-5</v>
      </c>
      <c r="M1779" s="68">
        <v>7.2441948851206597E-5</v>
      </c>
      <c r="N1779" s="68">
        <v>7.2397552059626506E-5</v>
      </c>
      <c r="O1779" s="68">
        <v>7.2435149776453603E-5</v>
      </c>
      <c r="P1779" s="68">
        <v>7.2319431845239794E-5</v>
      </c>
      <c r="Q1779" s="68">
        <v>7.2184563883538399E-5</v>
      </c>
      <c r="R1779" s="68">
        <v>7.2261618756440905E-5</v>
      </c>
      <c r="S1779" s="68">
        <v>7.2489809261613196E-5</v>
      </c>
      <c r="T1779" s="68">
        <v>7.27479481173848E-5</v>
      </c>
      <c r="U1779" s="68">
        <v>7.2537350797970696E-5</v>
      </c>
      <c r="V1779" s="68">
        <v>7.2325578877610705E-5</v>
      </c>
      <c r="W1779" s="68">
        <v>6.9794060729165406E-5</v>
      </c>
      <c r="X1779" s="68">
        <v>6.4551374302495505E-5</v>
      </c>
      <c r="Y1779" s="68">
        <v>5.1560761925448699E-5</v>
      </c>
      <c r="Z1779" s="68">
        <v>5.2306281843283999E-5</v>
      </c>
      <c r="AA1779" s="68">
        <v>5.1381644279911297E-5</v>
      </c>
      <c r="AB1779" s="68">
        <v>5.2067158832644399E-5</v>
      </c>
      <c r="AC1779" s="68">
        <v>6.1274053111543697E-5</v>
      </c>
      <c r="AD1779" s="68">
        <v>6.2460103498754294E-5</v>
      </c>
      <c r="AE1779" s="68">
        <v>4.68663150865649E-5</v>
      </c>
      <c r="AF1779" s="68">
        <v>4.6154008557866498E-5</v>
      </c>
      <c r="AG1779" s="68">
        <v>3.9066574984526098E-5</v>
      </c>
      <c r="AH1779" s="68" t="s">
        <v>1183</v>
      </c>
    </row>
    <row r="1780" spans="1:34" s="68" customFormat="1" ht="14.5" x14ac:dyDescent="0.35">
      <c r="A1780" s="68" t="s">
        <v>832</v>
      </c>
      <c r="B1780" s="68" t="s">
        <v>788</v>
      </c>
      <c r="C1780" s="68" t="s">
        <v>45</v>
      </c>
      <c r="D1780" s="68" t="s">
        <v>789</v>
      </c>
      <c r="E1780" s="68" t="s">
        <v>792</v>
      </c>
      <c r="G1780" s="68" t="s">
        <v>14</v>
      </c>
      <c r="H1780" s="68" t="s">
        <v>910</v>
      </c>
      <c r="I1780" s="68" t="s">
        <v>16</v>
      </c>
      <c r="J1780" s="68">
        <v>25</v>
      </c>
      <c r="U1780" s="68">
        <v>6.5937430630836896E-9</v>
      </c>
      <c r="V1780" s="68">
        <v>5.8760361484829399E-9</v>
      </c>
      <c r="W1780" s="68">
        <v>2.8342413915893598E-8</v>
      </c>
      <c r="X1780" s="68">
        <v>3.5275222667385199E-7</v>
      </c>
      <c r="Y1780" s="68">
        <v>2.7487765559545998E-7</v>
      </c>
      <c r="Z1780" s="68">
        <v>4.0707855040428999E-7</v>
      </c>
      <c r="AA1780" s="68">
        <v>6.2323372131418999E-7</v>
      </c>
      <c r="AB1780" s="68">
        <v>8.4164036814832004E-7</v>
      </c>
      <c r="AC1780" s="68">
        <v>1.10560901712694E-6</v>
      </c>
      <c r="AD1780" s="68">
        <v>1.9780477532317701E-6</v>
      </c>
      <c r="AE1780" s="68">
        <v>1.51085901950609E-6</v>
      </c>
      <c r="AF1780" s="68">
        <v>2.48720597902773E-6</v>
      </c>
      <c r="AG1780" s="68">
        <v>3.7178758685420801E-6</v>
      </c>
      <c r="AH1780" s="68" t="s">
        <v>1185</v>
      </c>
    </row>
    <row r="1781" spans="1:34" s="68" customFormat="1" ht="14.5" x14ac:dyDescent="0.35">
      <c r="A1781" s="68" t="s">
        <v>832</v>
      </c>
      <c r="B1781" s="68" t="s">
        <v>788</v>
      </c>
      <c r="C1781" s="68" t="s">
        <v>45</v>
      </c>
      <c r="D1781" s="68" t="s">
        <v>789</v>
      </c>
      <c r="E1781" s="68" t="s">
        <v>792</v>
      </c>
      <c r="G1781" s="68" t="s">
        <v>14</v>
      </c>
      <c r="H1781" s="68" t="s">
        <v>910</v>
      </c>
      <c r="I1781" s="68" t="s">
        <v>18</v>
      </c>
      <c r="J1781" s="68">
        <v>298</v>
      </c>
      <c r="U1781" s="68">
        <v>3.9298708655978803E-8</v>
      </c>
      <c r="V1781" s="68">
        <v>3.5021175444958298E-8</v>
      </c>
      <c r="W1781" s="68">
        <v>1.6892078693872601E-7</v>
      </c>
      <c r="X1781" s="68">
        <v>2.1024032709761599E-6</v>
      </c>
      <c r="Y1781" s="68">
        <v>1.6382708273489401E-6</v>
      </c>
      <c r="Z1781" s="68">
        <v>2.4261881604095701E-6</v>
      </c>
      <c r="AA1781" s="68">
        <v>3.7144729790325702E-6</v>
      </c>
      <c r="AB1781" s="68">
        <v>5.0161765941639898E-6</v>
      </c>
      <c r="AC1781" s="68">
        <v>6.5894297420765799E-6</v>
      </c>
      <c r="AD1781" s="68">
        <v>1.1789164609261301E-5</v>
      </c>
      <c r="AE1781" s="68">
        <v>9.0047197562562796E-6</v>
      </c>
      <c r="AF1781" s="68">
        <v>1.48237476350053E-5</v>
      </c>
      <c r="AG1781" s="68">
        <v>2.2158540176510801E-5</v>
      </c>
      <c r="AH1781" s="68" t="s">
        <v>1185</v>
      </c>
    </row>
    <row r="1782" spans="1:34" s="68" customFormat="1" ht="14.5" x14ac:dyDescent="0.35">
      <c r="A1782" s="68" t="s">
        <v>832</v>
      </c>
      <c r="B1782" s="68" t="s">
        <v>52</v>
      </c>
      <c r="C1782" s="68" t="s">
        <v>45</v>
      </c>
      <c r="D1782" s="68" t="s">
        <v>973</v>
      </c>
      <c r="E1782" s="68" t="s">
        <v>12</v>
      </c>
      <c r="G1782" s="68" t="s">
        <v>14</v>
      </c>
      <c r="H1782" s="68" t="s">
        <v>53</v>
      </c>
      <c r="I1782" s="68" t="s">
        <v>16</v>
      </c>
      <c r="J1782" s="68">
        <v>25</v>
      </c>
      <c r="K1782" s="68">
        <v>1.2120641147999999E-3</v>
      </c>
      <c r="L1782" s="68">
        <v>1.0281164912000001E-3</v>
      </c>
      <c r="M1782" s="68">
        <v>1.3521274606E-3</v>
      </c>
      <c r="N1782" s="68">
        <v>1.470923297E-3</v>
      </c>
      <c r="O1782" s="68">
        <v>1.4412904019999999E-3</v>
      </c>
      <c r="P1782" s="68">
        <v>1.3391233672E-3</v>
      </c>
      <c r="Q1782" s="68">
        <v>1.1876818865999999E-3</v>
      </c>
      <c r="R1782" s="68">
        <v>1.1880744937999999E-3</v>
      </c>
      <c r="S1782" s="68">
        <v>1.3496827959999999E-3</v>
      </c>
      <c r="T1782" s="68">
        <v>1.3287137416E-3</v>
      </c>
      <c r="U1782" s="68">
        <v>1.3676454036E-3</v>
      </c>
      <c r="V1782" s="68">
        <v>1.3443222412000001E-3</v>
      </c>
      <c r="W1782" s="68">
        <v>1.3497159644E-3</v>
      </c>
      <c r="X1782" s="68">
        <v>1.4093275582E-3</v>
      </c>
      <c r="Y1782" s="68">
        <v>1.3263323434E-3</v>
      </c>
      <c r="Z1782" s="68">
        <v>1.2843092532E-3</v>
      </c>
      <c r="AA1782" s="68">
        <v>9.7093239200000004E-4</v>
      </c>
      <c r="AB1782" s="68">
        <v>1.0832341505999999E-3</v>
      </c>
      <c r="AC1782" s="68">
        <v>8.5550086560000002E-4</v>
      </c>
      <c r="AD1782" s="68">
        <v>7.3915583460000002E-4</v>
      </c>
      <c r="AE1782" s="68">
        <v>5.2668421519999999E-4</v>
      </c>
      <c r="AF1782" s="68">
        <v>7.4255208079999999E-4</v>
      </c>
      <c r="AG1782" s="68">
        <v>6.7047765260000002E-4</v>
      </c>
      <c r="AH1782" s="68" t="s">
        <v>454</v>
      </c>
    </row>
    <row r="1783" spans="1:34" s="68" customFormat="1" ht="14.5" x14ac:dyDescent="0.35">
      <c r="A1783" s="68" t="s">
        <v>832</v>
      </c>
      <c r="B1783" s="68" t="s">
        <v>52</v>
      </c>
      <c r="C1783" s="68" t="s">
        <v>45</v>
      </c>
      <c r="D1783" s="68" t="s">
        <v>973</v>
      </c>
      <c r="E1783" s="68" t="s">
        <v>12</v>
      </c>
      <c r="G1783" s="68" t="s">
        <v>14</v>
      </c>
      <c r="H1783" s="68" t="s">
        <v>53</v>
      </c>
      <c r="I1783" s="68" t="s">
        <v>17</v>
      </c>
      <c r="J1783" s="68">
        <v>1</v>
      </c>
      <c r="K1783" s="68">
        <v>3.1579773214451601</v>
      </c>
      <c r="L1783" s="68">
        <v>2.6787102459089902</v>
      </c>
      <c r="M1783" s="68">
        <v>3.5229059289347999</v>
      </c>
      <c r="N1783" s="68">
        <v>3.8324230185445498</v>
      </c>
      <c r="O1783" s="68">
        <v>3.7552158731170899</v>
      </c>
      <c r="P1783" s="68">
        <v>3.48902436149814</v>
      </c>
      <c r="Q1783" s="68">
        <v>3.09445054694396</v>
      </c>
      <c r="R1783" s="68">
        <v>3.09547346695182</v>
      </c>
      <c r="S1783" s="68">
        <v>3.5165364677230802</v>
      </c>
      <c r="T1783" s="68">
        <v>3.4619025606229799</v>
      </c>
      <c r="U1783" s="68">
        <v>3.5633372159196202</v>
      </c>
      <c r="V1783" s="68">
        <v>3.5025697886653799</v>
      </c>
      <c r="W1783" s="68">
        <v>3.5166228864642299</v>
      </c>
      <c r="X1783" s="68">
        <v>3.6719381532202799</v>
      </c>
      <c r="Y1783" s="68">
        <v>3.4556979371075198</v>
      </c>
      <c r="Z1783" s="68">
        <v>3.3462087077769902</v>
      </c>
      <c r="AA1783" s="68">
        <v>2.52971970471912</v>
      </c>
      <c r="AB1783" s="68">
        <v>2.8223167732130898</v>
      </c>
      <c r="AC1783" s="68">
        <v>2.2289681701263002</v>
      </c>
      <c r="AD1783" s="68">
        <v>1.92583654130032</v>
      </c>
      <c r="AE1783" s="68">
        <v>1.3722515062160701</v>
      </c>
      <c r="AF1783" s="68">
        <v>1.93468530461794</v>
      </c>
      <c r="AG1783" s="68">
        <v>1.7468986958631001</v>
      </c>
      <c r="AH1783" s="68" t="s">
        <v>454</v>
      </c>
    </row>
    <row r="1784" spans="1:34" s="68" customFormat="1" ht="14.5" x14ac:dyDescent="0.35">
      <c r="A1784" s="68" t="s">
        <v>832</v>
      </c>
      <c r="B1784" s="68" t="s">
        <v>52</v>
      </c>
      <c r="C1784" s="68" t="s">
        <v>45</v>
      </c>
      <c r="D1784" s="68" t="s">
        <v>973</v>
      </c>
      <c r="E1784" s="68" t="s">
        <v>12</v>
      </c>
      <c r="G1784" s="68" t="s">
        <v>14</v>
      </c>
      <c r="H1784" s="68" t="s">
        <v>53</v>
      </c>
      <c r="I1784" s="68" t="s">
        <v>18</v>
      </c>
      <c r="J1784" s="68">
        <v>298</v>
      </c>
      <c r="K1784" s="68">
        <v>1.4447804248415999E-3</v>
      </c>
      <c r="L1784" s="68">
        <v>1.2255148575104E-3</v>
      </c>
      <c r="M1784" s="68">
        <v>1.6117359330352001E-3</v>
      </c>
      <c r="N1784" s="68">
        <v>1.7533405700239999E-3</v>
      </c>
      <c r="O1784" s="68">
        <v>1.7180181591839999E-3</v>
      </c>
      <c r="P1784" s="68">
        <v>1.5962350537024001E-3</v>
      </c>
      <c r="Q1784" s="68">
        <v>1.4157168088271999E-3</v>
      </c>
      <c r="R1784" s="68">
        <v>1.4161847966095999E-3</v>
      </c>
      <c r="S1784" s="68">
        <v>1.608821892832E-3</v>
      </c>
      <c r="T1784" s="68">
        <v>1.5838267799872E-3</v>
      </c>
      <c r="U1784" s="68">
        <v>1.6302333210912001E-3</v>
      </c>
      <c r="V1784" s="68">
        <v>1.6024321115104001E-3</v>
      </c>
      <c r="W1784" s="68">
        <v>1.6088614295648E-3</v>
      </c>
      <c r="X1784" s="68">
        <v>1.6799184493744E-3</v>
      </c>
      <c r="Y1784" s="68">
        <v>1.5809881533328E-3</v>
      </c>
      <c r="Z1784" s="68">
        <v>1.5308966298144E-3</v>
      </c>
      <c r="AA1784" s="68">
        <v>1.1573514112640001E-3</v>
      </c>
      <c r="AB1784" s="68">
        <v>1.2912151075151999E-3</v>
      </c>
      <c r="AC1784" s="68">
        <v>1.0197570317952E-3</v>
      </c>
      <c r="AD1784" s="68">
        <v>8.810737548432E-4</v>
      </c>
      <c r="AE1784" s="68">
        <v>6.2780758451840002E-4</v>
      </c>
      <c r="AF1784" s="68">
        <v>8.8512208031359997E-4</v>
      </c>
      <c r="AG1784" s="68">
        <v>7.992093618992E-4</v>
      </c>
      <c r="AH1784" s="68" t="s">
        <v>454</v>
      </c>
    </row>
    <row r="1785" spans="1:34" s="68" customFormat="1" ht="14.5" x14ac:dyDescent="0.35">
      <c r="A1785" s="68" t="s">
        <v>832</v>
      </c>
      <c r="B1785" s="68" t="s">
        <v>52</v>
      </c>
      <c r="C1785" s="68" t="s">
        <v>45</v>
      </c>
      <c r="D1785" s="68" t="s">
        <v>973</v>
      </c>
      <c r="E1785" s="68" t="s">
        <v>12</v>
      </c>
      <c r="G1785" s="68" t="s">
        <v>14</v>
      </c>
      <c r="H1785" s="68" t="s">
        <v>908</v>
      </c>
      <c r="I1785" s="68" t="s">
        <v>16</v>
      </c>
      <c r="J1785" s="68">
        <v>25</v>
      </c>
      <c r="K1785" s="68">
        <v>3.94022512554474E-9</v>
      </c>
      <c r="L1785" s="68">
        <v>6.3938871560750903E-9</v>
      </c>
      <c r="M1785" s="68">
        <v>1.29714563950224E-8</v>
      </c>
      <c r="N1785" s="68">
        <v>3.04355468138918E-9</v>
      </c>
      <c r="O1785" s="68">
        <v>4.7882619643616897E-9</v>
      </c>
      <c r="P1785" s="68">
        <v>7.45919650397462E-9</v>
      </c>
      <c r="Q1785" s="68">
        <v>4.75419169357629E-8</v>
      </c>
      <c r="R1785" s="68">
        <v>5.9293221694238799E-8</v>
      </c>
      <c r="S1785" s="68">
        <v>5.1000199293606998E-8</v>
      </c>
      <c r="T1785" s="68">
        <v>6.3011664341442899E-9</v>
      </c>
      <c r="U1785" s="68">
        <v>4.5253334286816502E-9</v>
      </c>
      <c r="V1785" s="68">
        <v>2.7604734354217101E-8</v>
      </c>
      <c r="W1785" s="68">
        <v>4.9302518157702897E-8</v>
      </c>
      <c r="X1785" s="68">
        <v>1.07631147513742E-7</v>
      </c>
      <c r="Y1785" s="68">
        <v>2.0229277757633801E-7</v>
      </c>
      <c r="Z1785" s="68">
        <v>3.2880283537959299E-7</v>
      </c>
      <c r="AA1785" s="68">
        <v>2.5408639446717299E-7</v>
      </c>
      <c r="AB1785" s="68">
        <v>1.1199744313501601E-7</v>
      </c>
      <c r="AC1785" s="68">
        <v>1.7641798739020001E-7</v>
      </c>
      <c r="AD1785" s="68">
        <v>2.8631495236441098E-7</v>
      </c>
      <c r="AE1785" s="68">
        <v>2.4065012399687302E-7</v>
      </c>
      <c r="AF1785" s="68">
        <v>2.6954601773172098E-7</v>
      </c>
      <c r="AG1785" s="68">
        <v>2.6627848917160601E-7</v>
      </c>
      <c r="AH1785" s="68" t="s">
        <v>1119</v>
      </c>
    </row>
    <row r="1786" spans="1:34" s="68" customFormat="1" ht="14.5" x14ac:dyDescent="0.35">
      <c r="A1786" s="68" t="s">
        <v>832</v>
      </c>
      <c r="B1786" s="68" t="s">
        <v>52</v>
      </c>
      <c r="C1786" s="68" t="s">
        <v>45</v>
      </c>
      <c r="D1786" s="68" t="s">
        <v>973</v>
      </c>
      <c r="E1786" s="68" t="s">
        <v>12</v>
      </c>
      <c r="G1786" s="68" t="s">
        <v>14</v>
      </c>
      <c r="H1786" s="68" t="s">
        <v>908</v>
      </c>
      <c r="I1786" s="68" t="s">
        <v>18</v>
      </c>
      <c r="J1786" s="68">
        <v>298</v>
      </c>
      <c r="K1786" s="68">
        <v>2.3483741748246701E-8</v>
      </c>
      <c r="L1786" s="68">
        <v>3.8107567450207597E-8</v>
      </c>
      <c r="M1786" s="68">
        <v>7.7309880114333695E-8</v>
      </c>
      <c r="N1786" s="68">
        <v>1.8139585901079501E-8</v>
      </c>
      <c r="O1786" s="68">
        <v>2.8538041307595701E-8</v>
      </c>
      <c r="P1786" s="68">
        <v>4.4456811163688702E-8</v>
      </c>
      <c r="Q1786" s="68">
        <v>2.8334982493714699E-7</v>
      </c>
      <c r="R1786" s="68">
        <v>3.5338760129766299E-7</v>
      </c>
      <c r="S1786" s="68">
        <v>3.0396118778989798E-7</v>
      </c>
      <c r="T1786" s="68">
        <v>3.7554951947499997E-8</v>
      </c>
      <c r="U1786" s="68">
        <v>2.69709872349426E-8</v>
      </c>
      <c r="V1786" s="68">
        <v>1.6452421675113401E-7</v>
      </c>
      <c r="W1786" s="68">
        <v>2.9384300821990902E-7</v>
      </c>
      <c r="X1786" s="68">
        <v>6.41481639181905E-7</v>
      </c>
      <c r="Y1786" s="68">
        <v>1.20566495435497E-6</v>
      </c>
      <c r="Z1786" s="68">
        <v>1.9596648988623702E-6</v>
      </c>
      <c r="AA1786" s="68">
        <v>1.51435491102435E-6</v>
      </c>
      <c r="AB1786" s="68">
        <v>6.6750476108469501E-7</v>
      </c>
      <c r="AC1786" s="68">
        <v>1.0514512048455901E-6</v>
      </c>
      <c r="AD1786" s="68">
        <v>1.70643711609189E-6</v>
      </c>
      <c r="AE1786" s="68">
        <v>1.43427473902136E-6</v>
      </c>
      <c r="AF1786" s="68">
        <v>1.6064942656810601E-6</v>
      </c>
      <c r="AG1786" s="68">
        <v>1.58701979546277E-6</v>
      </c>
      <c r="AH1786" s="68" t="s">
        <v>1119</v>
      </c>
    </row>
    <row r="1787" spans="1:34" s="68" customFormat="1" ht="14.5" x14ac:dyDescent="0.35">
      <c r="A1787" s="68" t="s">
        <v>832</v>
      </c>
      <c r="B1787" s="68" t="s">
        <v>52</v>
      </c>
      <c r="C1787" s="68" t="s">
        <v>45</v>
      </c>
      <c r="D1787" s="68" t="s">
        <v>973</v>
      </c>
      <c r="E1787" s="68" t="s">
        <v>12</v>
      </c>
      <c r="G1787" s="68" t="s">
        <v>14</v>
      </c>
      <c r="H1787" s="68" t="s">
        <v>21</v>
      </c>
      <c r="I1787" s="68" t="s">
        <v>16</v>
      </c>
      <c r="J1787" s="68">
        <v>25</v>
      </c>
      <c r="K1787" s="68">
        <v>7.1841550129696897E-6</v>
      </c>
      <c r="L1787" s="68">
        <v>9.4733680176058294E-6</v>
      </c>
      <c r="M1787" s="68">
        <v>1.2354885686462101E-5</v>
      </c>
      <c r="N1787" s="68">
        <v>1.2956480254842401E-5</v>
      </c>
      <c r="O1787" s="68">
        <v>1.37904498332737E-5</v>
      </c>
      <c r="P1787" s="68">
        <v>1.2393731279686501E-5</v>
      </c>
      <c r="Q1787" s="68">
        <v>1.0520315225921399E-5</v>
      </c>
      <c r="R1787" s="68">
        <v>1.4429992492591499E-5</v>
      </c>
      <c r="S1787" s="68">
        <v>1.7384714086420699E-5</v>
      </c>
      <c r="T1787" s="68">
        <v>3.1925083573753801E-6</v>
      </c>
      <c r="U1787" s="68">
        <v>3.0485849332490199E-6</v>
      </c>
      <c r="V1787" s="68">
        <v>8.2005672799704205E-6</v>
      </c>
      <c r="W1787" s="68">
        <v>8.9890723072138492E-6</v>
      </c>
      <c r="X1787" s="68">
        <v>6.4513690929532702E-6</v>
      </c>
      <c r="Y1787" s="68">
        <v>1.07555280977222E-5</v>
      </c>
      <c r="Z1787" s="68">
        <v>9.2584605795145706E-6</v>
      </c>
      <c r="AA1787" s="68">
        <v>5.5012090049922898E-6</v>
      </c>
      <c r="AB1787" s="68">
        <v>2.2971713126886199E-6</v>
      </c>
      <c r="AC1787" s="68">
        <v>3.4118647479591501E-6</v>
      </c>
      <c r="AD1787" s="68">
        <v>4.43024812402669E-6</v>
      </c>
      <c r="AE1787" s="68">
        <v>2.7687170483792398E-6</v>
      </c>
      <c r="AF1787" s="68">
        <v>2.7225244169395101E-6</v>
      </c>
      <c r="AG1787" s="68">
        <v>2.3021508790020502E-6</v>
      </c>
      <c r="AH1787" s="68" t="s">
        <v>455</v>
      </c>
    </row>
    <row r="1788" spans="1:34" s="68" customFormat="1" ht="14.5" x14ac:dyDescent="0.35">
      <c r="A1788" s="68" t="s">
        <v>832</v>
      </c>
      <c r="B1788" s="68" t="s">
        <v>52</v>
      </c>
      <c r="C1788" s="68" t="s">
        <v>45</v>
      </c>
      <c r="D1788" s="68" t="s">
        <v>973</v>
      </c>
      <c r="E1788" s="68" t="s">
        <v>12</v>
      </c>
      <c r="G1788" s="68" t="s">
        <v>14</v>
      </c>
      <c r="H1788" s="68" t="s">
        <v>21</v>
      </c>
      <c r="I1788" s="68" t="s">
        <v>17</v>
      </c>
      <c r="J1788" s="68">
        <v>1</v>
      </c>
      <c r="K1788" s="68">
        <v>6.1726259871435603E-2</v>
      </c>
      <c r="L1788" s="68">
        <v>8.1395178007269295E-2</v>
      </c>
      <c r="M1788" s="68">
        <v>0.10615317781808301</v>
      </c>
      <c r="N1788" s="68">
        <v>0.111322078349606</v>
      </c>
      <c r="O1788" s="68">
        <v>0.11848754496748801</v>
      </c>
      <c r="P1788" s="68">
        <v>0.106486939155066</v>
      </c>
      <c r="Q1788" s="68">
        <v>9.0390548421116504E-2</v>
      </c>
      <c r="R1788" s="68">
        <v>0.123982495496346</v>
      </c>
      <c r="S1788" s="68">
        <v>0.14936946343052601</v>
      </c>
      <c r="T1788" s="68">
        <v>2.7430031806569301E-2</v>
      </c>
      <c r="U1788" s="68">
        <v>2.6193441746475601E-2</v>
      </c>
      <c r="V1788" s="68">
        <v>7.0459274069505806E-2</v>
      </c>
      <c r="W1788" s="68">
        <v>7.7234109263581402E-2</v>
      </c>
      <c r="X1788" s="68">
        <v>5.54299364049404E-2</v>
      </c>
      <c r="Y1788" s="68">
        <v>9.2410084809508894E-2</v>
      </c>
      <c r="Z1788" s="68">
        <v>7.9548693299189094E-2</v>
      </c>
      <c r="AA1788" s="68">
        <v>4.72663877708938E-2</v>
      </c>
      <c r="AB1788" s="68">
        <v>1.9737295918620602E-2</v>
      </c>
      <c r="AC1788" s="68">
        <v>2.9314741914464999E-2</v>
      </c>
      <c r="AD1788" s="68">
        <v>3.8064691881637303E-2</v>
      </c>
      <c r="AE1788" s="68">
        <v>2.37888168796744E-2</v>
      </c>
      <c r="AF1788" s="68">
        <v>2.3391929790344199E-2</v>
      </c>
      <c r="AG1788" s="68">
        <v>1.9780080352385598E-2</v>
      </c>
      <c r="AH1788" s="68" t="s">
        <v>455</v>
      </c>
    </row>
    <row r="1789" spans="1:34" s="68" customFormat="1" ht="14.5" x14ac:dyDescent="0.35">
      <c r="A1789" s="68" t="s">
        <v>832</v>
      </c>
      <c r="B1789" s="68" t="s">
        <v>52</v>
      </c>
      <c r="C1789" s="68" t="s">
        <v>45</v>
      </c>
      <c r="D1789" s="68" t="s">
        <v>973</v>
      </c>
      <c r="E1789" s="68" t="s">
        <v>12</v>
      </c>
      <c r="G1789" s="68" t="s">
        <v>14</v>
      </c>
      <c r="H1789" s="68" t="s">
        <v>21</v>
      </c>
      <c r="I1789" s="68" t="s">
        <v>18</v>
      </c>
      <c r="J1789" s="68">
        <v>298</v>
      </c>
      <c r="K1789" s="68">
        <v>4.28175638772994E-5</v>
      </c>
      <c r="L1789" s="68">
        <v>5.6461273384930701E-5</v>
      </c>
      <c r="M1789" s="68">
        <v>7.3635118691314205E-5</v>
      </c>
      <c r="N1789" s="68">
        <v>7.72206223188608E-5</v>
      </c>
      <c r="O1789" s="68">
        <v>8.21910810063114E-5</v>
      </c>
      <c r="P1789" s="68">
        <v>7.3866638426931506E-5</v>
      </c>
      <c r="Q1789" s="68">
        <v>6.2701078746491405E-5</v>
      </c>
      <c r="R1789" s="68">
        <v>8.6002755255845203E-5</v>
      </c>
      <c r="S1789" s="68">
        <v>1.03612895955067E-4</v>
      </c>
      <c r="T1789" s="68">
        <v>1.9027349809957299E-5</v>
      </c>
      <c r="U1789" s="68">
        <v>1.81695662021642E-5</v>
      </c>
      <c r="V1789" s="68">
        <v>4.8875380988623701E-5</v>
      </c>
      <c r="W1789" s="68">
        <v>5.3574870950994497E-5</v>
      </c>
      <c r="X1789" s="68">
        <v>3.8450159794001503E-5</v>
      </c>
      <c r="Y1789" s="68">
        <v>6.4102947462424303E-5</v>
      </c>
      <c r="Z1789" s="68">
        <v>5.5180425053906803E-5</v>
      </c>
      <c r="AA1789" s="68">
        <v>3.2787205669754098E-5</v>
      </c>
      <c r="AB1789" s="68">
        <v>1.36911410236241E-5</v>
      </c>
      <c r="AC1789" s="68">
        <v>2.0334713897836499E-5</v>
      </c>
      <c r="AD1789" s="68">
        <v>2.6404278819199099E-5</v>
      </c>
      <c r="AE1789" s="68">
        <v>1.6501553608340299E-5</v>
      </c>
      <c r="AF1789" s="68">
        <v>1.62262455249594E-5</v>
      </c>
      <c r="AG1789" s="68">
        <v>1.37208192388522E-5</v>
      </c>
      <c r="AH1789" s="68" t="s">
        <v>455</v>
      </c>
    </row>
    <row r="1790" spans="1:34" s="68" customFormat="1" ht="14.5" x14ac:dyDescent="0.35">
      <c r="A1790" s="68" t="s">
        <v>832</v>
      </c>
      <c r="B1790" s="68" t="s">
        <v>52</v>
      </c>
      <c r="C1790" s="68" t="s">
        <v>45</v>
      </c>
      <c r="D1790" s="68" t="s">
        <v>973</v>
      </c>
      <c r="E1790" s="68" t="s">
        <v>12</v>
      </c>
      <c r="G1790" s="68" t="s">
        <v>14</v>
      </c>
      <c r="H1790" s="68" t="s">
        <v>910</v>
      </c>
      <c r="I1790" s="68" t="s">
        <v>16</v>
      </c>
      <c r="J1790" s="68">
        <v>25</v>
      </c>
      <c r="U1790" s="68">
        <v>1.65163808419802E-9</v>
      </c>
      <c r="V1790" s="68">
        <v>3.97084281822365E-9</v>
      </c>
      <c r="W1790" s="68">
        <v>2.17560226775736E-8</v>
      </c>
      <c r="X1790" s="68">
        <v>2.1011759439450301E-7</v>
      </c>
      <c r="Y1790" s="68">
        <v>3.4174180631208402E-7</v>
      </c>
      <c r="Z1790" s="68">
        <v>4.2944683984493802E-7</v>
      </c>
      <c r="AA1790" s="68">
        <v>3.9769245393813998E-7</v>
      </c>
      <c r="AB1790" s="68">
        <v>2.2131065396771799E-7</v>
      </c>
      <c r="AC1790" s="68">
        <v>3.6691294119580699E-7</v>
      </c>
      <c r="AD1790" s="68">
        <v>8.3619657138517901E-7</v>
      </c>
      <c r="AE1790" s="68">
        <v>5.3197101284737402E-7</v>
      </c>
      <c r="AF1790" s="68">
        <v>8.7442057901105997E-7</v>
      </c>
      <c r="AG1790" s="68">
        <v>1.30577873194571E-6</v>
      </c>
      <c r="AH1790" s="68" t="s">
        <v>1120</v>
      </c>
    </row>
    <row r="1791" spans="1:34" s="68" customFormat="1" ht="14.5" x14ac:dyDescent="0.35">
      <c r="A1791" s="68" t="s">
        <v>832</v>
      </c>
      <c r="B1791" s="68" t="s">
        <v>52</v>
      </c>
      <c r="C1791" s="68" t="s">
        <v>45</v>
      </c>
      <c r="D1791" s="68" t="s">
        <v>973</v>
      </c>
      <c r="E1791" s="68" t="s">
        <v>12</v>
      </c>
      <c r="G1791" s="68" t="s">
        <v>14</v>
      </c>
      <c r="H1791" s="68" t="s">
        <v>910</v>
      </c>
      <c r="I1791" s="68" t="s">
        <v>18</v>
      </c>
      <c r="J1791" s="68">
        <v>298</v>
      </c>
      <c r="U1791" s="68">
        <v>9.8437629818201906E-9</v>
      </c>
      <c r="V1791" s="68">
        <v>2.3666223196613E-8</v>
      </c>
      <c r="W1791" s="68">
        <v>1.2966589515833799E-7</v>
      </c>
      <c r="X1791" s="68">
        <v>1.25230086259124E-6</v>
      </c>
      <c r="Y1791" s="68">
        <v>2.03678116562002E-6</v>
      </c>
      <c r="Z1791" s="68">
        <v>2.5595031654758298E-6</v>
      </c>
      <c r="AA1791" s="68">
        <v>2.3702470254713099E-6</v>
      </c>
      <c r="AB1791" s="68">
        <v>1.3190114976476E-6</v>
      </c>
      <c r="AC1791" s="68">
        <v>2.1868011295270101E-6</v>
      </c>
      <c r="AD1791" s="68">
        <v>4.9837315654556701E-6</v>
      </c>
      <c r="AE1791" s="68">
        <v>3.1705472365703499E-6</v>
      </c>
      <c r="AF1791" s="68">
        <v>5.21154665090592E-6</v>
      </c>
      <c r="AG1791" s="68">
        <v>7.7824412423964492E-6</v>
      </c>
      <c r="AH1791" s="68" t="s">
        <v>1120</v>
      </c>
    </row>
    <row r="1792" spans="1:34" s="68" customFormat="1" ht="14.5" x14ac:dyDescent="0.35">
      <c r="A1792" s="68" t="s">
        <v>832</v>
      </c>
      <c r="B1792" s="68" t="s">
        <v>52</v>
      </c>
      <c r="C1792" s="68" t="s">
        <v>45</v>
      </c>
      <c r="D1792" s="68" t="s">
        <v>973</v>
      </c>
      <c r="E1792" s="68" t="s">
        <v>12</v>
      </c>
      <c r="G1792" s="68" t="s">
        <v>14</v>
      </c>
      <c r="H1792" s="68" t="s">
        <v>27</v>
      </c>
      <c r="I1792" s="68" t="s">
        <v>16</v>
      </c>
      <c r="J1792" s="68">
        <v>25</v>
      </c>
      <c r="L1792" s="68">
        <v>1.6684875E-4</v>
      </c>
      <c r="M1792" s="68">
        <v>6.4743749999999998E-5</v>
      </c>
      <c r="N1792" s="68">
        <v>7.8862499999999992E-6</v>
      </c>
      <c r="S1792" s="68">
        <v>1.6871624999999999E-4</v>
      </c>
      <c r="AH1792" s="68" t="s">
        <v>456</v>
      </c>
    </row>
    <row r="1793" spans="1:34" s="68" customFormat="1" ht="14.5" x14ac:dyDescent="0.35">
      <c r="A1793" s="68" t="s">
        <v>832</v>
      </c>
      <c r="B1793" s="68" t="s">
        <v>52</v>
      </c>
      <c r="C1793" s="68" t="s">
        <v>45</v>
      </c>
      <c r="D1793" s="68" t="s">
        <v>973</v>
      </c>
      <c r="E1793" s="68" t="s">
        <v>12</v>
      </c>
      <c r="G1793" s="68" t="s">
        <v>14</v>
      </c>
      <c r="H1793" s="68" t="s">
        <v>27</v>
      </c>
      <c r="I1793" s="68" t="s">
        <v>17</v>
      </c>
      <c r="J1793" s="68">
        <v>1</v>
      </c>
      <c r="L1793" s="68">
        <v>0.167071215</v>
      </c>
      <c r="M1793" s="68">
        <v>6.4830075000000001E-2</v>
      </c>
      <c r="N1793" s="68">
        <v>7.896765E-3</v>
      </c>
      <c r="S1793" s="68">
        <v>0.16894120500000001</v>
      </c>
      <c r="AH1793" s="68" t="s">
        <v>456</v>
      </c>
    </row>
    <row r="1794" spans="1:34" s="68" customFormat="1" ht="14.5" x14ac:dyDescent="0.35">
      <c r="A1794" s="68" t="s">
        <v>832</v>
      </c>
      <c r="B1794" s="68" t="s">
        <v>52</v>
      </c>
      <c r="C1794" s="68" t="s">
        <v>45</v>
      </c>
      <c r="D1794" s="68" t="s">
        <v>973</v>
      </c>
      <c r="E1794" s="68" t="s">
        <v>12</v>
      </c>
      <c r="G1794" s="68" t="s">
        <v>14</v>
      </c>
      <c r="H1794" s="68" t="s">
        <v>27</v>
      </c>
      <c r="I1794" s="68" t="s">
        <v>18</v>
      </c>
      <c r="J1794" s="68">
        <v>298</v>
      </c>
      <c r="L1794" s="68">
        <v>3.9776741999999999E-4</v>
      </c>
      <c r="M1794" s="68">
        <v>1.543491E-4</v>
      </c>
      <c r="N1794" s="68">
        <v>1.8800819999999999E-5</v>
      </c>
      <c r="S1794" s="68">
        <v>4.0221954E-4</v>
      </c>
      <c r="AH1794" s="68" t="s">
        <v>456</v>
      </c>
    </row>
    <row r="1795" spans="1:34" s="68" customFormat="1" ht="14.5" x14ac:dyDescent="0.35">
      <c r="A1795" s="68" t="s">
        <v>832</v>
      </c>
      <c r="B1795" s="68" t="s">
        <v>166</v>
      </c>
      <c r="C1795" s="68" t="s">
        <v>45</v>
      </c>
      <c r="D1795" s="68" t="s">
        <v>973</v>
      </c>
      <c r="E1795" s="68" t="s">
        <v>966</v>
      </c>
      <c r="F1795" s="68" t="s">
        <v>167</v>
      </c>
      <c r="G1795" s="68" t="s">
        <v>168</v>
      </c>
      <c r="H1795" s="68" t="s">
        <v>169</v>
      </c>
      <c r="I1795" s="68" t="s">
        <v>16</v>
      </c>
      <c r="J1795" s="68">
        <v>25</v>
      </c>
      <c r="K1795" s="68">
        <v>6.8019910173047093E-2</v>
      </c>
      <c r="L1795" s="68">
        <v>6.97479700627546E-2</v>
      </c>
      <c r="M1795" s="68">
        <v>7.0486921785612597E-2</v>
      </c>
      <c r="N1795" s="68">
        <v>7.1910667766254793E-2</v>
      </c>
      <c r="O1795" s="68">
        <v>7.3580689133777993E-2</v>
      </c>
      <c r="P1795" s="68">
        <v>7.2253678737412896E-2</v>
      </c>
      <c r="Q1795" s="68">
        <v>7.73022364550041E-2</v>
      </c>
      <c r="R1795" s="68">
        <v>7.9024499846356705E-2</v>
      </c>
      <c r="S1795" s="68">
        <v>8.2268779969022904E-2</v>
      </c>
      <c r="T1795" s="68">
        <v>8.2071764177230305E-2</v>
      </c>
      <c r="U1795" s="68">
        <v>8.0954713938146905E-2</v>
      </c>
      <c r="V1795" s="68">
        <v>8.25944205051104E-2</v>
      </c>
      <c r="W1795" s="68">
        <v>8.0765732942819204E-2</v>
      </c>
      <c r="X1795" s="68">
        <v>8.6164324418183405E-2</v>
      </c>
      <c r="Y1795" s="68">
        <v>8.7031283052294794E-2</v>
      </c>
      <c r="Z1795" s="68">
        <v>8.62388462085521E-2</v>
      </c>
      <c r="AA1795" s="68">
        <v>7.9148580003725197E-2</v>
      </c>
      <c r="AB1795" s="68">
        <v>8.58481684186614E-2</v>
      </c>
      <c r="AC1795" s="68">
        <v>8.6693588213645104E-2</v>
      </c>
      <c r="AD1795" s="68">
        <v>8.2347221198927303E-2</v>
      </c>
      <c r="AE1795" s="68">
        <v>7.9387317518478301E-2</v>
      </c>
      <c r="AF1795" s="68">
        <v>7.4571376199877706E-2</v>
      </c>
      <c r="AG1795" s="68">
        <v>6.8440079967865303E-2</v>
      </c>
      <c r="AH1795" s="68" t="s">
        <v>967</v>
      </c>
    </row>
    <row r="1796" spans="1:34" s="68" customFormat="1" ht="14.5" x14ac:dyDescent="0.35">
      <c r="A1796" s="68" t="s">
        <v>832</v>
      </c>
      <c r="B1796" s="68" t="s">
        <v>166</v>
      </c>
      <c r="C1796" s="68" t="s">
        <v>45</v>
      </c>
      <c r="D1796" s="68" t="s">
        <v>973</v>
      </c>
      <c r="E1796" s="68" t="s">
        <v>966</v>
      </c>
      <c r="F1796" s="68" t="s">
        <v>167</v>
      </c>
      <c r="G1796" s="68" t="s">
        <v>168</v>
      </c>
      <c r="H1796" s="68" t="s">
        <v>169</v>
      </c>
      <c r="I1796" s="68" t="s">
        <v>17</v>
      </c>
      <c r="J1796" s="68">
        <v>1</v>
      </c>
      <c r="K1796" s="68">
        <v>6.8798858436283E-2</v>
      </c>
      <c r="L1796" s="68">
        <v>6.9353625395920798E-2</v>
      </c>
      <c r="M1796" s="68">
        <v>7.0124839338542397E-2</v>
      </c>
      <c r="N1796" s="68">
        <v>7.10334112778052E-2</v>
      </c>
      <c r="O1796" s="68">
        <v>7.3445408567277395E-2</v>
      </c>
      <c r="P1796" s="68">
        <v>7.6236340715460496E-2</v>
      </c>
      <c r="Q1796" s="68">
        <v>7.8319681612765799E-2</v>
      </c>
      <c r="R1796" s="68">
        <v>8.1534999999999996E-2</v>
      </c>
      <c r="S1796" s="68">
        <v>8.9618395417852104E-2</v>
      </c>
      <c r="T1796" s="68">
        <v>9.2890617049272595E-2</v>
      </c>
      <c r="U1796" s="68">
        <v>0.103375901160841</v>
      </c>
      <c r="V1796" s="68">
        <v>0.116807839160817</v>
      </c>
      <c r="W1796" s="68">
        <v>0.14698387316178799</v>
      </c>
      <c r="X1796" s="68">
        <v>0.17550442859537899</v>
      </c>
      <c r="Y1796" s="68">
        <v>0.21012778163870699</v>
      </c>
      <c r="Z1796" s="68">
        <v>0.231140763289022</v>
      </c>
      <c r="AA1796" s="68">
        <v>0.17291040234522101</v>
      </c>
      <c r="AB1796" s="68">
        <v>0.189750878885908</v>
      </c>
      <c r="AC1796" s="68">
        <v>0.27320757817119401</v>
      </c>
      <c r="AD1796" s="68">
        <v>0.36153599104510598</v>
      </c>
      <c r="AE1796" s="68">
        <v>0.24479210149133801</v>
      </c>
      <c r="AF1796" s="68">
        <v>0.21272583444670301</v>
      </c>
      <c r="AG1796" s="68">
        <v>0.19493771527309101</v>
      </c>
      <c r="AH1796" s="68" t="s">
        <v>967</v>
      </c>
    </row>
    <row r="1797" spans="1:34" s="68" customFormat="1" ht="14.5" x14ac:dyDescent="0.35">
      <c r="A1797" s="68" t="s">
        <v>832</v>
      </c>
      <c r="B1797" s="68" t="s">
        <v>98</v>
      </c>
      <c r="C1797" s="68" t="s">
        <v>45</v>
      </c>
      <c r="D1797" s="68" t="s">
        <v>57</v>
      </c>
      <c r="E1797" s="68" t="s">
        <v>12</v>
      </c>
      <c r="G1797" s="68" t="s">
        <v>14</v>
      </c>
      <c r="H1797" s="68" t="s">
        <v>1451</v>
      </c>
      <c r="I1797" s="68" t="s">
        <v>16</v>
      </c>
      <c r="J1797" s="68">
        <v>25</v>
      </c>
      <c r="K1797" s="68">
        <v>1.8959560530007201E-6</v>
      </c>
      <c r="L1797" s="68">
        <v>1.9737235221809502E-6</v>
      </c>
      <c r="M1797" s="68">
        <v>1.8497153433212901E-6</v>
      </c>
      <c r="N1797" s="68">
        <v>2.2855433904096599E-6</v>
      </c>
      <c r="O1797" s="68">
        <v>2.51862950824712E-6</v>
      </c>
      <c r="P1797" s="68">
        <v>2.3588187966933398E-6</v>
      </c>
      <c r="Q1797" s="68">
        <v>2.2078049675916599E-6</v>
      </c>
      <c r="R1797" s="68">
        <v>2.0940854795034302E-6</v>
      </c>
      <c r="S1797" s="68">
        <v>5.2731699796689309E-6</v>
      </c>
      <c r="T1797" s="68">
        <v>5.4506220567750414E-6</v>
      </c>
      <c r="U1797" s="68">
        <v>6.6909795515772801E-6</v>
      </c>
      <c r="V1797" s="68">
        <v>6.3520791872297286E-6</v>
      </c>
      <c r="W1797" s="68">
        <v>4.3008060440631504E-6</v>
      </c>
      <c r="X1797" s="68">
        <v>4.8200082191060501E-6</v>
      </c>
      <c r="Y1797" s="68">
        <v>5.5320548843246908E-6</v>
      </c>
      <c r="Z1797" s="68">
        <v>6.3642041899854701E-6</v>
      </c>
      <c r="AA1797" s="68">
        <v>8.4169206532458599E-6</v>
      </c>
      <c r="AB1797" s="68">
        <v>8.2566459358898404E-6</v>
      </c>
      <c r="AC1797" s="68">
        <v>9.4938886826603199E-6</v>
      </c>
      <c r="AD1797" s="68">
        <v>1.12019229227778E-5</v>
      </c>
      <c r="AE1797" s="68">
        <v>5.5380355525834697E-6</v>
      </c>
      <c r="AF1797" s="68">
        <v>2.2292457163468299E-6</v>
      </c>
      <c r="AG1797" s="68">
        <v>2.2087596254309601E-6</v>
      </c>
      <c r="AH1797" s="68" t="s">
        <v>491</v>
      </c>
    </row>
    <row r="1798" spans="1:34" s="68" customFormat="1" ht="14.5" x14ac:dyDescent="0.35">
      <c r="A1798" s="68" t="s">
        <v>832</v>
      </c>
      <c r="B1798" s="68" t="s">
        <v>98</v>
      </c>
      <c r="C1798" s="68" t="s">
        <v>45</v>
      </c>
      <c r="D1798" s="68" t="s">
        <v>57</v>
      </c>
      <c r="E1798" s="68" t="s">
        <v>12</v>
      </c>
      <c r="G1798" s="68" t="s">
        <v>14</v>
      </c>
      <c r="H1798" s="68" t="s">
        <v>1452</v>
      </c>
      <c r="I1798" s="68" t="s">
        <v>16</v>
      </c>
      <c r="J1798" s="68">
        <v>25</v>
      </c>
      <c r="K1798" s="68">
        <v>1.706360447700648E-5</v>
      </c>
      <c r="L1798" s="68">
        <v>1.7763511699628551E-5</v>
      </c>
      <c r="M1798" s="68">
        <v>1.6647438089891609E-5</v>
      </c>
      <c r="N1798" s="68">
        <v>2.0569890513686939E-5</v>
      </c>
      <c r="O1798" s="68">
        <v>2.266766557422408E-5</v>
      </c>
      <c r="P1798" s="68">
        <v>2.1229369170240059E-5</v>
      </c>
      <c r="Q1798" s="68">
        <v>1.9870244708324941E-5</v>
      </c>
      <c r="R1798" s="68">
        <v>1.8846769315530871E-5</v>
      </c>
      <c r="S1798" s="68">
        <v>4.7458529817020367E-5</v>
      </c>
      <c r="T1798" s="68">
        <v>4.9055598510975363E-5</v>
      </c>
      <c r="U1798" s="68">
        <v>6.0218815964195508E-5</v>
      </c>
      <c r="V1798" s="68">
        <v>5.7168712685067562E-5</v>
      </c>
      <c r="W1798" s="68">
        <v>3.8707254396568353E-5</v>
      </c>
      <c r="X1798" s="68">
        <v>4.3380073971954452E-5</v>
      </c>
      <c r="Y1798" s="68">
        <v>4.9788493958922212E-5</v>
      </c>
      <c r="Z1798" s="68">
        <v>5.7277837709869233E-5</v>
      </c>
      <c r="AA1798" s="68">
        <v>7.5752285879212734E-5</v>
      </c>
      <c r="AB1798" s="68">
        <v>7.4309813423008552E-5</v>
      </c>
      <c r="AC1798" s="68">
        <v>8.5444998143942882E-5</v>
      </c>
      <c r="AD1798" s="68">
        <v>1.008173063050002E-4</v>
      </c>
      <c r="AE1798" s="68">
        <v>4.9842319973251218E-5</v>
      </c>
      <c r="AF1798" s="68">
        <v>2.0063211447121471E-5</v>
      </c>
      <c r="AG1798" s="68">
        <v>1.9878836628878641E-5</v>
      </c>
      <c r="AH1798" s="68" t="s">
        <v>491</v>
      </c>
    </row>
    <row r="1799" spans="1:34" s="68" customFormat="1" ht="14.5" x14ac:dyDescent="0.35">
      <c r="A1799" s="68" t="s">
        <v>832</v>
      </c>
      <c r="B1799" s="68" t="s">
        <v>98</v>
      </c>
      <c r="C1799" s="68" t="s">
        <v>45</v>
      </c>
      <c r="D1799" s="68" t="s">
        <v>57</v>
      </c>
      <c r="E1799" s="68" t="s">
        <v>12</v>
      </c>
      <c r="G1799" s="68" t="s">
        <v>14</v>
      </c>
      <c r="H1799" s="68" t="s">
        <v>1453</v>
      </c>
      <c r="I1799" s="68" t="s">
        <v>16</v>
      </c>
      <c r="J1799" s="68">
        <v>25</v>
      </c>
      <c r="K1799" s="68">
        <v>2.464742868900936E-5</v>
      </c>
      <c r="L1799" s="68">
        <v>2.565840578835235E-5</v>
      </c>
      <c r="M1799" s="68">
        <v>2.404629946317677E-5</v>
      </c>
      <c r="N1799" s="68">
        <v>2.9712064075325581E-5</v>
      </c>
      <c r="O1799" s="68">
        <v>3.2742183607212563E-5</v>
      </c>
      <c r="P1799" s="68">
        <v>3.0664644357013421E-5</v>
      </c>
      <c r="Q1799" s="68">
        <v>2.8701464578691579E-5</v>
      </c>
      <c r="R1799" s="68">
        <v>2.7223111233544589E-5</v>
      </c>
      <c r="S1799" s="68">
        <v>6.8551209735696097E-5</v>
      </c>
      <c r="T1799" s="68">
        <v>7.0858086738075522E-5</v>
      </c>
      <c r="U1799" s="68">
        <v>8.6982734170504638E-5</v>
      </c>
      <c r="V1799" s="68">
        <v>8.257702943398649E-5</v>
      </c>
      <c r="W1799" s="68">
        <v>5.5910478572820951E-5</v>
      </c>
      <c r="X1799" s="68">
        <v>6.2660106848378655E-5</v>
      </c>
      <c r="Y1799" s="68">
        <v>7.1916713496220975E-5</v>
      </c>
      <c r="Z1799" s="68">
        <v>8.2734654469811107E-5</v>
      </c>
      <c r="AA1799" s="68">
        <v>1.0941996849219619E-4</v>
      </c>
      <c r="AB1799" s="68">
        <v>1.0733639716656789E-4</v>
      </c>
      <c r="AC1799" s="68">
        <v>1.234205528745842E-4</v>
      </c>
      <c r="AD1799" s="68">
        <v>1.4562499799611141E-4</v>
      </c>
      <c r="AE1799" s="68">
        <v>7.1994462183585107E-5</v>
      </c>
      <c r="AF1799" s="68">
        <v>2.8980194312508789E-5</v>
      </c>
      <c r="AG1799" s="68">
        <v>2.871387513060248E-5</v>
      </c>
      <c r="AH1799" s="68" t="s">
        <v>491</v>
      </c>
    </row>
    <row r="1800" spans="1:34" s="68" customFormat="1" ht="14.5" x14ac:dyDescent="0.35">
      <c r="A1800" s="68" t="s">
        <v>832</v>
      </c>
      <c r="B1800" s="68" t="s">
        <v>98</v>
      </c>
      <c r="C1800" s="68" t="s">
        <v>45</v>
      </c>
      <c r="D1800" s="68" t="s">
        <v>57</v>
      </c>
      <c r="E1800" s="68" t="s">
        <v>12</v>
      </c>
      <c r="G1800" s="68" t="s">
        <v>14</v>
      </c>
      <c r="H1800" s="68" t="s">
        <v>1454</v>
      </c>
      <c r="I1800" s="68" t="s">
        <v>16</v>
      </c>
      <c r="J1800" s="68">
        <v>25</v>
      </c>
      <c r="K1800" s="68">
        <v>2.464742868900936E-5</v>
      </c>
      <c r="L1800" s="68">
        <v>2.565840578835235E-5</v>
      </c>
      <c r="M1800" s="68">
        <v>2.404629946317677E-5</v>
      </c>
      <c r="N1800" s="68">
        <v>2.9712064075325581E-5</v>
      </c>
      <c r="O1800" s="68">
        <v>3.2742183607212563E-5</v>
      </c>
      <c r="P1800" s="68">
        <v>3.0664644357013421E-5</v>
      </c>
      <c r="Q1800" s="68">
        <v>2.8701464578691579E-5</v>
      </c>
      <c r="R1800" s="68">
        <v>2.7223111233544589E-5</v>
      </c>
      <c r="S1800" s="68">
        <v>6.8551209735696097E-5</v>
      </c>
      <c r="T1800" s="68">
        <v>7.0858086738075522E-5</v>
      </c>
      <c r="U1800" s="68">
        <v>8.6982734170504638E-5</v>
      </c>
      <c r="V1800" s="68">
        <v>8.257702943398649E-5</v>
      </c>
      <c r="W1800" s="68">
        <v>5.5910478572820951E-5</v>
      </c>
      <c r="X1800" s="68">
        <v>6.2660106848378655E-5</v>
      </c>
      <c r="Y1800" s="68">
        <v>7.1916713496220975E-5</v>
      </c>
      <c r="Z1800" s="68">
        <v>8.2734654469811107E-5</v>
      </c>
      <c r="AA1800" s="68">
        <v>1.0941996849219619E-4</v>
      </c>
      <c r="AB1800" s="68">
        <v>1.0733639716656789E-4</v>
      </c>
      <c r="AC1800" s="68">
        <v>1.234205528745842E-4</v>
      </c>
      <c r="AD1800" s="68">
        <v>1.4562499799611141E-4</v>
      </c>
      <c r="AE1800" s="68">
        <v>7.1994462183585107E-5</v>
      </c>
      <c r="AF1800" s="68">
        <v>2.8980194312508789E-5</v>
      </c>
      <c r="AG1800" s="68">
        <v>2.871387513060248E-5</v>
      </c>
      <c r="AH1800" s="68" t="s">
        <v>491</v>
      </c>
    </row>
    <row r="1801" spans="1:34" s="68" customFormat="1" ht="14.5" x14ac:dyDescent="0.35">
      <c r="A1801" s="68" t="s">
        <v>832</v>
      </c>
      <c r="B1801" s="68" t="s">
        <v>98</v>
      </c>
      <c r="C1801" s="68" t="s">
        <v>45</v>
      </c>
      <c r="D1801" s="68" t="s">
        <v>57</v>
      </c>
      <c r="E1801" s="68" t="s">
        <v>12</v>
      </c>
      <c r="G1801" s="68" t="s">
        <v>14</v>
      </c>
      <c r="H1801" s="68" t="s">
        <v>1455</v>
      </c>
      <c r="I1801" s="68" t="s">
        <v>16</v>
      </c>
      <c r="J1801" s="68">
        <v>25</v>
      </c>
      <c r="K1801" s="68">
        <v>1.213411873920461E-4</v>
      </c>
      <c r="L1801" s="68">
        <v>1.2631830541958081E-4</v>
      </c>
      <c r="M1801" s="68">
        <v>1.1838178197256259E-4</v>
      </c>
      <c r="N1801" s="68">
        <v>1.4627477698621821E-4</v>
      </c>
      <c r="O1801" s="68">
        <v>1.611922885278157E-4</v>
      </c>
      <c r="P1801" s="68">
        <v>1.509644029883738E-4</v>
      </c>
      <c r="Q1801" s="68">
        <v>1.4129951792586629E-4</v>
      </c>
      <c r="R1801" s="68">
        <v>1.340214706882195E-4</v>
      </c>
      <c r="S1801" s="68">
        <v>3.3748287869881158E-4</v>
      </c>
      <c r="T1801" s="68">
        <v>3.488398116336026E-4</v>
      </c>
      <c r="U1801" s="68">
        <v>4.2822269130094592E-4</v>
      </c>
      <c r="V1801" s="68">
        <v>4.0653306798270268E-4</v>
      </c>
      <c r="W1801" s="68">
        <v>2.7525158682004163E-4</v>
      </c>
      <c r="X1801" s="68">
        <v>3.0848052602278721E-4</v>
      </c>
      <c r="Y1801" s="68">
        <v>3.5405151259678021E-4</v>
      </c>
      <c r="Z1801" s="68">
        <v>4.0730906815907009E-4</v>
      </c>
      <c r="AA1801" s="68">
        <v>5.3868292180773503E-4</v>
      </c>
      <c r="AB1801" s="68">
        <v>5.2842533989694979E-4</v>
      </c>
      <c r="AC1801" s="68">
        <v>6.0760887569026047E-4</v>
      </c>
      <c r="AD1801" s="68">
        <v>7.169230670577792E-4</v>
      </c>
      <c r="AE1801" s="68">
        <v>3.5443427536534212E-4</v>
      </c>
      <c r="AF1801" s="68">
        <v>1.4267172584619709E-4</v>
      </c>
      <c r="AG1801" s="68">
        <v>1.4136061602758139E-4</v>
      </c>
      <c r="AH1801" s="68" t="s">
        <v>491</v>
      </c>
    </row>
    <row r="1802" spans="1:34" s="68" customFormat="1" ht="14.5" x14ac:dyDescent="0.35">
      <c r="A1802" s="68" t="s">
        <v>832</v>
      </c>
      <c r="B1802" s="68" t="s">
        <v>166</v>
      </c>
      <c r="C1802" s="68" t="s">
        <v>45</v>
      </c>
      <c r="D1802" s="68" t="s">
        <v>973</v>
      </c>
      <c r="E1802" s="68" t="s">
        <v>968</v>
      </c>
      <c r="F1802" s="68" t="s">
        <v>167</v>
      </c>
      <c r="G1802" s="68" t="s">
        <v>168</v>
      </c>
      <c r="H1802" s="68" t="s">
        <v>169</v>
      </c>
      <c r="I1802" s="68" t="s">
        <v>16</v>
      </c>
      <c r="J1802" s="68">
        <v>25</v>
      </c>
      <c r="K1802" s="68">
        <v>0.77282565288263705</v>
      </c>
      <c r="L1802" s="68">
        <v>0.79245944847404404</v>
      </c>
      <c r="M1802" s="68">
        <v>0.80085523797470104</v>
      </c>
      <c r="N1802" s="68">
        <v>0.81703149304809897</v>
      </c>
      <c r="O1802" s="68">
        <v>0.83600586908594798</v>
      </c>
      <c r="P1802" s="68">
        <v>0.820928700160792</v>
      </c>
      <c r="Q1802" s="68">
        <v>0.87828918335294903</v>
      </c>
      <c r="R1802" s="68">
        <v>0.897857120541807</v>
      </c>
      <c r="S1802" s="68">
        <v>0.93471784113898304</v>
      </c>
      <c r="T1802" s="68">
        <v>0.93247939569656801</v>
      </c>
      <c r="U1802" s="68">
        <v>0.91978774294186605</v>
      </c>
      <c r="V1802" s="68">
        <v>0.93841768959903804</v>
      </c>
      <c r="W1802" s="68">
        <v>0.91764058689998096</v>
      </c>
      <c r="X1802" s="68">
        <v>0.97897806839592405</v>
      </c>
      <c r="Y1802" s="68">
        <v>0.98882824124568003</v>
      </c>
      <c r="Z1802" s="68">
        <v>0.97982476682803299</v>
      </c>
      <c r="AA1802" s="68">
        <v>0.89926688906964103</v>
      </c>
      <c r="AB1802" s="68">
        <v>0.97538598093033102</v>
      </c>
      <c r="AC1802" s="68">
        <v>0.98499143473578299</v>
      </c>
      <c r="AD1802" s="68">
        <v>0.93560907128850102</v>
      </c>
      <c r="AE1802" s="68">
        <v>0.90197936656685196</v>
      </c>
      <c r="AF1802" s="68">
        <v>0.84726181424543201</v>
      </c>
      <c r="AG1802" s="68">
        <v>0.77759951975743702</v>
      </c>
      <c r="AH1802" s="68" t="s">
        <v>969</v>
      </c>
    </row>
    <row r="1803" spans="1:34" s="68" customFormat="1" ht="14.5" x14ac:dyDescent="0.35">
      <c r="A1803" s="68" t="s">
        <v>832</v>
      </c>
      <c r="B1803" s="68" t="s">
        <v>98</v>
      </c>
      <c r="C1803" s="68" t="s">
        <v>45</v>
      </c>
      <c r="D1803" s="68" t="s">
        <v>57</v>
      </c>
      <c r="E1803" s="68" t="s">
        <v>12</v>
      </c>
      <c r="G1803" s="68" t="s">
        <v>14</v>
      </c>
      <c r="H1803" s="68" t="s">
        <v>1451</v>
      </c>
      <c r="I1803" s="68" t="s">
        <v>17</v>
      </c>
      <c r="J1803" s="68">
        <v>1</v>
      </c>
      <c r="K1803" s="68">
        <v>4.0209435972039286E-3</v>
      </c>
      <c r="L1803" s="68">
        <v>4.1858728458413503E-3</v>
      </c>
      <c r="M1803" s="68">
        <v>3.9228763001157999E-3</v>
      </c>
      <c r="N1803" s="68">
        <v>4.8471804223808E-3</v>
      </c>
      <c r="O1803" s="68">
        <v>5.3415094610905003E-3</v>
      </c>
      <c r="P1803" s="68">
        <v>5.00258290402723E-3</v>
      </c>
      <c r="Q1803" s="68">
        <v>4.6823127752683904E-3</v>
      </c>
      <c r="R1803" s="68">
        <v>4.4411364849308698E-3</v>
      </c>
      <c r="S1803" s="68">
        <v>1.11833388928819E-2</v>
      </c>
      <c r="T1803" s="68">
        <v>1.15596792580085E-2</v>
      </c>
      <c r="U1803" s="68">
        <v>1.41902294329851E-2</v>
      </c>
      <c r="V1803" s="68">
        <v>1.34714895402768E-2</v>
      </c>
      <c r="W1803" s="68">
        <v>9.1211494582491403E-3</v>
      </c>
      <c r="X1803" s="68">
        <v>1.0222273431080099E-2</v>
      </c>
      <c r="Y1803" s="68">
        <v>1.17323819986758E-2</v>
      </c>
      <c r="Z1803" s="68">
        <v>1.34972042461212E-2</v>
      </c>
      <c r="AA1803" s="68">
        <v>1.7850605321403801E-2</v>
      </c>
      <c r="AB1803" s="68">
        <v>1.7510694700835199E-2</v>
      </c>
      <c r="AC1803" s="68">
        <v>2.0134639118185998E-2</v>
      </c>
      <c r="AD1803" s="68">
        <v>2.3757038134627099E-2</v>
      </c>
      <c r="AE1803" s="68">
        <v>1.1745065799919E-2</v>
      </c>
      <c r="AF1803" s="68">
        <v>4.7277843152283604E-3</v>
      </c>
      <c r="AG1803" s="68">
        <v>4.6843374136139801E-3</v>
      </c>
      <c r="AH1803" s="68" t="s">
        <v>491</v>
      </c>
    </row>
    <row r="1804" spans="1:34" s="68" customFormat="1" ht="14.5" x14ac:dyDescent="0.35">
      <c r="A1804" s="68" t="s">
        <v>832</v>
      </c>
      <c r="B1804" s="68" t="s">
        <v>98</v>
      </c>
      <c r="C1804" s="68" t="s">
        <v>45</v>
      </c>
      <c r="D1804" s="68" t="s">
        <v>57</v>
      </c>
      <c r="E1804" s="68" t="s">
        <v>12</v>
      </c>
      <c r="G1804" s="68" t="s">
        <v>14</v>
      </c>
      <c r="H1804" s="68" t="s">
        <v>1452</v>
      </c>
      <c r="I1804" s="68" t="s">
        <v>17</v>
      </c>
      <c r="J1804" s="68">
        <v>1</v>
      </c>
      <c r="K1804" s="68">
        <v>3.6188492374835367E-2</v>
      </c>
      <c r="L1804" s="68">
        <v>3.7672855612572151E-2</v>
      </c>
      <c r="M1804" s="68">
        <v>3.5305886701042198E-2</v>
      </c>
      <c r="N1804" s="68">
        <v>4.3624623801427197E-2</v>
      </c>
      <c r="O1804" s="68">
        <v>4.8073585149814503E-2</v>
      </c>
      <c r="P1804" s="68">
        <v>4.5023246136245067E-2</v>
      </c>
      <c r="Q1804" s="68">
        <v>4.2140814977415508E-2</v>
      </c>
      <c r="R1804" s="68">
        <v>3.997022836437783E-2</v>
      </c>
      <c r="S1804" s="68">
        <v>0.10065005003593711</v>
      </c>
      <c r="T1804" s="68">
        <v>0.1040371133220765</v>
      </c>
      <c r="U1804" s="68">
        <v>0.1277120648968659</v>
      </c>
      <c r="V1804" s="68">
        <v>0.1212434058624912</v>
      </c>
      <c r="W1804" s="68">
        <v>8.2090345124242264E-2</v>
      </c>
      <c r="X1804" s="68">
        <v>9.2000460879720899E-2</v>
      </c>
      <c r="Y1804" s="68">
        <v>0.1055914379880822</v>
      </c>
      <c r="Z1804" s="68">
        <v>0.12147483821509079</v>
      </c>
      <c r="AA1804" s="68">
        <v>0.1606554478926342</v>
      </c>
      <c r="AB1804" s="68">
        <v>0.15759625230751681</v>
      </c>
      <c r="AC1804" s="68">
        <v>0.18121175206367399</v>
      </c>
      <c r="AD1804" s="68">
        <v>0.21381334321164391</v>
      </c>
      <c r="AE1804" s="68">
        <v>0.105705592199271</v>
      </c>
      <c r="AF1804" s="68">
        <v>4.2550058837055239E-2</v>
      </c>
      <c r="AG1804" s="68">
        <v>4.2159036722525807E-2</v>
      </c>
      <c r="AH1804" s="68" t="s">
        <v>491</v>
      </c>
    </row>
    <row r="1805" spans="1:34" s="68" customFormat="1" ht="14.5" x14ac:dyDescent="0.35">
      <c r="A1805" s="68" t="s">
        <v>832</v>
      </c>
      <c r="B1805" s="68" t="s">
        <v>98</v>
      </c>
      <c r="C1805" s="68" t="s">
        <v>45</v>
      </c>
      <c r="D1805" s="68" t="s">
        <v>57</v>
      </c>
      <c r="E1805" s="68" t="s">
        <v>12</v>
      </c>
      <c r="G1805" s="68" t="s">
        <v>14</v>
      </c>
      <c r="H1805" s="68" t="s">
        <v>1453</v>
      </c>
      <c r="I1805" s="68" t="s">
        <v>17</v>
      </c>
      <c r="J1805" s="68">
        <v>1</v>
      </c>
      <c r="K1805" s="68">
        <v>5.2272266763651092E-2</v>
      </c>
      <c r="L1805" s="68">
        <v>5.4416346995937552E-2</v>
      </c>
      <c r="M1805" s="68">
        <v>5.0997391901505401E-2</v>
      </c>
      <c r="N1805" s="68">
        <v>6.3013345490950404E-2</v>
      </c>
      <c r="O1805" s="68">
        <v>6.9439622994176498E-2</v>
      </c>
      <c r="P1805" s="68">
        <v>6.5033577752353994E-2</v>
      </c>
      <c r="Q1805" s="68">
        <v>6.0870066078489077E-2</v>
      </c>
      <c r="R1805" s="68">
        <v>5.7734774304101309E-2</v>
      </c>
      <c r="S1805" s="68">
        <v>0.14538340560746471</v>
      </c>
      <c r="T1805" s="68">
        <v>0.15027583035411049</v>
      </c>
      <c r="U1805" s="68">
        <v>0.18447298262880629</v>
      </c>
      <c r="V1805" s="68">
        <v>0.17512936402359841</v>
      </c>
      <c r="W1805" s="68">
        <v>0.1185749429572388</v>
      </c>
      <c r="X1805" s="68">
        <v>0.13288955460404131</v>
      </c>
      <c r="Y1805" s="68">
        <v>0.15252096598278539</v>
      </c>
      <c r="Z1805" s="68">
        <v>0.1754636551995756</v>
      </c>
      <c r="AA1805" s="68">
        <v>0.23205786917824939</v>
      </c>
      <c r="AB1805" s="68">
        <v>0.22763903111085759</v>
      </c>
      <c r="AC1805" s="68">
        <v>0.26175030853641801</v>
      </c>
      <c r="AD1805" s="68">
        <v>0.30884149575015241</v>
      </c>
      <c r="AE1805" s="68">
        <v>0.152685855398947</v>
      </c>
      <c r="AF1805" s="68">
        <v>6.1461196097968677E-2</v>
      </c>
      <c r="AG1805" s="68">
        <v>6.0896386376981741E-2</v>
      </c>
      <c r="AH1805" s="68" t="s">
        <v>491</v>
      </c>
    </row>
    <row r="1806" spans="1:34" s="68" customFormat="1" ht="14.5" x14ac:dyDescent="0.35">
      <c r="A1806" s="68" t="s">
        <v>832</v>
      </c>
      <c r="B1806" s="68" t="s">
        <v>98</v>
      </c>
      <c r="C1806" s="68" t="s">
        <v>45</v>
      </c>
      <c r="D1806" s="68" t="s">
        <v>57</v>
      </c>
      <c r="E1806" s="68" t="s">
        <v>12</v>
      </c>
      <c r="G1806" s="68" t="s">
        <v>14</v>
      </c>
      <c r="H1806" s="68" t="s">
        <v>1454</v>
      </c>
      <c r="I1806" s="68" t="s">
        <v>17</v>
      </c>
      <c r="J1806" s="68">
        <v>1</v>
      </c>
      <c r="K1806" s="68">
        <v>5.2272266763651092E-2</v>
      </c>
      <c r="L1806" s="68">
        <v>5.4416346995937552E-2</v>
      </c>
      <c r="M1806" s="68">
        <v>5.0997391901505401E-2</v>
      </c>
      <c r="N1806" s="68">
        <v>6.3013345490950404E-2</v>
      </c>
      <c r="O1806" s="68">
        <v>6.9439622994176498E-2</v>
      </c>
      <c r="P1806" s="68">
        <v>6.5033577752353994E-2</v>
      </c>
      <c r="Q1806" s="68">
        <v>6.0870066078489077E-2</v>
      </c>
      <c r="R1806" s="68">
        <v>5.7734774304101309E-2</v>
      </c>
      <c r="S1806" s="68">
        <v>0.14538340560746471</v>
      </c>
      <c r="T1806" s="68">
        <v>0.15027583035411049</v>
      </c>
      <c r="U1806" s="68">
        <v>0.18447298262880629</v>
      </c>
      <c r="V1806" s="68">
        <v>0.17512936402359841</v>
      </c>
      <c r="W1806" s="68">
        <v>0.1185749429572388</v>
      </c>
      <c r="X1806" s="68">
        <v>0.13288955460404131</v>
      </c>
      <c r="Y1806" s="68">
        <v>0.15252096598278539</v>
      </c>
      <c r="Z1806" s="68">
        <v>0.1754636551995756</v>
      </c>
      <c r="AA1806" s="68">
        <v>0.23205786917824939</v>
      </c>
      <c r="AB1806" s="68">
        <v>0.22763903111085759</v>
      </c>
      <c r="AC1806" s="68">
        <v>0.26175030853641801</v>
      </c>
      <c r="AD1806" s="68">
        <v>0.30884149575015241</v>
      </c>
      <c r="AE1806" s="68">
        <v>0.152685855398947</v>
      </c>
      <c r="AF1806" s="68">
        <v>6.1461196097968677E-2</v>
      </c>
      <c r="AG1806" s="68">
        <v>6.0896386376981741E-2</v>
      </c>
      <c r="AH1806" s="68" t="s">
        <v>491</v>
      </c>
    </row>
    <row r="1807" spans="1:34" s="68" customFormat="1" ht="14.5" x14ac:dyDescent="0.35">
      <c r="A1807" s="68" t="s">
        <v>832</v>
      </c>
      <c r="B1807" s="68" t="s">
        <v>98</v>
      </c>
      <c r="C1807" s="68" t="s">
        <v>45</v>
      </c>
      <c r="D1807" s="68" t="s">
        <v>57</v>
      </c>
      <c r="E1807" s="68" t="s">
        <v>12</v>
      </c>
      <c r="G1807" s="68" t="s">
        <v>14</v>
      </c>
      <c r="H1807" s="68" t="s">
        <v>1455</v>
      </c>
      <c r="I1807" s="68" t="s">
        <v>17</v>
      </c>
      <c r="J1807" s="68">
        <v>1</v>
      </c>
      <c r="K1807" s="68">
        <v>0.25734039022105148</v>
      </c>
      <c r="L1807" s="68">
        <v>0.26789586213384642</v>
      </c>
      <c r="M1807" s="68">
        <v>0.25106408320741119</v>
      </c>
      <c r="N1807" s="68">
        <v>0.3102195470323712</v>
      </c>
      <c r="O1807" s="68">
        <v>0.34185660550979202</v>
      </c>
      <c r="P1807" s="68">
        <v>0.32016530585774272</v>
      </c>
      <c r="Q1807" s="68">
        <v>0.29966801761717698</v>
      </c>
      <c r="R1807" s="68">
        <v>0.28423273503557572</v>
      </c>
      <c r="S1807" s="68">
        <v>0.71573368914444158</v>
      </c>
      <c r="T1807" s="68">
        <v>0.73981947251254399</v>
      </c>
      <c r="U1807" s="68">
        <v>0.90817468371104637</v>
      </c>
      <c r="V1807" s="68">
        <v>0.86217533057771523</v>
      </c>
      <c r="W1807" s="68">
        <v>0.58375356532794498</v>
      </c>
      <c r="X1807" s="68">
        <v>0.65422549958912646</v>
      </c>
      <c r="Y1807" s="68">
        <v>0.75087244791525121</v>
      </c>
      <c r="Z1807" s="68">
        <v>0.86382107175175682</v>
      </c>
      <c r="AA1807" s="68">
        <v>1.1424387405698431</v>
      </c>
      <c r="AB1807" s="68">
        <v>1.120684460853453</v>
      </c>
      <c r="AC1807" s="68">
        <v>1.2886169035639039</v>
      </c>
      <c r="AD1807" s="68">
        <v>1.520450440616135</v>
      </c>
      <c r="AE1807" s="68">
        <v>0.75168421119481599</v>
      </c>
      <c r="AF1807" s="68">
        <v>0.30257819617461512</v>
      </c>
      <c r="AG1807" s="68">
        <v>0.29979759447129473</v>
      </c>
      <c r="AH1807" s="68" t="s">
        <v>491</v>
      </c>
    </row>
    <row r="1808" spans="1:34" s="68" customFormat="1" ht="14.5" x14ac:dyDescent="0.35">
      <c r="A1808" s="68" t="s">
        <v>832</v>
      </c>
      <c r="B1808" s="68" t="s">
        <v>166</v>
      </c>
      <c r="C1808" s="68" t="s">
        <v>45</v>
      </c>
      <c r="D1808" s="68" t="s">
        <v>973</v>
      </c>
      <c r="E1808" s="68" t="s">
        <v>968</v>
      </c>
      <c r="F1808" s="68" t="s">
        <v>167</v>
      </c>
      <c r="G1808" s="68" t="s">
        <v>168</v>
      </c>
      <c r="H1808" s="68" t="s">
        <v>169</v>
      </c>
      <c r="I1808" s="68" t="s">
        <v>17</v>
      </c>
      <c r="J1808" s="68">
        <v>1</v>
      </c>
      <c r="K1808" s="68">
        <v>6.8680727079429099E-2</v>
      </c>
      <c r="L1808" s="68">
        <v>6.9234541474225406E-2</v>
      </c>
      <c r="M1808" s="68">
        <v>7.0004431200842099E-2</v>
      </c>
      <c r="N1808" s="68">
        <v>7.0911443072998806E-2</v>
      </c>
      <c r="O1808" s="68">
        <v>7.3319298832814697E-2</v>
      </c>
      <c r="P1808" s="68">
        <v>7.6105438799716804E-2</v>
      </c>
      <c r="Q1808" s="68">
        <v>7.8185202488147101E-2</v>
      </c>
      <c r="R1808" s="68">
        <v>8.1394999999999995E-2</v>
      </c>
      <c r="S1808" s="68">
        <v>8.9464515791207094E-2</v>
      </c>
      <c r="T1808" s="68">
        <v>9.2731118841301793E-2</v>
      </c>
      <c r="U1808" s="68">
        <v>0.103198399153574</v>
      </c>
      <c r="V1808" s="68">
        <v>0.11660727379033101</v>
      </c>
      <c r="W1808" s="68">
        <v>0.146731493910636</v>
      </c>
      <c r="X1808" s="68">
        <v>0.1752030780097</v>
      </c>
      <c r="Y1808" s="68">
        <v>0.209766980885295</v>
      </c>
      <c r="Z1808" s="68">
        <v>0.23074388211087199</v>
      </c>
      <c r="AA1808" s="68">
        <v>0.172613505842758</v>
      </c>
      <c r="AB1808" s="68">
        <v>0.18942506637540299</v>
      </c>
      <c r="AC1808" s="68">
        <v>0.27273846599919499</v>
      </c>
      <c r="AD1808" s="68">
        <v>0.360915214216182</v>
      </c>
      <c r="AE1808" s="68">
        <v>0.24437178022796899</v>
      </c>
      <c r="AF1808" s="68">
        <v>0.21236057269625799</v>
      </c>
      <c r="AG1808" s="68">
        <v>0.19460299668428599</v>
      </c>
      <c r="AH1808" s="68" t="s">
        <v>969</v>
      </c>
    </row>
    <row r="1809" spans="1:34" s="68" customFormat="1" ht="14.5" x14ac:dyDescent="0.35">
      <c r="A1809" s="68" t="s">
        <v>832</v>
      </c>
      <c r="B1809" s="68" t="s">
        <v>98</v>
      </c>
      <c r="C1809" s="68" t="s">
        <v>45</v>
      </c>
      <c r="D1809" s="68" t="s">
        <v>57</v>
      </c>
      <c r="E1809" s="68" t="s">
        <v>12</v>
      </c>
      <c r="G1809" s="68" t="s">
        <v>14</v>
      </c>
      <c r="H1809" s="68" t="s">
        <v>1451</v>
      </c>
      <c r="I1809" s="68" t="s">
        <v>18</v>
      </c>
      <c r="J1809" s="68">
        <v>298</v>
      </c>
      <c r="K1809" s="68">
        <v>2.2599796151768599E-6</v>
      </c>
      <c r="L1809" s="68">
        <v>2.35267843843969E-6</v>
      </c>
      <c r="M1809" s="68">
        <v>2.20486068923898E-6</v>
      </c>
      <c r="N1809" s="68">
        <v>2.7243677213683101E-6</v>
      </c>
      <c r="O1809" s="68">
        <v>3.00220637383057E-6</v>
      </c>
      <c r="P1809" s="68">
        <v>2.8117120056584601E-6</v>
      </c>
      <c r="Q1809" s="68">
        <v>2.6317035213692599E-6</v>
      </c>
      <c r="R1809" s="68">
        <v>2.49614989156808E-6</v>
      </c>
      <c r="S1809" s="68">
        <v>6.2856186157653594E-6</v>
      </c>
      <c r="T1809" s="68">
        <v>6.49714149167585E-6</v>
      </c>
      <c r="U1809" s="68">
        <v>7.9756476254801201E-6</v>
      </c>
      <c r="V1809" s="68">
        <v>7.5716783911778294E-6</v>
      </c>
      <c r="W1809" s="68">
        <v>5.1265608045232799E-6</v>
      </c>
      <c r="X1809" s="68">
        <v>5.7454497971744102E-6</v>
      </c>
      <c r="Y1809" s="68">
        <v>6.5942094221150398E-6</v>
      </c>
      <c r="Z1809" s="68">
        <v>7.5861313944626708E-6</v>
      </c>
      <c r="AA1809" s="68">
        <v>1.0032969418669099E-5</v>
      </c>
      <c r="AB1809" s="68">
        <v>9.8419219555806892E-6</v>
      </c>
      <c r="AC1809" s="68">
        <v>1.1316715309731099E-5</v>
      </c>
      <c r="AD1809" s="68">
        <v>1.33526921239511E-5</v>
      </c>
      <c r="AE1809" s="68">
        <v>6.6013383786794999E-6</v>
      </c>
      <c r="AF1809" s="68">
        <v>2.6572608938854199E-6</v>
      </c>
      <c r="AG1809" s="68">
        <v>2.6328414735137001E-6</v>
      </c>
      <c r="AH1809" s="68" t="s">
        <v>491</v>
      </c>
    </row>
    <row r="1810" spans="1:34" s="68" customFormat="1" ht="14.5" x14ac:dyDescent="0.35">
      <c r="A1810" s="68" t="s">
        <v>832</v>
      </c>
      <c r="B1810" s="68" t="s">
        <v>98</v>
      </c>
      <c r="C1810" s="68" t="s">
        <v>45</v>
      </c>
      <c r="D1810" s="68" t="s">
        <v>57</v>
      </c>
      <c r="E1810" s="68" t="s">
        <v>12</v>
      </c>
      <c r="G1810" s="68" t="s">
        <v>14</v>
      </c>
      <c r="H1810" s="68" t="s">
        <v>1452</v>
      </c>
      <c r="I1810" s="68" t="s">
        <v>18</v>
      </c>
      <c r="J1810" s="68">
        <v>298</v>
      </c>
      <c r="K1810" s="68">
        <v>2.0339816536591738E-5</v>
      </c>
      <c r="L1810" s="68">
        <v>2.1174105945957208E-5</v>
      </c>
      <c r="M1810" s="68">
        <v>1.984374620315082E-5</v>
      </c>
      <c r="N1810" s="68">
        <v>2.4519309492314789E-5</v>
      </c>
      <c r="O1810" s="68">
        <v>2.7019857364475131E-5</v>
      </c>
      <c r="P1810" s="68">
        <v>2.530540805092614E-5</v>
      </c>
      <c r="Q1810" s="68">
        <v>2.3685331692323342E-5</v>
      </c>
      <c r="R1810" s="68">
        <v>2.2465349024112721E-5</v>
      </c>
      <c r="S1810" s="68">
        <v>5.657056754188823E-5</v>
      </c>
      <c r="T1810" s="68">
        <v>5.8474273425082647E-5</v>
      </c>
      <c r="U1810" s="68">
        <v>7.1780828629321077E-5</v>
      </c>
      <c r="V1810" s="68">
        <v>6.8145105520600469E-5</v>
      </c>
      <c r="W1810" s="68">
        <v>4.6139047240709513E-5</v>
      </c>
      <c r="X1810" s="68">
        <v>5.1709048174569689E-5</v>
      </c>
      <c r="Y1810" s="68">
        <v>5.9347884799035362E-5</v>
      </c>
      <c r="Z1810" s="68">
        <v>6.8275182550164024E-5</v>
      </c>
      <c r="AA1810" s="68">
        <v>9.0296724768021902E-5</v>
      </c>
      <c r="AB1810" s="68">
        <v>8.8577297600226203E-5</v>
      </c>
      <c r="AC1810" s="68">
        <v>1.0185043778757991E-4</v>
      </c>
      <c r="AD1810" s="68">
        <v>1.201742291155599E-4</v>
      </c>
      <c r="AE1810" s="68">
        <v>5.9412045408115493E-5</v>
      </c>
      <c r="AF1810" s="68">
        <v>2.3915348044968778E-5</v>
      </c>
      <c r="AG1810" s="68">
        <v>2.36955732616233E-5</v>
      </c>
      <c r="AH1810" s="68" t="s">
        <v>491</v>
      </c>
    </row>
    <row r="1811" spans="1:34" s="68" customFormat="1" ht="14.5" x14ac:dyDescent="0.35">
      <c r="A1811" s="68" t="s">
        <v>832</v>
      </c>
      <c r="B1811" s="68" t="s">
        <v>98</v>
      </c>
      <c r="C1811" s="68" t="s">
        <v>45</v>
      </c>
      <c r="D1811" s="68" t="s">
        <v>57</v>
      </c>
      <c r="E1811" s="68" t="s">
        <v>12</v>
      </c>
      <c r="G1811" s="68" t="s">
        <v>14</v>
      </c>
      <c r="H1811" s="68" t="s">
        <v>1453</v>
      </c>
      <c r="I1811" s="68" t="s">
        <v>18</v>
      </c>
      <c r="J1811" s="68">
        <v>298</v>
      </c>
      <c r="K1811" s="68">
        <v>2.937973499729918E-5</v>
      </c>
      <c r="L1811" s="68">
        <v>3.0584819699715972E-5</v>
      </c>
      <c r="M1811" s="68">
        <v>2.8663188960106741E-5</v>
      </c>
      <c r="N1811" s="68">
        <v>3.5416780377788033E-5</v>
      </c>
      <c r="O1811" s="68">
        <v>3.9028682859797407E-5</v>
      </c>
      <c r="P1811" s="68">
        <v>3.6552256073559979E-5</v>
      </c>
      <c r="Q1811" s="68">
        <v>3.4212145777800378E-5</v>
      </c>
      <c r="R1811" s="68">
        <v>3.2449948590385041E-5</v>
      </c>
      <c r="S1811" s="68">
        <v>8.1713042004949671E-5</v>
      </c>
      <c r="T1811" s="68">
        <v>8.4462839391786051E-5</v>
      </c>
      <c r="U1811" s="68">
        <v>1.036834191312416E-4</v>
      </c>
      <c r="V1811" s="68">
        <v>9.843181908531179E-5</v>
      </c>
      <c r="W1811" s="68">
        <v>6.6645290458802636E-5</v>
      </c>
      <c r="X1811" s="68">
        <v>7.469084736326734E-5</v>
      </c>
      <c r="Y1811" s="68">
        <v>8.5724722487495525E-5</v>
      </c>
      <c r="Z1811" s="68">
        <v>9.8619708128014721E-5</v>
      </c>
      <c r="AA1811" s="68">
        <v>1.304286024426983E-4</v>
      </c>
      <c r="AB1811" s="68">
        <v>1.2794498542254899E-4</v>
      </c>
      <c r="AC1811" s="68">
        <v>1.4711729902650429E-4</v>
      </c>
      <c r="AD1811" s="68">
        <v>1.735849976113643E-4</v>
      </c>
      <c r="AE1811" s="68">
        <v>8.5817398922833496E-5</v>
      </c>
      <c r="AF1811" s="68">
        <v>3.4544391620510462E-5</v>
      </c>
      <c r="AG1811" s="68">
        <v>3.4226939155678099E-5</v>
      </c>
      <c r="AH1811" s="68" t="s">
        <v>491</v>
      </c>
    </row>
    <row r="1812" spans="1:34" s="68" customFormat="1" ht="14.5" x14ac:dyDescent="0.35">
      <c r="A1812" s="68" t="s">
        <v>832</v>
      </c>
      <c r="B1812" s="68" t="s">
        <v>98</v>
      </c>
      <c r="C1812" s="68" t="s">
        <v>45</v>
      </c>
      <c r="D1812" s="68" t="s">
        <v>57</v>
      </c>
      <c r="E1812" s="68" t="s">
        <v>12</v>
      </c>
      <c r="G1812" s="68" t="s">
        <v>14</v>
      </c>
      <c r="H1812" s="68" t="s">
        <v>1454</v>
      </c>
      <c r="I1812" s="68" t="s">
        <v>18</v>
      </c>
      <c r="J1812" s="68">
        <v>298</v>
      </c>
      <c r="K1812" s="68">
        <v>2.937973499729918E-5</v>
      </c>
      <c r="L1812" s="68">
        <v>3.0584819699715972E-5</v>
      </c>
      <c r="M1812" s="68">
        <v>2.8663188960106741E-5</v>
      </c>
      <c r="N1812" s="68">
        <v>3.5416780377788033E-5</v>
      </c>
      <c r="O1812" s="68">
        <v>3.9028682859797407E-5</v>
      </c>
      <c r="P1812" s="68">
        <v>3.6552256073559979E-5</v>
      </c>
      <c r="Q1812" s="68">
        <v>3.4212145777800378E-5</v>
      </c>
      <c r="R1812" s="68">
        <v>3.2449948590385041E-5</v>
      </c>
      <c r="S1812" s="68">
        <v>8.1713042004949671E-5</v>
      </c>
      <c r="T1812" s="68">
        <v>8.4462839391786051E-5</v>
      </c>
      <c r="U1812" s="68">
        <v>1.036834191312416E-4</v>
      </c>
      <c r="V1812" s="68">
        <v>9.843181908531179E-5</v>
      </c>
      <c r="W1812" s="68">
        <v>6.6645290458802636E-5</v>
      </c>
      <c r="X1812" s="68">
        <v>7.469084736326734E-5</v>
      </c>
      <c r="Y1812" s="68">
        <v>8.5724722487495525E-5</v>
      </c>
      <c r="Z1812" s="68">
        <v>9.8619708128014721E-5</v>
      </c>
      <c r="AA1812" s="68">
        <v>1.304286024426983E-4</v>
      </c>
      <c r="AB1812" s="68">
        <v>1.2794498542254899E-4</v>
      </c>
      <c r="AC1812" s="68">
        <v>1.4711729902650429E-4</v>
      </c>
      <c r="AD1812" s="68">
        <v>1.735849976113643E-4</v>
      </c>
      <c r="AE1812" s="68">
        <v>8.5817398922833496E-5</v>
      </c>
      <c r="AF1812" s="68">
        <v>3.4544391620510462E-5</v>
      </c>
      <c r="AG1812" s="68">
        <v>3.4226939155678099E-5</v>
      </c>
      <c r="AH1812" s="68" t="s">
        <v>491</v>
      </c>
    </row>
    <row r="1813" spans="1:34" s="68" customFormat="1" ht="14.5" x14ac:dyDescent="0.35">
      <c r="A1813" s="68" t="s">
        <v>832</v>
      </c>
      <c r="B1813" s="68" t="s">
        <v>98</v>
      </c>
      <c r="C1813" s="68" t="s">
        <v>45</v>
      </c>
      <c r="D1813" s="68" t="s">
        <v>57</v>
      </c>
      <c r="E1813" s="68" t="s">
        <v>12</v>
      </c>
      <c r="G1813" s="68" t="s">
        <v>14</v>
      </c>
      <c r="H1813" s="68" t="s">
        <v>1455</v>
      </c>
      <c r="I1813" s="68" t="s">
        <v>18</v>
      </c>
      <c r="J1813" s="68">
        <v>298</v>
      </c>
      <c r="K1813" s="68">
        <v>1.44638695371319E-4</v>
      </c>
      <c r="L1813" s="68">
        <v>1.5057142006014019E-4</v>
      </c>
      <c r="M1813" s="68">
        <v>1.411110841112947E-4</v>
      </c>
      <c r="N1813" s="68">
        <v>1.7435953416757179E-4</v>
      </c>
      <c r="O1813" s="68">
        <v>1.9214120792515651E-4</v>
      </c>
      <c r="P1813" s="68">
        <v>1.7994956836214139E-4</v>
      </c>
      <c r="Q1813" s="68">
        <v>1.6842902536763269E-4</v>
      </c>
      <c r="R1813" s="68">
        <v>1.5975359306035709E-4</v>
      </c>
      <c r="S1813" s="68">
        <v>4.02279591408983E-4</v>
      </c>
      <c r="T1813" s="68">
        <v>4.158170554672544E-4</v>
      </c>
      <c r="U1813" s="68">
        <v>5.1044144803072769E-4</v>
      </c>
      <c r="V1813" s="68">
        <v>4.8458741703538108E-4</v>
      </c>
      <c r="W1813" s="68">
        <v>3.2809989148948991E-4</v>
      </c>
      <c r="X1813" s="68">
        <v>3.6770878701916231E-4</v>
      </c>
      <c r="Y1813" s="68">
        <v>4.2202940301536249E-4</v>
      </c>
      <c r="Z1813" s="68">
        <v>4.8551240924561088E-4</v>
      </c>
      <c r="AA1813" s="68">
        <v>6.4211004279482247E-4</v>
      </c>
      <c r="AB1813" s="68">
        <v>6.2988300515716411E-4</v>
      </c>
      <c r="AC1813" s="68">
        <v>7.2426977982279037E-4</v>
      </c>
      <c r="AD1813" s="68">
        <v>8.5457229593287039E-4</v>
      </c>
      <c r="AE1813" s="68">
        <v>4.2248565623548799E-4</v>
      </c>
      <c r="AF1813" s="68">
        <v>1.700646972086669E-4</v>
      </c>
      <c r="AG1813" s="68">
        <v>1.685018543048768E-4</v>
      </c>
      <c r="AH1813" s="68" t="s">
        <v>491</v>
      </c>
    </row>
    <row r="1814" spans="1:34" s="68" customFormat="1" ht="14.5" x14ac:dyDescent="0.35">
      <c r="A1814" s="68" t="s">
        <v>832</v>
      </c>
      <c r="B1814" s="68" t="s">
        <v>166</v>
      </c>
      <c r="C1814" s="68" t="s">
        <v>45</v>
      </c>
      <c r="D1814" s="68" t="s">
        <v>973</v>
      </c>
      <c r="E1814" s="68" t="s">
        <v>964</v>
      </c>
      <c r="F1814" s="68" t="s">
        <v>167</v>
      </c>
      <c r="G1814" s="68" t="s">
        <v>168</v>
      </c>
      <c r="H1814" s="68" t="s">
        <v>169</v>
      </c>
      <c r="I1814" s="68" t="s">
        <v>16</v>
      </c>
      <c r="J1814" s="68">
        <v>25</v>
      </c>
      <c r="K1814" s="68">
        <v>8.9205585539684301E-2</v>
      </c>
      <c r="L1814" s="68">
        <v>9.1471871894912002E-2</v>
      </c>
      <c r="M1814" s="68">
        <v>9.2440979630506001E-2</v>
      </c>
      <c r="N1814" s="68">
        <v>9.4308169597970698E-2</v>
      </c>
      <c r="O1814" s="68">
        <v>9.6498340587239703E-2</v>
      </c>
      <c r="P1814" s="68">
        <v>9.4758015745236096E-2</v>
      </c>
      <c r="Q1814" s="68">
        <v>0.10137901165926901</v>
      </c>
      <c r="R1814" s="68">
        <v>0.10363769612222</v>
      </c>
      <c r="S1814" s="68">
        <v>0.10789244899179801</v>
      </c>
      <c r="T1814" s="68">
        <v>0.10763407009916599</v>
      </c>
      <c r="U1814" s="68">
        <v>0.10616910020430401</v>
      </c>
      <c r="V1814" s="68">
        <v>0.108319514458706</v>
      </c>
      <c r="W1814" s="68">
        <v>0.10592125864877799</v>
      </c>
      <c r="X1814" s="68">
        <v>0.11300131083385501</v>
      </c>
      <c r="Y1814" s="68">
        <v>0.11413829487864099</v>
      </c>
      <c r="Z1814" s="68">
        <v>0.113099043393753</v>
      </c>
      <c r="AA1814" s="68">
        <v>0.103800422639555</v>
      </c>
      <c r="AB1814" s="68">
        <v>0.112586683984341</v>
      </c>
      <c r="AC1814" s="68">
        <v>0.113695420641689</v>
      </c>
      <c r="AD1814" s="68">
        <v>0.107995321751057</v>
      </c>
      <c r="AE1814" s="68">
        <v>0.10411351802206401</v>
      </c>
      <c r="AF1814" s="68">
        <v>9.7797589874590696E-2</v>
      </c>
      <c r="AG1814" s="68">
        <v>8.9756622618055698E-2</v>
      </c>
      <c r="AH1814" s="68" t="s">
        <v>965</v>
      </c>
    </row>
    <row r="1815" spans="1:34" s="68" customFormat="1" ht="14.5" x14ac:dyDescent="0.35">
      <c r="A1815" s="68" t="s">
        <v>832</v>
      </c>
      <c r="B1815" s="68" t="s">
        <v>166</v>
      </c>
      <c r="C1815" s="68" t="s">
        <v>45</v>
      </c>
      <c r="D1815" s="68" t="s">
        <v>973</v>
      </c>
      <c r="E1815" s="68" t="s">
        <v>964</v>
      </c>
      <c r="F1815" s="68" t="s">
        <v>167</v>
      </c>
      <c r="G1815" s="68" t="s">
        <v>168</v>
      </c>
      <c r="H1815" s="68" t="s">
        <v>169</v>
      </c>
      <c r="I1815" s="68" t="s">
        <v>17</v>
      </c>
      <c r="J1815" s="68">
        <v>1</v>
      </c>
      <c r="K1815" s="68">
        <v>3.4848750271889199E-4</v>
      </c>
      <c r="L1815" s="68">
        <v>3.5129756900123001E-4</v>
      </c>
      <c r="M1815" s="68">
        <v>3.5520400621595703E-4</v>
      </c>
      <c r="N1815" s="68">
        <v>3.5980620417898498E-4</v>
      </c>
      <c r="O1815" s="68">
        <v>3.7202371666505897E-4</v>
      </c>
      <c r="P1815" s="68">
        <v>3.8616065144398299E-4</v>
      </c>
      <c r="Q1815" s="68">
        <v>3.96713417625219E-4</v>
      </c>
      <c r="R1815" s="68">
        <v>4.1300000000000001E-4</v>
      </c>
      <c r="S1815" s="68">
        <v>4.5394489860272198E-4</v>
      </c>
      <c r="T1815" s="68">
        <v>4.7051971351382298E-4</v>
      </c>
      <c r="U1815" s="68">
        <v>5.2363092143775398E-4</v>
      </c>
      <c r="V1815" s="68">
        <v>5.9166784293146902E-4</v>
      </c>
      <c r="W1815" s="68">
        <v>7.4451879089738502E-4</v>
      </c>
      <c r="X1815" s="68">
        <v>8.8898422775362303E-4</v>
      </c>
      <c r="Y1815" s="68">
        <v>1.06436222256437E-3</v>
      </c>
      <c r="Z1815" s="68">
        <v>1.1707994755426E-3</v>
      </c>
      <c r="AA1815" s="68">
        <v>8.7584468226622005E-4</v>
      </c>
      <c r="AB1815" s="68">
        <v>9.6114690598982002E-4</v>
      </c>
      <c r="AC1815" s="68">
        <v>1.3838809073980899E-3</v>
      </c>
      <c r="AD1815" s="68">
        <v>1.8312916453256699E-3</v>
      </c>
      <c r="AE1815" s="68">
        <v>1.2399477269384E-3</v>
      </c>
      <c r="AF1815" s="68">
        <v>1.07752216381294E-3</v>
      </c>
      <c r="AG1815" s="68">
        <v>9.8741983697536598E-4</v>
      </c>
      <c r="AH1815" s="68" t="s">
        <v>965</v>
      </c>
    </row>
    <row r="1816" spans="1:34" s="68" customFormat="1" ht="14.5" x14ac:dyDescent="0.35">
      <c r="A1816" s="68" t="s">
        <v>832</v>
      </c>
      <c r="B1816" s="68" t="s">
        <v>307</v>
      </c>
      <c r="C1816" s="68" t="s">
        <v>45</v>
      </c>
      <c r="D1816" s="68" t="s">
        <v>973</v>
      </c>
      <c r="E1816" s="68" t="s">
        <v>298</v>
      </c>
      <c r="F1816" s="68" t="s">
        <v>167</v>
      </c>
      <c r="G1816" s="68" t="s">
        <v>168</v>
      </c>
      <c r="H1816" s="68" t="s">
        <v>169</v>
      </c>
      <c r="I1816" s="68" t="s">
        <v>16</v>
      </c>
      <c r="J1816" s="68">
        <v>25</v>
      </c>
      <c r="K1816" s="68">
        <v>1.6279513487999999E-4</v>
      </c>
      <c r="L1816" s="68">
        <v>1.5497742959999999E-4</v>
      </c>
      <c r="M1816" s="68">
        <v>1.34434742284569E-4</v>
      </c>
      <c r="N1816" s="68">
        <v>1.2764598839999999E-4</v>
      </c>
      <c r="O1816" s="68">
        <v>1.2296164730501001E-4</v>
      </c>
      <c r="P1816" s="68">
        <v>1.09703430238076E-4</v>
      </c>
      <c r="Q1816" s="68">
        <v>1.11714692638076E-4</v>
      </c>
      <c r="R1816" s="68">
        <v>1.16981756173948E-4</v>
      </c>
      <c r="S1816" s="68">
        <v>1.11334622265933E-4</v>
      </c>
      <c r="T1816" s="68">
        <v>1.2195502657394801E-4</v>
      </c>
      <c r="U1816" s="68">
        <v>1.23615223587289E-4</v>
      </c>
      <c r="V1816" s="68">
        <v>1.02144626003583E-2</v>
      </c>
      <c r="W1816" s="68">
        <v>1.01092986877547E-2</v>
      </c>
      <c r="X1816" s="68">
        <v>2.63702992132825E-4</v>
      </c>
      <c r="Y1816" s="68">
        <v>9.8566557140842993E-3</v>
      </c>
      <c r="Z1816" s="68">
        <v>9.71885196025663E-3</v>
      </c>
      <c r="AA1816" s="68">
        <v>9.6051193311797196E-3</v>
      </c>
      <c r="AB1816" s="68">
        <v>9.4624567961476194E-3</v>
      </c>
      <c r="AC1816" s="68">
        <v>9.3384763982871603E-3</v>
      </c>
      <c r="AD1816" s="68">
        <v>9.2174070094610296E-3</v>
      </c>
      <c r="AE1816" s="68">
        <v>9.2790085212347204E-3</v>
      </c>
      <c r="AF1816" s="68">
        <v>9.4994513535990605E-3</v>
      </c>
      <c r="AG1816" s="68">
        <v>9.5116727119011792E-3</v>
      </c>
      <c r="AH1816" s="68" t="s">
        <v>711</v>
      </c>
    </row>
    <row r="1817" spans="1:34" s="68" customFormat="1" ht="14.5" x14ac:dyDescent="0.35">
      <c r="A1817" s="68" t="s">
        <v>832</v>
      </c>
      <c r="B1817" s="68" t="s">
        <v>166</v>
      </c>
      <c r="C1817" s="68" t="s">
        <v>45</v>
      </c>
      <c r="D1817" s="68" t="s">
        <v>173</v>
      </c>
      <c r="E1817" s="68" t="s">
        <v>172</v>
      </c>
      <c r="F1817" s="68" t="s">
        <v>167</v>
      </c>
      <c r="G1817" s="68" t="s">
        <v>168</v>
      </c>
      <c r="H1817" s="68" t="s">
        <v>169</v>
      </c>
      <c r="I1817" s="68" t="s">
        <v>16</v>
      </c>
      <c r="J1817" s="68">
        <v>25</v>
      </c>
      <c r="K1817" s="68">
        <v>4.1424740102521899E-3</v>
      </c>
      <c r="L1817" s="68">
        <v>3.9684529583999999E-3</v>
      </c>
      <c r="M1817" s="68">
        <v>3.0144083352704899E-3</v>
      </c>
      <c r="N1817" s="68">
        <v>2.7326969964152699E-3</v>
      </c>
      <c r="O1817" s="68">
        <v>1.1585053399754801E-3</v>
      </c>
      <c r="P1817" s="68">
        <v>5.6550672299410399E-3</v>
      </c>
      <c r="Q1817" s="68">
        <v>5.7426089618251002E-3</v>
      </c>
      <c r="R1817" s="68">
        <v>2.9587035338635801E-3</v>
      </c>
      <c r="S1817" s="68">
        <v>3.4923535659026799E-3</v>
      </c>
      <c r="T1817" s="68">
        <v>2.7669857770927799E-3</v>
      </c>
      <c r="U1817" s="68">
        <v>1.0518998671260201E-3</v>
      </c>
      <c r="V1817" s="68">
        <v>1.1221056215374001E-3</v>
      </c>
      <c r="W1817" s="68">
        <v>1.18566230954762E-3</v>
      </c>
      <c r="X1817" s="68">
        <v>1.16377874116718E-3</v>
      </c>
      <c r="Y1817" s="68">
        <v>1.3847349593061301E-3</v>
      </c>
      <c r="Z1817" s="68">
        <v>1.35035857467812E-3</v>
      </c>
      <c r="AA1817" s="68">
        <v>5.3615228741573902E-3</v>
      </c>
      <c r="AB1817" s="68">
        <v>5.4308663818436204E-3</v>
      </c>
      <c r="AC1817" s="68">
        <v>1.47199844856638E-3</v>
      </c>
      <c r="AD1817" s="68">
        <v>2.24478956893461E-3</v>
      </c>
      <c r="AE1817" s="68">
        <v>2.2628559483734898E-3</v>
      </c>
      <c r="AF1817" s="68">
        <v>4.7400445370951302E-3</v>
      </c>
      <c r="AG1817" s="68">
        <v>3.9619314629319299E-3</v>
      </c>
      <c r="AH1817" s="68" t="s">
        <v>578</v>
      </c>
    </row>
    <row r="1818" spans="1:34" s="68" customFormat="1" ht="14.5" x14ac:dyDescent="0.35">
      <c r="A1818" s="68" t="s">
        <v>832</v>
      </c>
      <c r="B1818" s="68" t="s">
        <v>166</v>
      </c>
      <c r="C1818" s="68" t="s">
        <v>45</v>
      </c>
      <c r="D1818" s="68" t="s">
        <v>173</v>
      </c>
      <c r="E1818" s="68" t="s">
        <v>170</v>
      </c>
      <c r="F1818" s="68" t="s">
        <v>167</v>
      </c>
      <c r="G1818" s="68" t="s">
        <v>168</v>
      </c>
      <c r="H1818" s="68" t="s">
        <v>169</v>
      </c>
      <c r="I1818" s="68" t="s">
        <v>16</v>
      </c>
      <c r="J1818" s="68">
        <v>25</v>
      </c>
      <c r="K1818" s="68">
        <v>8.1542092329135105E-3</v>
      </c>
      <c r="L1818" s="68">
        <v>5.0072392488430296E-3</v>
      </c>
      <c r="M1818" s="68">
        <v>2.4299741654616601E-3</v>
      </c>
      <c r="N1818" s="68">
        <v>2.3724161359048698E-3</v>
      </c>
      <c r="O1818" s="68">
        <v>2.4429437324733302E-3</v>
      </c>
      <c r="P1818" s="68">
        <v>2.5141971099766399E-3</v>
      </c>
      <c r="Q1818" s="68">
        <v>2.4373134315357299E-3</v>
      </c>
      <c r="R1818" s="68">
        <v>2.4241094599511299E-3</v>
      </c>
      <c r="S1818" s="68">
        <v>3.3236116399609399E-3</v>
      </c>
      <c r="T1818" s="68">
        <v>2.4876527156313601E-3</v>
      </c>
      <c r="U1818" s="68">
        <v>1.4626516641865399E-3</v>
      </c>
      <c r="V1818" s="68">
        <v>1.57150012293689E-3</v>
      </c>
      <c r="W1818" s="68">
        <v>2.21802252614793E-3</v>
      </c>
      <c r="X1818" s="68">
        <v>2.0474888269484599E-3</v>
      </c>
      <c r="Y1818" s="68">
        <v>2.1346363646878902E-3</v>
      </c>
      <c r="Z1818" s="68">
        <v>2.2351706987271498E-3</v>
      </c>
      <c r="AA1818" s="68">
        <v>8.6657918416497594E-3</v>
      </c>
      <c r="AB1818" s="68">
        <v>5.74475077168159E-3</v>
      </c>
      <c r="AC1818" s="68">
        <v>2.5350344895390298E-3</v>
      </c>
      <c r="AD1818" s="68">
        <v>2.4655760509617302E-3</v>
      </c>
      <c r="AE1818" s="68">
        <v>2.2205716364912102E-3</v>
      </c>
      <c r="AF1818" s="68">
        <v>2.5732760176080801E-3</v>
      </c>
      <c r="AG1818" s="68">
        <v>2.4304314953626999E-3</v>
      </c>
      <c r="AH1818" s="68" t="s">
        <v>579</v>
      </c>
    </row>
    <row r="1819" spans="1:34" s="68" customFormat="1" ht="14.5" x14ac:dyDescent="0.35">
      <c r="A1819" s="68" t="s">
        <v>832</v>
      </c>
      <c r="B1819" s="68" t="s">
        <v>307</v>
      </c>
      <c r="C1819" s="68" t="s">
        <v>45</v>
      </c>
      <c r="D1819" s="68" t="s">
        <v>173</v>
      </c>
      <c r="E1819" s="68" t="s">
        <v>298</v>
      </c>
      <c r="F1819" s="68" t="s">
        <v>167</v>
      </c>
      <c r="G1819" s="68" t="s">
        <v>168</v>
      </c>
      <c r="H1819" s="68" t="s">
        <v>169</v>
      </c>
      <c r="I1819" s="68" t="s">
        <v>16</v>
      </c>
      <c r="J1819" s="68">
        <v>25</v>
      </c>
      <c r="K1819" s="68">
        <v>5.5103781600000002E-6</v>
      </c>
      <c r="L1819" s="68">
        <v>3.0255119999999998E-7</v>
      </c>
      <c r="M1819" s="68">
        <v>7.7892532199999994E-6</v>
      </c>
      <c r="N1819" s="68">
        <v>1.1287030859999999E-5</v>
      </c>
      <c r="O1819" s="68">
        <v>1.1287030859999999E-5</v>
      </c>
      <c r="P1819" s="68">
        <v>3.79571307962264E-6</v>
      </c>
      <c r="Q1819" s="68">
        <v>4.1367291792452802E-6</v>
      </c>
      <c r="R1819" s="68">
        <v>6.6025448999999997E-6</v>
      </c>
      <c r="S1819" s="68">
        <v>6.4690277399999996E-6</v>
      </c>
      <c r="T1819" s="68">
        <v>4.1256348079245302E-6</v>
      </c>
      <c r="U1819" s="68">
        <v>5.5557139584905695E-7</v>
      </c>
      <c r="V1819" s="68">
        <v>4.3655578981132099E-7</v>
      </c>
      <c r="W1819" s="68">
        <v>4.6737348792452802E-7</v>
      </c>
      <c r="X1819" s="68">
        <v>5.0161015800000004E-6</v>
      </c>
      <c r="Y1819" s="68">
        <v>4.23061630570908E-6</v>
      </c>
      <c r="Z1819" s="68">
        <v>1.08435549695508E-5</v>
      </c>
      <c r="AA1819" s="68">
        <v>1.3030921531009399E-7</v>
      </c>
      <c r="AB1819" s="68">
        <v>3.0911190898643999E-7</v>
      </c>
      <c r="AC1819" s="68">
        <v>2.1255052303044001E-7</v>
      </c>
      <c r="AD1819" s="68">
        <v>1.2871399217444201E-7</v>
      </c>
      <c r="AE1819" s="68">
        <v>8.1096634152081494E-8</v>
      </c>
      <c r="AF1819" s="68">
        <v>1.1239216120402E-6</v>
      </c>
      <c r="AG1819" s="68">
        <v>1.2894649061692099E-6</v>
      </c>
      <c r="AH1819" s="68" t="s">
        <v>712</v>
      </c>
    </row>
    <row r="1820" spans="1:34" s="68" customFormat="1" ht="14.5" x14ac:dyDescent="0.35">
      <c r="A1820" s="68" t="s">
        <v>832</v>
      </c>
      <c r="B1820" s="68" t="s">
        <v>174</v>
      </c>
      <c r="C1820" s="68" t="s">
        <v>45</v>
      </c>
      <c r="D1820" s="68" t="s">
        <v>881</v>
      </c>
      <c r="E1820" s="68" t="s">
        <v>12</v>
      </c>
      <c r="G1820" s="68" t="s">
        <v>398</v>
      </c>
      <c r="H1820" s="68" t="s">
        <v>169</v>
      </c>
      <c r="I1820" s="68" t="s">
        <v>17</v>
      </c>
      <c r="J1820" s="68">
        <v>1</v>
      </c>
      <c r="K1820" s="68">
        <v>0.29421577619</v>
      </c>
      <c r="L1820" s="68">
        <v>0.30089728216</v>
      </c>
      <c r="M1820" s="68">
        <v>0.30291881378000002</v>
      </c>
      <c r="N1820" s="68">
        <v>0.30913823822999997</v>
      </c>
      <c r="O1820" s="68">
        <v>0.30050455662999997</v>
      </c>
      <c r="P1820" s="68">
        <v>0.31049203866000002</v>
      </c>
      <c r="Q1820" s="68">
        <v>0.31767510173000002</v>
      </c>
      <c r="R1820" s="68">
        <v>0.31475286848</v>
      </c>
      <c r="S1820" s="68">
        <v>0.31057857893000002</v>
      </c>
      <c r="T1820" s="68">
        <v>0.28838859425000002</v>
      </c>
      <c r="U1820" s="68">
        <v>0.36482694625000001</v>
      </c>
      <c r="V1820" s="68">
        <v>0.28673749474399401</v>
      </c>
      <c r="W1820" s="68">
        <v>0.30977457701724198</v>
      </c>
      <c r="X1820" s="68">
        <v>0.30728208911914301</v>
      </c>
      <c r="Y1820" s="68">
        <v>0.27523724999999999</v>
      </c>
      <c r="Z1820" s="68">
        <v>0.24071672703397901</v>
      </c>
      <c r="AA1820" s="68">
        <v>0.22054455841134701</v>
      </c>
      <c r="AB1820" s="68">
        <v>0.194802334880016</v>
      </c>
      <c r="AC1820" s="68">
        <v>0.167293817573651</v>
      </c>
      <c r="AD1820" s="68">
        <v>0.15211867054370601</v>
      </c>
      <c r="AE1820" s="68">
        <v>0.148016085364157</v>
      </c>
      <c r="AF1820" s="68">
        <v>0.15883678393268599</v>
      </c>
      <c r="AG1820" s="68">
        <v>0.151918101849467</v>
      </c>
      <c r="AH1820" s="68" t="s">
        <v>589</v>
      </c>
    </row>
    <row r="1821" spans="1:34" s="68" customFormat="1" ht="14.5" x14ac:dyDescent="0.35">
      <c r="A1821" s="68" t="s">
        <v>832</v>
      </c>
      <c r="B1821" s="68" t="s">
        <v>584</v>
      </c>
      <c r="C1821" s="68" t="s">
        <v>45</v>
      </c>
      <c r="D1821" s="68" t="s">
        <v>881</v>
      </c>
      <c r="E1821" s="68" t="s">
        <v>12</v>
      </c>
      <c r="G1821" s="68" t="s">
        <v>585</v>
      </c>
      <c r="H1821" s="68" t="s">
        <v>169</v>
      </c>
      <c r="I1821" s="68" t="s">
        <v>16</v>
      </c>
      <c r="J1821" s="68">
        <v>25</v>
      </c>
      <c r="K1821" s="68">
        <v>1.9936028709249998E-3</v>
      </c>
      <c r="L1821" s="68">
        <v>2.03887668205E-3</v>
      </c>
      <c r="M1821" s="68">
        <v>2.052574558075E-3</v>
      </c>
      <c r="N1821" s="68">
        <v>2.0947173099E-3</v>
      </c>
      <c r="O1821" s="68">
        <v>2.0362155781750001E-3</v>
      </c>
      <c r="P1821" s="68">
        <v>2.1038906467500001E-3</v>
      </c>
      <c r="Q1821" s="68">
        <v>2.1525630033250001E-3</v>
      </c>
      <c r="R1821" s="68">
        <v>2.1327619828750001E-3</v>
      </c>
      <c r="S1821" s="68">
        <v>2.1044770427250002E-3</v>
      </c>
      <c r="T1821" s="68">
        <v>1.9541179500000001E-3</v>
      </c>
      <c r="U1821" s="68">
        <v>6.8794644999999998E-4</v>
      </c>
      <c r="V1821" s="68">
        <v>7.7368853810000004E-3</v>
      </c>
      <c r="W1821" s="68">
        <v>6.1441429060018898E-3</v>
      </c>
      <c r="X1821" s="68">
        <v>7.0314235958326204E-3</v>
      </c>
      <c r="Y1821" s="68">
        <v>6.4854299010214398E-3</v>
      </c>
      <c r="Z1821" s="68">
        <v>5.1537490505808104E-3</v>
      </c>
      <c r="AA1821" s="68">
        <v>4.9210634012003896E-3</v>
      </c>
      <c r="AB1821" s="68">
        <v>3.6653333859826402E-3</v>
      </c>
      <c r="AC1821" s="68">
        <v>3.89606513981706E-3</v>
      </c>
      <c r="AD1821" s="68">
        <v>6.5846733105382402E-3</v>
      </c>
      <c r="AE1821" s="68">
        <v>5.9049067980243902E-3</v>
      </c>
      <c r="AF1821" s="68">
        <v>5.1165794329009404E-3</v>
      </c>
      <c r="AG1821" s="68">
        <v>5.20603068895353E-3</v>
      </c>
      <c r="AH1821" s="68" t="s">
        <v>586</v>
      </c>
    </row>
    <row r="1822" spans="1:34" s="68" customFormat="1" ht="14.5" x14ac:dyDescent="0.35">
      <c r="A1822" s="68" t="s">
        <v>832</v>
      </c>
      <c r="B1822" s="68" t="s">
        <v>584</v>
      </c>
      <c r="C1822" s="68" t="s">
        <v>45</v>
      </c>
      <c r="D1822" s="68" t="s">
        <v>881</v>
      </c>
      <c r="E1822" s="68" t="s">
        <v>12</v>
      </c>
      <c r="G1822" s="68" t="s">
        <v>585</v>
      </c>
      <c r="H1822" s="68" t="s">
        <v>169</v>
      </c>
      <c r="I1822" s="68" t="s">
        <v>17</v>
      </c>
      <c r="J1822" s="68">
        <v>1</v>
      </c>
      <c r="K1822" s="68">
        <v>4.9612937211999997E-2</v>
      </c>
      <c r="L1822" s="68">
        <v>5.0739624368000003E-2</v>
      </c>
      <c r="M1822" s="68">
        <v>5.1080510645999999E-2</v>
      </c>
      <c r="N1822" s="68">
        <v>5.2129278047000002E-2</v>
      </c>
      <c r="O1822" s="68">
        <v>5.0673399954999997E-2</v>
      </c>
      <c r="P1822" s="68">
        <v>5.2357566334000002E-2</v>
      </c>
      <c r="Q1822" s="68">
        <v>5.3568829924E-2</v>
      </c>
      <c r="R1822" s="68">
        <v>5.3076060377000002E-2</v>
      </c>
      <c r="S1822" s="68">
        <v>5.2372159424000003E-2</v>
      </c>
      <c r="T1822" s="68">
        <v>4.8630312772999999E-2</v>
      </c>
      <c r="U1822" s="68">
        <v>5.3782854694000001E-2</v>
      </c>
      <c r="V1822" s="68">
        <v>0.11509777426987799</v>
      </c>
      <c r="W1822" s="68">
        <v>0.113662622315124</v>
      </c>
      <c r="X1822" s="68">
        <v>0.11766239712483099</v>
      </c>
      <c r="Y1822" s="68">
        <v>0.114249378399907</v>
      </c>
      <c r="Z1822" s="68">
        <v>0.110915607838403</v>
      </c>
      <c r="AA1822" s="68">
        <v>0.10201488606503401</v>
      </c>
      <c r="AB1822" s="68">
        <v>8.2738702541471296E-2</v>
      </c>
      <c r="AC1822" s="68">
        <v>8.9381654330269303E-2</v>
      </c>
      <c r="AD1822" s="68">
        <v>0.126588280851826</v>
      </c>
      <c r="AE1822" s="68">
        <v>0.108714878906888</v>
      </c>
      <c r="AF1822" s="68">
        <v>0.101333743463349</v>
      </c>
      <c r="AG1822" s="68">
        <v>0.10230767592352601</v>
      </c>
      <c r="AH1822" s="68" t="s">
        <v>586</v>
      </c>
    </row>
    <row r="1823" spans="1:34" s="68" customFormat="1" ht="14.5" x14ac:dyDescent="0.35">
      <c r="A1823" s="68" t="s">
        <v>832</v>
      </c>
      <c r="B1823" s="68" t="s">
        <v>584</v>
      </c>
      <c r="C1823" s="68" t="s">
        <v>45</v>
      </c>
      <c r="D1823" s="68" t="s">
        <v>881</v>
      </c>
      <c r="E1823" s="68" t="s">
        <v>12</v>
      </c>
      <c r="G1823" s="68" t="s">
        <v>585</v>
      </c>
      <c r="H1823" s="68" t="s">
        <v>169</v>
      </c>
      <c r="I1823" s="68" t="s">
        <v>18</v>
      </c>
      <c r="J1823" s="68">
        <v>298</v>
      </c>
      <c r="K1823" s="68">
        <v>4.9644613493539996E-3</v>
      </c>
      <c r="L1823" s="68">
        <v>5.0772020002900001E-3</v>
      </c>
      <c r="M1823" s="68">
        <v>5.1113123926820004E-3</v>
      </c>
      <c r="N1823" s="68">
        <v>5.216256093244E-3</v>
      </c>
      <c r="O1823" s="68">
        <v>5.0705753307819998E-3</v>
      </c>
      <c r="P1823" s="68">
        <v>5.2390994975059996E-3</v>
      </c>
      <c r="Q1823" s="68">
        <v>5.3603031916940004E-3</v>
      </c>
      <c r="R1823" s="68">
        <v>5.3109947751640001E-3</v>
      </c>
      <c r="S1823" s="68">
        <v>5.2405597380339999E-3</v>
      </c>
      <c r="T1823" s="68">
        <v>4.8661361680000003E-3</v>
      </c>
      <c r="U1823" s="68">
        <v>9.6588057999999997E-4</v>
      </c>
      <c r="V1823" s="68">
        <v>3.3596919418340003E-4</v>
      </c>
      <c r="W1823" s="68">
        <v>3.0338320283163398E-4</v>
      </c>
      <c r="X1823" s="68">
        <v>3.1663313084789998E-4</v>
      </c>
      <c r="Y1823" s="68">
        <v>2.8272575959421202E-4</v>
      </c>
      <c r="Z1823" s="68">
        <v>3.0307064970753702E-4</v>
      </c>
      <c r="AA1823" s="68">
        <v>2.7044398341764201E-4</v>
      </c>
      <c r="AB1823" s="68">
        <v>2.20929493467852E-4</v>
      </c>
      <c r="AC1823" s="68">
        <v>2.4561648358757801E-4</v>
      </c>
      <c r="AD1823" s="68">
        <v>3.3163396261619499E-4</v>
      </c>
      <c r="AE1823" s="68">
        <v>2.79511976486425E-4</v>
      </c>
      <c r="AF1823" s="68">
        <v>2.5622747488135498E-4</v>
      </c>
      <c r="AG1823" s="68">
        <v>2.6086436506298698E-4</v>
      </c>
      <c r="AH1823" s="68" t="s">
        <v>586</v>
      </c>
    </row>
    <row r="1824" spans="1:34" s="68" customFormat="1" ht="14.5" x14ac:dyDescent="0.35">
      <c r="A1824" s="68" t="s">
        <v>832</v>
      </c>
      <c r="B1824" s="68" t="s">
        <v>48</v>
      </c>
      <c r="C1824" s="68" t="s">
        <v>45</v>
      </c>
      <c r="D1824" s="68" t="s">
        <v>881</v>
      </c>
      <c r="E1824" s="68" t="s">
        <v>12</v>
      </c>
      <c r="G1824" s="68" t="s">
        <v>14</v>
      </c>
      <c r="H1824" s="68" t="s">
        <v>53</v>
      </c>
      <c r="I1824" s="68" t="s">
        <v>16</v>
      </c>
      <c r="J1824" s="68">
        <v>25</v>
      </c>
      <c r="V1824" s="68">
        <v>4.8749999999999999E-5</v>
      </c>
      <c r="W1824" s="68">
        <v>1.75E-6</v>
      </c>
      <c r="X1824" s="68">
        <v>1.9012647499999999E-6</v>
      </c>
      <c r="Y1824" s="68">
        <v>2.20331625E-6</v>
      </c>
      <c r="Z1824" s="68">
        <v>2.39879475E-6</v>
      </c>
      <c r="AA1824" s="68">
        <v>2.2261996045E-6</v>
      </c>
      <c r="AB1824" s="68">
        <v>2.2637975250000001E-6</v>
      </c>
      <c r="AC1824" s="68">
        <v>2.3839106700000001E-6</v>
      </c>
      <c r="AD1824" s="68">
        <v>2.9867471999999998E-6</v>
      </c>
      <c r="AE1824" s="68">
        <v>3.04758575E-6</v>
      </c>
      <c r="AF1824" s="68">
        <v>2.864094825E-6</v>
      </c>
      <c r="AG1824" s="68">
        <v>3.746239425E-6</v>
      </c>
      <c r="AH1824" s="68" t="s">
        <v>784</v>
      </c>
    </row>
    <row r="1825" spans="1:34" s="68" customFormat="1" ht="14.5" x14ac:dyDescent="0.35">
      <c r="A1825" s="68" t="s">
        <v>832</v>
      </c>
      <c r="B1825" s="68" t="s">
        <v>48</v>
      </c>
      <c r="C1825" s="68" t="s">
        <v>45</v>
      </c>
      <c r="D1825" s="68" t="s">
        <v>881</v>
      </c>
      <c r="E1825" s="68" t="s">
        <v>12</v>
      </c>
      <c r="G1825" s="68" t="s">
        <v>14</v>
      </c>
      <c r="H1825" s="68" t="s">
        <v>53</v>
      </c>
      <c r="I1825" s="68" t="s">
        <v>17</v>
      </c>
      <c r="J1825" s="68">
        <v>1</v>
      </c>
      <c r="V1825" s="68">
        <v>4.3710099999999998E-3</v>
      </c>
      <c r="W1825" s="68">
        <v>4.516E-3</v>
      </c>
      <c r="X1825" s="68">
        <v>5.1201040210289497E-3</v>
      </c>
      <c r="Y1825" s="68">
        <v>4.0087613334764899E-3</v>
      </c>
      <c r="Z1825" s="68">
        <v>6.2211144633673096E-3</v>
      </c>
      <c r="AA1825" s="68">
        <v>5.9019962185674901E-3</v>
      </c>
      <c r="AB1825" s="68">
        <v>6.0078649936584601E-3</v>
      </c>
      <c r="AC1825" s="68">
        <v>6.4400128921294599E-3</v>
      </c>
      <c r="AD1825" s="68">
        <v>7.5217981449513501E-3</v>
      </c>
      <c r="AE1825" s="68">
        <v>7.3068348442748999E-3</v>
      </c>
      <c r="AF1825" s="68">
        <v>6.9454669791010198E-3</v>
      </c>
      <c r="AG1825" s="68">
        <v>9.1230946024150102E-3</v>
      </c>
      <c r="AH1825" s="68" t="s">
        <v>784</v>
      </c>
    </row>
    <row r="1826" spans="1:34" s="68" customFormat="1" ht="14.5" x14ac:dyDescent="0.35">
      <c r="A1826" s="68" t="s">
        <v>832</v>
      </c>
      <c r="B1826" s="68" t="s">
        <v>48</v>
      </c>
      <c r="C1826" s="68" t="s">
        <v>45</v>
      </c>
      <c r="D1826" s="68" t="s">
        <v>881</v>
      </c>
      <c r="E1826" s="68" t="s">
        <v>12</v>
      </c>
      <c r="G1826" s="68" t="s">
        <v>14</v>
      </c>
      <c r="H1826" s="68" t="s">
        <v>53</v>
      </c>
      <c r="I1826" s="68" t="s">
        <v>18</v>
      </c>
      <c r="J1826" s="68">
        <v>298</v>
      </c>
      <c r="V1826" s="68">
        <v>1.16518E-4</v>
      </c>
      <c r="W1826" s="68">
        <v>2.086E-6</v>
      </c>
      <c r="X1826" s="68">
        <v>2.266307582E-6</v>
      </c>
      <c r="Y1826" s="68">
        <v>2.6263529699999998E-6</v>
      </c>
      <c r="Z1826" s="68">
        <v>2.8593627459999999E-6</v>
      </c>
      <c r="AA1826" s="68">
        <v>2.6536299285639999E-6</v>
      </c>
      <c r="AB1826" s="68">
        <v>2.6984466498000002E-6</v>
      </c>
      <c r="AC1826" s="68">
        <v>2.8416215186399998E-6</v>
      </c>
      <c r="AD1826" s="68">
        <v>3.5602026623999998E-6</v>
      </c>
      <c r="AE1826" s="68">
        <v>3.6327222139999999E-6</v>
      </c>
      <c r="AF1826" s="68">
        <v>3.4140010314000002E-6</v>
      </c>
      <c r="AG1826" s="68">
        <v>4.4655173946000001E-6</v>
      </c>
      <c r="AH1826" s="68" t="s">
        <v>784</v>
      </c>
    </row>
    <row r="1827" spans="1:34" s="68" customFormat="1" ht="14.5" x14ac:dyDescent="0.35">
      <c r="A1827" s="68" t="s">
        <v>832</v>
      </c>
      <c r="B1827" s="68" t="s">
        <v>48</v>
      </c>
      <c r="C1827" s="68" t="s">
        <v>45</v>
      </c>
      <c r="D1827" s="68" t="s">
        <v>881</v>
      </c>
      <c r="E1827" s="68" t="s">
        <v>12</v>
      </c>
      <c r="G1827" s="68" t="s">
        <v>14</v>
      </c>
      <c r="H1827" s="68" t="s">
        <v>908</v>
      </c>
      <c r="I1827" s="68" t="s">
        <v>16</v>
      </c>
      <c r="J1827" s="68">
        <v>25</v>
      </c>
      <c r="K1827" s="68">
        <v>3.7672871438707402E-10</v>
      </c>
      <c r="L1827" s="68">
        <v>1.1847733614157E-8</v>
      </c>
      <c r="M1827" s="68">
        <v>1.0540755745206399E-9</v>
      </c>
      <c r="N1827" s="68">
        <v>4.0059977755234201E-10</v>
      </c>
      <c r="O1827" s="68">
        <v>5.7108956669847897E-10</v>
      </c>
      <c r="P1827" s="68">
        <v>4.0467380505194203E-8</v>
      </c>
      <c r="Q1827" s="68">
        <v>1.5300200968694E-7</v>
      </c>
      <c r="R1827" s="68">
        <v>1.11975432617566E-7</v>
      </c>
      <c r="S1827" s="68">
        <v>1.5304473074971501E-7</v>
      </c>
      <c r="T1827" s="68">
        <v>2.0410632555316599E-8</v>
      </c>
      <c r="U1827" s="68">
        <v>2.22913633346347E-8</v>
      </c>
      <c r="V1827" s="68">
        <v>4.4713135030773102E-9</v>
      </c>
      <c r="W1827" s="68">
        <v>7.6140122204641904E-9</v>
      </c>
      <c r="X1827" s="68">
        <v>2.39756235127549E-8</v>
      </c>
      <c r="Y1827" s="68">
        <v>2.67507640832928E-8</v>
      </c>
      <c r="Z1827" s="68">
        <v>2.17838394208851E-7</v>
      </c>
      <c r="AA1827" s="68">
        <v>4.07783044289106E-7</v>
      </c>
      <c r="AB1827" s="68">
        <v>1.5689524468738199E-7</v>
      </c>
      <c r="AC1827" s="68">
        <v>2.2764461440252501E-7</v>
      </c>
      <c r="AD1827" s="68">
        <v>2.2541490592804901E-7</v>
      </c>
      <c r="AE1827" s="68">
        <v>5.19038637077044E-7</v>
      </c>
      <c r="AF1827" s="68">
        <v>3.6773592482366502E-7</v>
      </c>
      <c r="AG1827" s="68">
        <v>2.0282365250617E-7</v>
      </c>
      <c r="AH1827" s="68" t="s">
        <v>1117</v>
      </c>
    </row>
    <row r="1828" spans="1:34" s="68" customFormat="1" ht="14.5" x14ac:dyDescent="0.35">
      <c r="A1828" s="68" t="s">
        <v>832</v>
      </c>
      <c r="B1828" s="68" t="s">
        <v>48</v>
      </c>
      <c r="C1828" s="68" t="s">
        <v>45</v>
      </c>
      <c r="D1828" s="68" t="s">
        <v>881</v>
      </c>
      <c r="E1828" s="68" t="s">
        <v>12</v>
      </c>
      <c r="G1828" s="68" t="s">
        <v>14</v>
      </c>
      <c r="H1828" s="68" t="s">
        <v>908</v>
      </c>
      <c r="I1828" s="68" t="s">
        <v>18</v>
      </c>
      <c r="J1828" s="68">
        <v>298</v>
      </c>
      <c r="K1828" s="68">
        <v>8.9812125509878398E-10</v>
      </c>
      <c r="L1828" s="68">
        <v>2.8244996936150301E-8</v>
      </c>
      <c r="M1828" s="68">
        <v>2.5129161696572099E-9</v>
      </c>
      <c r="N1828" s="68">
        <v>9.5502986968478297E-10</v>
      </c>
      <c r="O1828" s="68">
        <v>1.36147752700917E-9</v>
      </c>
      <c r="P1828" s="68">
        <v>9.6474235124382897E-8</v>
      </c>
      <c r="Q1828" s="68">
        <v>3.6475679109366501E-7</v>
      </c>
      <c r="R1828" s="68">
        <v>2.6694943136027699E-7</v>
      </c>
      <c r="S1828" s="68">
        <v>3.6485863810732102E-7</v>
      </c>
      <c r="T1828" s="68">
        <v>4.8658948011874802E-8</v>
      </c>
      <c r="U1828" s="68">
        <v>5.3142610189769198E-8</v>
      </c>
      <c r="V1828" s="68">
        <v>1.06596113913363E-8</v>
      </c>
      <c r="W1828" s="68">
        <v>1.7968885638462499E-8</v>
      </c>
      <c r="X1828" s="68">
        <v>7.5946334163704196E-8</v>
      </c>
      <c r="Y1828" s="68">
        <v>6.2524464979662994E-8</v>
      </c>
      <c r="Z1828" s="68">
        <v>5.1772045827159204E-7</v>
      </c>
      <c r="AA1828" s="68">
        <v>9.5712647978289406E-7</v>
      </c>
      <c r="AB1828" s="68">
        <v>3.7162756389844801E-7</v>
      </c>
      <c r="AC1828" s="68">
        <v>5.3871715320302299E-7</v>
      </c>
      <c r="AD1828" s="68">
        <v>5.3027513921431898E-7</v>
      </c>
      <c r="AE1828" s="68">
        <v>1.23515505952637E-6</v>
      </c>
      <c r="AF1828" s="68">
        <v>8.7398174983684599E-7</v>
      </c>
      <c r="AG1828" s="68">
        <v>4.8137648621511196E-7</v>
      </c>
      <c r="AH1828" s="68" t="s">
        <v>1117</v>
      </c>
    </row>
    <row r="1829" spans="1:34" s="68" customFormat="1" ht="14.5" x14ac:dyDescent="0.35">
      <c r="A1829" s="68" t="s">
        <v>832</v>
      </c>
      <c r="B1829" s="68" t="s">
        <v>48</v>
      </c>
      <c r="C1829" s="68" t="s">
        <v>45</v>
      </c>
      <c r="D1829" s="68" t="s">
        <v>881</v>
      </c>
      <c r="E1829" s="68" t="s">
        <v>12</v>
      </c>
      <c r="G1829" s="68" t="s">
        <v>14</v>
      </c>
      <c r="H1829" s="68" t="s">
        <v>51</v>
      </c>
      <c r="I1829" s="68" t="s">
        <v>16</v>
      </c>
      <c r="J1829" s="68">
        <v>25</v>
      </c>
      <c r="K1829" s="68">
        <v>1.4988112128000001E-2</v>
      </c>
      <c r="L1829" s="68">
        <v>1.4936432895999999E-2</v>
      </c>
      <c r="M1829" s="68">
        <v>1.5094104476E-2</v>
      </c>
      <c r="N1829" s="68">
        <v>1.5663982311999999E-2</v>
      </c>
      <c r="O1829" s="68">
        <v>1.5912867300000001E-2</v>
      </c>
      <c r="P1829" s="68">
        <v>1.5924259428E-2</v>
      </c>
      <c r="Q1829" s="68">
        <v>1.5964219171999999E-2</v>
      </c>
      <c r="R1829" s="68">
        <v>1.4803556108E-2</v>
      </c>
      <c r="S1829" s="68">
        <v>1.3318862568E-2</v>
      </c>
      <c r="T1829" s="68">
        <v>1.563687373E-2</v>
      </c>
      <c r="U1829" s="68">
        <v>1.4657954074500001E-2</v>
      </c>
      <c r="V1829" s="68">
        <v>4.4388633497500002E-3</v>
      </c>
      <c r="W1829" s="68">
        <v>4.2407708052854803E-3</v>
      </c>
      <c r="X1829" s="68">
        <v>4.0582905516454498E-3</v>
      </c>
      <c r="Y1829" s="68">
        <v>4.0261843458608499E-3</v>
      </c>
      <c r="Z1829" s="68">
        <v>3.41020854219942E-3</v>
      </c>
      <c r="AA1829" s="68">
        <v>4.0145064613468697E-3</v>
      </c>
      <c r="AB1829" s="68">
        <v>4.1125557451633099E-3</v>
      </c>
      <c r="AC1829" s="68">
        <v>4.1389147330519798E-3</v>
      </c>
      <c r="AD1829" s="68">
        <v>3.8761988077455401E-3</v>
      </c>
      <c r="AE1829" s="68">
        <v>3.3304702306079601E-3</v>
      </c>
      <c r="AF1829" s="68">
        <v>3.37768518886656E-3</v>
      </c>
      <c r="AG1829" s="68">
        <v>3.5009228132356399E-3</v>
      </c>
      <c r="AH1829" s="68" t="s">
        <v>819</v>
      </c>
    </row>
    <row r="1830" spans="1:34" s="68" customFormat="1" ht="14.5" x14ac:dyDescent="0.35">
      <c r="A1830" s="68" t="s">
        <v>832</v>
      </c>
      <c r="B1830" s="68" t="s">
        <v>48</v>
      </c>
      <c r="C1830" s="68" t="s">
        <v>45</v>
      </c>
      <c r="D1830" s="68" t="s">
        <v>881</v>
      </c>
      <c r="E1830" s="68" t="s">
        <v>12</v>
      </c>
      <c r="G1830" s="68" t="s">
        <v>14</v>
      </c>
      <c r="H1830" s="68" t="s">
        <v>51</v>
      </c>
      <c r="I1830" s="68" t="s">
        <v>17</v>
      </c>
      <c r="J1830" s="68">
        <v>1</v>
      </c>
      <c r="K1830" s="68">
        <v>5.5614071328768002</v>
      </c>
      <c r="L1830" s="68">
        <v>5.5422313189376</v>
      </c>
      <c r="M1830" s="68">
        <v>5.6007360753856004</v>
      </c>
      <c r="N1830" s="68">
        <v>5.8121918367871999</v>
      </c>
      <c r="O1830" s="68">
        <v>5.9045417428800002</v>
      </c>
      <c r="P1830" s="68">
        <v>5.9087688437567998</v>
      </c>
      <c r="Q1830" s="68">
        <v>5.9235960884032002</v>
      </c>
      <c r="R1830" s="68">
        <v>5.4929267827648003</v>
      </c>
      <c r="S1830" s="68">
        <v>4.9420244961408004</v>
      </c>
      <c r="T1830" s="68">
        <v>5.8021330742170001</v>
      </c>
      <c r="U1830" s="68">
        <v>5.4389004864439796</v>
      </c>
      <c r="V1830" s="68">
        <v>6.1365882891819004</v>
      </c>
      <c r="W1830" s="68">
        <v>5.7909893708169102</v>
      </c>
      <c r="X1830" s="68">
        <v>5.5415365365716696</v>
      </c>
      <c r="Y1830" s="68">
        <v>5.4187925893643296</v>
      </c>
      <c r="Z1830" s="68">
        <v>4.6000486515660599</v>
      </c>
      <c r="AA1830" s="68">
        <v>5.4619908214051298</v>
      </c>
      <c r="AB1830" s="68">
        <v>5.5617664133634799</v>
      </c>
      <c r="AC1830" s="68">
        <v>5.5945899213587396</v>
      </c>
      <c r="AD1830" s="68">
        <v>5.21710994352242</v>
      </c>
      <c r="AE1830" s="68">
        <v>4.5058465783330002</v>
      </c>
      <c r="AF1830" s="68">
        <v>4.5743957563442201</v>
      </c>
      <c r="AG1830" s="68">
        <v>4.7568155958740004</v>
      </c>
      <c r="AH1830" s="68" t="s">
        <v>819</v>
      </c>
    </row>
    <row r="1831" spans="1:34" s="68" customFormat="1" ht="14.5" x14ac:dyDescent="0.35">
      <c r="A1831" s="68" t="s">
        <v>832</v>
      </c>
      <c r="B1831" s="68" t="s">
        <v>48</v>
      </c>
      <c r="C1831" s="68" t="s">
        <v>45</v>
      </c>
      <c r="D1831" s="68" t="s">
        <v>881</v>
      </c>
      <c r="E1831" s="68" t="s">
        <v>12</v>
      </c>
      <c r="G1831" s="68" t="s">
        <v>14</v>
      </c>
      <c r="H1831" s="68" t="s">
        <v>51</v>
      </c>
      <c r="I1831" s="68" t="s">
        <v>18</v>
      </c>
      <c r="J1831" s="68">
        <v>298</v>
      </c>
      <c r="K1831" s="68">
        <v>2.5986661318655999E-2</v>
      </c>
      <c r="L1831" s="68">
        <v>2.5897058926592002E-2</v>
      </c>
      <c r="M1831" s="68">
        <v>2.6170432778752001E-2</v>
      </c>
      <c r="N1831" s="68">
        <v>2.7158497332223999E-2</v>
      </c>
      <c r="O1831" s="68">
        <v>2.75900186496E-2</v>
      </c>
      <c r="P1831" s="68">
        <v>2.7609770528256E-2</v>
      </c>
      <c r="Q1831" s="68">
        <v>2.7679053458943999E-2</v>
      </c>
      <c r="R1831" s="68">
        <v>2.5666674735615999E-2</v>
      </c>
      <c r="S1831" s="68">
        <v>2.3092486081535999E-2</v>
      </c>
      <c r="T1831" s="68">
        <v>2.7111495979841999E-2</v>
      </c>
      <c r="U1831" s="68">
        <v>2.5414227282921999E-2</v>
      </c>
      <c r="V1831" s="68">
        <v>1.0599534225803999E-2</v>
      </c>
      <c r="W1831" s="68">
        <v>1.0110903519800599E-2</v>
      </c>
      <c r="X1831" s="68">
        <v>9.6740706751227493E-3</v>
      </c>
      <c r="Y1831" s="68">
        <v>9.5984950005322603E-3</v>
      </c>
      <c r="Z1831" s="68">
        <v>8.12963916460341E-3</v>
      </c>
      <c r="AA1831" s="68">
        <v>9.5711764238509394E-3</v>
      </c>
      <c r="AB1831" s="68">
        <v>9.80460109646932E-3</v>
      </c>
      <c r="AC1831" s="68">
        <v>9.8671459035959298E-3</v>
      </c>
      <c r="AD1831" s="68">
        <v>9.2408609376653499E-3</v>
      </c>
      <c r="AE1831" s="68">
        <v>7.9395430297693904E-3</v>
      </c>
      <c r="AF1831" s="68">
        <v>8.0524002982280806E-3</v>
      </c>
      <c r="AG1831" s="68">
        <v>8.3465039467537708E-3</v>
      </c>
      <c r="AH1831" s="68" t="s">
        <v>819</v>
      </c>
    </row>
    <row r="1832" spans="1:34" s="68" customFormat="1" ht="14.5" x14ac:dyDescent="0.35">
      <c r="A1832" s="68" t="s">
        <v>832</v>
      </c>
      <c r="B1832" s="68" t="s">
        <v>48</v>
      </c>
      <c r="C1832" s="68" t="s">
        <v>45</v>
      </c>
      <c r="D1832" s="68" t="s">
        <v>881</v>
      </c>
      <c r="E1832" s="68" t="s">
        <v>12</v>
      </c>
      <c r="G1832" s="68" t="s">
        <v>14</v>
      </c>
      <c r="H1832" s="68" t="s">
        <v>30</v>
      </c>
      <c r="I1832" s="68" t="s">
        <v>16</v>
      </c>
      <c r="J1832" s="68">
        <v>25</v>
      </c>
      <c r="K1832" s="68">
        <v>2.82875294525E-7</v>
      </c>
      <c r="L1832" s="68">
        <v>2.8929926332499998E-7</v>
      </c>
      <c r="M1832" s="68">
        <v>2.9124287545000002E-7</v>
      </c>
      <c r="N1832" s="68">
        <v>2.9722257357499998E-7</v>
      </c>
      <c r="O1832" s="68">
        <v>2.8892167530000002E-7</v>
      </c>
      <c r="P1832" s="68">
        <v>2.9852419205E-7</v>
      </c>
      <c r="Q1832" s="68">
        <v>3.0543038555000001E-7</v>
      </c>
      <c r="R1832" s="68">
        <v>3.0262078915E-7</v>
      </c>
      <c r="S1832" s="68">
        <v>2.9860739664999998E-7</v>
      </c>
      <c r="T1832" s="68">
        <v>2.7727272000000001E-7</v>
      </c>
      <c r="U1832" s="68">
        <v>1.29534888E-6</v>
      </c>
      <c r="V1832" s="68">
        <v>4.2372191280968004E-6</v>
      </c>
      <c r="AH1832" s="68" t="s">
        <v>368</v>
      </c>
    </row>
    <row r="1833" spans="1:34" s="68" customFormat="1" ht="14.5" x14ac:dyDescent="0.35">
      <c r="A1833" s="68" t="s">
        <v>832</v>
      </c>
      <c r="B1833" s="68" t="s">
        <v>56</v>
      </c>
      <c r="C1833" s="68" t="s">
        <v>45</v>
      </c>
      <c r="D1833" s="68" t="s">
        <v>57</v>
      </c>
      <c r="E1833" s="68" t="s">
        <v>58</v>
      </c>
      <c r="G1833" s="68" t="s">
        <v>14</v>
      </c>
      <c r="H1833" s="68" t="s">
        <v>1456</v>
      </c>
      <c r="I1833" s="68" t="s">
        <v>16</v>
      </c>
      <c r="J1833" s="68">
        <v>25</v>
      </c>
      <c r="K1833" s="68">
        <v>2.29565877582279E-5</v>
      </c>
      <c r="L1833" s="68">
        <v>2.0591545226581199E-5</v>
      </c>
      <c r="M1833" s="68">
        <v>2.0368557634705802E-5</v>
      </c>
      <c r="N1833" s="68">
        <v>1.138483527394506E-5</v>
      </c>
      <c r="O1833" s="68">
        <v>1.33660676838891E-5</v>
      </c>
      <c r="P1833" s="68">
        <v>1.213559808904602E-5</v>
      </c>
      <c r="Q1833" s="68">
        <v>1.35810145885131E-5</v>
      </c>
      <c r="R1833" s="68">
        <v>1.547358478193196E-5</v>
      </c>
      <c r="S1833" s="68">
        <v>2.0083403700000001E-5</v>
      </c>
      <c r="T1833" s="68">
        <v>1.419942375E-5</v>
      </c>
      <c r="U1833" s="68">
        <v>1.7812832699999999E-5</v>
      </c>
      <c r="V1833" s="68">
        <v>1.9315608900000002E-5</v>
      </c>
      <c r="W1833" s="68">
        <v>1.7474540622868561E-5</v>
      </c>
      <c r="X1833" s="68">
        <v>1.7161034708020201E-5</v>
      </c>
      <c r="Y1833" s="68">
        <v>1.8778229537568479E-5</v>
      </c>
      <c r="Z1833" s="68">
        <v>1.7528976079113659E-5</v>
      </c>
      <c r="AA1833" s="68">
        <v>1.7894758549038302E-5</v>
      </c>
      <c r="AB1833" s="68">
        <v>1.7422729042693558E-5</v>
      </c>
      <c r="AC1833" s="68">
        <v>1.708553180510448E-5</v>
      </c>
      <c r="AD1833" s="68">
        <v>1.7168562099233701E-5</v>
      </c>
      <c r="AE1833" s="68">
        <v>1.405016939126304E-5</v>
      </c>
      <c r="AF1833" s="68">
        <v>1.5638024474189461E-5</v>
      </c>
      <c r="AG1833" s="68">
        <v>1.5336007751914379E-5</v>
      </c>
      <c r="AH1833" s="68" t="s">
        <v>457</v>
      </c>
    </row>
    <row r="1834" spans="1:34" s="68" customFormat="1" ht="14.5" x14ac:dyDescent="0.35">
      <c r="A1834" s="68" t="s">
        <v>832</v>
      </c>
      <c r="B1834" s="68" t="s">
        <v>56</v>
      </c>
      <c r="C1834" s="68" t="s">
        <v>45</v>
      </c>
      <c r="D1834" s="68" t="s">
        <v>57</v>
      </c>
      <c r="E1834" s="68" t="s">
        <v>58</v>
      </c>
      <c r="G1834" s="68" t="s">
        <v>14</v>
      </c>
      <c r="H1834" s="68" t="s">
        <v>1457</v>
      </c>
      <c r="I1834" s="68" t="s">
        <v>16</v>
      </c>
      <c r="J1834" s="68">
        <v>25</v>
      </c>
      <c r="K1834" s="68">
        <v>9.5652448992616251E-5</v>
      </c>
      <c r="L1834" s="68">
        <v>8.5798105110755001E-5</v>
      </c>
      <c r="M1834" s="68">
        <v>8.48689901446075E-5</v>
      </c>
      <c r="N1834" s="68">
        <v>4.7436813641437751E-5</v>
      </c>
      <c r="O1834" s="68">
        <v>5.5691948682871253E-5</v>
      </c>
      <c r="P1834" s="68">
        <v>5.0564992037691753E-5</v>
      </c>
      <c r="Q1834" s="68">
        <v>5.6587560785471247E-5</v>
      </c>
      <c r="R1834" s="68">
        <v>6.4473269924716494E-5</v>
      </c>
      <c r="S1834" s="68">
        <v>8.3680848749999995E-5</v>
      </c>
      <c r="T1834" s="68">
        <v>5.9164265625E-5</v>
      </c>
      <c r="U1834" s="68">
        <v>7.4220136250000002E-5</v>
      </c>
      <c r="V1834" s="68">
        <v>8.0481703749999997E-5</v>
      </c>
      <c r="W1834" s="68">
        <v>7.2810585928618994E-5</v>
      </c>
      <c r="X1834" s="68">
        <v>7.1504311283417498E-5</v>
      </c>
      <c r="Y1834" s="68">
        <v>7.8242623073202002E-5</v>
      </c>
      <c r="Z1834" s="68">
        <v>7.3037400329640245E-5</v>
      </c>
      <c r="AA1834" s="68">
        <v>7.4561493954326247E-5</v>
      </c>
      <c r="AB1834" s="68">
        <v>7.2594704344556505E-5</v>
      </c>
      <c r="AC1834" s="68">
        <v>7.1189715854601995E-5</v>
      </c>
      <c r="AD1834" s="68">
        <v>7.1535675413473751E-5</v>
      </c>
      <c r="AE1834" s="68">
        <v>5.8542372463596E-5</v>
      </c>
      <c r="AF1834" s="68">
        <v>6.5158435309122748E-5</v>
      </c>
      <c r="AG1834" s="68">
        <v>6.3900032299643247E-5</v>
      </c>
      <c r="AH1834" s="68" t="s">
        <v>457</v>
      </c>
    </row>
    <row r="1835" spans="1:34" s="68" customFormat="1" ht="14.5" x14ac:dyDescent="0.35">
      <c r="A1835" s="68" t="s">
        <v>832</v>
      </c>
      <c r="B1835" s="68" t="s">
        <v>56</v>
      </c>
      <c r="C1835" s="68" t="s">
        <v>45</v>
      </c>
      <c r="D1835" s="68" t="s">
        <v>57</v>
      </c>
      <c r="E1835" s="68" t="s">
        <v>58</v>
      </c>
      <c r="G1835" s="68" t="s">
        <v>14</v>
      </c>
      <c r="H1835" s="68" t="s">
        <v>1458</v>
      </c>
      <c r="I1835" s="68" t="s">
        <v>16</v>
      </c>
      <c r="J1835" s="68">
        <v>25</v>
      </c>
      <c r="K1835" s="68">
        <v>2.6400075921962079E-4</v>
      </c>
      <c r="L1835" s="68">
        <v>2.368027701056838E-4</v>
      </c>
      <c r="M1835" s="68">
        <v>2.342384127991167E-4</v>
      </c>
      <c r="N1835" s="68">
        <v>1.3092560565036821E-4</v>
      </c>
      <c r="O1835" s="68">
        <v>1.5370977836472459E-4</v>
      </c>
      <c r="P1835" s="68">
        <v>1.3955937802402919E-4</v>
      </c>
      <c r="Q1835" s="68">
        <v>1.561816677679006E-4</v>
      </c>
      <c r="R1835" s="68">
        <v>1.7794622499221749E-4</v>
      </c>
      <c r="S1835" s="68">
        <v>2.3095914255E-4</v>
      </c>
      <c r="T1835" s="68">
        <v>1.6329337312500001E-4</v>
      </c>
      <c r="U1835" s="68">
        <v>2.0484757604999999E-4</v>
      </c>
      <c r="V1835" s="68">
        <v>2.2212950235E-4</v>
      </c>
      <c r="W1835" s="68">
        <v>2.0095721716298839E-4</v>
      </c>
      <c r="X1835" s="68">
        <v>1.9735189914223231E-4</v>
      </c>
      <c r="Y1835" s="68">
        <v>2.1594963968203751E-4</v>
      </c>
      <c r="Z1835" s="68">
        <v>2.0158322490980711E-4</v>
      </c>
      <c r="AA1835" s="68">
        <v>2.057897233139404E-4</v>
      </c>
      <c r="AB1835" s="68">
        <v>2.003613839909759E-4</v>
      </c>
      <c r="AC1835" s="68">
        <v>1.964836157587015E-4</v>
      </c>
      <c r="AD1835" s="68">
        <v>1.9743846414118751E-4</v>
      </c>
      <c r="AE1835" s="68">
        <v>1.6157694799952491E-4</v>
      </c>
      <c r="AF1835" s="68">
        <v>1.7983728145317879E-4</v>
      </c>
      <c r="AG1835" s="68">
        <v>1.7636408914701541E-4</v>
      </c>
      <c r="AH1835" s="68" t="s">
        <v>457</v>
      </c>
    </row>
    <row r="1836" spans="1:34" s="68" customFormat="1" ht="14.5" x14ac:dyDescent="0.35">
      <c r="A1836" s="68" t="s">
        <v>832</v>
      </c>
      <c r="B1836" s="68" t="s">
        <v>48</v>
      </c>
      <c r="C1836" s="68" t="s">
        <v>45</v>
      </c>
      <c r="D1836" s="68" t="s">
        <v>881</v>
      </c>
      <c r="E1836" s="68" t="s">
        <v>12</v>
      </c>
      <c r="G1836" s="68" t="s">
        <v>14</v>
      </c>
      <c r="H1836" s="68" t="s">
        <v>30</v>
      </c>
      <c r="I1836" s="68" t="s">
        <v>18</v>
      </c>
      <c r="J1836" s="68">
        <v>298</v>
      </c>
      <c r="K1836" s="68">
        <v>6.6383759740140003E-7</v>
      </c>
      <c r="L1836" s="68">
        <v>6.7891304618279995E-7</v>
      </c>
      <c r="M1836" s="68">
        <v>6.8347421794180002E-7</v>
      </c>
      <c r="N1836" s="68">
        <v>6.9750707450639995E-7</v>
      </c>
      <c r="O1836" s="68">
        <v>6.7802694154380003E-7</v>
      </c>
      <c r="P1836" s="68">
        <v>7.0056164772499997E-7</v>
      </c>
      <c r="Q1836" s="68">
        <v>7.167687573174E-7</v>
      </c>
      <c r="R1836" s="68">
        <v>7.1017533692099999E-7</v>
      </c>
      <c r="S1836" s="68">
        <v>7.007569081126E-7</v>
      </c>
      <c r="T1836" s="68">
        <v>6.5068975566E-7</v>
      </c>
      <c r="U1836" s="68">
        <v>3.0398599841400002E-6</v>
      </c>
      <c r="V1836" s="68">
        <v>9.9436939888611403E-6</v>
      </c>
      <c r="AH1836" s="68" t="s">
        <v>368</v>
      </c>
    </row>
    <row r="1837" spans="1:34" s="68" customFormat="1" ht="14.5" x14ac:dyDescent="0.35">
      <c r="A1837" s="68" t="s">
        <v>832</v>
      </c>
      <c r="B1837" s="68" t="s">
        <v>56</v>
      </c>
      <c r="C1837" s="68" t="s">
        <v>45</v>
      </c>
      <c r="D1837" s="68" t="s">
        <v>57</v>
      </c>
      <c r="E1837" s="68" t="s">
        <v>58</v>
      </c>
      <c r="G1837" s="68" t="s">
        <v>14</v>
      </c>
      <c r="H1837" s="68" t="s">
        <v>1456</v>
      </c>
      <c r="I1837" s="68" t="s">
        <v>17</v>
      </c>
      <c r="J1837" s="68">
        <v>1</v>
      </c>
      <c r="K1837" s="68">
        <v>4.8686331317649718E-2</v>
      </c>
      <c r="L1837" s="68">
        <v>4.3670549116533418E-2</v>
      </c>
      <c r="M1837" s="68">
        <v>4.3197637031684097E-2</v>
      </c>
      <c r="N1837" s="68">
        <v>2.414495864898264E-2</v>
      </c>
      <c r="O1837" s="68">
        <v>2.834675634399204E-2</v>
      </c>
      <c r="P1837" s="68">
        <v>2.5737176427248761E-2</v>
      </c>
      <c r="Q1837" s="68">
        <v>2.8802615739318541E-2</v>
      </c>
      <c r="R1837" s="68">
        <v>3.2816378605521293E-2</v>
      </c>
      <c r="S1837" s="68">
        <v>4.2592882566959998E-2</v>
      </c>
      <c r="T1837" s="68">
        <v>3.0114137889000001E-2</v>
      </c>
      <c r="U1837" s="68">
        <v>3.7777455590159999E-2</v>
      </c>
      <c r="V1837" s="68">
        <v>4.0964543355120002E-2</v>
      </c>
      <c r="W1837" s="68">
        <v>3.7060005752979658E-2</v>
      </c>
      <c r="X1837" s="68">
        <v>3.6395122408769277E-2</v>
      </c>
      <c r="Y1837" s="68">
        <v>3.9824869203275208E-2</v>
      </c>
      <c r="Z1837" s="68">
        <v>3.7175452468584239E-2</v>
      </c>
      <c r="AA1837" s="68">
        <v>3.7951203930800398E-2</v>
      </c>
      <c r="AB1837" s="68">
        <v>3.695012375374452E-2</v>
      </c>
      <c r="AC1837" s="68">
        <v>3.6234995852265597E-2</v>
      </c>
      <c r="AD1837" s="68">
        <v>3.6411086500054798E-2</v>
      </c>
      <c r="AE1837" s="68">
        <v>2.9797599244990682E-2</v>
      </c>
      <c r="AF1837" s="68">
        <v>3.3165122304861003E-2</v>
      </c>
      <c r="AG1837" s="68">
        <v>3.2524605240259977E-2</v>
      </c>
      <c r="AH1837" s="68" t="s">
        <v>457</v>
      </c>
    </row>
    <row r="1838" spans="1:34" s="68" customFormat="1" ht="14.5" x14ac:dyDescent="0.35">
      <c r="A1838" s="68" t="s">
        <v>832</v>
      </c>
      <c r="B1838" s="68" t="s">
        <v>56</v>
      </c>
      <c r="C1838" s="68" t="s">
        <v>45</v>
      </c>
      <c r="D1838" s="68" t="s">
        <v>57</v>
      </c>
      <c r="E1838" s="68" t="s">
        <v>58</v>
      </c>
      <c r="G1838" s="68" t="s">
        <v>14</v>
      </c>
      <c r="H1838" s="68" t="s">
        <v>1457</v>
      </c>
      <c r="I1838" s="68" t="s">
        <v>17</v>
      </c>
      <c r="J1838" s="68">
        <v>1</v>
      </c>
      <c r="K1838" s="68">
        <v>0.20285971382354051</v>
      </c>
      <c r="L1838" s="68">
        <v>0.18196062131888921</v>
      </c>
      <c r="M1838" s="68">
        <v>0.17999015429868381</v>
      </c>
      <c r="N1838" s="68">
        <v>0.10060399437076099</v>
      </c>
      <c r="O1838" s="68">
        <v>0.1181114847666335</v>
      </c>
      <c r="P1838" s="68">
        <v>0.1072382351135365</v>
      </c>
      <c r="Q1838" s="68">
        <v>0.1200108989138273</v>
      </c>
      <c r="R1838" s="68">
        <v>0.13673491085633871</v>
      </c>
      <c r="S1838" s="68">
        <v>0.177470344029</v>
      </c>
      <c r="T1838" s="68">
        <v>0.1254755745375</v>
      </c>
      <c r="U1838" s="68">
        <v>0.157406064959</v>
      </c>
      <c r="V1838" s="68">
        <v>0.17068559731300001</v>
      </c>
      <c r="W1838" s="68">
        <v>0.15441669063741531</v>
      </c>
      <c r="X1838" s="68">
        <v>0.15164634336987201</v>
      </c>
      <c r="Y1838" s="68">
        <v>0.16593695501364669</v>
      </c>
      <c r="Z1838" s="68">
        <v>0.15489771861910101</v>
      </c>
      <c r="AA1838" s="68">
        <v>0.15813001637833499</v>
      </c>
      <c r="AB1838" s="68">
        <v>0.1539588489739355</v>
      </c>
      <c r="AC1838" s="68">
        <v>0.15097914938443999</v>
      </c>
      <c r="AD1838" s="68">
        <v>0.151712860416895</v>
      </c>
      <c r="AE1838" s="68">
        <v>0.12415666352079451</v>
      </c>
      <c r="AF1838" s="68">
        <v>0.13818800960358751</v>
      </c>
      <c r="AG1838" s="68">
        <v>0.13551918850108319</v>
      </c>
      <c r="AH1838" s="68" t="s">
        <v>457</v>
      </c>
    </row>
    <row r="1839" spans="1:34" s="68" customFormat="1" ht="14.5" x14ac:dyDescent="0.35">
      <c r="A1839" s="68" t="s">
        <v>832</v>
      </c>
      <c r="B1839" s="68" t="s">
        <v>56</v>
      </c>
      <c r="C1839" s="68" t="s">
        <v>45</v>
      </c>
      <c r="D1839" s="68" t="s">
        <v>57</v>
      </c>
      <c r="E1839" s="68" t="s">
        <v>58</v>
      </c>
      <c r="G1839" s="68" t="s">
        <v>14</v>
      </c>
      <c r="H1839" s="68" t="s">
        <v>1458</v>
      </c>
      <c r="I1839" s="68" t="s">
        <v>17</v>
      </c>
      <c r="J1839" s="68">
        <v>1</v>
      </c>
      <c r="K1839" s="68">
        <v>0.55989281015297176</v>
      </c>
      <c r="L1839" s="68">
        <v>0.50221131484013426</v>
      </c>
      <c r="M1839" s="68">
        <v>0.49677282586436711</v>
      </c>
      <c r="N1839" s="68">
        <v>0.27766702446330033</v>
      </c>
      <c r="O1839" s="68">
        <v>0.32598769795590837</v>
      </c>
      <c r="P1839" s="68">
        <v>0.29597752891336071</v>
      </c>
      <c r="Q1839" s="68">
        <v>0.33123008100216322</v>
      </c>
      <c r="R1839" s="68">
        <v>0.3773883539634949</v>
      </c>
      <c r="S1839" s="68">
        <v>0.48981814952003988</v>
      </c>
      <c r="T1839" s="68">
        <v>0.34631258572349988</v>
      </c>
      <c r="U1839" s="68">
        <v>0.43444073928684002</v>
      </c>
      <c r="V1839" s="68">
        <v>0.47109224858387999</v>
      </c>
      <c r="W1839" s="68">
        <v>0.42619006615926608</v>
      </c>
      <c r="X1839" s="68">
        <v>0.41854390770084671</v>
      </c>
      <c r="Y1839" s="68">
        <v>0.45798599583766503</v>
      </c>
      <c r="Z1839" s="68">
        <v>0.42751770338871881</v>
      </c>
      <c r="AA1839" s="68">
        <v>0.43643884520420451</v>
      </c>
      <c r="AB1839" s="68">
        <v>0.42492642316806201</v>
      </c>
      <c r="AC1839" s="68">
        <v>0.41670245230105429</v>
      </c>
      <c r="AD1839" s="68">
        <v>0.41872749475063009</v>
      </c>
      <c r="AE1839" s="68">
        <v>0.3426723913173928</v>
      </c>
      <c r="AF1839" s="68">
        <v>0.38139890650590152</v>
      </c>
      <c r="AG1839" s="68">
        <v>0.37403296026298971</v>
      </c>
      <c r="AH1839" s="68" t="s">
        <v>457</v>
      </c>
    </row>
    <row r="1840" spans="1:34" s="68" customFormat="1" ht="14.5" x14ac:dyDescent="0.35">
      <c r="A1840" s="68" t="s">
        <v>832</v>
      </c>
      <c r="B1840" s="68" t="s">
        <v>48</v>
      </c>
      <c r="C1840" s="68" t="s">
        <v>45</v>
      </c>
      <c r="D1840" s="68" t="s">
        <v>881</v>
      </c>
      <c r="E1840" s="68" t="s">
        <v>12</v>
      </c>
      <c r="G1840" s="68" t="s">
        <v>14</v>
      </c>
      <c r="H1840" s="68" t="s">
        <v>21</v>
      </c>
      <c r="I1840" s="68" t="s">
        <v>16</v>
      </c>
      <c r="J1840" s="68">
        <v>25</v>
      </c>
      <c r="K1840" s="68">
        <v>6.8688397128561297E-7</v>
      </c>
      <c r="L1840" s="68">
        <v>1.75539445663858E-5</v>
      </c>
      <c r="M1840" s="68">
        <v>1.0039723244254799E-6</v>
      </c>
      <c r="N1840" s="68">
        <v>1.70536220022245E-6</v>
      </c>
      <c r="O1840" s="68">
        <v>1.6447684104333E-6</v>
      </c>
      <c r="P1840" s="68">
        <v>6.7238051619494793E-5</v>
      </c>
      <c r="Q1840" s="68">
        <v>3.3857056590313102E-5</v>
      </c>
      <c r="R1840" s="68">
        <v>2.7251085467382399E-5</v>
      </c>
      <c r="S1840" s="68">
        <v>5.21691860692503E-5</v>
      </c>
      <c r="T1840" s="68">
        <v>1.0341119488461101E-5</v>
      </c>
      <c r="U1840" s="68">
        <v>1.5017040285436999E-5</v>
      </c>
      <c r="V1840" s="68">
        <v>1.30993561156054E-6</v>
      </c>
      <c r="W1840" s="68">
        <v>1.38822333940095E-6</v>
      </c>
      <c r="X1840" s="68">
        <v>1.43708954226955E-6</v>
      </c>
      <c r="Y1840" s="68">
        <v>1.42228802323315E-6</v>
      </c>
      <c r="Z1840" s="68">
        <v>6.1339136055776798E-6</v>
      </c>
      <c r="AA1840" s="68">
        <v>8.8288857812739799E-6</v>
      </c>
      <c r="AB1840" s="68">
        <v>3.2180668156738602E-6</v>
      </c>
      <c r="AC1840" s="68">
        <v>4.4025705452859899E-6</v>
      </c>
      <c r="AD1840" s="68">
        <v>3.4879211018094301E-6</v>
      </c>
      <c r="AE1840" s="68">
        <v>5.9716201237503297E-6</v>
      </c>
      <c r="AF1840" s="68">
        <v>3.7142824173151901E-6</v>
      </c>
      <c r="AG1840" s="68">
        <v>1.7535425086424E-6</v>
      </c>
      <c r="AH1840" s="68" t="s">
        <v>448</v>
      </c>
    </row>
    <row r="1841" spans="1:34" s="68" customFormat="1" ht="14.5" x14ac:dyDescent="0.35">
      <c r="A1841" s="68" t="s">
        <v>832</v>
      </c>
      <c r="B1841" s="68" t="s">
        <v>56</v>
      </c>
      <c r="C1841" s="68" t="s">
        <v>45</v>
      </c>
      <c r="D1841" s="68" t="s">
        <v>57</v>
      </c>
      <c r="E1841" s="68" t="s">
        <v>58</v>
      </c>
      <c r="G1841" s="68" t="s">
        <v>14</v>
      </c>
      <c r="H1841" s="68" t="s">
        <v>1456</v>
      </c>
      <c r="I1841" s="68" t="s">
        <v>18</v>
      </c>
      <c r="J1841" s="68">
        <v>298</v>
      </c>
      <c r="K1841" s="68">
        <v>2.7364252607807641E-5</v>
      </c>
      <c r="L1841" s="68">
        <v>2.45451219100848E-5</v>
      </c>
      <c r="M1841" s="68">
        <v>2.4279320700569341E-5</v>
      </c>
      <c r="N1841" s="68">
        <v>1.35707236465425E-5</v>
      </c>
      <c r="O1841" s="68">
        <v>1.5932352679195861E-5</v>
      </c>
      <c r="P1841" s="68">
        <v>1.446563292214284E-5</v>
      </c>
      <c r="Q1841" s="68">
        <v>1.618856938950756E-5</v>
      </c>
      <c r="R1841" s="68">
        <v>1.8444513060062881E-5</v>
      </c>
      <c r="S1841" s="68">
        <v>2.3939417210399999E-5</v>
      </c>
      <c r="T1841" s="68">
        <v>1.692571311E-5</v>
      </c>
      <c r="U1841" s="68">
        <v>2.1232896578399999E-5</v>
      </c>
      <c r="V1841" s="68">
        <v>2.30242058088E-5</v>
      </c>
      <c r="W1841" s="68">
        <v>2.0829652422459299E-5</v>
      </c>
      <c r="X1841" s="68">
        <v>2.0455953371960099E-5</v>
      </c>
      <c r="Y1841" s="68">
        <v>2.2383649608781622E-5</v>
      </c>
      <c r="Z1841" s="68">
        <v>2.08945394863035E-5</v>
      </c>
      <c r="AA1841" s="68">
        <v>2.1330552190453621E-5</v>
      </c>
      <c r="AB1841" s="68">
        <v>2.0767893018890762E-5</v>
      </c>
      <c r="AC1841" s="68">
        <v>2.0365953911684579E-5</v>
      </c>
      <c r="AD1841" s="68">
        <v>2.046492602228652E-5</v>
      </c>
      <c r="AE1841" s="68">
        <v>1.674780191438556E-5</v>
      </c>
      <c r="AF1841" s="68">
        <v>1.864052517323382E-5</v>
      </c>
      <c r="AG1841" s="68">
        <v>1.8280521240281939E-5</v>
      </c>
      <c r="AH1841" s="68" t="s">
        <v>457</v>
      </c>
    </row>
    <row r="1842" spans="1:34" s="68" customFormat="1" ht="14.5" x14ac:dyDescent="0.35">
      <c r="A1842" s="68" t="s">
        <v>832</v>
      </c>
      <c r="B1842" s="68" t="s">
        <v>56</v>
      </c>
      <c r="C1842" s="68" t="s">
        <v>45</v>
      </c>
      <c r="D1842" s="68" t="s">
        <v>57</v>
      </c>
      <c r="E1842" s="68" t="s">
        <v>58</v>
      </c>
      <c r="G1842" s="68" t="s">
        <v>14</v>
      </c>
      <c r="H1842" s="68" t="s">
        <v>1457</v>
      </c>
      <c r="I1842" s="68" t="s">
        <v>18</v>
      </c>
      <c r="J1842" s="68">
        <v>298</v>
      </c>
      <c r="K1842" s="68">
        <v>1.140177191991985E-4</v>
      </c>
      <c r="L1842" s="68">
        <v>1.0227134129202001E-4</v>
      </c>
      <c r="M1842" s="68">
        <v>1.0116383625237221E-4</v>
      </c>
      <c r="N1842" s="68">
        <v>5.6544681860593751E-5</v>
      </c>
      <c r="O1842" s="68">
        <v>6.6384802829982744E-5</v>
      </c>
      <c r="P1842" s="68">
        <v>6.0273470508928501E-5</v>
      </c>
      <c r="Q1842" s="68">
        <v>6.7452372456281505E-5</v>
      </c>
      <c r="R1842" s="68">
        <v>7.6852137750262005E-5</v>
      </c>
      <c r="S1842" s="68">
        <v>9.9747571709999999E-5</v>
      </c>
      <c r="T1842" s="68">
        <v>7.0523804624999999E-5</v>
      </c>
      <c r="U1842" s="68">
        <v>8.8470402410000001E-5</v>
      </c>
      <c r="V1842" s="68">
        <v>9.5934190870000001E-5</v>
      </c>
      <c r="W1842" s="68">
        <v>8.679021842691375E-5</v>
      </c>
      <c r="X1842" s="68">
        <v>8.5233139049833756E-5</v>
      </c>
      <c r="Y1842" s="68">
        <v>9.3265206703256747E-5</v>
      </c>
      <c r="Z1842" s="68">
        <v>8.7060581192931248E-5</v>
      </c>
      <c r="AA1842" s="68">
        <v>8.8877300793556752E-5</v>
      </c>
      <c r="AB1842" s="68">
        <v>8.6532887578711501E-5</v>
      </c>
      <c r="AC1842" s="68">
        <v>8.4858141298685744E-5</v>
      </c>
      <c r="AD1842" s="68">
        <v>8.5270525092860498E-5</v>
      </c>
      <c r="AE1842" s="68">
        <v>6.9782507976606502E-5</v>
      </c>
      <c r="AF1842" s="68">
        <v>7.766885488847425E-5</v>
      </c>
      <c r="AG1842" s="68">
        <v>7.616883850117475E-5</v>
      </c>
      <c r="AH1842" s="68" t="s">
        <v>457</v>
      </c>
    </row>
    <row r="1843" spans="1:34" s="68" customFormat="1" ht="14.5" x14ac:dyDescent="0.35">
      <c r="A1843" s="68" t="s">
        <v>832</v>
      </c>
      <c r="B1843" s="68" t="s">
        <v>56</v>
      </c>
      <c r="C1843" s="68" t="s">
        <v>45</v>
      </c>
      <c r="D1843" s="68" t="s">
        <v>57</v>
      </c>
      <c r="E1843" s="68" t="s">
        <v>58</v>
      </c>
      <c r="G1843" s="68" t="s">
        <v>14</v>
      </c>
      <c r="H1843" s="68" t="s">
        <v>1458</v>
      </c>
      <c r="I1843" s="68" t="s">
        <v>18</v>
      </c>
      <c r="J1843" s="68">
        <v>298</v>
      </c>
      <c r="K1843" s="68">
        <v>3.1468890498978779E-4</v>
      </c>
      <c r="L1843" s="68">
        <v>2.8226890196597518E-4</v>
      </c>
      <c r="M1843" s="68">
        <v>2.7921218805654742E-4</v>
      </c>
      <c r="N1843" s="68">
        <v>1.5606332193523871E-4</v>
      </c>
      <c r="O1843" s="68">
        <v>1.832220558107524E-4</v>
      </c>
      <c r="P1843" s="68">
        <v>1.6635477860464269E-4</v>
      </c>
      <c r="Q1843" s="68">
        <v>1.8616854797933691E-4</v>
      </c>
      <c r="R1843" s="68">
        <v>2.1211190019072311E-4</v>
      </c>
      <c r="S1843" s="68">
        <v>2.7530329791959998E-4</v>
      </c>
      <c r="T1843" s="68">
        <v>1.94645700765E-4</v>
      </c>
      <c r="U1843" s="68">
        <v>2.4417831065159999E-4</v>
      </c>
      <c r="V1843" s="68">
        <v>2.647783668012E-4</v>
      </c>
      <c r="W1843" s="68">
        <v>2.3954100285828191E-4</v>
      </c>
      <c r="X1843" s="68">
        <v>2.3524346377754111E-4</v>
      </c>
      <c r="Y1843" s="68">
        <v>2.5741197050098858E-4</v>
      </c>
      <c r="Z1843" s="68">
        <v>2.4028720409249019E-4</v>
      </c>
      <c r="AA1843" s="68">
        <v>2.4530135019021658E-4</v>
      </c>
      <c r="AB1843" s="68">
        <v>2.3883076971724371E-4</v>
      </c>
      <c r="AC1843" s="68">
        <v>2.3420846998437259E-4</v>
      </c>
      <c r="AD1843" s="68">
        <v>2.3534664925629499E-4</v>
      </c>
      <c r="AE1843" s="68">
        <v>1.9259972201543391E-4</v>
      </c>
      <c r="AF1843" s="68">
        <v>2.1436603949218891E-4</v>
      </c>
      <c r="AG1843" s="68">
        <v>2.1022599426324229E-4</v>
      </c>
      <c r="AH1843" s="68" t="s">
        <v>457</v>
      </c>
    </row>
    <row r="1844" spans="1:34" s="68" customFormat="1" ht="14.5" x14ac:dyDescent="0.35">
      <c r="A1844" s="68" t="s">
        <v>832</v>
      </c>
      <c r="B1844" s="68" t="s">
        <v>48</v>
      </c>
      <c r="C1844" s="68" t="s">
        <v>45</v>
      </c>
      <c r="D1844" s="68" t="s">
        <v>881</v>
      </c>
      <c r="E1844" s="68" t="s">
        <v>12</v>
      </c>
      <c r="G1844" s="68" t="s">
        <v>14</v>
      </c>
      <c r="H1844" s="68" t="s">
        <v>21</v>
      </c>
      <c r="I1844" s="68" t="s">
        <v>17</v>
      </c>
      <c r="J1844" s="68">
        <v>1</v>
      </c>
      <c r="K1844" s="68">
        <v>6.77359180217119E-4</v>
      </c>
      <c r="L1844" s="68">
        <v>1.7310529868398601E-2</v>
      </c>
      <c r="M1844" s="68">
        <v>9.9005057486011299E-4</v>
      </c>
      <c r="N1844" s="68">
        <v>1.6817145110460301E-3</v>
      </c>
      <c r="O1844" s="68">
        <v>1.6219609551419601E-3</v>
      </c>
      <c r="P1844" s="68">
        <v>6.6305683970371093E-2</v>
      </c>
      <c r="Q1844" s="68">
        <v>3.3387572072260702E-2</v>
      </c>
      <c r="R1844" s="68">
        <v>2.6873203748901401E-2</v>
      </c>
      <c r="S1844" s="68">
        <v>5.1445773355756702E-2</v>
      </c>
      <c r="T1844" s="68">
        <v>1.0050491605909999E-2</v>
      </c>
      <c r="U1844" s="68">
        <v>1.4808803993478999E-2</v>
      </c>
      <c r="V1844" s="68">
        <v>1.3095462944427601E-3</v>
      </c>
      <c r="W1844" s="68">
        <v>1.37942705601991E-3</v>
      </c>
      <c r="X1844" s="68">
        <v>1.3886631842779901E-3</v>
      </c>
      <c r="Y1844" s="68">
        <v>1.41060488408117E-3</v>
      </c>
      <c r="Z1844" s="68">
        <v>6.0505542024914599E-3</v>
      </c>
      <c r="AA1844" s="68">
        <v>8.6239946078396999E-3</v>
      </c>
      <c r="AB1844" s="68">
        <v>3.1724701107914799E-3</v>
      </c>
      <c r="AC1844" s="68">
        <v>4.3420448950506297E-3</v>
      </c>
      <c r="AD1844" s="68">
        <v>3.4116117604141298E-3</v>
      </c>
      <c r="AE1844" s="68">
        <v>5.8848137222272303E-3</v>
      </c>
      <c r="AF1844" s="68">
        <v>3.6574738183318399E-3</v>
      </c>
      <c r="AG1844" s="68">
        <v>1.7258035103688901E-3</v>
      </c>
      <c r="AH1844" s="68" t="s">
        <v>448</v>
      </c>
    </row>
    <row r="1845" spans="1:34" s="68" customFormat="1" ht="14.5" x14ac:dyDescent="0.35">
      <c r="A1845" s="68" t="s">
        <v>832</v>
      </c>
      <c r="B1845" s="68" t="s">
        <v>60</v>
      </c>
      <c r="C1845" s="68" t="s">
        <v>45</v>
      </c>
      <c r="D1845" s="68" t="s">
        <v>57</v>
      </c>
      <c r="E1845" s="68" t="s">
        <v>61</v>
      </c>
      <c r="G1845" s="68" t="s">
        <v>14</v>
      </c>
      <c r="H1845" s="68" t="s">
        <v>1459</v>
      </c>
      <c r="I1845" s="68" t="s">
        <v>16</v>
      </c>
      <c r="J1845" s="68">
        <v>25</v>
      </c>
      <c r="K1845" s="68">
        <v>1.4087685053658581E-6</v>
      </c>
      <c r="L1845" s="68">
        <v>1.1644636173515501E-6</v>
      </c>
      <c r="M1845" s="68">
        <v>1.1544561853839441E-6</v>
      </c>
      <c r="N1845" s="68">
        <v>1.3199684746794461E-6</v>
      </c>
      <c r="O1845" s="68">
        <v>1.4019271873586959E-6</v>
      </c>
      <c r="P1845" s="68">
        <v>1.2440004355876499E-6</v>
      </c>
      <c r="Q1845" s="68">
        <v>1.1764860771032739E-6</v>
      </c>
      <c r="R1845" s="68">
        <v>1.1464746393717839E-6</v>
      </c>
      <c r="S1845" s="68">
        <v>1.0356075499999999E-6</v>
      </c>
      <c r="T1845" s="68">
        <v>9.8461970550000003E-7</v>
      </c>
      <c r="U1845" s="68">
        <v>7.5523769500000003E-7</v>
      </c>
      <c r="V1845" s="68">
        <v>8.3703621500000007E-7</v>
      </c>
      <c r="W1845" s="68">
        <v>7.0379324662082602E-7</v>
      </c>
      <c r="X1845" s="68">
        <v>6.6369440338977398E-7</v>
      </c>
      <c r="Y1845" s="68">
        <v>6.3431368889882806E-7</v>
      </c>
      <c r="Z1845" s="68">
        <v>6.3496979710236793E-7</v>
      </c>
      <c r="AA1845" s="68">
        <v>6.1396441060502201E-7</v>
      </c>
      <c r="AB1845" s="68">
        <v>5.3378959473796404E-7</v>
      </c>
      <c r="AC1845" s="68">
        <v>5.2883408131973597E-7</v>
      </c>
      <c r="AD1845" s="68">
        <v>5.1964584227557997E-7</v>
      </c>
      <c r="AE1845" s="68">
        <v>4.1410327565837002E-7</v>
      </c>
      <c r="AF1845" s="68">
        <v>3.6339557312953597E-7</v>
      </c>
      <c r="AG1845" s="68">
        <v>3.6472825623428199E-7</v>
      </c>
      <c r="AH1845" s="68" t="s">
        <v>458</v>
      </c>
    </row>
    <row r="1846" spans="1:34" s="68" customFormat="1" ht="14.5" x14ac:dyDescent="0.35">
      <c r="A1846" s="68" t="s">
        <v>832</v>
      </c>
      <c r="B1846" s="68" t="s">
        <v>60</v>
      </c>
      <c r="C1846" s="68" t="s">
        <v>45</v>
      </c>
      <c r="D1846" s="68" t="s">
        <v>57</v>
      </c>
      <c r="E1846" s="68" t="s">
        <v>61</v>
      </c>
      <c r="G1846" s="68" t="s">
        <v>14</v>
      </c>
      <c r="H1846" s="68" t="s">
        <v>1460</v>
      </c>
      <c r="I1846" s="68" t="s">
        <v>16</v>
      </c>
      <c r="J1846" s="68">
        <v>25</v>
      </c>
      <c r="K1846" s="68">
        <v>7.7482267795122199E-6</v>
      </c>
      <c r="L1846" s="68">
        <v>6.4045498954335264E-6</v>
      </c>
      <c r="M1846" s="68">
        <v>6.3495090196116922E-6</v>
      </c>
      <c r="N1846" s="68">
        <v>7.2598266107369527E-6</v>
      </c>
      <c r="O1846" s="68">
        <v>7.7105995304728275E-6</v>
      </c>
      <c r="P1846" s="68">
        <v>6.8420023957320764E-6</v>
      </c>
      <c r="Q1846" s="68">
        <v>6.4706734240680056E-6</v>
      </c>
      <c r="R1846" s="68">
        <v>6.3056105165448123E-6</v>
      </c>
      <c r="S1846" s="68">
        <v>5.6958415249999987E-6</v>
      </c>
      <c r="T1846" s="68">
        <v>5.4154083802500003E-6</v>
      </c>
      <c r="U1846" s="68">
        <v>4.1538073225000002E-6</v>
      </c>
      <c r="V1846" s="68">
        <v>4.6036991824999996E-6</v>
      </c>
      <c r="W1846" s="68">
        <v>3.8708628564145426E-6</v>
      </c>
      <c r="X1846" s="68">
        <v>3.650319218643757E-6</v>
      </c>
      <c r="Y1846" s="68">
        <v>3.488725288943554E-6</v>
      </c>
      <c r="Z1846" s="68">
        <v>3.492333884063024E-6</v>
      </c>
      <c r="AA1846" s="68">
        <v>3.3768042583276209E-6</v>
      </c>
      <c r="AB1846" s="68">
        <v>2.935842771058802E-6</v>
      </c>
      <c r="AC1846" s="68">
        <v>2.9085874472585482E-6</v>
      </c>
      <c r="AD1846" s="68">
        <v>2.85805213251569E-6</v>
      </c>
      <c r="AE1846" s="68">
        <v>2.2775680161210351E-6</v>
      </c>
      <c r="AF1846" s="68">
        <v>1.9986756522124479E-6</v>
      </c>
      <c r="AG1846" s="68">
        <v>2.0060054092885511E-6</v>
      </c>
      <c r="AH1846" s="68" t="s">
        <v>458</v>
      </c>
    </row>
    <row r="1847" spans="1:34" s="68" customFormat="1" ht="14.5" x14ac:dyDescent="0.35">
      <c r="A1847" s="68" t="s">
        <v>832</v>
      </c>
      <c r="B1847" s="68" t="s">
        <v>60</v>
      </c>
      <c r="C1847" s="68" t="s">
        <v>45</v>
      </c>
      <c r="D1847" s="68" t="s">
        <v>57</v>
      </c>
      <c r="E1847" s="68" t="s">
        <v>61</v>
      </c>
      <c r="G1847" s="68" t="s">
        <v>14</v>
      </c>
      <c r="H1847" s="68" t="s">
        <v>1461</v>
      </c>
      <c r="I1847" s="68" t="s">
        <v>16</v>
      </c>
      <c r="J1847" s="68">
        <v>25</v>
      </c>
      <c r="K1847" s="68">
        <v>1.6200837811707371E-5</v>
      </c>
      <c r="L1847" s="68">
        <v>1.339133159954283E-5</v>
      </c>
      <c r="M1847" s="68">
        <v>1.327624613191536E-5</v>
      </c>
      <c r="N1847" s="68">
        <v>1.517963745881363E-5</v>
      </c>
      <c r="O1847" s="68">
        <v>1.6122162654625001E-5</v>
      </c>
      <c r="P1847" s="68">
        <v>1.4306005009257981E-5</v>
      </c>
      <c r="Q1847" s="68">
        <v>1.352958988668765E-5</v>
      </c>
      <c r="R1847" s="68">
        <v>1.318445835277552E-5</v>
      </c>
      <c r="S1847" s="68">
        <v>1.1909486824999999E-5</v>
      </c>
      <c r="T1847" s="68">
        <v>1.132312661325E-5</v>
      </c>
      <c r="U1847" s="68">
        <v>8.6852334925000004E-6</v>
      </c>
      <c r="V1847" s="68">
        <v>9.6259164725000002E-6</v>
      </c>
      <c r="W1847" s="68">
        <v>8.0936223361394992E-6</v>
      </c>
      <c r="X1847" s="68">
        <v>7.6324856389824015E-6</v>
      </c>
      <c r="Y1847" s="68">
        <v>7.2946074223365224E-6</v>
      </c>
      <c r="Z1847" s="68">
        <v>7.3021526666772318E-6</v>
      </c>
      <c r="AA1847" s="68">
        <v>7.0605907219577532E-6</v>
      </c>
      <c r="AB1847" s="68">
        <v>6.1385803394865856E-6</v>
      </c>
      <c r="AC1847" s="68">
        <v>6.0815919351769642E-6</v>
      </c>
      <c r="AD1847" s="68">
        <v>5.9759271861691702E-6</v>
      </c>
      <c r="AE1847" s="68">
        <v>4.7621876700712552E-6</v>
      </c>
      <c r="AF1847" s="68">
        <v>4.1790490909896641E-6</v>
      </c>
      <c r="AG1847" s="68">
        <v>4.194374946694243E-6</v>
      </c>
      <c r="AH1847" s="68" t="s">
        <v>458</v>
      </c>
    </row>
    <row r="1848" spans="1:34" s="68" customFormat="1" ht="14.5" x14ac:dyDescent="0.35">
      <c r="A1848" s="68" t="s">
        <v>832</v>
      </c>
      <c r="B1848" s="68" t="s">
        <v>60</v>
      </c>
      <c r="C1848" s="68" t="s">
        <v>45</v>
      </c>
      <c r="D1848" s="68" t="s">
        <v>57</v>
      </c>
      <c r="E1848" s="68" t="s">
        <v>61</v>
      </c>
      <c r="G1848" s="68" t="s">
        <v>14</v>
      </c>
      <c r="H1848" s="68" t="s">
        <v>1462</v>
      </c>
      <c r="I1848" s="68" t="s">
        <v>16</v>
      </c>
      <c r="J1848" s="68">
        <v>25</v>
      </c>
      <c r="K1848" s="68">
        <v>4.5080592171707458E-5</v>
      </c>
      <c r="L1848" s="68">
        <v>3.7262835755249603E-5</v>
      </c>
      <c r="M1848" s="68">
        <v>3.694259793228621E-5</v>
      </c>
      <c r="N1848" s="68">
        <v>4.2238991189742267E-5</v>
      </c>
      <c r="O1848" s="68">
        <v>4.4861669995478269E-5</v>
      </c>
      <c r="P1848" s="68">
        <v>3.9808013938804798E-5</v>
      </c>
      <c r="Q1848" s="68">
        <v>3.7647554467304773E-5</v>
      </c>
      <c r="R1848" s="68">
        <v>3.6687188459897092E-5</v>
      </c>
      <c r="S1848" s="68">
        <v>3.3139441599999998E-5</v>
      </c>
      <c r="T1848" s="68">
        <v>3.1507830576000001E-5</v>
      </c>
      <c r="U1848" s="68">
        <v>2.4167606240000001E-5</v>
      </c>
      <c r="V1848" s="68">
        <v>2.6785158879999999E-5</v>
      </c>
      <c r="W1848" s="68">
        <v>2.2521383891866429E-5</v>
      </c>
      <c r="X1848" s="68">
        <v>2.1238220908472771E-5</v>
      </c>
      <c r="Y1848" s="68">
        <v>2.0298038044762501E-5</v>
      </c>
      <c r="Z1848" s="68">
        <v>2.0319033507275771E-5</v>
      </c>
      <c r="AA1848" s="68">
        <v>1.9646861139360701E-5</v>
      </c>
      <c r="AB1848" s="68">
        <v>1.7081267031614849E-5</v>
      </c>
      <c r="AC1848" s="68">
        <v>1.6922690602231551E-5</v>
      </c>
      <c r="AD1848" s="68">
        <v>1.6628666952818559E-5</v>
      </c>
      <c r="AE1848" s="68">
        <v>1.3251304821067841E-5</v>
      </c>
      <c r="AF1848" s="68">
        <v>1.1628658340145149E-5</v>
      </c>
      <c r="AG1848" s="68">
        <v>1.167130419949702E-5</v>
      </c>
      <c r="AH1848" s="68" t="s">
        <v>458</v>
      </c>
    </row>
    <row r="1849" spans="1:34" s="68" customFormat="1" ht="14.5" x14ac:dyDescent="0.35">
      <c r="A1849" s="68" t="s">
        <v>832</v>
      </c>
      <c r="B1849" s="68" t="s">
        <v>48</v>
      </c>
      <c r="C1849" s="68" t="s">
        <v>45</v>
      </c>
      <c r="D1849" s="68" t="s">
        <v>881</v>
      </c>
      <c r="E1849" s="68" t="s">
        <v>12</v>
      </c>
      <c r="G1849" s="68" t="s">
        <v>14</v>
      </c>
      <c r="H1849" s="68" t="s">
        <v>21</v>
      </c>
      <c r="I1849" s="68" t="s">
        <v>18</v>
      </c>
      <c r="J1849" s="68">
        <v>298</v>
      </c>
      <c r="K1849" s="68">
        <v>1.6375313875448999E-6</v>
      </c>
      <c r="L1849" s="68">
        <v>4.18486038462638E-5</v>
      </c>
      <c r="M1849" s="68">
        <v>2.3934700214303402E-6</v>
      </c>
      <c r="N1849" s="68">
        <v>4.0655834853303096E-6</v>
      </c>
      <c r="O1849" s="68">
        <v>3.9211278904729897E-6</v>
      </c>
      <c r="P1849" s="68">
        <v>1.60295515060876E-4</v>
      </c>
      <c r="Q1849" s="68">
        <v>8.0715222911306305E-5</v>
      </c>
      <c r="R1849" s="68">
        <v>6.4966587754239702E-5</v>
      </c>
      <c r="S1849" s="68">
        <v>1.24371339589093E-4</v>
      </c>
      <c r="T1849" s="68">
        <v>2.4653228860491199E-5</v>
      </c>
      <c r="U1849" s="68">
        <v>3.5800624040481903E-5</v>
      </c>
      <c r="V1849" s="68">
        <v>3.1216941965397902E-6</v>
      </c>
      <c r="W1849" s="68">
        <v>3.2761736787466698E-6</v>
      </c>
      <c r="X1849" s="68">
        <v>4.5521937121804302E-6</v>
      </c>
      <c r="Y1849" s="68">
        <v>3.3243086972299002E-6</v>
      </c>
      <c r="Z1849" s="68">
        <v>1.45780204376341E-5</v>
      </c>
      <c r="AA1849" s="68">
        <v>2.0722686944886699E-5</v>
      </c>
      <c r="AB1849" s="68">
        <v>7.6224256098661303E-6</v>
      </c>
      <c r="AC1849" s="68">
        <v>1.0418609186766E-5</v>
      </c>
      <c r="AD1849" s="68">
        <v>8.2051266317805995E-6</v>
      </c>
      <c r="AE1849" s="68">
        <v>1.4210650773431501E-5</v>
      </c>
      <c r="AF1849" s="68">
        <v>8.8275711654496706E-6</v>
      </c>
      <c r="AG1849" s="68">
        <v>4.1618130864369199E-6</v>
      </c>
      <c r="AH1849" s="68" t="s">
        <v>448</v>
      </c>
    </row>
    <row r="1850" spans="1:34" s="68" customFormat="1" ht="14.5" x14ac:dyDescent="0.35">
      <c r="A1850" s="68" t="s">
        <v>832</v>
      </c>
      <c r="B1850" s="68" t="s">
        <v>60</v>
      </c>
      <c r="C1850" s="68" t="s">
        <v>45</v>
      </c>
      <c r="D1850" s="68" t="s">
        <v>57</v>
      </c>
      <c r="E1850" s="68" t="s">
        <v>61</v>
      </c>
      <c r="G1850" s="68" t="s">
        <v>14</v>
      </c>
      <c r="H1850" s="68" t="s">
        <v>1459</v>
      </c>
      <c r="I1850" s="68" t="s">
        <v>17</v>
      </c>
      <c r="J1850" s="68">
        <v>1</v>
      </c>
      <c r="K1850" s="68">
        <v>2.9877162461799198E-3</v>
      </c>
      <c r="L1850" s="68">
        <v>2.4695944396791601E-3</v>
      </c>
      <c r="M1850" s="68">
        <v>2.4483706779622602E-3</v>
      </c>
      <c r="N1850" s="68">
        <v>2.79938914110016E-3</v>
      </c>
      <c r="O1850" s="68">
        <v>2.9732071789503201E-3</v>
      </c>
      <c r="P1850" s="68">
        <v>2.6382761237942801E-3</v>
      </c>
      <c r="Q1850" s="68">
        <v>2.4950916723206198E-3</v>
      </c>
      <c r="R1850" s="68">
        <v>2.4314434151796798E-3</v>
      </c>
      <c r="S1850" s="68">
        <v>2.1963164920400001E-3</v>
      </c>
      <c r="T1850" s="68">
        <v>2.0881814714244001E-3</v>
      </c>
      <c r="U1850" s="68">
        <v>1.601708103556E-3</v>
      </c>
      <c r="V1850" s="68">
        <v>1.775186404772E-3</v>
      </c>
      <c r="W1850" s="68">
        <v>1.492604717433448E-3</v>
      </c>
      <c r="X1850" s="68">
        <v>1.407563090709032E-3</v>
      </c>
      <c r="Y1850" s="68">
        <v>1.3452524714166361E-3</v>
      </c>
      <c r="Z1850" s="68">
        <v>1.346643945694702E-3</v>
      </c>
      <c r="AA1850" s="68">
        <v>1.3020957220111319E-3</v>
      </c>
      <c r="AB1850" s="68">
        <v>1.132060972520274E-3</v>
      </c>
      <c r="AC1850" s="68">
        <v>1.1215513196628959E-3</v>
      </c>
      <c r="AD1850" s="68">
        <v>1.1020649022980521E-3</v>
      </c>
      <c r="AE1850" s="68">
        <v>8.7823022701627202E-4</v>
      </c>
      <c r="AF1850" s="68">
        <v>7.7068933149312003E-4</v>
      </c>
      <c r="AG1850" s="68">
        <v>7.7351568582166607E-4</v>
      </c>
      <c r="AH1850" s="68" t="s">
        <v>458</v>
      </c>
    </row>
    <row r="1851" spans="1:34" s="68" customFormat="1" ht="14.5" x14ac:dyDescent="0.35">
      <c r="A1851" s="68" t="s">
        <v>832</v>
      </c>
      <c r="B1851" s="68" t="s">
        <v>60</v>
      </c>
      <c r="C1851" s="68" t="s">
        <v>45</v>
      </c>
      <c r="D1851" s="68" t="s">
        <v>57</v>
      </c>
      <c r="E1851" s="68" t="s">
        <v>61</v>
      </c>
      <c r="G1851" s="68" t="s">
        <v>14</v>
      </c>
      <c r="H1851" s="68" t="s">
        <v>1460</v>
      </c>
      <c r="I1851" s="68" t="s">
        <v>17</v>
      </c>
      <c r="J1851" s="68">
        <v>1</v>
      </c>
      <c r="K1851" s="68">
        <v>1.643243935398956E-2</v>
      </c>
      <c r="L1851" s="68">
        <v>1.358276941823538E-2</v>
      </c>
      <c r="M1851" s="68">
        <v>1.3466038728792431E-2</v>
      </c>
      <c r="N1851" s="68">
        <v>1.539664027605088E-2</v>
      </c>
      <c r="O1851" s="68">
        <v>1.6352639484226762E-2</v>
      </c>
      <c r="P1851" s="68">
        <v>1.451051868086854E-2</v>
      </c>
      <c r="Q1851" s="68">
        <v>1.372300419776341E-2</v>
      </c>
      <c r="R1851" s="68">
        <v>1.337293878348824E-2</v>
      </c>
      <c r="S1851" s="68">
        <v>1.2079740706219999E-2</v>
      </c>
      <c r="T1851" s="68">
        <v>1.14849980928342E-2</v>
      </c>
      <c r="U1851" s="68">
        <v>8.8093945695579996E-3</v>
      </c>
      <c r="V1851" s="68">
        <v>9.7635252262459997E-3</v>
      </c>
      <c r="W1851" s="68">
        <v>8.2093259458839649E-3</v>
      </c>
      <c r="X1851" s="68">
        <v>7.7415969988996764E-3</v>
      </c>
      <c r="Y1851" s="68">
        <v>7.3988885927914983E-3</v>
      </c>
      <c r="Z1851" s="68">
        <v>7.4065417013208616E-3</v>
      </c>
      <c r="AA1851" s="68">
        <v>7.1615264710612261E-3</v>
      </c>
      <c r="AB1851" s="68">
        <v>6.2263353488615069E-3</v>
      </c>
      <c r="AC1851" s="68">
        <v>6.1685322581459274E-3</v>
      </c>
      <c r="AD1851" s="68">
        <v>6.0613569626392864E-3</v>
      </c>
      <c r="AE1851" s="68">
        <v>4.8302662485894959E-3</v>
      </c>
      <c r="AF1851" s="68">
        <v>4.2387913232121597E-3</v>
      </c>
      <c r="AG1851" s="68">
        <v>4.2543362720191633E-3</v>
      </c>
      <c r="AH1851" s="68" t="s">
        <v>458</v>
      </c>
    </row>
    <row r="1852" spans="1:34" s="68" customFormat="1" ht="14.5" x14ac:dyDescent="0.35">
      <c r="A1852" s="68" t="s">
        <v>832</v>
      </c>
      <c r="B1852" s="68" t="s">
        <v>60</v>
      </c>
      <c r="C1852" s="68" t="s">
        <v>45</v>
      </c>
      <c r="D1852" s="68" t="s">
        <v>57</v>
      </c>
      <c r="E1852" s="68" t="s">
        <v>61</v>
      </c>
      <c r="G1852" s="68" t="s">
        <v>14</v>
      </c>
      <c r="H1852" s="68" t="s">
        <v>1461</v>
      </c>
      <c r="I1852" s="68" t="s">
        <v>17</v>
      </c>
      <c r="J1852" s="68">
        <v>1</v>
      </c>
      <c r="K1852" s="68">
        <v>3.4358736831069082E-2</v>
      </c>
      <c r="L1852" s="68">
        <v>2.840033605631034E-2</v>
      </c>
      <c r="M1852" s="68">
        <v>2.8156262796565992E-2</v>
      </c>
      <c r="N1852" s="68">
        <v>3.2192975122651839E-2</v>
      </c>
      <c r="O1852" s="68">
        <v>3.4191882557928682E-2</v>
      </c>
      <c r="P1852" s="68">
        <v>3.0340175423634218E-2</v>
      </c>
      <c r="Q1852" s="68">
        <v>2.8693554231687131E-2</v>
      </c>
      <c r="R1852" s="68">
        <v>2.7961599274566321E-2</v>
      </c>
      <c r="S1852" s="68">
        <v>2.525763965846E-2</v>
      </c>
      <c r="T1852" s="68">
        <v>2.4014086921380601E-2</v>
      </c>
      <c r="U1852" s="68">
        <v>1.8419643190894001E-2</v>
      </c>
      <c r="V1852" s="68">
        <v>2.0414643654877999E-2</v>
      </c>
      <c r="W1852" s="68">
        <v>1.716495425048465E-2</v>
      </c>
      <c r="X1852" s="68">
        <v>1.6186975543153868E-2</v>
      </c>
      <c r="Y1852" s="68">
        <v>1.547040342129132E-2</v>
      </c>
      <c r="Z1852" s="68">
        <v>1.5486405375489081E-2</v>
      </c>
      <c r="AA1852" s="68">
        <v>1.497410080312802E-2</v>
      </c>
      <c r="AB1852" s="68">
        <v>1.301870118398315E-2</v>
      </c>
      <c r="AC1852" s="68">
        <v>1.2897840176123301E-2</v>
      </c>
      <c r="AD1852" s="68">
        <v>1.2673746376427601E-2</v>
      </c>
      <c r="AE1852" s="68">
        <v>1.0099647610687131E-2</v>
      </c>
      <c r="AF1852" s="68">
        <v>8.8629273121708808E-3</v>
      </c>
      <c r="AG1852" s="68">
        <v>8.8954303869491595E-3</v>
      </c>
      <c r="AH1852" s="68" t="s">
        <v>458</v>
      </c>
    </row>
    <row r="1853" spans="1:34" s="68" customFormat="1" ht="14.5" x14ac:dyDescent="0.35">
      <c r="A1853" s="68" t="s">
        <v>832</v>
      </c>
      <c r="B1853" s="68" t="s">
        <v>60</v>
      </c>
      <c r="C1853" s="68" t="s">
        <v>45</v>
      </c>
      <c r="D1853" s="68" t="s">
        <v>57</v>
      </c>
      <c r="E1853" s="68" t="s">
        <v>61</v>
      </c>
      <c r="G1853" s="68" t="s">
        <v>14</v>
      </c>
      <c r="H1853" s="68" t="s">
        <v>1462</v>
      </c>
      <c r="I1853" s="68" t="s">
        <v>17</v>
      </c>
      <c r="J1853" s="68">
        <v>1</v>
      </c>
      <c r="K1853" s="68">
        <v>9.5606919877757449E-2</v>
      </c>
      <c r="L1853" s="68">
        <v>7.9027022069733124E-2</v>
      </c>
      <c r="M1853" s="68">
        <v>7.8347861694792326E-2</v>
      </c>
      <c r="N1853" s="68">
        <v>8.958045251520512E-2</v>
      </c>
      <c r="O1853" s="68">
        <v>9.5142629726410244E-2</v>
      </c>
      <c r="P1853" s="68">
        <v>8.442483596141695E-2</v>
      </c>
      <c r="Q1853" s="68">
        <v>7.9842933514259848E-2</v>
      </c>
      <c r="R1853" s="68">
        <v>7.7806189285749755E-2</v>
      </c>
      <c r="S1853" s="68">
        <v>7.0282127745280004E-2</v>
      </c>
      <c r="T1853" s="68">
        <v>6.6821807085580803E-2</v>
      </c>
      <c r="U1853" s="68">
        <v>5.1254659313792E-2</v>
      </c>
      <c r="V1853" s="68">
        <v>5.6805964952704013E-2</v>
      </c>
      <c r="W1853" s="68">
        <v>4.7763350957870342E-2</v>
      </c>
      <c r="X1853" s="68">
        <v>4.5042018902689017E-2</v>
      </c>
      <c r="Y1853" s="68">
        <v>4.3048079085332362E-2</v>
      </c>
      <c r="Z1853" s="68">
        <v>4.3092606262230472E-2</v>
      </c>
      <c r="AA1853" s="68">
        <v>4.1667063104356229E-2</v>
      </c>
      <c r="AB1853" s="68">
        <v>3.6225951120648768E-2</v>
      </c>
      <c r="AC1853" s="68">
        <v>3.5889642229212669E-2</v>
      </c>
      <c r="AD1853" s="68">
        <v>3.5266076873537673E-2</v>
      </c>
      <c r="AE1853" s="68">
        <v>2.8103367264520701E-2</v>
      </c>
      <c r="AF1853" s="68">
        <v>2.4662058607779841E-2</v>
      </c>
      <c r="AG1853" s="68">
        <v>2.4752501946293311E-2</v>
      </c>
      <c r="AH1853" s="68" t="s">
        <v>458</v>
      </c>
    </row>
    <row r="1854" spans="1:34" s="68" customFormat="1" ht="14.5" x14ac:dyDescent="0.35">
      <c r="A1854" s="68" t="s">
        <v>832</v>
      </c>
      <c r="B1854" s="68" t="s">
        <v>48</v>
      </c>
      <c r="C1854" s="68" t="s">
        <v>45</v>
      </c>
      <c r="D1854" s="68" t="s">
        <v>881</v>
      </c>
      <c r="E1854" s="68" t="s">
        <v>12</v>
      </c>
      <c r="G1854" s="68" t="s">
        <v>14</v>
      </c>
      <c r="H1854" s="68" t="s">
        <v>322</v>
      </c>
      <c r="I1854" s="68" t="s">
        <v>16</v>
      </c>
      <c r="J1854" s="68">
        <v>25</v>
      </c>
      <c r="W1854" s="68">
        <v>3.7485E-7</v>
      </c>
      <c r="AH1854" s="68" t="s">
        <v>786</v>
      </c>
    </row>
    <row r="1855" spans="1:34" s="68" customFormat="1" ht="14.5" x14ac:dyDescent="0.35">
      <c r="A1855" s="68" t="s">
        <v>832</v>
      </c>
      <c r="B1855" s="68" t="s">
        <v>60</v>
      </c>
      <c r="C1855" s="68" t="s">
        <v>45</v>
      </c>
      <c r="D1855" s="68" t="s">
        <v>57</v>
      </c>
      <c r="E1855" s="68" t="s">
        <v>61</v>
      </c>
      <c r="G1855" s="68" t="s">
        <v>14</v>
      </c>
      <c r="H1855" s="68" t="s">
        <v>1459</v>
      </c>
      <c r="I1855" s="68" t="s">
        <v>18</v>
      </c>
      <c r="J1855" s="68">
        <v>298</v>
      </c>
      <c r="K1855" s="68">
        <v>1.6792520583961041E-6</v>
      </c>
      <c r="L1855" s="68">
        <v>1.3880406318830479E-6</v>
      </c>
      <c r="M1855" s="68">
        <v>1.37611177297766E-6</v>
      </c>
      <c r="N1855" s="68">
        <v>1.5734024218178999E-6</v>
      </c>
      <c r="O1855" s="68">
        <v>1.6710972073315661E-6</v>
      </c>
      <c r="P1855" s="68">
        <v>1.482848519220478E-6</v>
      </c>
      <c r="Q1855" s="68">
        <v>1.402371403907102E-6</v>
      </c>
      <c r="R1855" s="68">
        <v>1.3665977701311659E-6</v>
      </c>
      <c r="S1855" s="68">
        <v>1.2344441995999999E-6</v>
      </c>
      <c r="T1855" s="68">
        <v>1.1736666889560001E-6</v>
      </c>
      <c r="U1855" s="68">
        <v>9.0024333243999998E-7</v>
      </c>
      <c r="V1855" s="68">
        <v>9.9774716828000008E-7</v>
      </c>
      <c r="W1855" s="68">
        <v>8.3892154997202405E-7</v>
      </c>
      <c r="X1855" s="68">
        <v>7.9112372884061003E-7</v>
      </c>
      <c r="Y1855" s="68">
        <v>7.5610191716740401E-7</v>
      </c>
      <c r="Z1855" s="68">
        <v>7.56883998146022E-7</v>
      </c>
      <c r="AA1855" s="68">
        <v>7.318455774411881E-7</v>
      </c>
      <c r="AB1855" s="68">
        <v>6.362771969276541E-7</v>
      </c>
      <c r="AC1855" s="68">
        <v>6.3037022493312603E-7</v>
      </c>
      <c r="AD1855" s="68">
        <v>6.194178439924921E-7</v>
      </c>
      <c r="AE1855" s="68">
        <v>4.9361110458477796E-7</v>
      </c>
      <c r="AF1855" s="68">
        <v>4.33167523170406E-7</v>
      </c>
      <c r="AG1855" s="68">
        <v>4.34756081431264E-7</v>
      </c>
      <c r="AH1855" s="68" t="s">
        <v>458</v>
      </c>
    </row>
    <row r="1856" spans="1:34" s="68" customFormat="1" ht="14.5" x14ac:dyDescent="0.35">
      <c r="A1856" s="68" t="s">
        <v>832</v>
      </c>
      <c r="B1856" s="68" t="s">
        <v>60</v>
      </c>
      <c r="C1856" s="68" t="s">
        <v>45</v>
      </c>
      <c r="D1856" s="68" t="s">
        <v>57</v>
      </c>
      <c r="E1856" s="68" t="s">
        <v>61</v>
      </c>
      <c r="G1856" s="68" t="s">
        <v>14</v>
      </c>
      <c r="H1856" s="68" t="s">
        <v>1460</v>
      </c>
      <c r="I1856" s="68" t="s">
        <v>18</v>
      </c>
      <c r="J1856" s="68">
        <v>298</v>
      </c>
      <c r="K1856" s="68">
        <v>9.2358863211785721E-6</v>
      </c>
      <c r="L1856" s="68">
        <v>7.6342234753567637E-6</v>
      </c>
      <c r="M1856" s="68">
        <v>7.5686147513771301E-6</v>
      </c>
      <c r="N1856" s="68">
        <v>8.6537133199984515E-6</v>
      </c>
      <c r="O1856" s="68">
        <v>9.1910346403236132E-6</v>
      </c>
      <c r="P1856" s="68">
        <v>8.1556668557126286E-6</v>
      </c>
      <c r="Q1856" s="68">
        <v>7.7130427214890615E-6</v>
      </c>
      <c r="R1856" s="68">
        <v>7.5162877357214133E-6</v>
      </c>
      <c r="S1856" s="68">
        <v>6.7894430977999986E-6</v>
      </c>
      <c r="T1856" s="68">
        <v>6.4551667892579996E-6</v>
      </c>
      <c r="U1856" s="68">
        <v>4.9513383284200001E-6</v>
      </c>
      <c r="V1856" s="68">
        <v>5.48760942554E-6</v>
      </c>
      <c r="W1856" s="68">
        <v>4.6140685248461319E-6</v>
      </c>
      <c r="X1856" s="68">
        <v>4.3511805086233552E-6</v>
      </c>
      <c r="Y1856" s="68">
        <v>4.1585605444207216E-6</v>
      </c>
      <c r="Z1856" s="68">
        <v>4.1628619898031207E-6</v>
      </c>
      <c r="AA1856" s="68">
        <v>4.0251506759265354E-6</v>
      </c>
      <c r="AB1856" s="68">
        <v>3.4995245831020972E-6</v>
      </c>
      <c r="AC1856" s="68">
        <v>3.4670362371321931E-6</v>
      </c>
      <c r="AD1856" s="68">
        <v>3.4067981419587058E-6</v>
      </c>
      <c r="AE1856" s="68">
        <v>2.7148610752162788E-6</v>
      </c>
      <c r="AF1856" s="68">
        <v>2.3824213774372331E-6</v>
      </c>
      <c r="AG1856" s="68">
        <v>2.391158447871952E-6</v>
      </c>
      <c r="AH1856" s="68" t="s">
        <v>458</v>
      </c>
    </row>
    <row r="1857" spans="1:34" s="68" customFormat="1" ht="14.5" x14ac:dyDescent="0.35">
      <c r="A1857" s="68" t="s">
        <v>832</v>
      </c>
      <c r="B1857" s="68" t="s">
        <v>60</v>
      </c>
      <c r="C1857" s="68" t="s">
        <v>45</v>
      </c>
      <c r="D1857" s="68" t="s">
        <v>57</v>
      </c>
      <c r="E1857" s="68" t="s">
        <v>61</v>
      </c>
      <c r="G1857" s="68" t="s">
        <v>14</v>
      </c>
      <c r="H1857" s="68" t="s">
        <v>1461</v>
      </c>
      <c r="I1857" s="68" t="s">
        <v>18</v>
      </c>
      <c r="J1857" s="68">
        <v>298</v>
      </c>
      <c r="K1857" s="68">
        <v>1.9311398671555199E-5</v>
      </c>
      <c r="L1857" s="68">
        <v>1.596246726665505E-5</v>
      </c>
      <c r="M1857" s="68">
        <v>1.5825285389243089E-5</v>
      </c>
      <c r="N1857" s="68">
        <v>1.809412785090585E-5</v>
      </c>
      <c r="O1857" s="68">
        <v>1.9217617884313009E-5</v>
      </c>
      <c r="P1857" s="68">
        <v>1.7052757971035501E-5</v>
      </c>
      <c r="Q1857" s="68">
        <v>1.6127271144931679E-5</v>
      </c>
      <c r="R1857" s="68">
        <v>1.5715874356508411E-5</v>
      </c>
      <c r="S1857" s="68">
        <v>1.4196108295400001E-5</v>
      </c>
      <c r="T1857" s="68">
        <v>1.3497166922994E-5</v>
      </c>
      <c r="U1857" s="68">
        <v>1.0352798323060001E-5</v>
      </c>
      <c r="V1857" s="68">
        <v>1.147409243522E-5</v>
      </c>
      <c r="W1857" s="68">
        <v>9.6475978246782764E-6</v>
      </c>
      <c r="X1857" s="68">
        <v>9.0979228816670148E-6</v>
      </c>
      <c r="Y1857" s="68">
        <v>8.6951720474251471E-6</v>
      </c>
      <c r="Z1857" s="68">
        <v>8.7041659786792532E-6</v>
      </c>
      <c r="AA1857" s="68">
        <v>8.4162241405736623E-6</v>
      </c>
      <c r="AB1857" s="68">
        <v>7.3171877646680219E-6</v>
      </c>
      <c r="AC1857" s="68">
        <v>7.2492575867309499E-6</v>
      </c>
      <c r="AD1857" s="68">
        <v>7.1233052059136591E-6</v>
      </c>
      <c r="AE1857" s="68">
        <v>5.6765277027249472E-6</v>
      </c>
      <c r="AF1857" s="68">
        <v>4.981426516459669E-6</v>
      </c>
      <c r="AG1857" s="68">
        <v>4.9996949364595357E-6</v>
      </c>
      <c r="AH1857" s="68" t="s">
        <v>458</v>
      </c>
    </row>
    <row r="1858" spans="1:34" s="68" customFormat="1" ht="14.5" x14ac:dyDescent="0.35">
      <c r="A1858" s="68" t="s">
        <v>832</v>
      </c>
      <c r="B1858" s="68" t="s">
        <v>60</v>
      </c>
      <c r="C1858" s="68" t="s">
        <v>45</v>
      </c>
      <c r="D1858" s="68" t="s">
        <v>57</v>
      </c>
      <c r="E1858" s="68" t="s">
        <v>61</v>
      </c>
      <c r="G1858" s="68" t="s">
        <v>14</v>
      </c>
      <c r="H1858" s="68" t="s">
        <v>1462</v>
      </c>
      <c r="I1858" s="68" t="s">
        <v>18</v>
      </c>
      <c r="J1858" s="68">
        <v>298</v>
      </c>
      <c r="K1858" s="68">
        <v>5.3736065868675323E-5</v>
      </c>
      <c r="L1858" s="68">
        <v>4.4417300220257527E-5</v>
      </c>
      <c r="M1858" s="68">
        <v>4.403557673528512E-5</v>
      </c>
      <c r="N1858" s="68">
        <v>5.0348877498172798E-5</v>
      </c>
      <c r="O1858" s="68">
        <v>5.3475110634610108E-5</v>
      </c>
      <c r="P1858" s="68">
        <v>4.7451152615055288E-5</v>
      </c>
      <c r="Q1858" s="68">
        <v>4.4875884925027271E-5</v>
      </c>
      <c r="R1858" s="68">
        <v>4.3731128644197317E-5</v>
      </c>
      <c r="S1858" s="68">
        <v>3.9502214387199998E-5</v>
      </c>
      <c r="T1858" s="68">
        <v>3.7557334046592003E-5</v>
      </c>
      <c r="U1858" s="68">
        <v>2.8807786638079999E-5</v>
      </c>
      <c r="V1858" s="68">
        <v>3.1927909384960002E-5</v>
      </c>
      <c r="W1858" s="68">
        <v>2.6845489599104769E-5</v>
      </c>
      <c r="X1858" s="68">
        <v>2.5315959322899521E-5</v>
      </c>
      <c r="Y1858" s="68">
        <v>2.4195261349356928E-5</v>
      </c>
      <c r="Z1858" s="68">
        <v>2.4220287940672701E-5</v>
      </c>
      <c r="AA1858" s="68">
        <v>2.3419058478118019E-5</v>
      </c>
      <c r="AB1858" s="68">
        <v>2.0360870301684931E-5</v>
      </c>
      <c r="AC1858" s="68">
        <v>2.017184719786003E-5</v>
      </c>
      <c r="AD1858" s="68">
        <v>1.982137100775975E-5</v>
      </c>
      <c r="AE1858" s="68">
        <v>1.5795555346712891E-5</v>
      </c>
      <c r="AF1858" s="68">
        <v>1.386136074145299E-5</v>
      </c>
      <c r="AG1858" s="68">
        <v>1.391219460580045E-5</v>
      </c>
      <c r="AH1858" s="68" t="s">
        <v>458</v>
      </c>
    </row>
    <row r="1859" spans="1:34" s="68" customFormat="1" ht="14.5" x14ac:dyDescent="0.35">
      <c r="A1859" s="68" t="s">
        <v>832</v>
      </c>
      <c r="B1859" s="68" t="s">
        <v>48</v>
      </c>
      <c r="C1859" s="68" t="s">
        <v>45</v>
      </c>
      <c r="D1859" s="68" t="s">
        <v>881</v>
      </c>
      <c r="E1859" s="68" t="s">
        <v>12</v>
      </c>
      <c r="G1859" s="68" t="s">
        <v>14</v>
      </c>
      <c r="H1859" s="68" t="s">
        <v>322</v>
      </c>
      <c r="I1859" s="68" t="s">
        <v>18</v>
      </c>
      <c r="J1859" s="68">
        <v>298</v>
      </c>
      <c r="W1859" s="68">
        <v>8.9364239999999997E-7</v>
      </c>
      <c r="AH1859" s="68" t="s">
        <v>786</v>
      </c>
    </row>
    <row r="1860" spans="1:34" s="68" customFormat="1" ht="14.5" x14ac:dyDescent="0.35">
      <c r="A1860" s="68" t="s">
        <v>832</v>
      </c>
      <c r="B1860" s="68" t="s">
        <v>48</v>
      </c>
      <c r="C1860" s="68" t="s">
        <v>45</v>
      </c>
      <c r="D1860" s="68" t="s">
        <v>881</v>
      </c>
      <c r="E1860" s="68" t="s">
        <v>12</v>
      </c>
      <c r="G1860" s="68" t="s">
        <v>14</v>
      </c>
      <c r="H1860" s="68" t="s">
        <v>92</v>
      </c>
      <c r="I1860" s="68" t="s">
        <v>16</v>
      </c>
      <c r="J1860" s="68">
        <v>25</v>
      </c>
      <c r="V1860" s="68">
        <v>1.3575378337500001E-6</v>
      </c>
      <c r="W1860" s="68">
        <v>1.0158846750000001E-6</v>
      </c>
      <c r="X1860" s="68">
        <v>1.0019292499999999E-6</v>
      </c>
      <c r="Y1860" s="68">
        <v>1.7229697312499999E-6</v>
      </c>
      <c r="Z1860" s="68">
        <v>1.9052758687499999E-6</v>
      </c>
      <c r="AA1860" s="68">
        <v>1.9146570375000001E-6</v>
      </c>
      <c r="AB1860" s="68">
        <v>1.3623006375000001E-6</v>
      </c>
      <c r="AC1860" s="68">
        <v>1.7851983937500001E-6</v>
      </c>
      <c r="AD1860" s="68">
        <v>2.2320172687500002E-6</v>
      </c>
      <c r="AE1860" s="68">
        <v>1.003600425E-6</v>
      </c>
      <c r="AF1860" s="68">
        <v>1.9158514312499999E-6</v>
      </c>
      <c r="AG1860" s="68">
        <v>1.3358869612500001E-5</v>
      </c>
      <c r="AH1860" s="68" t="s">
        <v>785</v>
      </c>
    </row>
    <row r="1861" spans="1:34" s="68" customFormat="1" ht="14.5" x14ac:dyDescent="0.35">
      <c r="A1861" s="68" t="s">
        <v>832</v>
      </c>
      <c r="B1861" s="68" t="s">
        <v>48</v>
      </c>
      <c r="C1861" s="68" t="s">
        <v>45</v>
      </c>
      <c r="D1861" s="68" t="s">
        <v>881</v>
      </c>
      <c r="E1861" s="68" t="s">
        <v>12</v>
      </c>
      <c r="G1861" s="68" t="s">
        <v>14</v>
      </c>
      <c r="H1861" s="68" t="s">
        <v>92</v>
      </c>
      <c r="I1861" s="68" t="s">
        <v>17</v>
      </c>
      <c r="J1861" s="68">
        <v>1</v>
      </c>
      <c r="V1861" s="68">
        <v>1.271022809979E-3</v>
      </c>
      <c r="W1861" s="68">
        <v>1.0222217973799999E-3</v>
      </c>
      <c r="X1861" s="68">
        <v>1.0257635904896299E-3</v>
      </c>
      <c r="Y1861" s="68">
        <v>1.61315913889463E-3</v>
      </c>
      <c r="Z1861" s="68">
        <v>1.78384629856463E-3</v>
      </c>
      <c r="AA1861" s="68">
        <v>1.79262957415963E-3</v>
      </c>
      <c r="AB1861" s="68">
        <v>1.27547668871962E-3</v>
      </c>
      <c r="AC1861" s="68">
        <v>1.671421749455E-3</v>
      </c>
      <c r="AD1861" s="68">
        <v>2.0897633681550001E-3</v>
      </c>
      <c r="AE1861" s="68">
        <v>9.3963762458000003E-4</v>
      </c>
      <c r="AF1861" s="68">
        <v>1.7937478333650001E-3</v>
      </c>
      <c r="AG1861" s="68">
        <v>1.216500489753E-2</v>
      </c>
      <c r="AH1861" s="68" t="s">
        <v>785</v>
      </c>
    </row>
    <row r="1862" spans="1:34" s="68" customFormat="1" ht="14.5" x14ac:dyDescent="0.35">
      <c r="A1862" s="68" t="s">
        <v>832</v>
      </c>
      <c r="B1862" s="68" t="s">
        <v>48</v>
      </c>
      <c r="C1862" s="68" t="s">
        <v>45</v>
      </c>
      <c r="D1862" s="68" t="s">
        <v>881</v>
      </c>
      <c r="E1862" s="68" t="s">
        <v>12</v>
      </c>
      <c r="G1862" s="68" t="s">
        <v>14</v>
      </c>
      <c r="H1862" s="68" t="s">
        <v>92</v>
      </c>
      <c r="I1862" s="68" t="s">
        <v>18</v>
      </c>
      <c r="J1862" s="68">
        <v>298</v>
      </c>
      <c r="V1862" s="68">
        <v>3.2363701956600001E-6</v>
      </c>
      <c r="W1862" s="68">
        <v>2.6005558252E-6</v>
      </c>
      <c r="X1862" s="68">
        <v>2.388599332E-6</v>
      </c>
      <c r="Y1862" s="68">
        <v>4.1075598393000004E-6</v>
      </c>
      <c r="Z1862" s="68">
        <v>4.5421776711000002E-6</v>
      </c>
      <c r="AA1862" s="68">
        <v>4.5645423774000003E-6</v>
      </c>
      <c r="AB1862" s="68">
        <v>3.2477247198E-6</v>
      </c>
      <c r="AC1862" s="68">
        <v>4.2559129707000003E-6</v>
      </c>
      <c r="AD1862" s="68">
        <v>5.3211291687000004E-6</v>
      </c>
      <c r="AE1862" s="68">
        <v>2.3925834132000002E-6</v>
      </c>
      <c r="AF1862" s="68">
        <v>4.5673898121000003E-6</v>
      </c>
      <c r="AG1862" s="68">
        <v>3.1847545156199997E-5</v>
      </c>
      <c r="AH1862" s="68" t="s">
        <v>785</v>
      </c>
    </row>
    <row r="1863" spans="1:34" s="68" customFormat="1" ht="14.5" x14ac:dyDescent="0.35">
      <c r="A1863" s="68" t="s">
        <v>832</v>
      </c>
      <c r="B1863" s="68" t="s">
        <v>48</v>
      </c>
      <c r="C1863" s="68" t="s">
        <v>45</v>
      </c>
      <c r="D1863" s="68" t="s">
        <v>881</v>
      </c>
      <c r="E1863" s="68" t="s">
        <v>12</v>
      </c>
      <c r="G1863" s="68" t="s">
        <v>14</v>
      </c>
      <c r="H1863" s="68" t="s">
        <v>50</v>
      </c>
      <c r="I1863" s="68" t="s">
        <v>16</v>
      </c>
      <c r="J1863" s="68">
        <v>25</v>
      </c>
      <c r="K1863" s="68">
        <v>6.0083886239999996E-4</v>
      </c>
      <c r="L1863" s="68">
        <v>8.1882439379999999E-4</v>
      </c>
      <c r="M1863" s="68">
        <v>3.276415044E-4</v>
      </c>
      <c r="N1863" s="68">
        <v>6.1424066340000003E-4</v>
      </c>
      <c r="O1863" s="68">
        <v>4.7033670600000002E-4</v>
      </c>
      <c r="P1863" s="68">
        <v>4.9450080960000004E-4</v>
      </c>
      <c r="Q1863" s="68">
        <v>2.9404846800000001E-4</v>
      </c>
      <c r="R1863" s="68">
        <v>2.810955672E-4</v>
      </c>
      <c r="S1863" s="68">
        <v>2.9243138399999999E-4</v>
      </c>
      <c r="T1863" s="68">
        <v>1.9508994571499999E-7</v>
      </c>
      <c r="U1863" s="68">
        <v>2.17659935715E-7</v>
      </c>
      <c r="V1863" s="68">
        <v>2.0421126550750001E-7</v>
      </c>
      <c r="W1863" s="68">
        <v>2.2856926775000002E-6</v>
      </c>
      <c r="X1863" s="68">
        <v>3.9705474899999999E-7</v>
      </c>
      <c r="Y1863" s="68">
        <v>2.1180574182732601E-7</v>
      </c>
      <c r="Z1863" s="68">
        <v>4.3542858449999998E-7</v>
      </c>
      <c r="AA1863" s="68">
        <v>2.9925577500000002E-7</v>
      </c>
      <c r="AB1863" s="68">
        <v>1.3018619250000001E-7</v>
      </c>
      <c r="AC1863" s="68">
        <v>8.3715449999999997E-8</v>
      </c>
      <c r="AD1863" s="68">
        <v>6.5437892099999994E-8</v>
      </c>
      <c r="AE1863" s="68">
        <v>1.069924914E-7</v>
      </c>
      <c r="AF1863" s="68">
        <v>1.50706809E-7</v>
      </c>
      <c r="AG1863" s="68">
        <v>2.4616360334316902E-7</v>
      </c>
      <c r="AH1863" s="68" t="s">
        <v>449</v>
      </c>
    </row>
    <row r="1864" spans="1:34" s="68" customFormat="1" ht="14.5" x14ac:dyDescent="0.35">
      <c r="A1864" s="68" t="s">
        <v>832</v>
      </c>
      <c r="B1864" s="68" t="s">
        <v>48</v>
      </c>
      <c r="C1864" s="68" t="s">
        <v>45</v>
      </c>
      <c r="D1864" s="68" t="s">
        <v>881</v>
      </c>
      <c r="E1864" s="68" t="s">
        <v>12</v>
      </c>
      <c r="G1864" s="68" t="s">
        <v>14</v>
      </c>
      <c r="H1864" s="68" t="s">
        <v>50</v>
      </c>
      <c r="I1864" s="68" t="s">
        <v>17</v>
      </c>
      <c r="J1864" s="68">
        <v>1</v>
      </c>
      <c r="K1864" s="68">
        <v>0.50454442071936001</v>
      </c>
      <c r="L1864" s="68">
        <v>0.68759413762031996</v>
      </c>
      <c r="M1864" s="68">
        <v>0.27513149262816</v>
      </c>
      <c r="N1864" s="68">
        <v>0.51579835974576005</v>
      </c>
      <c r="O1864" s="68">
        <v>0.3949574099184</v>
      </c>
      <c r="P1864" s="68">
        <v>0.41524881318144002</v>
      </c>
      <c r="Q1864" s="68">
        <v>0.24692230019520001</v>
      </c>
      <c r="R1864" s="68">
        <v>0.23604531763007999</v>
      </c>
      <c r="S1864" s="68">
        <v>0.24556438085759999</v>
      </c>
      <c r="T1864" s="68">
        <v>1.63379286E-4</v>
      </c>
      <c r="U1864" s="68">
        <v>1.82776303350476E-4</v>
      </c>
      <c r="V1864" s="68">
        <v>3.3934432504090499E-4</v>
      </c>
      <c r="W1864" s="68">
        <v>1.9752956261219999E-3</v>
      </c>
      <c r="X1864" s="68">
        <v>3.2537313164719998E-4</v>
      </c>
      <c r="Y1864" s="68">
        <v>1.73567745236099E-4</v>
      </c>
      <c r="Z1864" s="68">
        <v>3.5681928500501598E-4</v>
      </c>
      <c r="AA1864" s="68">
        <v>2.4523013242000002E-4</v>
      </c>
      <c r="AB1864" s="68">
        <v>1.0668324521400001E-4</v>
      </c>
      <c r="AC1864" s="68">
        <v>6.8602020760000006E-5</v>
      </c>
      <c r="AD1864" s="68">
        <v>5.374960779288E-5</v>
      </c>
      <c r="AE1864" s="68">
        <v>8.7886260605920001E-5</v>
      </c>
      <c r="AF1864" s="68">
        <v>1.2358406132720001E-4</v>
      </c>
      <c r="AG1864" s="68">
        <v>2.0177480685908201E-4</v>
      </c>
      <c r="AH1864" s="68" t="s">
        <v>449</v>
      </c>
    </row>
    <row r="1865" spans="1:34" s="68" customFormat="1" ht="14.5" x14ac:dyDescent="0.35">
      <c r="A1865" s="68" t="s">
        <v>832</v>
      </c>
      <c r="B1865" s="68" t="s">
        <v>48</v>
      </c>
      <c r="C1865" s="68" t="s">
        <v>45</v>
      </c>
      <c r="D1865" s="68" t="s">
        <v>881</v>
      </c>
      <c r="E1865" s="68" t="s">
        <v>12</v>
      </c>
      <c r="G1865" s="68" t="s">
        <v>14</v>
      </c>
      <c r="H1865" s="68" t="s">
        <v>50</v>
      </c>
      <c r="I1865" s="68" t="s">
        <v>18</v>
      </c>
      <c r="J1865" s="68">
        <v>298</v>
      </c>
      <c r="K1865" s="68">
        <v>1.4323998479616E-3</v>
      </c>
      <c r="L1865" s="68">
        <v>1.9520773548192E-3</v>
      </c>
      <c r="M1865" s="68">
        <v>7.8109734648960005E-4</v>
      </c>
      <c r="N1865" s="68">
        <v>1.4643497415456001E-3</v>
      </c>
      <c r="O1865" s="68">
        <v>1.1212827071040001E-3</v>
      </c>
      <c r="P1865" s="68">
        <v>1.1788899300864001E-3</v>
      </c>
      <c r="Q1865" s="68">
        <v>7.0101154771199997E-4</v>
      </c>
      <c r="R1865" s="68">
        <v>6.701318322048E-4</v>
      </c>
      <c r="S1865" s="68">
        <v>6.9715641945599998E-4</v>
      </c>
      <c r="T1865" s="68">
        <v>4.6509443057860002E-7</v>
      </c>
      <c r="U1865" s="68">
        <v>5.1890128673860005E-7</v>
      </c>
      <c r="V1865" s="68">
        <v>4.8683965698180003E-7</v>
      </c>
      <c r="W1865" s="68">
        <v>5.8066913431599997E-6</v>
      </c>
      <c r="X1865" s="68">
        <v>9.4657852161600003E-7</v>
      </c>
      <c r="Y1865" s="68">
        <v>5.0494488851634495E-7</v>
      </c>
      <c r="Z1865" s="68">
        <v>1.0380617454480001E-6</v>
      </c>
      <c r="AA1865" s="68">
        <v>7.1342576760000002E-7</v>
      </c>
      <c r="AB1865" s="68">
        <v>3.1036388292E-7</v>
      </c>
      <c r="AC1865" s="68">
        <v>1.9957763279999999E-7</v>
      </c>
      <c r="AD1865" s="68">
        <v>1.5600393476639999E-7</v>
      </c>
      <c r="AE1865" s="68">
        <v>2.550700994976E-7</v>
      </c>
      <c r="AF1865" s="68">
        <v>3.5928503265599998E-7</v>
      </c>
      <c r="AG1865" s="68">
        <v>5.8685403037011396E-7</v>
      </c>
      <c r="AH1865" s="68" t="s">
        <v>449</v>
      </c>
    </row>
    <row r="1866" spans="1:34" s="68" customFormat="1" ht="14.5" x14ac:dyDescent="0.35">
      <c r="A1866" s="68" t="s">
        <v>832</v>
      </c>
      <c r="B1866" s="68" t="s">
        <v>48</v>
      </c>
      <c r="C1866" s="68" t="s">
        <v>45</v>
      </c>
      <c r="D1866" s="68" t="s">
        <v>881</v>
      </c>
      <c r="E1866" s="68" t="s">
        <v>12</v>
      </c>
      <c r="G1866" s="68" t="s">
        <v>14</v>
      </c>
      <c r="H1866" s="68" t="s">
        <v>20</v>
      </c>
      <c r="I1866" s="68" t="s">
        <v>16</v>
      </c>
      <c r="J1866" s="68">
        <v>25</v>
      </c>
      <c r="K1866" s="68">
        <v>2.5416615881125098E-3</v>
      </c>
      <c r="L1866" s="68">
        <v>2.4606572603734201E-3</v>
      </c>
      <c r="M1866" s="68">
        <v>2.29413435397797E-3</v>
      </c>
      <c r="N1866" s="68">
        <v>2.4532837993852499E-3</v>
      </c>
      <c r="O1866" s="68">
        <v>2.9701238792754999E-3</v>
      </c>
      <c r="P1866" s="68">
        <v>2.8426965610323699E-3</v>
      </c>
      <c r="Q1866" s="68">
        <v>2.7176436574932201E-3</v>
      </c>
      <c r="R1866" s="68">
        <v>2.6362705916008798E-3</v>
      </c>
      <c r="S1866" s="68">
        <v>2.9317654219417799E-3</v>
      </c>
      <c r="T1866" s="68">
        <v>2.8741048500206599E-3</v>
      </c>
      <c r="U1866" s="68">
        <v>3.0632383559059E-3</v>
      </c>
      <c r="V1866" s="68">
        <v>1.81652142343213E-3</v>
      </c>
      <c r="W1866" s="68">
        <v>2.7072073702434801E-3</v>
      </c>
      <c r="X1866" s="68">
        <v>3.3104473314140999E-3</v>
      </c>
      <c r="Y1866" s="68">
        <v>3.5279354641552301E-3</v>
      </c>
      <c r="Z1866" s="68">
        <v>3.3748794544667601E-3</v>
      </c>
      <c r="AA1866" s="68">
        <v>3.3792341186172502E-3</v>
      </c>
      <c r="AB1866" s="68">
        <v>3.45616309253776E-3</v>
      </c>
      <c r="AC1866" s="68">
        <v>3.45143039829874E-3</v>
      </c>
      <c r="AD1866" s="68">
        <v>4.2455482377999204E-3</v>
      </c>
      <c r="AE1866" s="68">
        <v>3.8695538870652901E-3</v>
      </c>
      <c r="AF1866" s="68">
        <v>3.7896040002436699E-3</v>
      </c>
      <c r="AG1866" s="68">
        <v>3.6357597697267998E-3</v>
      </c>
      <c r="AH1866" s="68" t="s">
        <v>445</v>
      </c>
    </row>
    <row r="1867" spans="1:34" s="68" customFormat="1" ht="14.5" x14ac:dyDescent="0.35">
      <c r="A1867" s="68" t="s">
        <v>832</v>
      </c>
      <c r="B1867" s="68" t="s">
        <v>48</v>
      </c>
      <c r="C1867" s="68" t="s">
        <v>45</v>
      </c>
      <c r="D1867" s="68" t="s">
        <v>881</v>
      </c>
      <c r="E1867" s="68" t="s">
        <v>12</v>
      </c>
      <c r="G1867" s="68" t="s">
        <v>14</v>
      </c>
      <c r="H1867" s="68" t="s">
        <v>20</v>
      </c>
      <c r="I1867" s="68" t="s">
        <v>17</v>
      </c>
      <c r="J1867" s="68">
        <v>1</v>
      </c>
      <c r="K1867" s="68">
        <v>5.3903558960520597</v>
      </c>
      <c r="L1867" s="68">
        <v>5.2185619177679703</v>
      </c>
      <c r="M1867" s="68">
        <v>4.8654001379566303</v>
      </c>
      <c r="N1867" s="68">
        <v>5.2029242817250996</v>
      </c>
      <c r="O1867" s="68">
        <v>6.2990387231751104</v>
      </c>
      <c r="P1867" s="68">
        <v>6.0287908666030203</v>
      </c>
      <c r="Q1867" s="68">
        <v>5.7635786687880399</v>
      </c>
      <c r="R1867" s="68">
        <v>5.5910026706849401</v>
      </c>
      <c r="S1867" s="68">
        <v>6.2176881068086303</v>
      </c>
      <c r="T1867" s="68">
        <v>6.3790387931171102</v>
      </c>
      <c r="U1867" s="68">
        <v>6.23425146749564</v>
      </c>
      <c r="V1867" s="68">
        <v>6.4874474057156704</v>
      </c>
      <c r="W1867" s="68">
        <v>7.1464202946656101</v>
      </c>
      <c r="X1867" s="68">
        <v>7.3118126042867804</v>
      </c>
      <c r="Y1867" s="68">
        <v>7.5431804253266899</v>
      </c>
      <c r="Z1867" s="68">
        <v>7.3034064052596896</v>
      </c>
      <c r="AA1867" s="68">
        <v>7.4354006198453799</v>
      </c>
      <c r="AB1867" s="68">
        <v>7.2232269758942103</v>
      </c>
      <c r="AC1867" s="68">
        <v>7.4224101256096402</v>
      </c>
      <c r="AD1867" s="68">
        <v>7.8236146599781096</v>
      </c>
      <c r="AE1867" s="68">
        <v>7.0934933726226701</v>
      </c>
      <c r="AF1867" s="68">
        <v>6.9207454965520103</v>
      </c>
      <c r="AG1867" s="68">
        <v>6.6084815127538103</v>
      </c>
      <c r="AH1867" s="68" t="s">
        <v>445</v>
      </c>
    </row>
    <row r="1868" spans="1:34" s="68" customFormat="1" ht="14.5" x14ac:dyDescent="0.35">
      <c r="A1868" s="68" t="s">
        <v>832</v>
      </c>
      <c r="B1868" s="68" t="s">
        <v>48</v>
      </c>
      <c r="C1868" s="68" t="s">
        <v>45</v>
      </c>
      <c r="D1868" s="68" t="s">
        <v>881</v>
      </c>
      <c r="E1868" s="68" t="s">
        <v>12</v>
      </c>
      <c r="G1868" s="68" t="s">
        <v>14</v>
      </c>
      <c r="H1868" s="68" t="s">
        <v>20</v>
      </c>
      <c r="I1868" s="68" t="s">
        <v>18</v>
      </c>
      <c r="J1868" s="68">
        <v>298</v>
      </c>
      <c r="K1868" s="68">
        <v>3.0296606130301102E-3</v>
      </c>
      <c r="L1868" s="68">
        <v>2.93310345436512E-3</v>
      </c>
      <c r="M1868" s="68">
        <v>2.7346081499417399E-3</v>
      </c>
      <c r="N1868" s="68">
        <v>2.92431428886722E-3</v>
      </c>
      <c r="O1868" s="68">
        <v>3.5403876640963902E-3</v>
      </c>
      <c r="P1868" s="68">
        <v>3.38849430075058E-3</v>
      </c>
      <c r="Q1868" s="68">
        <v>3.2394312397319202E-3</v>
      </c>
      <c r="R1868" s="68">
        <v>3.14243454518825E-3</v>
      </c>
      <c r="S1868" s="68">
        <v>3.4946643829546001E-3</v>
      </c>
      <c r="T1868" s="68">
        <v>3.4259329812246302E-3</v>
      </c>
      <c r="U1868" s="68">
        <v>3.6513801202398299E-3</v>
      </c>
      <c r="V1868" s="68">
        <v>2.1656310429234598E-3</v>
      </c>
      <c r="W1868" s="68">
        <v>3.2476804343100499E-3</v>
      </c>
      <c r="X1868" s="68">
        <v>4.3874132563767503E-3</v>
      </c>
      <c r="Y1868" s="68">
        <v>4.7145281247399397E-3</v>
      </c>
      <c r="Z1868" s="68">
        <v>4.7901165060070501E-3</v>
      </c>
      <c r="AA1868" s="68">
        <v>4.8117025877140703E-3</v>
      </c>
      <c r="AB1868" s="68">
        <v>5.0305341832911502E-3</v>
      </c>
      <c r="AC1868" s="68">
        <v>5.0217677825617297E-3</v>
      </c>
      <c r="AD1868" s="68">
        <v>6.5888403045820301E-3</v>
      </c>
      <c r="AE1868" s="68">
        <v>6.1335340755297998E-3</v>
      </c>
      <c r="AF1868" s="68">
        <v>5.9244507178211397E-3</v>
      </c>
      <c r="AG1868" s="68">
        <v>5.8957169027881503E-3</v>
      </c>
      <c r="AH1868" s="68" t="s">
        <v>445</v>
      </c>
    </row>
    <row r="1869" spans="1:34" s="68" customFormat="1" ht="14.5" x14ac:dyDescent="0.35">
      <c r="A1869" s="68" t="s">
        <v>832</v>
      </c>
      <c r="B1869" s="68" t="s">
        <v>48</v>
      </c>
      <c r="C1869" s="68" t="s">
        <v>45</v>
      </c>
      <c r="D1869" s="68" t="s">
        <v>881</v>
      </c>
      <c r="E1869" s="68" t="s">
        <v>12</v>
      </c>
      <c r="G1869" s="68" t="s">
        <v>14</v>
      </c>
      <c r="H1869" s="68" t="s">
        <v>24</v>
      </c>
      <c r="I1869" s="68" t="s">
        <v>16</v>
      </c>
      <c r="J1869" s="68">
        <v>25</v>
      </c>
      <c r="K1869" s="68">
        <v>5.0996299307500003E-4</v>
      </c>
      <c r="L1869" s="68">
        <v>5.0996299307500003E-4</v>
      </c>
      <c r="M1869" s="68">
        <v>5.0996299307500003E-4</v>
      </c>
      <c r="N1869" s="68">
        <v>5.0996299307500003E-4</v>
      </c>
      <c r="O1869" s="68">
        <v>5.0996299307500003E-4</v>
      </c>
      <c r="P1869" s="68">
        <v>5.0996299307500003E-4</v>
      </c>
      <c r="Q1869" s="68">
        <v>5.0996299307500003E-4</v>
      </c>
      <c r="R1869" s="68">
        <v>5.0996299307500003E-4</v>
      </c>
      <c r="S1869" s="68">
        <v>5.0996299307500003E-4</v>
      </c>
      <c r="T1869" s="68">
        <v>5.9802258917500005E-4</v>
      </c>
      <c r="U1869" s="68">
        <v>3.9194972337499998E-4</v>
      </c>
      <c r="V1869" s="68">
        <v>5.3991700749999997E-4</v>
      </c>
      <c r="W1869" s="68">
        <v>1.4899999999999999E-4</v>
      </c>
      <c r="X1869" s="68">
        <v>1.74E-4</v>
      </c>
      <c r="Y1869" s="68">
        <v>1.705E-4</v>
      </c>
      <c r="Z1869" s="68">
        <v>1.8124999999999999E-4</v>
      </c>
      <c r="AA1869" s="68">
        <v>1.6303730104482E-4</v>
      </c>
      <c r="AB1869" s="68">
        <v>1.2042769260814401E-4</v>
      </c>
      <c r="AC1869" s="68">
        <v>1.84615271946099E-4</v>
      </c>
      <c r="AD1869" s="68">
        <v>1.70027585196758E-4</v>
      </c>
      <c r="AE1869" s="68">
        <v>2.1388791139823399E-4</v>
      </c>
      <c r="AF1869" s="68">
        <v>1.94608870655138E-4</v>
      </c>
      <c r="AG1869" s="68">
        <v>1.6596966277827299E-4</v>
      </c>
      <c r="AH1869" s="68" t="s">
        <v>450</v>
      </c>
    </row>
    <row r="1870" spans="1:34" s="68" customFormat="1" ht="14.5" x14ac:dyDescent="0.35">
      <c r="A1870" s="68" t="s">
        <v>832</v>
      </c>
      <c r="B1870" s="68" t="s">
        <v>48</v>
      </c>
      <c r="C1870" s="68" t="s">
        <v>45</v>
      </c>
      <c r="D1870" s="68" t="s">
        <v>881</v>
      </c>
      <c r="E1870" s="68" t="s">
        <v>12</v>
      </c>
      <c r="G1870" s="68" t="s">
        <v>14</v>
      </c>
      <c r="H1870" s="68" t="s">
        <v>24</v>
      </c>
      <c r="I1870" s="68" t="s">
        <v>17</v>
      </c>
      <c r="J1870" s="68">
        <v>1</v>
      </c>
      <c r="K1870" s="68">
        <v>0.18922408659335299</v>
      </c>
      <c r="L1870" s="68">
        <v>0.18922408659335299</v>
      </c>
      <c r="M1870" s="68">
        <v>0.18922408659335299</v>
      </c>
      <c r="N1870" s="68">
        <v>0.18922408659335299</v>
      </c>
      <c r="O1870" s="68">
        <v>0.18922408659335299</v>
      </c>
      <c r="P1870" s="68">
        <v>0.18922408659335299</v>
      </c>
      <c r="Q1870" s="68">
        <v>0.18922408659335299</v>
      </c>
      <c r="R1870" s="68">
        <v>0.18922408659335299</v>
      </c>
      <c r="S1870" s="68">
        <v>0.18922408659335299</v>
      </c>
      <c r="T1870" s="68">
        <v>0.22189900000000001</v>
      </c>
      <c r="U1870" s="68">
        <v>0.145434726446727</v>
      </c>
      <c r="V1870" s="68">
        <v>0.20033853333333401</v>
      </c>
      <c r="W1870" s="68">
        <v>0.203437612173235</v>
      </c>
      <c r="X1870" s="68">
        <v>0.23756578342832399</v>
      </c>
      <c r="Y1870" s="68">
        <v>0.21281456831162601</v>
      </c>
      <c r="Z1870" s="68">
        <v>0.227654488802215</v>
      </c>
      <c r="AA1870" s="68">
        <v>0.22262199999999999</v>
      </c>
      <c r="AB1870" s="68">
        <v>0.16443992063438401</v>
      </c>
      <c r="AC1870" s="68">
        <v>0.25211725783407501</v>
      </c>
      <c r="AD1870" s="68">
        <v>0.232167151378707</v>
      </c>
      <c r="AE1870" s="68">
        <v>0.29205681322711202</v>
      </c>
      <c r="AF1870" s="68">
        <v>0.265731856939873</v>
      </c>
      <c r="AG1870" s="68">
        <v>0.22662604172023201</v>
      </c>
      <c r="AH1870" s="68" t="s">
        <v>450</v>
      </c>
    </row>
    <row r="1871" spans="1:34" s="68" customFormat="1" ht="14.5" x14ac:dyDescent="0.35">
      <c r="A1871" s="68" t="s">
        <v>832</v>
      </c>
      <c r="B1871" s="68" t="s">
        <v>48</v>
      </c>
      <c r="C1871" s="68" t="s">
        <v>45</v>
      </c>
      <c r="D1871" s="68" t="s">
        <v>881</v>
      </c>
      <c r="E1871" s="68" t="s">
        <v>12</v>
      </c>
      <c r="G1871" s="68" t="s">
        <v>14</v>
      </c>
      <c r="H1871" s="68" t="s">
        <v>24</v>
      </c>
      <c r="I1871" s="68" t="s">
        <v>18</v>
      </c>
      <c r="J1871" s="68">
        <v>298</v>
      </c>
      <c r="K1871" s="68">
        <v>8.8418310943160004E-4</v>
      </c>
      <c r="L1871" s="68">
        <v>8.8418310943160004E-4</v>
      </c>
      <c r="M1871" s="68">
        <v>8.8418310943160004E-4</v>
      </c>
      <c r="N1871" s="68">
        <v>8.8418310943160004E-4</v>
      </c>
      <c r="O1871" s="68">
        <v>8.8418310943160004E-4</v>
      </c>
      <c r="P1871" s="68">
        <v>8.8418310943160004E-4</v>
      </c>
      <c r="Q1871" s="68">
        <v>8.8418310943160004E-4</v>
      </c>
      <c r="R1871" s="68">
        <v>8.8418310943160004E-4</v>
      </c>
      <c r="S1871" s="68">
        <v>8.8418310943160004E-4</v>
      </c>
      <c r="T1871" s="68">
        <v>1.0368624382496E-3</v>
      </c>
      <c r="U1871" s="68">
        <v>6.7956955675159999E-4</v>
      </c>
      <c r="V1871" s="68">
        <v>9.3610706442532905E-4</v>
      </c>
      <c r="W1871" s="68">
        <v>3.55216E-4</v>
      </c>
      <c r="X1871" s="68">
        <v>4.14518E-4</v>
      </c>
      <c r="Y1871" s="68">
        <v>4.0528E-4</v>
      </c>
      <c r="Z1871" s="68">
        <v>4.3209999999999999E-4</v>
      </c>
      <c r="AA1871" s="68">
        <v>3.8868092569085098E-4</v>
      </c>
      <c r="AB1871" s="68">
        <v>2.87099619177815E-4</v>
      </c>
      <c r="AC1871" s="68">
        <v>4.4012280831949899E-4</v>
      </c>
      <c r="AD1871" s="68">
        <v>4.0534576310907001E-4</v>
      </c>
      <c r="AE1871" s="68">
        <v>5.0990878077338897E-4</v>
      </c>
      <c r="AF1871" s="68">
        <v>4.6394754764185101E-4</v>
      </c>
      <c r="AG1871" s="68">
        <v>3.9567167606340502E-4</v>
      </c>
      <c r="AH1871" s="68" t="s">
        <v>450</v>
      </c>
    </row>
    <row r="1872" spans="1:34" s="68" customFormat="1" ht="14.5" x14ac:dyDescent="0.35">
      <c r="A1872" s="68" t="s">
        <v>832</v>
      </c>
      <c r="B1872" s="68" t="s">
        <v>48</v>
      </c>
      <c r="C1872" s="68" t="s">
        <v>45</v>
      </c>
      <c r="D1872" s="68" t="s">
        <v>881</v>
      </c>
      <c r="E1872" s="68" t="s">
        <v>12</v>
      </c>
      <c r="G1872" s="68" t="s">
        <v>14</v>
      </c>
      <c r="H1872" s="68" t="s">
        <v>446</v>
      </c>
      <c r="I1872" s="68" t="s">
        <v>16</v>
      </c>
      <c r="J1872" s="68">
        <v>25</v>
      </c>
      <c r="K1872" s="68">
        <v>1.4161079577749999E-3</v>
      </c>
      <c r="L1872" s="68">
        <v>1.4482671230499999E-3</v>
      </c>
      <c r="M1872" s="68">
        <v>1.457997080575E-3</v>
      </c>
      <c r="N1872" s="68">
        <v>1.4879321730249999E-3</v>
      </c>
      <c r="O1872" s="68">
        <v>1.4463768717749999E-3</v>
      </c>
      <c r="P1872" s="68">
        <v>1.4944482327250001E-3</v>
      </c>
      <c r="Q1872" s="68">
        <v>1.529021473175E-3</v>
      </c>
      <c r="R1872" s="68">
        <v>1.5149562934999999E-3</v>
      </c>
      <c r="S1872" s="68">
        <v>1.494864765025E-3</v>
      </c>
      <c r="T1872" s="68">
        <v>1.38806079175E-3</v>
      </c>
      <c r="U1872" s="68">
        <v>5.0296791025000005E-4</v>
      </c>
      <c r="V1872" s="68">
        <v>1.7205737061250001E-4</v>
      </c>
      <c r="W1872" s="68">
        <v>2.9294887779830303E-4</v>
      </c>
      <c r="X1872" s="68">
        <v>3.5551962669425801E-4</v>
      </c>
      <c r="Y1872" s="68">
        <v>3.5286184673321398E-4</v>
      </c>
      <c r="Z1872" s="68">
        <v>3.6768826969713601E-4</v>
      </c>
      <c r="AA1872" s="68">
        <v>2.9625020618445001E-4</v>
      </c>
      <c r="AB1872" s="68">
        <v>5.9098984942502998E-4</v>
      </c>
      <c r="AC1872" s="68">
        <v>5.72540363460672E-4</v>
      </c>
      <c r="AD1872" s="68">
        <v>3.9131010323885802E-4</v>
      </c>
      <c r="AE1872" s="68">
        <v>6.0856109816678598E-4</v>
      </c>
      <c r="AF1872" s="68">
        <v>6.0117930586775395E-4</v>
      </c>
      <c r="AG1872" s="68">
        <v>6.1540806164191901E-4</v>
      </c>
      <c r="AH1872" s="68" t="s">
        <v>447</v>
      </c>
    </row>
    <row r="1873" spans="1:34" s="68" customFormat="1" ht="14.5" x14ac:dyDescent="0.35">
      <c r="A1873" s="68" t="s">
        <v>832</v>
      </c>
      <c r="B1873" s="68" t="s">
        <v>48</v>
      </c>
      <c r="C1873" s="68" t="s">
        <v>45</v>
      </c>
      <c r="D1873" s="68" t="s">
        <v>881</v>
      </c>
      <c r="E1873" s="68" t="s">
        <v>12</v>
      </c>
      <c r="G1873" s="68" t="s">
        <v>14</v>
      </c>
      <c r="H1873" s="68" t="s">
        <v>446</v>
      </c>
      <c r="I1873" s="68" t="s">
        <v>17</v>
      </c>
      <c r="J1873" s="68">
        <v>1</v>
      </c>
      <c r="K1873" s="68">
        <v>0.33489353577190101</v>
      </c>
      <c r="L1873" s="68">
        <v>0.34249881509127</v>
      </c>
      <c r="M1873" s="68">
        <v>0.34479984013624598</v>
      </c>
      <c r="N1873" s="68">
        <v>0.35187915135459602</v>
      </c>
      <c r="O1873" s="68">
        <v>0.342051792015926</v>
      </c>
      <c r="P1873" s="68">
        <v>0.353420125867419</v>
      </c>
      <c r="Q1873" s="68">
        <v>0.36159630670103798</v>
      </c>
      <c r="R1873" s="68">
        <v>0.35827005058352801</v>
      </c>
      <c r="S1873" s="68">
        <v>0.35351863105164599</v>
      </c>
      <c r="T1873" s="68">
        <v>0.32826069782375999</v>
      </c>
      <c r="U1873" s="68">
        <v>0.31191226213177697</v>
      </c>
      <c r="V1873" s="68">
        <v>0.183491628111352</v>
      </c>
      <c r="W1873" s="68">
        <v>0.83619897172307001</v>
      </c>
      <c r="X1873" s="68">
        <v>0.95424993590788698</v>
      </c>
      <c r="Y1873" s="68">
        <v>0.92440505661142702</v>
      </c>
      <c r="Z1873" s="68">
        <v>0.92493119731430196</v>
      </c>
      <c r="AA1873" s="68">
        <v>0.76872384226869594</v>
      </c>
      <c r="AB1873" s="68">
        <v>0.89747635127205105</v>
      </c>
      <c r="AC1873" s="68">
        <v>0.85908367159014498</v>
      </c>
      <c r="AD1873" s="68">
        <v>0.58980633578355901</v>
      </c>
      <c r="AE1873" s="68">
        <v>0.92639429748873403</v>
      </c>
      <c r="AF1873" s="68">
        <v>0.922673308163099</v>
      </c>
      <c r="AG1873" s="68">
        <v>0.94645600257949902</v>
      </c>
      <c r="AH1873" s="68" t="s">
        <v>447</v>
      </c>
    </row>
    <row r="1874" spans="1:34" s="68" customFormat="1" ht="14.5" x14ac:dyDescent="0.35">
      <c r="A1874" s="68" t="s">
        <v>832</v>
      </c>
      <c r="B1874" s="68" t="s">
        <v>48</v>
      </c>
      <c r="C1874" s="68" t="s">
        <v>45</v>
      </c>
      <c r="D1874" s="68" t="s">
        <v>881</v>
      </c>
      <c r="E1874" s="68" t="s">
        <v>12</v>
      </c>
      <c r="G1874" s="68" t="s">
        <v>14</v>
      </c>
      <c r="H1874" s="68" t="s">
        <v>446</v>
      </c>
      <c r="I1874" s="68" t="s">
        <v>18</v>
      </c>
      <c r="J1874" s="68">
        <v>298</v>
      </c>
      <c r="K1874" s="68">
        <v>3.376001371276E-3</v>
      </c>
      <c r="L1874" s="68">
        <v>3.4526688212319998E-3</v>
      </c>
      <c r="M1874" s="68">
        <v>3.4758650402100001E-3</v>
      </c>
      <c r="N1874" s="68">
        <v>3.5472303004320002E-3</v>
      </c>
      <c r="O1874" s="68">
        <v>3.448162462252E-3</v>
      </c>
      <c r="P1874" s="68">
        <v>3.562764586876E-3</v>
      </c>
      <c r="Q1874" s="68">
        <v>3.6451871919299999E-3</v>
      </c>
      <c r="R1874" s="68">
        <v>3.6116558037040001E-3</v>
      </c>
      <c r="S1874" s="68">
        <v>3.5637575997600002E-3</v>
      </c>
      <c r="T1874" s="68">
        <v>3.3091369275319998E-3</v>
      </c>
      <c r="U1874" s="68">
        <v>1.199075498036E-3</v>
      </c>
      <c r="V1874" s="68">
        <v>2.2696418958348001E-4</v>
      </c>
      <c r="W1874" s="68">
        <v>6.9835956448894903E-4</v>
      </c>
      <c r="X1874" s="68">
        <v>8.4754750687651898E-4</v>
      </c>
      <c r="Y1874" s="68">
        <v>8.4122230971962904E-4</v>
      </c>
      <c r="Z1874" s="68">
        <v>8.7656823112940401E-4</v>
      </c>
      <c r="AA1874" s="68">
        <v>7.0626049154372901E-4</v>
      </c>
      <c r="AB1874" s="68">
        <v>1.40891974814123E-3</v>
      </c>
      <c r="AC1874" s="68">
        <v>1.3649361708691801E-3</v>
      </c>
      <c r="AD1874" s="68">
        <v>9.3288323013329005E-4</v>
      </c>
      <c r="AE1874" s="68">
        <v>1.4508096196132901E-3</v>
      </c>
      <c r="AF1874" s="68">
        <v>1.43321144018928E-3</v>
      </c>
      <c r="AG1874" s="68">
        <v>1.46713281895434E-3</v>
      </c>
      <c r="AH1874" s="68" t="s">
        <v>447</v>
      </c>
    </row>
    <row r="1875" spans="1:34" s="68" customFormat="1" ht="14.5" x14ac:dyDescent="0.35">
      <c r="A1875" s="68" t="s">
        <v>832</v>
      </c>
      <c r="B1875" s="68" t="s">
        <v>48</v>
      </c>
      <c r="C1875" s="68" t="s">
        <v>45</v>
      </c>
      <c r="D1875" s="68" t="s">
        <v>881</v>
      </c>
      <c r="E1875" s="68" t="s">
        <v>12</v>
      </c>
      <c r="G1875" s="68" t="s">
        <v>14</v>
      </c>
      <c r="H1875" s="68" t="s">
        <v>26</v>
      </c>
      <c r="I1875" s="68" t="s">
        <v>16</v>
      </c>
      <c r="J1875" s="68">
        <v>25</v>
      </c>
      <c r="K1875" s="68">
        <v>1.49621657940977E-2</v>
      </c>
      <c r="L1875" s="68">
        <v>1.5830403681585201E-2</v>
      </c>
      <c r="M1875" s="68">
        <v>1.7126947403701201E-2</v>
      </c>
      <c r="N1875" s="68">
        <v>1.67479410457602E-2</v>
      </c>
      <c r="O1875" s="68">
        <v>1.3823003386808801E-2</v>
      </c>
      <c r="P1875" s="68">
        <v>1.50043799570854E-2</v>
      </c>
      <c r="Q1875" s="68">
        <v>1.5477402742246901E-2</v>
      </c>
      <c r="R1875" s="68">
        <v>1.58016695711483E-2</v>
      </c>
      <c r="S1875" s="68">
        <v>1.43205672948192E-2</v>
      </c>
      <c r="T1875" s="68">
        <v>1.51460717612205E-2</v>
      </c>
      <c r="U1875" s="68">
        <v>2.0091854711737099E-2</v>
      </c>
      <c r="V1875" s="68">
        <v>1.5825418646667901E-2</v>
      </c>
      <c r="W1875" s="68">
        <v>1.22231052870919E-2</v>
      </c>
      <c r="X1875" s="68">
        <v>1.5444759329254799E-2</v>
      </c>
      <c r="Y1875" s="68">
        <v>1.5700558686876601E-2</v>
      </c>
      <c r="Z1875" s="68">
        <v>1.57918707964078E-2</v>
      </c>
      <c r="AA1875" s="68">
        <v>1.6220735113584302E-2</v>
      </c>
      <c r="AB1875" s="68">
        <v>1.5953126486974799E-2</v>
      </c>
      <c r="AC1875" s="68">
        <v>1.58661379324486E-2</v>
      </c>
      <c r="AD1875" s="68">
        <v>1.4359334027979899E-2</v>
      </c>
      <c r="AE1875" s="68">
        <v>1.3005766494315899E-2</v>
      </c>
      <c r="AF1875" s="68">
        <v>1.3563681340595799E-2</v>
      </c>
      <c r="AG1875" s="68">
        <v>1.31299972156863E-2</v>
      </c>
      <c r="AH1875" s="68" t="s">
        <v>451</v>
      </c>
    </row>
    <row r="1876" spans="1:34" s="68" customFormat="1" ht="14.5" x14ac:dyDescent="0.35">
      <c r="A1876" s="68" t="s">
        <v>832</v>
      </c>
      <c r="B1876" s="68" t="s">
        <v>48</v>
      </c>
      <c r="C1876" s="68" t="s">
        <v>45</v>
      </c>
      <c r="D1876" s="68" t="s">
        <v>881</v>
      </c>
      <c r="E1876" s="68" t="s">
        <v>12</v>
      </c>
      <c r="G1876" s="68" t="s">
        <v>14</v>
      </c>
      <c r="H1876" s="68" t="s">
        <v>26</v>
      </c>
      <c r="I1876" s="68" t="s">
        <v>17</v>
      </c>
      <c r="J1876" s="68">
        <v>1</v>
      </c>
      <c r="K1876" s="68">
        <v>11.770237091323301</v>
      </c>
      <c r="L1876" s="68">
        <v>12.453250896209701</v>
      </c>
      <c r="M1876" s="68">
        <v>13.473198624261499</v>
      </c>
      <c r="N1876" s="68">
        <v>13.1750469559293</v>
      </c>
      <c r="O1876" s="68">
        <v>10.874095997555701</v>
      </c>
      <c r="P1876" s="68">
        <v>11.803445566167699</v>
      </c>
      <c r="Q1876" s="68">
        <v>12.1755568238379</v>
      </c>
      <c r="R1876" s="68">
        <v>12.4306467292484</v>
      </c>
      <c r="S1876" s="68">
        <v>11.2655129385527</v>
      </c>
      <c r="T1876" s="68">
        <v>10.312642222384101</v>
      </c>
      <c r="U1876" s="68">
        <v>12.6353270799081</v>
      </c>
      <c r="V1876" s="68">
        <v>10.289403945849299</v>
      </c>
      <c r="W1876" s="68">
        <v>9.0985672829319402</v>
      </c>
      <c r="X1876" s="68">
        <v>8.8579067057438596</v>
      </c>
      <c r="Y1876" s="68">
        <v>8.9102232390328098</v>
      </c>
      <c r="Z1876" s="68">
        <v>9.1267633023127495</v>
      </c>
      <c r="AA1876" s="68">
        <v>9.4326625766011194</v>
      </c>
      <c r="AB1876" s="68">
        <v>9.7003488384094094</v>
      </c>
      <c r="AC1876" s="68">
        <v>9.2549407608918699</v>
      </c>
      <c r="AD1876" s="68">
        <v>8.3276537112977707</v>
      </c>
      <c r="AE1876" s="68">
        <v>7.1510952147921003</v>
      </c>
      <c r="AF1876" s="68">
        <v>7.61506459774911</v>
      </c>
      <c r="AG1876" s="68">
        <v>7.6690803169638597</v>
      </c>
      <c r="AH1876" s="68" t="s">
        <v>451</v>
      </c>
    </row>
    <row r="1877" spans="1:34" s="68" customFormat="1" ht="14.5" x14ac:dyDescent="0.35">
      <c r="A1877" s="68" t="s">
        <v>832</v>
      </c>
      <c r="B1877" s="68" t="s">
        <v>48</v>
      </c>
      <c r="C1877" s="68" t="s">
        <v>45</v>
      </c>
      <c r="D1877" s="68" t="s">
        <v>881</v>
      </c>
      <c r="E1877" s="68" t="s">
        <v>12</v>
      </c>
      <c r="G1877" s="68" t="s">
        <v>14</v>
      </c>
      <c r="H1877" s="68" t="s">
        <v>26</v>
      </c>
      <c r="I1877" s="68" t="s">
        <v>18</v>
      </c>
      <c r="J1877" s="68">
        <v>298</v>
      </c>
      <c r="K1877" s="68">
        <v>3.5669803253128803E-2</v>
      </c>
      <c r="L1877" s="68">
        <v>3.7739682375939901E-2</v>
      </c>
      <c r="M1877" s="68">
        <v>4.0830642610423698E-2</v>
      </c>
      <c r="N1877" s="68">
        <v>3.9927091452102E-2</v>
      </c>
      <c r="O1877" s="68">
        <v>3.2954040073296401E-2</v>
      </c>
      <c r="P1877" s="68">
        <v>3.5770441817240303E-2</v>
      </c>
      <c r="Q1877" s="68">
        <v>3.6898128138463597E-2</v>
      </c>
      <c r="R1877" s="68">
        <v>3.7671180258107603E-2</v>
      </c>
      <c r="S1877" s="68">
        <v>3.4140232431756602E-2</v>
      </c>
      <c r="T1877" s="68">
        <v>3.76950734500981E-2</v>
      </c>
      <c r="U1877" s="68">
        <v>4.9953250401073401E-2</v>
      </c>
      <c r="V1877" s="68">
        <v>3.6912237427767697E-2</v>
      </c>
      <c r="W1877" s="68">
        <v>3.1408660358713897E-2</v>
      </c>
      <c r="X1877" s="68">
        <v>3.9096848352447498E-2</v>
      </c>
      <c r="Y1877" s="68">
        <v>3.9929651127433401E-2</v>
      </c>
      <c r="Z1877" s="68">
        <v>4.0008945780955499E-2</v>
      </c>
      <c r="AA1877" s="68">
        <v>4.1018390846224599E-2</v>
      </c>
      <c r="AB1877" s="68">
        <v>4.02002974350366E-2</v>
      </c>
      <c r="AC1877" s="68">
        <v>4.0061234952278299E-2</v>
      </c>
      <c r="AD1877" s="68">
        <v>3.6666678235919903E-2</v>
      </c>
      <c r="AE1877" s="68">
        <v>3.3278153616952903E-2</v>
      </c>
      <c r="AF1877" s="68">
        <v>3.4580765921405E-2</v>
      </c>
      <c r="AG1877" s="68">
        <v>3.3409088915767701E-2</v>
      </c>
      <c r="AH1877" s="68" t="s">
        <v>451</v>
      </c>
    </row>
    <row r="1878" spans="1:34" s="68" customFormat="1" ht="14.5" x14ac:dyDescent="0.35">
      <c r="A1878" s="68" t="s">
        <v>832</v>
      </c>
      <c r="B1878" s="68" t="s">
        <v>48</v>
      </c>
      <c r="C1878" s="68" t="s">
        <v>45</v>
      </c>
      <c r="D1878" s="68" t="s">
        <v>881</v>
      </c>
      <c r="E1878" s="68" t="s">
        <v>12</v>
      </c>
      <c r="G1878" s="68" t="s">
        <v>14</v>
      </c>
      <c r="H1878" s="68" t="s">
        <v>910</v>
      </c>
      <c r="I1878" s="68" t="s">
        <v>16</v>
      </c>
      <c r="J1878" s="68">
        <v>25</v>
      </c>
      <c r="U1878" s="68">
        <v>8.1358125787659203E-9</v>
      </c>
      <c r="V1878" s="68">
        <v>6.4318253832457595E-10</v>
      </c>
      <c r="W1878" s="68">
        <v>3.3598815785813999E-9</v>
      </c>
      <c r="X1878" s="68">
        <v>4.6805227417696197E-8</v>
      </c>
      <c r="Y1878" s="68">
        <v>4.5191205279699603E-8</v>
      </c>
      <c r="Z1878" s="68">
        <v>2.8451704159389701E-7</v>
      </c>
      <c r="AA1878" s="68">
        <v>6.3825629033691301E-7</v>
      </c>
      <c r="AB1878" s="68">
        <v>3.1003019563875898E-7</v>
      </c>
      <c r="AC1878" s="68">
        <v>4.7345373481148698E-7</v>
      </c>
      <c r="AD1878" s="68">
        <v>6.5833506046251803E-7</v>
      </c>
      <c r="AE1878" s="68">
        <v>1.1473649166970101E-6</v>
      </c>
      <c r="AF1878" s="68">
        <v>1.1929534816111499E-6</v>
      </c>
      <c r="AG1878" s="68">
        <v>9.9460836135142796E-7</v>
      </c>
      <c r="AH1878" s="68" t="s">
        <v>1118</v>
      </c>
    </row>
    <row r="1879" spans="1:34" s="68" customFormat="1" ht="14.5" x14ac:dyDescent="0.35">
      <c r="A1879" s="68" t="s">
        <v>832</v>
      </c>
      <c r="B1879" s="68" t="s">
        <v>48</v>
      </c>
      <c r="C1879" s="68" t="s">
        <v>45</v>
      </c>
      <c r="D1879" s="68" t="s">
        <v>881</v>
      </c>
      <c r="E1879" s="68" t="s">
        <v>12</v>
      </c>
      <c r="G1879" s="68" t="s">
        <v>14</v>
      </c>
      <c r="H1879" s="68" t="s">
        <v>910</v>
      </c>
      <c r="I1879" s="68" t="s">
        <v>18</v>
      </c>
      <c r="J1879" s="68">
        <v>298</v>
      </c>
      <c r="U1879" s="68">
        <v>1.9395777187777899E-8</v>
      </c>
      <c r="V1879" s="68">
        <v>1.5333471713657901E-9</v>
      </c>
      <c r="W1879" s="68">
        <v>7.9292396828627001E-9</v>
      </c>
      <c r="X1879" s="68">
        <v>1.48262481690266E-7</v>
      </c>
      <c r="Y1879" s="68">
        <v>1.05625242071648E-7</v>
      </c>
      <c r="Z1879" s="68">
        <v>6.7619068573764295E-7</v>
      </c>
      <c r="AA1879" s="68">
        <v>1.498080915636E-6</v>
      </c>
      <c r="AB1879" s="68">
        <v>7.3434836453942002E-7</v>
      </c>
      <c r="AC1879" s="68">
        <v>1.1204203045189799E-6</v>
      </c>
      <c r="AD1879" s="68">
        <v>1.5486940155938801E-6</v>
      </c>
      <c r="AE1879" s="68">
        <v>2.7303816724746101E-6</v>
      </c>
      <c r="AF1879" s="68">
        <v>2.8352399125334799E-6</v>
      </c>
      <c r="AG1879" s="68">
        <v>2.3605781289879701E-6</v>
      </c>
      <c r="AH1879" s="68" t="s">
        <v>1118</v>
      </c>
    </row>
    <row r="1880" spans="1:34" s="68" customFormat="1" ht="14.5" x14ac:dyDescent="0.35">
      <c r="A1880" s="68" t="s">
        <v>832</v>
      </c>
      <c r="B1880" s="68" t="s">
        <v>48</v>
      </c>
      <c r="C1880" s="68" t="s">
        <v>45</v>
      </c>
      <c r="D1880" s="68" t="s">
        <v>881</v>
      </c>
      <c r="E1880" s="68" t="s">
        <v>12</v>
      </c>
      <c r="G1880" s="68" t="s">
        <v>14</v>
      </c>
      <c r="H1880" s="68" t="s">
        <v>27</v>
      </c>
      <c r="I1880" s="68" t="s">
        <v>16</v>
      </c>
      <c r="J1880" s="68">
        <v>25</v>
      </c>
      <c r="K1880" s="68">
        <v>1.80495E-6</v>
      </c>
      <c r="AH1880" s="68" t="s">
        <v>452</v>
      </c>
    </row>
    <row r="1881" spans="1:34" s="68" customFormat="1" ht="14.5" x14ac:dyDescent="0.35">
      <c r="A1881" s="68" t="s">
        <v>832</v>
      </c>
      <c r="B1881" s="68" t="s">
        <v>48</v>
      </c>
      <c r="C1881" s="68" t="s">
        <v>45</v>
      </c>
      <c r="D1881" s="68" t="s">
        <v>881</v>
      </c>
      <c r="E1881" s="68" t="s">
        <v>12</v>
      </c>
      <c r="G1881" s="68" t="s">
        <v>14</v>
      </c>
      <c r="H1881" s="68" t="s">
        <v>27</v>
      </c>
      <c r="I1881" s="68" t="s">
        <v>17</v>
      </c>
      <c r="J1881" s="68">
        <v>1</v>
      </c>
      <c r="K1881" s="68">
        <v>1.8073566E-3</v>
      </c>
      <c r="AH1881" s="68" t="s">
        <v>452</v>
      </c>
    </row>
    <row r="1882" spans="1:34" s="68" customFormat="1" ht="14.5" x14ac:dyDescent="0.35">
      <c r="A1882" s="68" t="s">
        <v>832</v>
      </c>
      <c r="B1882" s="68" t="s">
        <v>48</v>
      </c>
      <c r="C1882" s="68" t="s">
        <v>45</v>
      </c>
      <c r="D1882" s="68" t="s">
        <v>881</v>
      </c>
      <c r="E1882" s="68" t="s">
        <v>12</v>
      </c>
      <c r="G1882" s="68" t="s">
        <v>14</v>
      </c>
      <c r="H1882" s="68" t="s">
        <v>27</v>
      </c>
      <c r="I1882" s="68" t="s">
        <v>18</v>
      </c>
      <c r="J1882" s="68">
        <v>298</v>
      </c>
      <c r="K1882" s="68">
        <v>4.3030007999999997E-6</v>
      </c>
      <c r="AH1882" s="68" t="s">
        <v>452</v>
      </c>
    </row>
    <row r="1883" spans="1:34" s="68" customFormat="1" ht="14.5" x14ac:dyDescent="0.35">
      <c r="A1883" s="68" t="s">
        <v>832</v>
      </c>
      <c r="B1883" s="68" t="s">
        <v>581</v>
      </c>
      <c r="C1883" s="68" t="s">
        <v>45</v>
      </c>
      <c r="D1883" s="68" t="s">
        <v>881</v>
      </c>
      <c r="E1883" s="68" t="s">
        <v>12</v>
      </c>
      <c r="G1883" s="68" t="s">
        <v>582</v>
      </c>
      <c r="H1883" s="68" t="s">
        <v>169</v>
      </c>
      <c r="I1883" s="68" t="s">
        <v>16</v>
      </c>
      <c r="J1883" s="68">
        <v>25</v>
      </c>
      <c r="K1883" s="68">
        <v>2.5735022992499999E-2</v>
      </c>
      <c r="L1883" s="68">
        <v>2.6319453614999998E-2</v>
      </c>
      <c r="M1883" s="68">
        <v>2.6496276772500001E-2</v>
      </c>
      <c r="N1883" s="68">
        <v>2.7040289174999999E-2</v>
      </c>
      <c r="O1883" s="68">
        <v>2.6285101955000001E-2</v>
      </c>
      <c r="P1883" s="68">
        <v>2.7158705957500001E-2</v>
      </c>
      <c r="Q1883" s="68">
        <v>2.77870077275E-2</v>
      </c>
      <c r="R1883" s="68">
        <v>2.7531400292500001E-2</v>
      </c>
      <c r="S1883" s="68">
        <v>2.7166275625E-2</v>
      </c>
      <c r="T1883" s="68">
        <v>2.5225319999999999E-2</v>
      </c>
      <c r="U1883" s="68">
        <v>2.4649246074999999E-2</v>
      </c>
      <c r="V1883" s="68">
        <v>3.8494944939999999E-3</v>
      </c>
      <c r="W1883" s="68">
        <v>5.7097914355000001E-4</v>
      </c>
      <c r="X1883" s="68">
        <v>4.5542283320467E-4</v>
      </c>
      <c r="Y1883" s="68">
        <v>4.9067877480926398E-4</v>
      </c>
      <c r="Z1883" s="68">
        <v>4.52457520071784E-4</v>
      </c>
      <c r="AA1883" s="68">
        <v>4.5628363976689E-4</v>
      </c>
      <c r="AB1883" s="68">
        <v>5.0117518647897796E-4</v>
      </c>
      <c r="AC1883" s="68">
        <v>4.8000810531108101E-4</v>
      </c>
      <c r="AD1883" s="68">
        <v>4.1151125242255902E-4</v>
      </c>
      <c r="AE1883" s="68">
        <v>4.4910891464906101E-4</v>
      </c>
      <c r="AF1883" s="68">
        <v>5.1466824833335705E-4</v>
      </c>
      <c r="AG1883" s="68">
        <v>3.7498683337935397E-4</v>
      </c>
      <c r="AH1883" s="68" t="s">
        <v>583</v>
      </c>
    </row>
    <row r="1884" spans="1:34" s="68" customFormat="1" ht="14.5" x14ac:dyDescent="0.35">
      <c r="A1884" s="68" t="s">
        <v>832</v>
      </c>
      <c r="B1884" s="68" t="s">
        <v>581</v>
      </c>
      <c r="C1884" s="68" t="s">
        <v>45</v>
      </c>
      <c r="D1884" s="68" t="s">
        <v>881</v>
      </c>
      <c r="E1884" s="68" t="s">
        <v>12</v>
      </c>
      <c r="G1884" s="68" t="s">
        <v>582</v>
      </c>
      <c r="H1884" s="68" t="s">
        <v>169</v>
      </c>
      <c r="I1884" s="68" t="s">
        <v>17</v>
      </c>
      <c r="J1884" s="68">
        <v>1</v>
      </c>
      <c r="K1884" s="68">
        <v>4.1648727045E-2</v>
      </c>
      <c r="L1884" s="68">
        <v>4.2594550623000001E-2</v>
      </c>
      <c r="M1884" s="68">
        <v>4.2880715489999999E-2</v>
      </c>
      <c r="N1884" s="68">
        <v>4.3761127529E-2</v>
      </c>
      <c r="O1884" s="68">
        <v>4.2538957008999997E-2</v>
      </c>
      <c r="P1884" s="68">
        <v>4.3952769409000003E-2</v>
      </c>
      <c r="Q1884" s="68">
        <v>4.4969592629999999E-2</v>
      </c>
      <c r="R1884" s="68">
        <v>4.4555925842000001E-2</v>
      </c>
      <c r="S1884" s="68">
        <v>4.3965019915999999E-2</v>
      </c>
      <c r="T1884" s="68">
        <v>4.0823840244000001E-2</v>
      </c>
      <c r="U1884" s="68">
        <v>2.8426369055000001E-2</v>
      </c>
      <c r="V1884" s="68">
        <v>0.26829993080467102</v>
      </c>
      <c r="W1884" s="68">
        <v>0.47546361238879697</v>
      </c>
      <c r="X1884" s="68">
        <v>0.384792780104531</v>
      </c>
      <c r="Y1884" s="68">
        <v>0.48290286689154499</v>
      </c>
      <c r="Z1884" s="68">
        <v>0.43830228050877801</v>
      </c>
      <c r="AA1884" s="68">
        <v>0.39973102519141301</v>
      </c>
      <c r="AB1884" s="68">
        <v>0.45563335970282298</v>
      </c>
      <c r="AC1884" s="68">
        <v>0.478601559610844</v>
      </c>
      <c r="AD1884" s="68">
        <v>0.40854612068514101</v>
      </c>
      <c r="AE1884" s="68">
        <v>0.44122843653606098</v>
      </c>
      <c r="AF1884" s="68">
        <v>0.46980664291440899</v>
      </c>
      <c r="AG1884" s="68">
        <v>0.30634450079654402</v>
      </c>
      <c r="AH1884" s="68" t="s">
        <v>583</v>
      </c>
    </row>
    <row r="1885" spans="1:34" s="68" customFormat="1" ht="14.5" x14ac:dyDescent="0.35">
      <c r="A1885" s="68" t="s">
        <v>832</v>
      </c>
      <c r="B1885" s="68" t="s">
        <v>581</v>
      </c>
      <c r="C1885" s="68" t="s">
        <v>45</v>
      </c>
      <c r="D1885" s="68" t="s">
        <v>881</v>
      </c>
      <c r="E1885" s="68" t="s">
        <v>12</v>
      </c>
      <c r="G1885" s="68" t="s">
        <v>582</v>
      </c>
      <c r="H1885" s="68" t="s">
        <v>169</v>
      </c>
      <c r="I1885" s="68" t="s">
        <v>18</v>
      </c>
      <c r="J1885" s="68">
        <v>298</v>
      </c>
      <c r="V1885" s="68">
        <v>3.9497672491720001E-4</v>
      </c>
      <c r="W1885" s="68">
        <v>8.1557627822320005E-4</v>
      </c>
      <c r="X1885" s="68">
        <v>6.6017139310312197E-4</v>
      </c>
      <c r="Y1885" s="68">
        <v>8.3199641498528495E-4</v>
      </c>
      <c r="Z1885" s="68">
        <v>7.5407157473571999E-4</v>
      </c>
      <c r="AA1885" s="68">
        <v>6.8517062964052302E-4</v>
      </c>
      <c r="AB1885" s="68">
        <v>7.83691419495664E-4</v>
      </c>
      <c r="AC1885" s="68">
        <v>8.2680619137104902E-4</v>
      </c>
      <c r="AD1885" s="68">
        <v>7.0521091148763098E-4</v>
      </c>
      <c r="AE1885" s="68">
        <v>7.6197349508336102E-4</v>
      </c>
      <c r="AF1885" s="68">
        <v>8.0857405489072397E-4</v>
      </c>
      <c r="AG1885" s="68">
        <v>5.2503404250437899E-4</v>
      </c>
      <c r="AH1885" s="68" t="s">
        <v>583</v>
      </c>
    </row>
    <row r="1886" spans="1:34" s="68" customFormat="1" ht="14.5" x14ac:dyDescent="0.35">
      <c r="A1886" s="68" t="s">
        <v>832</v>
      </c>
      <c r="B1886" s="68" t="s">
        <v>174</v>
      </c>
      <c r="C1886" s="68" t="s">
        <v>45</v>
      </c>
      <c r="D1886" s="68" t="s">
        <v>881</v>
      </c>
      <c r="E1886" s="68" t="s">
        <v>172</v>
      </c>
      <c r="F1886" s="68" t="s">
        <v>167</v>
      </c>
      <c r="G1886" s="68" t="s">
        <v>168</v>
      </c>
      <c r="H1886" s="68" t="s">
        <v>169</v>
      </c>
      <c r="I1886" s="68" t="s">
        <v>16</v>
      </c>
      <c r="J1886" s="68">
        <v>25</v>
      </c>
      <c r="K1886" s="68">
        <v>4.5232040474999999E-2</v>
      </c>
      <c r="L1886" s="68">
        <v>2.0762200655250002E-2</v>
      </c>
      <c r="M1886" s="68">
        <v>1.9246996146250001E-2</v>
      </c>
      <c r="N1886" s="68">
        <v>1.515453931475E-2</v>
      </c>
      <c r="O1886" s="68">
        <v>1.18517235155E-2</v>
      </c>
      <c r="P1886" s="68">
        <v>2.0217489580000001E-2</v>
      </c>
      <c r="Q1886" s="68">
        <v>2.0255361983999999E-2</v>
      </c>
      <c r="R1886" s="68">
        <v>2.0574533218499998E-2</v>
      </c>
      <c r="S1886" s="68">
        <v>1.66450711575E-2</v>
      </c>
      <c r="T1886" s="68">
        <v>8.0668612499999997E-3</v>
      </c>
      <c r="U1886" s="68">
        <v>7.9292867750000006E-3</v>
      </c>
      <c r="V1886" s="68">
        <v>0.1061701662025</v>
      </c>
      <c r="W1886" s="68">
        <v>4.6422443476097301E-2</v>
      </c>
      <c r="X1886" s="68">
        <v>3.5313683556375097E-2</v>
      </c>
      <c r="Y1886" s="68">
        <v>4.0511713041627102E-2</v>
      </c>
      <c r="Z1886" s="68">
        <v>3.6644823242945601E-2</v>
      </c>
      <c r="AA1886" s="68">
        <v>3.3883714031907798E-2</v>
      </c>
      <c r="AB1886" s="68">
        <v>5.0032195691549E-2</v>
      </c>
      <c r="AC1886" s="68">
        <v>2.8109344665652701E-2</v>
      </c>
      <c r="AD1886" s="68">
        <v>5.4161825085850199E-2</v>
      </c>
      <c r="AE1886" s="68">
        <v>4.0854168016369402E-2</v>
      </c>
      <c r="AF1886" s="68">
        <v>3.0078267190000001E-2</v>
      </c>
      <c r="AG1886" s="68">
        <v>7.3574305015462999E-2</v>
      </c>
      <c r="AH1886" s="68" t="s">
        <v>587</v>
      </c>
    </row>
    <row r="1887" spans="1:34" s="68" customFormat="1" ht="14.5" x14ac:dyDescent="0.35">
      <c r="A1887" s="68" t="s">
        <v>832</v>
      </c>
      <c r="B1887" s="68" t="s">
        <v>174</v>
      </c>
      <c r="C1887" s="68" t="s">
        <v>45</v>
      </c>
      <c r="D1887" s="68" t="s">
        <v>881</v>
      </c>
      <c r="E1887" s="68" t="s">
        <v>172</v>
      </c>
      <c r="F1887" s="68" t="s">
        <v>167</v>
      </c>
      <c r="G1887" s="68" t="s">
        <v>168</v>
      </c>
      <c r="H1887" s="68" t="s">
        <v>169</v>
      </c>
      <c r="I1887" s="68" t="s">
        <v>17</v>
      </c>
      <c r="J1887" s="68">
        <v>1</v>
      </c>
      <c r="V1887" s="68">
        <v>2.23874878449206E-4</v>
      </c>
      <c r="W1887" s="68">
        <v>1.1016660547932E-5</v>
      </c>
      <c r="X1887" s="68">
        <v>2.1299999999999999E-8</v>
      </c>
      <c r="Y1887" s="68">
        <v>2.2609999999999999E-5</v>
      </c>
      <c r="Z1887" s="68">
        <v>6.9790999999999998E-6</v>
      </c>
      <c r="AA1887" s="68">
        <v>7.3080187999999997E-3</v>
      </c>
      <c r="AB1887" s="68">
        <v>1.6800029000000001E-2</v>
      </c>
      <c r="AC1887" s="68">
        <v>1.6758011E-2</v>
      </c>
      <c r="AD1887" s="68">
        <v>1.7997340010000001E-2</v>
      </c>
      <c r="AE1887" s="68">
        <v>3.64343E-3</v>
      </c>
      <c r="AF1887" s="68">
        <v>2.4536000000000002E-4</v>
      </c>
      <c r="AG1887" s="68">
        <v>1.7210000000000001E-4</v>
      </c>
      <c r="AH1887" s="68" t="s">
        <v>587</v>
      </c>
    </row>
    <row r="1888" spans="1:34" s="68" customFormat="1" ht="14.5" x14ac:dyDescent="0.35">
      <c r="A1888" s="68" t="s">
        <v>832</v>
      </c>
      <c r="B1888" s="68" t="s">
        <v>174</v>
      </c>
      <c r="C1888" s="68" t="s">
        <v>45</v>
      </c>
      <c r="D1888" s="68" t="s">
        <v>881</v>
      </c>
      <c r="E1888" s="68" t="s">
        <v>172</v>
      </c>
      <c r="F1888" s="68" t="s">
        <v>167</v>
      </c>
      <c r="G1888" s="68" t="s">
        <v>168</v>
      </c>
      <c r="H1888" s="68" t="s">
        <v>169</v>
      </c>
      <c r="I1888" s="68" t="s">
        <v>18</v>
      </c>
      <c r="J1888" s="68">
        <v>298</v>
      </c>
      <c r="V1888" s="68">
        <v>1.4779289092618001E-3</v>
      </c>
      <c r="W1888" s="68">
        <v>1.2159129049192399E-4</v>
      </c>
      <c r="X1888" s="68">
        <v>1.03704E-4</v>
      </c>
      <c r="AD1888" s="68">
        <v>4.6845599999999997E-6</v>
      </c>
      <c r="AE1888" s="68">
        <v>8.3082400000000006E-6</v>
      </c>
      <c r="AF1888" s="68">
        <v>1.9176300000000001E-5</v>
      </c>
      <c r="AG1888" s="68">
        <v>5.29844E-5</v>
      </c>
      <c r="AH1888" s="68" t="s">
        <v>587</v>
      </c>
    </row>
    <row r="1889" spans="1:34" s="68" customFormat="1" ht="14.5" x14ac:dyDescent="0.35">
      <c r="A1889" s="68" t="s">
        <v>832</v>
      </c>
      <c r="B1889" s="68" t="s">
        <v>174</v>
      </c>
      <c r="C1889" s="68" t="s">
        <v>45</v>
      </c>
      <c r="D1889" s="68" t="s">
        <v>881</v>
      </c>
      <c r="E1889" s="68" t="s">
        <v>170</v>
      </c>
      <c r="F1889" s="68" t="s">
        <v>167</v>
      </c>
      <c r="G1889" s="68" t="s">
        <v>168</v>
      </c>
      <c r="H1889" s="68" t="s">
        <v>169</v>
      </c>
      <c r="I1889" s="68" t="s">
        <v>16</v>
      </c>
      <c r="J1889" s="68">
        <v>25</v>
      </c>
      <c r="K1889" s="68">
        <v>1.8382495435750001E-2</v>
      </c>
      <c r="L1889" s="68">
        <v>9.1034202142500006E-3</v>
      </c>
      <c r="M1889" s="68">
        <v>1.536718770375E-2</v>
      </c>
      <c r="N1889" s="68">
        <v>5.6927063697500002E-3</v>
      </c>
      <c r="O1889" s="68">
        <v>2.5248782557500001E-3</v>
      </c>
      <c r="P1889" s="68">
        <v>3.0287832222499998E-3</v>
      </c>
      <c r="Q1889" s="68">
        <v>3.2489255905000002E-3</v>
      </c>
      <c r="R1889" s="68">
        <v>2.8582525800000002E-3</v>
      </c>
      <c r="S1889" s="68">
        <v>2.710412357E-3</v>
      </c>
      <c r="T1889" s="68">
        <v>2.7540160849999998E-2</v>
      </c>
      <c r="U1889" s="68">
        <v>4.45933545E-3</v>
      </c>
      <c r="V1889" s="68">
        <v>1.207681663125E-3</v>
      </c>
      <c r="W1889" s="68">
        <v>1.2942391355829201E-3</v>
      </c>
      <c r="X1889" s="68">
        <v>1.4277072698699999E-3</v>
      </c>
      <c r="Y1889" s="68">
        <v>1.3472644297324999E-3</v>
      </c>
      <c r="Z1889" s="68">
        <v>1.3446342216425001E-3</v>
      </c>
      <c r="AA1889" s="68">
        <v>1.347028467825E-3</v>
      </c>
      <c r="AB1889" s="68">
        <v>1.4272842501675E-3</v>
      </c>
      <c r="AC1889" s="68">
        <v>1.4926565333174999E-3</v>
      </c>
      <c r="AD1889" s="68">
        <v>1.4344016756225001E-3</v>
      </c>
      <c r="AE1889" s="68">
        <v>2.2782511798375002E-3</v>
      </c>
      <c r="AF1889" s="68">
        <v>1.3454384490110001E-3</v>
      </c>
      <c r="AG1889" s="68">
        <v>1.6389205366712401E-3</v>
      </c>
      <c r="AH1889" s="68" t="s">
        <v>588</v>
      </c>
    </row>
    <row r="1890" spans="1:34" s="68" customFormat="1" ht="14.5" x14ac:dyDescent="0.35">
      <c r="A1890" s="68" t="s">
        <v>832</v>
      </c>
      <c r="B1890" s="68" t="s">
        <v>214</v>
      </c>
      <c r="C1890" s="68" t="s">
        <v>45</v>
      </c>
      <c r="D1890" s="68" t="s">
        <v>881</v>
      </c>
      <c r="E1890" s="68" t="s">
        <v>215</v>
      </c>
      <c r="G1890" s="68" t="s">
        <v>189</v>
      </c>
      <c r="H1890" s="68" t="s">
        <v>20</v>
      </c>
      <c r="I1890" s="68" t="s">
        <v>17</v>
      </c>
      <c r="J1890" s="68">
        <v>1</v>
      </c>
      <c r="K1890" s="68">
        <v>2.4891861443766201</v>
      </c>
      <c r="L1890" s="68">
        <v>2.4098542414970101</v>
      </c>
      <c r="M1890" s="68">
        <v>2.2467693866224798</v>
      </c>
      <c r="N1890" s="68">
        <v>2.4026330138602199</v>
      </c>
      <c r="O1890" s="68">
        <v>2.9088023527543001</v>
      </c>
      <c r="P1890" s="68">
        <v>2.7840059138736302</v>
      </c>
      <c r="Q1890" s="68">
        <v>2.66153486727646</v>
      </c>
      <c r="R1890" s="68">
        <v>2.5818418392808802</v>
      </c>
      <c r="S1890" s="68">
        <v>2.8712358486122902</v>
      </c>
      <c r="T1890" s="68">
        <v>2.8147657436671398</v>
      </c>
      <c r="U1890" s="68">
        <v>2.99999437695931</v>
      </c>
      <c r="V1890" s="68">
        <v>3.0941035330989202</v>
      </c>
      <c r="W1890" s="68">
        <v>3.39572339747345</v>
      </c>
      <c r="X1890" s="68">
        <v>3.4212296598109999</v>
      </c>
      <c r="Y1890" s="68">
        <v>3.4824458618324701</v>
      </c>
      <c r="Z1890" s="68">
        <v>3.2320069876300401</v>
      </c>
      <c r="AA1890" s="68">
        <v>3.3848742622225498</v>
      </c>
      <c r="AB1890" s="68">
        <v>3.3860882205963101</v>
      </c>
      <c r="AC1890" s="68">
        <v>3.5183562394985599</v>
      </c>
      <c r="AD1890" s="68">
        <v>3.1412147174801301</v>
      </c>
      <c r="AE1890" s="68">
        <v>2.8527931294673299</v>
      </c>
      <c r="AF1890" s="68">
        <v>2.82020238607676</v>
      </c>
      <c r="AG1890" s="68">
        <v>2.88016638487428</v>
      </c>
      <c r="AH1890" s="68" t="s">
        <v>604</v>
      </c>
    </row>
    <row r="1891" spans="1:34" s="68" customFormat="1" ht="14.5" x14ac:dyDescent="0.35">
      <c r="A1891" s="68" t="s">
        <v>832</v>
      </c>
      <c r="B1891" s="68" t="s">
        <v>214</v>
      </c>
      <c r="C1891" s="68" t="s">
        <v>45</v>
      </c>
      <c r="D1891" s="68" t="s">
        <v>881</v>
      </c>
      <c r="E1891" s="68" t="s">
        <v>215</v>
      </c>
      <c r="G1891" s="68" t="s">
        <v>189</v>
      </c>
      <c r="H1891" s="68" t="s">
        <v>605</v>
      </c>
      <c r="I1891" s="68" t="s">
        <v>17</v>
      </c>
      <c r="J1891" s="68">
        <v>1</v>
      </c>
      <c r="K1891" s="68">
        <v>2.0388389837656599E-3</v>
      </c>
      <c r="L1891" s="68">
        <v>2.08514008636239E-3</v>
      </c>
      <c r="M1891" s="68">
        <v>2.0991487758807098E-3</v>
      </c>
      <c r="N1891" s="68">
        <v>2.14224777346784E-3</v>
      </c>
      <c r="O1891" s="68">
        <v>2.08241860035176E-3</v>
      </c>
      <c r="P1891" s="68">
        <v>2.1516292591465401E-3</v>
      </c>
      <c r="Q1891" s="68">
        <v>2.2014060223303298E-3</v>
      </c>
      <c r="R1891" s="68">
        <v>2.18115570419045E-3</v>
      </c>
      <c r="S1891" s="68">
        <v>2.1522289608076699E-3</v>
      </c>
      <c r="T1891" s="68">
        <v>1.9984581249637701E-3</v>
      </c>
      <c r="AH1891" s="68" t="s">
        <v>606</v>
      </c>
    </row>
    <row r="1892" spans="1:34" s="68" customFormat="1" ht="14.5" x14ac:dyDescent="0.35">
      <c r="A1892" s="68" t="s">
        <v>832</v>
      </c>
      <c r="B1892" s="68" t="s">
        <v>214</v>
      </c>
      <c r="C1892" s="68" t="s">
        <v>45</v>
      </c>
      <c r="D1892" s="68" t="s">
        <v>881</v>
      </c>
      <c r="E1892" s="68" t="s">
        <v>215</v>
      </c>
      <c r="G1892" s="68" t="s">
        <v>189</v>
      </c>
      <c r="H1892" s="68" t="s">
        <v>26</v>
      </c>
      <c r="I1892" s="68" t="s">
        <v>17</v>
      </c>
      <c r="J1892" s="68">
        <v>1</v>
      </c>
      <c r="K1892" s="68">
        <v>1.2498013831492301</v>
      </c>
      <c r="L1892" s="68">
        <v>1.2577213840188299</v>
      </c>
      <c r="M1892" s="68">
        <v>1.36068851008736</v>
      </c>
      <c r="N1892" s="68">
        <v>1.28816498486202</v>
      </c>
      <c r="O1892" s="68">
        <v>1.1077049211387699</v>
      </c>
      <c r="P1892" s="68">
        <v>1.17684143576066</v>
      </c>
      <c r="Q1892" s="68">
        <v>1.3238108301901801</v>
      </c>
      <c r="R1892" s="68">
        <v>1.3986263714909799</v>
      </c>
      <c r="S1892" s="68">
        <v>1.2952725992141501</v>
      </c>
      <c r="T1892" s="68">
        <v>1.8807467064616601</v>
      </c>
      <c r="U1892" s="68">
        <v>2.0045112303089598</v>
      </c>
      <c r="V1892" s="68">
        <v>2.9514048367940302</v>
      </c>
      <c r="W1892" s="68">
        <v>2.3285059064734299</v>
      </c>
      <c r="X1892" s="68">
        <v>2.1825382888544902</v>
      </c>
      <c r="Y1892" s="68">
        <v>2.28352553845964</v>
      </c>
      <c r="Z1892" s="68">
        <v>2.0782156115822299</v>
      </c>
      <c r="AA1892" s="68">
        <v>2.23051524824495</v>
      </c>
      <c r="AB1892" s="68">
        <v>2.3101092240329</v>
      </c>
      <c r="AC1892" s="68">
        <v>2.2976391756417498</v>
      </c>
      <c r="AD1892" s="68">
        <v>2.5505716234414901</v>
      </c>
      <c r="AE1892" s="68">
        <v>2.1027180547736601</v>
      </c>
      <c r="AF1892" s="68">
        <v>2.2097587982655398</v>
      </c>
      <c r="AG1892" s="68">
        <v>2.3194464119247198</v>
      </c>
      <c r="AH1892" s="68" t="s">
        <v>607</v>
      </c>
    </row>
    <row r="1893" spans="1:34" s="68" customFormat="1" ht="14.5" x14ac:dyDescent="0.35">
      <c r="A1893" s="68" t="s">
        <v>832</v>
      </c>
      <c r="B1893" s="68" t="s">
        <v>700</v>
      </c>
      <c r="C1893" s="68" t="s">
        <v>45</v>
      </c>
      <c r="D1893" s="68" t="s">
        <v>701</v>
      </c>
      <c r="E1893" s="68" t="s">
        <v>702</v>
      </c>
      <c r="G1893" s="68" t="s">
        <v>703</v>
      </c>
      <c r="H1893" s="68" t="s">
        <v>169</v>
      </c>
      <c r="I1893" s="68" t="s">
        <v>16</v>
      </c>
      <c r="J1893" s="68">
        <v>25</v>
      </c>
      <c r="K1893" s="68">
        <v>0.10293297015015899</v>
      </c>
      <c r="L1893" s="68">
        <v>0.107534333126451</v>
      </c>
      <c r="M1893" s="68">
        <v>0.112135696102744</v>
      </c>
      <c r="N1893" s="68">
        <v>0.116737059079036</v>
      </c>
      <c r="O1893" s="68">
        <v>0.12133842205532799</v>
      </c>
      <c r="P1893" s="68">
        <v>0.12593978503162101</v>
      </c>
      <c r="Q1893" s="68">
        <v>0.130541148007912</v>
      </c>
      <c r="R1893" s="68">
        <v>0.13514251098420499</v>
      </c>
      <c r="S1893" s="68">
        <v>0.13974387396049801</v>
      </c>
      <c r="T1893" s="68">
        <v>0.144345236936789</v>
      </c>
      <c r="U1893" s="68">
        <v>0.14894659991308201</v>
      </c>
      <c r="V1893" s="68">
        <v>0.153547962889374</v>
      </c>
      <c r="W1893" s="68">
        <v>0.15814932586566699</v>
      </c>
      <c r="X1893" s="68">
        <v>0.16275068884195901</v>
      </c>
      <c r="Y1893" s="68">
        <v>0.167352051818251</v>
      </c>
      <c r="Z1893" s="68">
        <v>0.17195341479454401</v>
      </c>
      <c r="AA1893" s="68">
        <v>0.176554777770835</v>
      </c>
      <c r="AB1893" s="68">
        <v>0.18115614074712799</v>
      </c>
      <c r="AC1893" s="68">
        <v>0.18575750372342101</v>
      </c>
      <c r="AD1893" s="68">
        <v>0.190358866699712</v>
      </c>
      <c r="AE1893" s="68">
        <v>0.19496022967600499</v>
      </c>
      <c r="AF1893" s="68">
        <v>0.199561592652298</v>
      </c>
      <c r="AG1893" s="68">
        <v>0.20416295562858999</v>
      </c>
      <c r="AH1893" s="68" t="s">
        <v>704</v>
      </c>
    </row>
    <row r="1894" spans="1:34" s="68" customFormat="1" ht="14.5" x14ac:dyDescent="0.35">
      <c r="A1894" s="68" t="s">
        <v>832</v>
      </c>
      <c r="B1894" s="68" t="s">
        <v>700</v>
      </c>
      <c r="C1894" s="68" t="s">
        <v>45</v>
      </c>
      <c r="D1894" s="68" t="s">
        <v>701</v>
      </c>
      <c r="E1894" s="68" t="s">
        <v>702</v>
      </c>
      <c r="G1894" s="68" t="s">
        <v>703</v>
      </c>
      <c r="H1894" s="68" t="s">
        <v>169</v>
      </c>
      <c r="I1894" s="68" t="s">
        <v>18</v>
      </c>
      <c r="J1894" s="68">
        <v>298</v>
      </c>
      <c r="K1894" s="68">
        <v>4.6950038425633799E-2</v>
      </c>
      <c r="L1894" s="68">
        <v>4.9048823375023899E-2</v>
      </c>
      <c r="M1894" s="68">
        <v>5.1147608324414597E-2</v>
      </c>
      <c r="N1894" s="68">
        <v>5.3246393273805301E-2</v>
      </c>
      <c r="O1894" s="68">
        <v>5.5345178223195499E-2</v>
      </c>
      <c r="P1894" s="68">
        <v>5.7443963172586203E-2</v>
      </c>
      <c r="Q1894" s="68">
        <v>5.9542748121976297E-2</v>
      </c>
      <c r="R1894" s="68">
        <v>6.1641533071367001E-2</v>
      </c>
      <c r="S1894" s="68">
        <v>6.3740318020757705E-2</v>
      </c>
      <c r="T1894" s="68">
        <v>6.5839102970147806E-2</v>
      </c>
      <c r="U1894" s="68">
        <v>6.7937887919538503E-2</v>
      </c>
      <c r="V1894" s="68">
        <v>7.0036672868928604E-2</v>
      </c>
      <c r="W1894" s="68">
        <v>7.2135457818319301E-2</v>
      </c>
      <c r="X1894" s="68">
        <v>7.4234242767710096E-2</v>
      </c>
      <c r="Y1894" s="68">
        <v>7.6333027717100196E-2</v>
      </c>
      <c r="Z1894" s="68">
        <v>7.8431812666490894E-2</v>
      </c>
      <c r="AA1894" s="68">
        <v>8.0530597615880994E-2</v>
      </c>
      <c r="AB1894" s="68">
        <v>8.2629382565271706E-2</v>
      </c>
      <c r="AC1894" s="68">
        <v>8.4728167514662403E-2</v>
      </c>
      <c r="AD1894" s="68">
        <v>8.6826952464052504E-2</v>
      </c>
      <c r="AE1894" s="68">
        <v>8.8925737413443201E-2</v>
      </c>
      <c r="AF1894" s="68">
        <v>9.1024522362833898E-2</v>
      </c>
      <c r="AG1894" s="68">
        <v>9.3123307312224096E-2</v>
      </c>
      <c r="AH1894" s="68" t="s">
        <v>704</v>
      </c>
    </row>
    <row r="1895" spans="1:34" s="68" customFormat="1" ht="14.5" x14ac:dyDescent="0.35">
      <c r="A1895" s="68" t="s">
        <v>832</v>
      </c>
      <c r="B1895" s="68" t="s">
        <v>191</v>
      </c>
      <c r="C1895" s="68" t="s">
        <v>45</v>
      </c>
      <c r="D1895" s="68" t="s">
        <v>192</v>
      </c>
      <c r="E1895" s="68" t="s">
        <v>193</v>
      </c>
      <c r="F1895" s="68" t="s">
        <v>167</v>
      </c>
      <c r="G1895" s="68" t="s">
        <v>168</v>
      </c>
      <c r="H1895" s="68" t="s">
        <v>169</v>
      </c>
      <c r="I1895" s="68" t="s">
        <v>17</v>
      </c>
      <c r="J1895" s="68">
        <v>1</v>
      </c>
      <c r="K1895" s="68">
        <v>0.42190340734724302</v>
      </c>
      <c r="L1895" s="68">
        <v>0.39248471981598898</v>
      </c>
      <c r="M1895" s="68">
        <v>0.34494181380837002</v>
      </c>
      <c r="N1895" s="68">
        <v>0.35432471524578302</v>
      </c>
      <c r="O1895" s="68">
        <v>0.324240598191465</v>
      </c>
      <c r="P1895" s="68">
        <v>0.35159877992710298</v>
      </c>
      <c r="Q1895" s="68">
        <v>0.352211120767217</v>
      </c>
      <c r="R1895" s="68">
        <v>0.35007446995896402</v>
      </c>
      <c r="S1895" s="68">
        <v>0.34500155832281398</v>
      </c>
      <c r="T1895" s="68">
        <v>0.32544472199105801</v>
      </c>
      <c r="U1895" s="68">
        <v>0.33051652468082099</v>
      </c>
      <c r="V1895" s="68">
        <v>0.321586797890967</v>
      </c>
      <c r="W1895" s="68">
        <v>0.312217225259103</v>
      </c>
      <c r="X1895" s="68">
        <v>0.30208752711513198</v>
      </c>
      <c r="Y1895" s="68">
        <v>0.29722983851064799</v>
      </c>
      <c r="Z1895" s="68">
        <v>0.32712518118449002</v>
      </c>
      <c r="AA1895" s="68">
        <v>0.33070501218884901</v>
      </c>
      <c r="AB1895" s="68">
        <v>0.33337981410573098</v>
      </c>
      <c r="AC1895" s="68">
        <v>0.33568063997759201</v>
      </c>
      <c r="AD1895" s="68">
        <v>0.34358566768879001</v>
      </c>
      <c r="AE1895" s="68">
        <v>0.34526952735919902</v>
      </c>
      <c r="AF1895" s="68">
        <v>0.34992919189345401</v>
      </c>
      <c r="AG1895" s="68">
        <v>0.34307097866011999</v>
      </c>
      <c r="AH1895" s="68" t="s">
        <v>1021</v>
      </c>
    </row>
    <row r="1896" spans="1:34" s="68" customFormat="1" ht="14.5" x14ac:dyDescent="0.35">
      <c r="A1896" s="68" t="s">
        <v>832</v>
      </c>
      <c r="B1896" s="68" t="s">
        <v>68</v>
      </c>
      <c r="C1896" s="68" t="s">
        <v>45</v>
      </c>
      <c r="D1896" s="68" t="s">
        <v>57</v>
      </c>
      <c r="E1896" s="68" t="s">
        <v>69</v>
      </c>
      <c r="F1896" s="68" t="s">
        <v>72</v>
      </c>
      <c r="G1896" s="68" t="s">
        <v>14</v>
      </c>
      <c r="H1896" s="68" t="s">
        <v>1463</v>
      </c>
      <c r="I1896" s="68" t="s">
        <v>16</v>
      </c>
      <c r="J1896" s="68">
        <v>25</v>
      </c>
      <c r="K1896" s="68">
        <v>6.5229463842579609E-6</v>
      </c>
      <c r="L1896" s="68">
        <v>6.3450722729897307E-6</v>
      </c>
      <c r="M1896" s="68">
        <v>6.2592501778009403E-6</v>
      </c>
      <c r="N1896" s="68">
        <v>6.0872536787940604E-6</v>
      </c>
      <c r="O1896" s="68">
        <v>6.5456171740517201E-6</v>
      </c>
      <c r="P1896" s="68">
        <v>6.1483766046404599E-6</v>
      </c>
      <c r="Q1896" s="68">
        <v>6.21854747305397E-6</v>
      </c>
      <c r="R1896" s="68">
        <v>6.1937525747080086E-6</v>
      </c>
      <c r="S1896" s="68">
        <v>5.686091E-6</v>
      </c>
      <c r="T1896" s="68">
        <v>6.0865297499999998E-6</v>
      </c>
      <c r="U1896" s="68">
        <v>6.6292170000000007E-6</v>
      </c>
      <c r="V1896" s="68">
        <v>6.9610494999999986E-6</v>
      </c>
      <c r="W1896" s="68">
        <v>6.1529415964301908E-6</v>
      </c>
      <c r="X1896" s="68">
        <v>6.1196648469601802E-6</v>
      </c>
      <c r="Y1896" s="68">
        <v>6.7610609770159697E-6</v>
      </c>
      <c r="Z1896" s="68">
        <v>6.9243277776709604E-6</v>
      </c>
      <c r="AA1896" s="68">
        <v>5.79361794244151E-6</v>
      </c>
      <c r="AB1896" s="68">
        <v>4.7287455417088599E-6</v>
      </c>
      <c r="AC1896" s="68">
        <v>3.73323368188177E-6</v>
      </c>
      <c r="AD1896" s="68">
        <v>3.9623926476882402E-6</v>
      </c>
      <c r="AE1896" s="68">
        <v>5.5509072091275698E-6</v>
      </c>
      <c r="AF1896" s="68">
        <v>6.9471969051894299E-6</v>
      </c>
      <c r="AG1896" s="68">
        <v>7.1474415980317907E-6</v>
      </c>
      <c r="AH1896" s="68" t="s">
        <v>470</v>
      </c>
    </row>
    <row r="1897" spans="1:34" s="68" customFormat="1" ht="14.5" x14ac:dyDescent="0.35">
      <c r="A1897" s="68" t="s">
        <v>832</v>
      </c>
      <c r="B1897" s="68" t="s">
        <v>68</v>
      </c>
      <c r="C1897" s="68" t="s">
        <v>45</v>
      </c>
      <c r="D1897" s="68" t="s">
        <v>57</v>
      </c>
      <c r="E1897" s="68" t="s">
        <v>69</v>
      </c>
      <c r="F1897" s="68" t="s">
        <v>72</v>
      </c>
      <c r="G1897" s="68" t="s">
        <v>14</v>
      </c>
      <c r="H1897" s="68" t="s">
        <v>1464</v>
      </c>
      <c r="I1897" s="68" t="s">
        <v>16</v>
      </c>
      <c r="J1897" s="68">
        <v>25</v>
      </c>
      <c r="K1897" s="68">
        <v>5.8706517458321638E-5</v>
      </c>
      <c r="L1897" s="68">
        <v>5.7105650456907571E-5</v>
      </c>
      <c r="M1897" s="68">
        <v>5.6333251600208472E-5</v>
      </c>
      <c r="N1897" s="68">
        <v>5.4785283109146537E-5</v>
      </c>
      <c r="O1897" s="68">
        <v>5.891055456646548E-5</v>
      </c>
      <c r="P1897" s="68">
        <v>5.5335389441764127E-5</v>
      </c>
      <c r="Q1897" s="68">
        <v>5.5966927257485732E-5</v>
      </c>
      <c r="R1897" s="68">
        <v>5.5743773172372078E-5</v>
      </c>
      <c r="S1897" s="68">
        <v>5.1174819000000002E-5</v>
      </c>
      <c r="T1897" s="68">
        <v>5.4778767749999998E-5</v>
      </c>
      <c r="U1897" s="68">
        <v>5.9662953000000013E-5</v>
      </c>
      <c r="V1897" s="68">
        <v>6.2649445499999998E-5</v>
      </c>
      <c r="W1897" s="68">
        <v>5.5376474367871711E-5</v>
      </c>
      <c r="X1897" s="68">
        <v>5.5076983622641622E-5</v>
      </c>
      <c r="Y1897" s="68">
        <v>6.0849548793143727E-5</v>
      </c>
      <c r="Z1897" s="68">
        <v>6.2318949999038632E-5</v>
      </c>
      <c r="AA1897" s="68">
        <v>5.214256148197359E-5</v>
      </c>
      <c r="AB1897" s="68">
        <v>4.2558709875379739E-5</v>
      </c>
      <c r="AC1897" s="68">
        <v>3.359910313693593E-5</v>
      </c>
      <c r="AD1897" s="68">
        <v>3.5661533829194163E-5</v>
      </c>
      <c r="AE1897" s="68">
        <v>4.9958164882148128E-5</v>
      </c>
      <c r="AF1897" s="68">
        <v>6.2524772146704865E-5</v>
      </c>
      <c r="AG1897" s="68">
        <v>6.4326974382286113E-5</v>
      </c>
      <c r="AH1897" s="68" t="s">
        <v>470</v>
      </c>
    </row>
    <row r="1898" spans="1:34" s="68" customFormat="1" ht="14.5" x14ac:dyDescent="0.35">
      <c r="A1898" s="68" t="s">
        <v>832</v>
      </c>
      <c r="B1898" s="68" t="s">
        <v>175</v>
      </c>
      <c r="C1898" s="68" t="s">
        <v>45</v>
      </c>
      <c r="D1898" s="68" t="s">
        <v>207</v>
      </c>
      <c r="E1898" s="68" t="s">
        <v>54</v>
      </c>
      <c r="F1898" s="68" t="s">
        <v>167</v>
      </c>
      <c r="G1898" s="68" t="s">
        <v>168</v>
      </c>
      <c r="H1898" s="68" t="s">
        <v>169</v>
      </c>
      <c r="I1898" s="68" t="s">
        <v>16</v>
      </c>
      <c r="J1898" s="68">
        <v>25</v>
      </c>
      <c r="K1898" s="68">
        <v>3.6344081551279799</v>
      </c>
      <c r="L1898" s="68">
        <v>3.6913375322402402</v>
      </c>
      <c r="M1898" s="68">
        <v>4.02333719100689</v>
      </c>
      <c r="N1898" s="68">
        <v>3.7755879683442002</v>
      </c>
      <c r="O1898" s="68">
        <v>3.84716278961591</v>
      </c>
      <c r="P1898" s="68">
        <v>3.8867096567158299</v>
      </c>
      <c r="Q1898" s="68">
        <v>4.0302390991790098</v>
      </c>
      <c r="R1898" s="68">
        <v>3.9953737777310501</v>
      </c>
      <c r="S1898" s="68">
        <v>4.0734158272555101</v>
      </c>
      <c r="T1898" s="68">
        <v>4.1136603208112001</v>
      </c>
      <c r="U1898" s="68">
        <v>4.0719793979333998</v>
      </c>
      <c r="V1898" s="68">
        <v>4.06681151895505</v>
      </c>
      <c r="W1898" s="68">
        <v>3.97181651666518</v>
      </c>
      <c r="X1898" s="68">
        <v>3.9750481554691701</v>
      </c>
      <c r="Y1898" s="68">
        <v>3.9920871059196901</v>
      </c>
      <c r="Z1898" s="68">
        <v>4.0516821669355103</v>
      </c>
      <c r="AA1898" s="68">
        <v>4.0589282175425598</v>
      </c>
      <c r="AB1898" s="68">
        <v>4.0933710897864497</v>
      </c>
      <c r="AC1898" s="68">
        <v>4.0968436610810697</v>
      </c>
      <c r="AD1898" s="68">
        <v>4.1378809361240902</v>
      </c>
      <c r="AE1898" s="68">
        <v>4.1596435790957598</v>
      </c>
      <c r="AF1898" s="68">
        <v>4.1852137648075098</v>
      </c>
      <c r="AG1898" s="68">
        <v>4.2185027699855597</v>
      </c>
      <c r="AH1898" s="68" t="s">
        <v>972</v>
      </c>
    </row>
    <row r="1899" spans="1:34" s="68" customFormat="1" ht="14.5" x14ac:dyDescent="0.35">
      <c r="A1899" s="68" t="s">
        <v>832</v>
      </c>
      <c r="B1899" s="68" t="s">
        <v>68</v>
      </c>
      <c r="C1899" s="68" t="s">
        <v>45</v>
      </c>
      <c r="D1899" s="68" t="s">
        <v>57</v>
      </c>
      <c r="E1899" s="68" t="s">
        <v>69</v>
      </c>
      <c r="F1899" s="68" t="s">
        <v>72</v>
      </c>
      <c r="G1899" s="68" t="s">
        <v>14</v>
      </c>
      <c r="H1899" s="68" t="s">
        <v>1463</v>
      </c>
      <c r="I1899" s="68" t="s">
        <v>17</v>
      </c>
      <c r="J1899" s="68">
        <v>1</v>
      </c>
      <c r="K1899" s="68">
        <v>1.38338646917343E-2</v>
      </c>
      <c r="L1899" s="68">
        <v>1.34566292765566E-2</v>
      </c>
      <c r="M1899" s="68">
        <v>1.32746177770802E-2</v>
      </c>
      <c r="N1899" s="68">
        <v>1.29098476019864E-2</v>
      </c>
      <c r="O1899" s="68">
        <v>1.3881944902728901E-2</v>
      </c>
      <c r="P1899" s="68">
        <v>1.30394771031215E-2</v>
      </c>
      <c r="Q1899" s="68">
        <v>1.31882954808529E-2</v>
      </c>
      <c r="R1899" s="68">
        <v>1.31357104604407E-2</v>
      </c>
      <c r="S1899" s="68">
        <v>1.20590617928E-2</v>
      </c>
      <c r="T1899" s="68">
        <v>1.29083122938E-2</v>
      </c>
      <c r="U1899" s="68">
        <v>1.4059243413600001E-2</v>
      </c>
      <c r="V1899" s="68">
        <v>1.4762993779599999E-2</v>
      </c>
      <c r="W1899" s="68">
        <v>1.3049158537709099E-2</v>
      </c>
      <c r="X1899" s="68">
        <v>1.2978585207433099E-2</v>
      </c>
      <c r="Y1899" s="68">
        <v>1.43388581200555E-2</v>
      </c>
      <c r="Z1899" s="68">
        <v>1.46851143508846E-2</v>
      </c>
      <c r="AA1899" s="68">
        <v>1.228710493233E-2</v>
      </c>
      <c r="AB1899" s="68">
        <v>1.0028723544856099E-2</v>
      </c>
      <c r="AC1899" s="68">
        <v>7.9174419925348606E-3</v>
      </c>
      <c r="AD1899" s="68">
        <v>8.4034423272172209E-3</v>
      </c>
      <c r="AE1899" s="68">
        <v>1.17723640091177E-2</v>
      </c>
      <c r="AF1899" s="68">
        <v>1.47336151965257E-2</v>
      </c>
      <c r="AG1899" s="68">
        <v>1.51582941411058E-2</v>
      </c>
      <c r="AH1899" s="68" t="s">
        <v>470</v>
      </c>
    </row>
    <row r="1900" spans="1:34" s="68" customFormat="1" ht="14.5" x14ac:dyDescent="0.35">
      <c r="A1900" s="68" t="s">
        <v>832</v>
      </c>
      <c r="B1900" s="68" t="s">
        <v>68</v>
      </c>
      <c r="C1900" s="68" t="s">
        <v>45</v>
      </c>
      <c r="D1900" s="68" t="s">
        <v>57</v>
      </c>
      <c r="E1900" s="68" t="s">
        <v>69</v>
      </c>
      <c r="F1900" s="68" t="s">
        <v>72</v>
      </c>
      <c r="G1900" s="68" t="s">
        <v>14</v>
      </c>
      <c r="H1900" s="68" t="s">
        <v>1464</v>
      </c>
      <c r="I1900" s="68" t="s">
        <v>17</v>
      </c>
      <c r="J1900" s="68">
        <v>1</v>
      </c>
      <c r="K1900" s="68">
        <v>0.12450478222560871</v>
      </c>
      <c r="L1900" s="68">
        <v>0.12110966348900939</v>
      </c>
      <c r="M1900" s="68">
        <v>0.1194715599937218</v>
      </c>
      <c r="N1900" s="68">
        <v>0.1161886284178776</v>
      </c>
      <c r="O1900" s="68">
        <v>0.1249375041245601</v>
      </c>
      <c r="P1900" s="68">
        <v>0.1173552939280935</v>
      </c>
      <c r="Q1900" s="68">
        <v>0.1186946593276761</v>
      </c>
      <c r="R1900" s="68">
        <v>0.1182213941439663</v>
      </c>
      <c r="S1900" s="68">
        <v>0.10853155613520001</v>
      </c>
      <c r="T1900" s="68">
        <v>0.1161748106442</v>
      </c>
      <c r="U1900" s="68">
        <v>0.12653319072239999</v>
      </c>
      <c r="V1900" s="68">
        <v>0.13286694401640001</v>
      </c>
      <c r="W1900" s="68">
        <v>0.1174424268393819</v>
      </c>
      <c r="X1900" s="68">
        <v>0.11680726686689789</v>
      </c>
      <c r="Y1900" s="68">
        <v>0.1290497230804995</v>
      </c>
      <c r="Z1900" s="68">
        <v>0.13216602915796141</v>
      </c>
      <c r="AA1900" s="68">
        <v>0.11058394439097</v>
      </c>
      <c r="AB1900" s="68">
        <v>9.0258511903704902E-2</v>
      </c>
      <c r="AC1900" s="68">
        <v>7.1256977932813742E-2</v>
      </c>
      <c r="AD1900" s="68">
        <v>7.5630980944954976E-2</v>
      </c>
      <c r="AE1900" s="68">
        <v>0.1059512760820593</v>
      </c>
      <c r="AF1900" s="68">
        <v>0.13260253676873129</v>
      </c>
      <c r="AG1900" s="68">
        <v>0.13642464726995221</v>
      </c>
      <c r="AH1900" s="68" t="s">
        <v>470</v>
      </c>
    </row>
    <row r="1901" spans="1:34" s="68" customFormat="1" ht="14.5" x14ac:dyDescent="0.35">
      <c r="A1901" s="68" t="s">
        <v>832</v>
      </c>
      <c r="B1901" s="68" t="s">
        <v>175</v>
      </c>
      <c r="C1901" s="68" t="s">
        <v>45</v>
      </c>
      <c r="D1901" s="68" t="s">
        <v>207</v>
      </c>
      <c r="E1901" s="68" t="s">
        <v>54</v>
      </c>
      <c r="F1901" s="68" t="s">
        <v>167</v>
      </c>
      <c r="G1901" s="68" t="s">
        <v>168</v>
      </c>
      <c r="H1901" s="68" t="s">
        <v>169</v>
      </c>
      <c r="I1901" s="68" t="s">
        <v>17</v>
      </c>
      <c r="J1901" s="68">
        <v>1</v>
      </c>
      <c r="K1901" s="68">
        <v>4.2082620743587101E-3</v>
      </c>
      <c r="L1901" s="68">
        <v>4.2741803004886997E-3</v>
      </c>
      <c r="M1901" s="68">
        <v>4.65860095800798E-3</v>
      </c>
      <c r="N1901" s="68">
        <v>4.37173343703013E-3</v>
      </c>
      <c r="O1901" s="68">
        <v>4.4546095458710497E-3</v>
      </c>
      <c r="P1901" s="68">
        <v>4.5004006551446398E-3</v>
      </c>
      <c r="Q1901" s="68">
        <v>4.66659264115465E-3</v>
      </c>
      <c r="R1901" s="68">
        <v>4.6262222689517404E-3</v>
      </c>
      <c r="S1901" s="68">
        <v>4.7165867473484904E-3</v>
      </c>
      <c r="T1901" s="68">
        <v>4.7631856346234897E-3</v>
      </c>
      <c r="U1901" s="68">
        <v>4.7149235133965703E-3</v>
      </c>
      <c r="V1901" s="68">
        <v>4.7089396535268998E-3</v>
      </c>
      <c r="W1901" s="68">
        <v>4.5989454403491496E-3</v>
      </c>
      <c r="X1901" s="68">
        <v>4.6026873379116703E-3</v>
      </c>
      <c r="Y1901" s="68">
        <v>4.6224166489596402E-3</v>
      </c>
      <c r="Z1901" s="68">
        <v>4.6914214564516398E-3</v>
      </c>
      <c r="AA1901" s="68">
        <v>4.6998116203124402E-3</v>
      </c>
      <c r="AB1901" s="68">
        <v>4.7396928408053596E-3</v>
      </c>
      <c r="AC1901" s="68">
        <v>4.7437137128307199E-3</v>
      </c>
      <c r="AD1901" s="68">
        <v>4.7912305576173703E-3</v>
      </c>
      <c r="AE1901" s="68">
        <v>4.81642940737403E-3</v>
      </c>
      <c r="AF1901" s="68">
        <v>4.8460369908297496E-3</v>
      </c>
      <c r="AG1901" s="68">
        <v>4.8845821547201197E-3</v>
      </c>
      <c r="AH1901" s="68" t="s">
        <v>972</v>
      </c>
    </row>
    <row r="1902" spans="1:34" s="68" customFormat="1" ht="14.5" x14ac:dyDescent="0.35">
      <c r="A1902" s="68" t="s">
        <v>832</v>
      </c>
      <c r="B1902" s="68" t="s">
        <v>68</v>
      </c>
      <c r="C1902" s="68" t="s">
        <v>45</v>
      </c>
      <c r="D1902" s="68" t="s">
        <v>57</v>
      </c>
      <c r="E1902" s="68" t="s">
        <v>69</v>
      </c>
      <c r="F1902" s="68" t="s">
        <v>72</v>
      </c>
      <c r="G1902" s="68" t="s">
        <v>14</v>
      </c>
      <c r="H1902" s="68" t="s">
        <v>1463</v>
      </c>
      <c r="I1902" s="68" t="s">
        <v>18</v>
      </c>
      <c r="J1902" s="68">
        <v>298</v>
      </c>
      <c r="K1902" s="68">
        <v>7.7753520900354896E-6</v>
      </c>
      <c r="L1902" s="68">
        <v>7.5633261494037501E-6</v>
      </c>
      <c r="M1902" s="68">
        <v>7.4610262119387197E-6</v>
      </c>
      <c r="N1902" s="68">
        <v>7.2560063851225193E-6</v>
      </c>
      <c r="O1902" s="68">
        <v>7.8023756714696497E-6</v>
      </c>
      <c r="P1902" s="68">
        <v>7.3288649127314206E-6</v>
      </c>
      <c r="Q1902" s="68">
        <v>7.4125085878803286E-6</v>
      </c>
      <c r="R1902" s="68">
        <v>7.3829530690519403E-6</v>
      </c>
      <c r="S1902" s="68">
        <v>6.7778204720000003E-6</v>
      </c>
      <c r="T1902" s="68">
        <v>7.2551434620000014E-6</v>
      </c>
      <c r="U1902" s="68">
        <v>7.9020266639999992E-6</v>
      </c>
      <c r="V1902" s="68">
        <v>8.2975710040000002E-6</v>
      </c>
      <c r="W1902" s="68">
        <v>7.3343063829447796E-6</v>
      </c>
      <c r="X1902" s="68">
        <v>7.2946404975765307E-6</v>
      </c>
      <c r="Y1902" s="68">
        <v>8.0591846846030296E-6</v>
      </c>
      <c r="Z1902" s="68">
        <v>8.2537987109837909E-6</v>
      </c>
      <c r="AA1902" s="68">
        <v>6.9059925873902814E-6</v>
      </c>
      <c r="AB1902" s="68">
        <v>5.6366646857169603E-6</v>
      </c>
      <c r="AC1902" s="68">
        <v>4.4500145488030698E-6</v>
      </c>
      <c r="AD1902" s="68">
        <v>4.72317203604438E-6</v>
      </c>
      <c r="AE1902" s="68">
        <v>6.6166813932800599E-6</v>
      </c>
      <c r="AF1902" s="68">
        <v>8.2810587109858012E-6</v>
      </c>
      <c r="AG1902" s="68">
        <v>8.5197503848538996E-6</v>
      </c>
      <c r="AH1902" s="68" t="s">
        <v>470</v>
      </c>
    </row>
    <row r="1903" spans="1:34" s="68" customFormat="1" ht="14.5" x14ac:dyDescent="0.35">
      <c r="A1903" s="68" t="s">
        <v>832</v>
      </c>
      <c r="B1903" s="68" t="s">
        <v>68</v>
      </c>
      <c r="C1903" s="68" t="s">
        <v>45</v>
      </c>
      <c r="D1903" s="68" t="s">
        <v>57</v>
      </c>
      <c r="E1903" s="68" t="s">
        <v>69</v>
      </c>
      <c r="F1903" s="68" t="s">
        <v>72</v>
      </c>
      <c r="G1903" s="68" t="s">
        <v>14</v>
      </c>
      <c r="H1903" s="68" t="s">
        <v>1464</v>
      </c>
      <c r="I1903" s="68" t="s">
        <v>18</v>
      </c>
      <c r="J1903" s="68">
        <v>298</v>
      </c>
      <c r="K1903" s="68">
        <v>6.9978168810319415E-5</v>
      </c>
      <c r="L1903" s="68">
        <v>6.8069935344633751E-5</v>
      </c>
      <c r="M1903" s="68">
        <v>6.7149235907448473E-5</v>
      </c>
      <c r="N1903" s="68">
        <v>6.5304057466102674E-5</v>
      </c>
      <c r="O1903" s="68">
        <v>7.0221381043226856E-5</v>
      </c>
      <c r="P1903" s="68">
        <v>6.5959784214582781E-5</v>
      </c>
      <c r="Q1903" s="68">
        <v>6.6712577290922972E-5</v>
      </c>
      <c r="R1903" s="68">
        <v>6.6446577621467469E-5</v>
      </c>
      <c r="S1903" s="68">
        <v>6.1000384248000001E-5</v>
      </c>
      <c r="T1903" s="68">
        <v>6.5296291158000006E-5</v>
      </c>
      <c r="U1903" s="68">
        <v>7.1118239976000001E-5</v>
      </c>
      <c r="V1903" s="68">
        <v>7.4678139036000004E-5</v>
      </c>
      <c r="W1903" s="68">
        <v>6.6008757446503016E-5</v>
      </c>
      <c r="X1903" s="68">
        <v>6.5651764478188773E-5</v>
      </c>
      <c r="Y1903" s="68">
        <v>7.2532662161427268E-5</v>
      </c>
      <c r="Z1903" s="68">
        <v>7.4284188398854117E-5</v>
      </c>
      <c r="AA1903" s="68">
        <v>6.2153933286512525E-5</v>
      </c>
      <c r="AB1903" s="68">
        <v>5.0729982171452643E-5</v>
      </c>
      <c r="AC1903" s="68">
        <v>4.0050130939227632E-5</v>
      </c>
      <c r="AD1903" s="68">
        <v>4.2508548324399422E-5</v>
      </c>
      <c r="AE1903" s="68">
        <v>5.9550132539520541E-5</v>
      </c>
      <c r="AF1903" s="68">
        <v>7.4529528398872201E-5</v>
      </c>
      <c r="AG1903" s="68">
        <v>7.6677753463685105E-5</v>
      </c>
      <c r="AH1903" s="68" t="s">
        <v>470</v>
      </c>
    </row>
    <row r="1904" spans="1:34" s="68" customFormat="1" ht="14.5" x14ac:dyDescent="0.35">
      <c r="A1904" s="68" t="s">
        <v>832</v>
      </c>
      <c r="B1904" s="68" t="s">
        <v>52</v>
      </c>
      <c r="C1904" s="68" t="s">
        <v>45</v>
      </c>
      <c r="D1904" s="68" t="s">
        <v>207</v>
      </c>
      <c r="E1904" s="68" t="s">
        <v>54</v>
      </c>
      <c r="G1904" s="68" t="s">
        <v>14</v>
      </c>
      <c r="H1904" s="68" t="s">
        <v>20</v>
      </c>
      <c r="I1904" s="68" t="s">
        <v>16</v>
      </c>
      <c r="J1904" s="68">
        <v>25</v>
      </c>
      <c r="K1904" s="68">
        <v>2.3186219977357501E-4</v>
      </c>
      <c r="L1904" s="68">
        <v>2.7704843467116902E-4</v>
      </c>
      <c r="M1904" s="68">
        <v>2.4487740445138201E-4</v>
      </c>
      <c r="N1904" s="68">
        <v>2.2106802569210699E-4</v>
      </c>
      <c r="O1904" s="68">
        <v>3.30699784323631E-4</v>
      </c>
      <c r="P1904" s="68">
        <v>2.7560542802533002E-4</v>
      </c>
      <c r="Q1904" s="68">
        <v>1.7957663777656E-4</v>
      </c>
      <c r="R1904" s="68">
        <v>2.3143810213366E-4</v>
      </c>
      <c r="S1904" s="68">
        <v>1.9895273596367199E-4</v>
      </c>
      <c r="T1904" s="68">
        <v>1.6395866532136001E-4</v>
      </c>
      <c r="U1904" s="68">
        <v>2.48760850836905E-4</v>
      </c>
      <c r="V1904" s="68">
        <v>2.6183257685635498E-4</v>
      </c>
      <c r="W1904" s="68">
        <v>2.9009445535482201E-4</v>
      </c>
      <c r="X1904" s="68">
        <v>2.3279642904462799E-4</v>
      </c>
      <c r="Y1904" s="68">
        <v>5.5464970311339503E-4</v>
      </c>
      <c r="Z1904" s="68">
        <v>4.2051968549297798E-4</v>
      </c>
      <c r="AA1904" s="68">
        <v>5.2604098899911597E-4</v>
      </c>
      <c r="AB1904" s="68">
        <v>4.5733464881242902E-4</v>
      </c>
      <c r="AC1904" s="68">
        <v>4.3866851236526298E-4</v>
      </c>
      <c r="AD1904" s="68">
        <v>5.2483357753865399E-4</v>
      </c>
      <c r="AE1904" s="68">
        <v>4.4154640345535503E-4</v>
      </c>
      <c r="AF1904" s="68">
        <v>5.0573382423822701E-4</v>
      </c>
      <c r="AG1904" s="68">
        <v>4.9450140556605898E-4</v>
      </c>
      <c r="AH1904" s="68" t="s">
        <v>962</v>
      </c>
    </row>
    <row r="1905" spans="1:34" s="68" customFormat="1" ht="14.5" x14ac:dyDescent="0.35">
      <c r="A1905" s="68" t="s">
        <v>832</v>
      </c>
      <c r="B1905" s="68" t="s">
        <v>68</v>
      </c>
      <c r="C1905" s="68" t="s">
        <v>45</v>
      </c>
      <c r="D1905" s="68" t="s">
        <v>57</v>
      </c>
      <c r="E1905" s="68" t="s">
        <v>69</v>
      </c>
      <c r="F1905" s="68" t="s">
        <v>73</v>
      </c>
      <c r="G1905" s="68" t="s">
        <v>14</v>
      </c>
      <c r="H1905" s="68" t="s">
        <v>1465</v>
      </c>
      <c r="I1905" s="68" t="s">
        <v>16</v>
      </c>
      <c r="J1905" s="68">
        <v>25</v>
      </c>
      <c r="K1905" s="68">
        <v>1.80383404599769E-6</v>
      </c>
      <c r="L1905" s="68">
        <v>1.7546453268352101E-6</v>
      </c>
      <c r="M1905" s="68">
        <v>1.7309123681259301E-6</v>
      </c>
      <c r="N1905" s="68">
        <v>1.6833490244428199E-6</v>
      </c>
      <c r="O1905" s="68">
        <v>1.8101033513193399E-6</v>
      </c>
      <c r="P1905" s="68">
        <v>1.70025175645036E-6</v>
      </c>
      <c r="Q1905" s="68">
        <v>1.7196565766075499E-6</v>
      </c>
      <c r="R1905" s="68">
        <v>1.7127998773233999E-6</v>
      </c>
      <c r="S1905" s="68">
        <v>1.7800654499999999E-6</v>
      </c>
      <c r="T1905" s="68">
        <v>1.6361847500000001E-6</v>
      </c>
      <c r="U1905" s="68">
        <v>1.672533225E-6</v>
      </c>
      <c r="V1905" s="68">
        <v>1.6470983000000001E-6</v>
      </c>
      <c r="W1905" s="68">
        <v>1.52601424384885E-6</v>
      </c>
      <c r="X1905" s="68">
        <v>1.44025291870558E-6</v>
      </c>
      <c r="Y1905" s="68">
        <v>1.2672207657308901E-6</v>
      </c>
      <c r="Z1905" s="68">
        <v>1.1331645398425901E-6</v>
      </c>
      <c r="AA1905" s="68">
        <v>1.0731639237568001E-6</v>
      </c>
      <c r="AB1905" s="68">
        <v>1.3329231779936699E-6</v>
      </c>
      <c r="AC1905" s="68">
        <v>1.15842664086492E-6</v>
      </c>
      <c r="AD1905" s="68">
        <v>1.17816415592981E-6</v>
      </c>
      <c r="AE1905" s="68">
        <v>1.24367898763286E-6</v>
      </c>
      <c r="AF1905" s="68">
        <v>1.2577028410808801E-6</v>
      </c>
      <c r="AG1905" s="68">
        <v>1.23790054726375E-6</v>
      </c>
      <c r="AH1905" s="68" t="s">
        <v>471</v>
      </c>
    </row>
    <row r="1906" spans="1:34" s="68" customFormat="1" ht="14.5" x14ac:dyDescent="0.35">
      <c r="A1906" s="68" t="s">
        <v>832</v>
      </c>
      <c r="B1906" s="68" t="s">
        <v>68</v>
      </c>
      <c r="C1906" s="68" t="s">
        <v>45</v>
      </c>
      <c r="D1906" s="68" t="s">
        <v>57</v>
      </c>
      <c r="E1906" s="68" t="s">
        <v>69</v>
      </c>
      <c r="F1906" s="68" t="s">
        <v>73</v>
      </c>
      <c r="G1906" s="68" t="s">
        <v>14</v>
      </c>
      <c r="H1906" s="68" t="s">
        <v>1466</v>
      </c>
      <c r="I1906" s="68" t="s">
        <v>16</v>
      </c>
      <c r="J1906" s="68">
        <v>25</v>
      </c>
      <c r="K1906" s="68">
        <v>1.785795705537713E-4</v>
      </c>
      <c r="L1906" s="68">
        <v>1.737098873566858E-4</v>
      </c>
      <c r="M1906" s="68">
        <v>1.713603244444671E-4</v>
      </c>
      <c r="N1906" s="68">
        <v>1.666515534198392E-4</v>
      </c>
      <c r="O1906" s="68">
        <v>1.7920023178061471E-4</v>
      </c>
      <c r="P1906" s="68">
        <v>1.6832492388858561E-4</v>
      </c>
      <c r="Q1906" s="68">
        <v>1.7024600108414751E-4</v>
      </c>
      <c r="R1906" s="68">
        <v>1.6956718785501659E-4</v>
      </c>
      <c r="S1906" s="68">
        <v>1.7622647955E-4</v>
      </c>
      <c r="T1906" s="68">
        <v>1.6198229025E-4</v>
      </c>
      <c r="U1906" s="68">
        <v>1.6558078927500001E-4</v>
      </c>
      <c r="V1906" s="68">
        <v>1.6306273169999999E-4</v>
      </c>
      <c r="W1906" s="68">
        <v>1.510754101410362E-4</v>
      </c>
      <c r="X1906" s="68">
        <v>1.4258503895185241E-4</v>
      </c>
      <c r="Y1906" s="68">
        <v>1.2545485580735811E-4</v>
      </c>
      <c r="Z1906" s="68">
        <v>1.121832894444164E-4</v>
      </c>
      <c r="AA1906" s="68">
        <v>1.062432284519232E-4</v>
      </c>
      <c r="AB1906" s="68">
        <v>1.319593946213733E-4</v>
      </c>
      <c r="AC1906" s="68">
        <v>1.146842374456271E-4</v>
      </c>
      <c r="AD1906" s="68">
        <v>1.166382514370512E-4</v>
      </c>
      <c r="AE1906" s="68">
        <v>1.2312421977565309E-4</v>
      </c>
      <c r="AF1906" s="68">
        <v>1.2451258126700709E-4</v>
      </c>
      <c r="AG1906" s="68">
        <v>1.2255215417911121E-4</v>
      </c>
      <c r="AH1906" s="68" t="s">
        <v>471</v>
      </c>
    </row>
    <row r="1907" spans="1:34" s="68" customFormat="1" ht="14.5" x14ac:dyDescent="0.35">
      <c r="A1907" s="68" t="s">
        <v>832</v>
      </c>
      <c r="B1907" s="68" t="s">
        <v>52</v>
      </c>
      <c r="C1907" s="68" t="s">
        <v>45</v>
      </c>
      <c r="D1907" s="68" t="s">
        <v>207</v>
      </c>
      <c r="E1907" s="68" t="s">
        <v>54</v>
      </c>
      <c r="G1907" s="68" t="s">
        <v>14</v>
      </c>
      <c r="H1907" s="68" t="s">
        <v>20</v>
      </c>
      <c r="I1907" s="68" t="s">
        <v>17</v>
      </c>
      <c r="J1907" s="68">
        <v>1</v>
      </c>
      <c r="K1907" s="68">
        <v>0.491733353279797</v>
      </c>
      <c r="L1907" s="68">
        <v>0.587564320250615</v>
      </c>
      <c r="M1907" s="68">
        <v>0.51933599936049102</v>
      </c>
      <c r="N1907" s="68">
        <v>0.46884106888782001</v>
      </c>
      <c r="O1907" s="68">
        <v>0.70134810259355695</v>
      </c>
      <c r="P1907" s="68">
        <v>0.58450399175612</v>
      </c>
      <c r="Q1907" s="68">
        <v>0.38084613339652701</v>
      </c>
      <c r="R1907" s="68">
        <v>0.49083392700506701</v>
      </c>
      <c r="S1907" s="68">
        <v>0.42193896243175499</v>
      </c>
      <c r="T1907" s="68">
        <v>0.34772353741354101</v>
      </c>
      <c r="U1907" s="68">
        <v>0.52757201245490903</v>
      </c>
      <c r="V1907" s="68">
        <v>0.55529452899695697</v>
      </c>
      <c r="W1907" s="68">
        <v>0.61523232091650604</v>
      </c>
      <c r="X1907" s="68">
        <v>0.49371466671784697</v>
      </c>
      <c r="Y1907" s="68">
        <v>1.1763010903628901</v>
      </c>
      <c r="Z1907" s="68">
        <v>0.89183814899350899</v>
      </c>
      <c r="AA1907" s="68">
        <v>1.11562772946933</v>
      </c>
      <c r="AB1907" s="68">
        <v>0.96991532320139995</v>
      </c>
      <c r="AC1907" s="68">
        <v>0.93032818102425097</v>
      </c>
      <c r="AD1907" s="68">
        <v>1.11306705124398</v>
      </c>
      <c r="AE1907" s="68">
        <v>0.93643161244811801</v>
      </c>
      <c r="AF1907" s="68">
        <v>1.0725602944444299</v>
      </c>
      <c r="AG1907" s="68">
        <v>1.0487385809245</v>
      </c>
      <c r="AH1907" s="68" t="s">
        <v>962</v>
      </c>
    </row>
    <row r="1908" spans="1:34" s="68" customFormat="1" ht="14.5" x14ac:dyDescent="0.35">
      <c r="A1908" s="68" t="s">
        <v>832</v>
      </c>
      <c r="B1908" s="68" t="s">
        <v>68</v>
      </c>
      <c r="C1908" s="68" t="s">
        <v>45</v>
      </c>
      <c r="D1908" s="68" t="s">
        <v>57</v>
      </c>
      <c r="E1908" s="68" t="s">
        <v>69</v>
      </c>
      <c r="F1908" s="68" t="s">
        <v>73</v>
      </c>
      <c r="G1908" s="68" t="s">
        <v>14</v>
      </c>
      <c r="H1908" s="68" t="s">
        <v>1465</v>
      </c>
      <c r="I1908" s="68" t="s">
        <v>17</v>
      </c>
      <c r="J1908" s="68">
        <v>1</v>
      </c>
      <c r="K1908" s="68">
        <v>3.82557124475191E-3</v>
      </c>
      <c r="L1908" s="68">
        <v>3.72125180915211E-3</v>
      </c>
      <c r="M1908" s="68">
        <v>3.6709189503214799E-3</v>
      </c>
      <c r="N1908" s="68">
        <v>3.5700466110383301E-3</v>
      </c>
      <c r="O1908" s="68">
        <v>3.8388671874780502E-3</v>
      </c>
      <c r="P1908" s="68">
        <v>3.60589392507993E-3</v>
      </c>
      <c r="Q1908" s="68">
        <v>3.6470476676693001E-3</v>
      </c>
      <c r="R1908" s="68">
        <v>3.6325059798274699E-3</v>
      </c>
      <c r="S1908" s="68">
        <v>3.7751628063599999E-3</v>
      </c>
      <c r="T1908" s="68">
        <v>3.4700206177999998E-3</v>
      </c>
      <c r="U1908" s="68">
        <v>3.5471084635800001E-3</v>
      </c>
      <c r="V1908" s="68">
        <v>3.4931660746400001E-3</v>
      </c>
      <c r="W1908" s="68">
        <v>3.2363710083546399E-3</v>
      </c>
      <c r="X1908" s="68">
        <v>3.0544883899907898E-3</v>
      </c>
      <c r="Y1908" s="68">
        <v>2.6875217999620801E-3</v>
      </c>
      <c r="Z1908" s="68">
        <v>2.4032153560981698E-3</v>
      </c>
      <c r="AA1908" s="68">
        <v>2.27596604950341E-3</v>
      </c>
      <c r="AB1908" s="68">
        <v>2.8268634758889699E-3</v>
      </c>
      <c r="AC1908" s="68">
        <v>2.4567912199463301E-3</v>
      </c>
      <c r="AD1908" s="68">
        <v>2.4986505418959398E-3</v>
      </c>
      <c r="AE1908" s="68">
        <v>2.6375943969717702E-3</v>
      </c>
      <c r="AF1908" s="68">
        <v>2.66733618536433E-3</v>
      </c>
      <c r="AG1908" s="68">
        <v>2.6253394806369499E-3</v>
      </c>
      <c r="AH1908" s="68" t="s">
        <v>471</v>
      </c>
    </row>
    <row r="1909" spans="1:34" s="68" customFormat="1" ht="14.5" x14ac:dyDescent="0.35">
      <c r="A1909" s="68" t="s">
        <v>832</v>
      </c>
      <c r="B1909" s="68" t="s">
        <v>68</v>
      </c>
      <c r="C1909" s="68" t="s">
        <v>45</v>
      </c>
      <c r="D1909" s="68" t="s">
        <v>57</v>
      </c>
      <c r="E1909" s="68" t="s">
        <v>69</v>
      </c>
      <c r="F1909" s="68" t="s">
        <v>73</v>
      </c>
      <c r="G1909" s="68" t="s">
        <v>14</v>
      </c>
      <c r="H1909" s="68" t="s">
        <v>1466</v>
      </c>
      <c r="I1909" s="68" t="s">
        <v>17</v>
      </c>
      <c r="J1909" s="68">
        <v>1</v>
      </c>
      <c r="K1909" s="68">
        <v>0.37873155323043911</v>
      </c>
      <c r="L1909" s="68">
        <v>0.3684039291060589</v>
      </c>
      <c r="M1909" s="68">
        <v>0.36342097608182661</v>
      </c>
      <c r="N1909" s="68">
        <v>0.35343461449279467</v>
      </c>
      <c r="O1909" s="68">
        <v>0.38004785156032689</v>
      </c>
      <c r="P1909" s="68">
        <v>0.35698349858291312</v>
      </c>
      <c r="Q1909" s="68">
        <v>0.36105771909926071</v>
      </c>
      <c r="R1909" s="68">
        <v>0.35961809200291961</v>
      </c>
      <c r="S1909" s="68">
        <v>0.37374111782963998</v>
      </c>
      <c r="T1909" s="68">
        <v>0.34353204116219999</v>
      </c>
      <c r="U1909" s="68">
        <v>0.35116373789442001</v>
      </c>
      <c r="V1909" s="68">
        <v>0.34582344138936</v>
      </c>
      <c r="W1909" s="68">
        <v>0.32040072982710932</v>
      </c>
      <c r="X1909" s="68">
        <v>0.3023943506090882</v>
      </c>
      <c r="Y1909" s="68">
        <v>0.26606465819624592</v>
      </c>
      <c r="Z1909" s="68">
        <v>0.23791832025371881</v>
      </c>
      <c r="AA1909" s="68">
        <v>0.22532063890083759</v>
      </c>
      <c r="AB1909" s="68">
        <v>0.27985948411300798</v>
      </c>
      <c r="AC1909" s="68">
        <v>0.24322233077468669</v>
      </c>
      <c r="AD1909" s="68">
        <v>0.2473664036476981</v>
      </c>
      <c r="AE1909" s="68">
        <v>0.26112184530020532</v>
      </c>
      <c r="AF1909" s="68">
        <v>0.26406628235106872</v>
      </c>
      <c r="AG1909" s="68">
        <v>0.25990860858305798</v>
      </c>
      <c r="AH1909" s="68" t="s">
        <v>471</v>
      </c>
    </row>
    <row r="1910" spans="1:34" s="68" customFormat="1" ht="14.5" x14ac:dyDescent="0.35">
      <c r="A1910" s="68" t="s">
        <v>832</v>
      </c>
      <c r="B1910" s="68" t="s">
        <v>52</v>
      </c>
      <c r="C1910" s="68" t="s">
        <v>45</v>
      </c>
      <c r="D1910" s="68" t="s">
        <v>207</v>
      </c>
      <c r="E1910" s="68" t="s">
        <v>54</v>
      </c>
      <c r="G1910" s="68" t="s">
        <v>14</v>
      </c>
      <c r="H1910" s="68" t="s">
        <v>20</v>
      </c>
      <c r="I1910" s="68" t="s">
        <v>18</v>
      </c>
      <c r="J1910" s="68">
        <v>298</v>
      </c>
      <c r="K1910" s="68">
        <v>2.7637974213010102E-4</v>
      </c>
      <c r="L1910" s="68">
        <v>3.3024173412803299E-4</v>
      </c>
      <c r="M1910" s="68">
        <v>2.9189386610604798E-4</v>
      </c>
      <c r="N1910" s="68">
        <v>2.6351308662499098E-4</v>
      </c>
      <c r="O1910" s="68">
        <v>3.9419414291376801E-4</v>
      </c>
      <c r="P1910" s="68">
        <v>3.28521670206194E-4</v>
      </c>
      <c r="Q1910" s="68">
        <v>2.1405535222965901E-4</v>
      </c>
      <c r="R1910" s="68">
        <v>2.75874217743323E-4</v>
      </c>
      <c r="S1910" s="68">
        <v>2.3715166126869701E-4</v>
      </c>
      <c r="T1910" s="68">
        <v>1.9543872906306099E-4</v>
      </c>
      <c r="U1910" s="68">
        <v>2.9652293419759099E-4</v>
      </c>
      <c r="V1910" s="68">
        <v>3.1210443161277499E-4</v>
      </c>
      <c r="W1910" s="68">
        <v>3.4579259078294799E-4</v>
      </c>
      <c r="X1910" s="68">
        <v>2.7749334342119699E-4</v>
      </c>
      <c r="Y1910" s="68">
        <v>6.6114244611116698E-4</v>
      </c>
      <c r="Z1910" s="68">
        <v>5.0125946510763003E-4</v>
      </c>
      <c r="AA1910" s="68">
        <v>6.2704085888694598E-4</v>
      </c>
      <c r="AB1910" s="68">
        <v>5.4514290138441598E-4</v>
      </c>
      <c r="AC1910" s="68">
        <v>5.2289286673939397E-4</v>
      </c>
      <c r="AD1910" s="68">
        <v>6.2560162442607502E-4</v>
      </c>
      <c r="AE1910" s="68">
        <v>5.2632331291878397E-4</v>
      </c>
      <c r="AF1910" s="68">
        <v>6.0283471849196602E-4</v>
      </c>
      <c r="AG1910" s="68">
        <v>5.8944567543474304E-4</v>
      </c>
      <c r="AH1910" s="68" t="s">
        <v>962</v>
      </c>
    </row>
    <row r="1911" spans="1:34" s="68" customFormat="1" ht="14.5" x14ac:dyDescent="0.35">
      <c r="A1911" s="68" t="s">
        <v>832</v>
      </c>
      <c r="B1911" s="68" t="s">
        <v>68</v>
      </c>
      <c r="C1911" s="68" t="s">
        <v>45</v>
      </c>
      <c r="D1911" s="68" t="s">
        <v>57</v>
      </c>
      <c r="E1911" s="68" t="s">
        <v>69</v>
      </c>
      <c r="F1911" s="68" t="s">
        <v>73</v>
      </c>
      <c r="G1911" s="68" t="s">
        <v>14</v>
      </c>
      <c r="H1911" s="68" t="s">
        <v>1465</v>
      </c>
      <c r="I1911" s="68" t="s">
        <v>18</v>
      </c>
      <c r="J1911" s="68">
        <v>298</v>
      </c>
      <c r="K1911" s="68">
        <v>2.1501701828292501E-6</v>
      </c>
      <c r="L1911" s="68">
        <v>2.0915372295875699E-6</v>
      </c>
      <c r="M1911" s="68">
        <v>2.0632475428061101E-6</v>
      </c>
      <c r="N1911" s="68">
        <v>2.0065520371358399E-6</v>
      </c>
      <c r="O1911" s="68">
        <v>2.15764319477265E-6</v>
      </c>
      <c r="P1911" s="68">
        <v>2.0267000936888299E-6</v>
      </c>
      <c r="Q1911" s="68">
        <v>2.0498306393162098E-6</v>
      </c>
      <c r="R1911" s="68">
        <v>2.0416574537694998E-6</v>
      </c>
      <c r="S1911" s="68">
        <v>2.1218380163999999E-6</v>
      </c>
      <c r="T1911" s="68">
        <v>1.950332222E-6</v>
      </c>
      <c r="U1911" s="68">
        <v>1.9936596041999998E-6</v>
      </c>
      <c r="V1911" s="68">
        <v>1.9633411736000001E-6</v>
      </c>
      <c r="W1911" s="68">
        <v>1.81900897866783E-6</v>
      </c>
      <c r="X1911" s="68">
        <v>1.7167814790970499E-6</v>
      </c>
      <c r="Y1911" s="68">
        <v>1.5105271527512299E-6</v>
      </c>
      <c r="Z1911" s="68">
        <v>1.3507321314923699E-6</v>
      </c>
      <c r="AA1911" s="68">
        <v>1.2792113971181E-6</v>
      </c>
      <c r="AB1911" s="68">
        <v>1.58884442816845E-6</v>
      </c>
      <c r="AC1911" s="68">
        <v>1.38084455591099E-6</v>
      </c>
      <c r="AD1911" s="68">
        <v>1.40437167386833E-6</v>
      </c>
      <c r="AE1911" s="68">
        <v>1.48246535325837E-6</v>
      </c>
      <c r="AF1911" s="68">
        <v>1.4991817865684099E-6</v>
      </c>
      <c r="AG1911" s="68">
        <v>1.47557745233838E-6</v>
      </c>
      <c r="AH1911" s="68" t="s">
        <v>471</v>
      </c>
    </row>
    <row r="1912" spans="1:34" s="68" customFormat="1" ht="14.5" x14ac:dyDescent="0.35">
      <c r="A1912" s="68" t="s">
        <v>832</v>
      </c>
      <c r="B1912" s="68" t="s">
        <v>68</v>
      </c>
      <c r="C1912" s="68" t="s">
        <v>45</v>
      </c>
      <c r="D1912" s="68" t="s">
        <v>57</v>
      </c>
      <c r="E1912" s="68" t="s">
        <v>69</v>
      </c>
      <c r="F1912" s="68" t="s">
        <v>73</v>
      </c>
      <c r="G1912" s="68" t="s">
        <v>14</v>
      </c>
      <c r="H1912" s="68" t="s">
        <v>1466</v>
      </c>
      <c r="I1912" s="68" t="s">
        <v>18</v>
      </c>
      <c r="J1912" s="68">
        <v>298</v>
      </c>
      <c r="K1912" s="68">
        <v>2.1286684810009569E-4</v>
      </c>
      <c r="L1912" s="68">
        <v>2.0706218572916939E-4</v>
      </c>
      <c r="M1912" s="68">
        <v>2.0426150673780489E-4</v>
      </c>
      <c r="N1912" s="68">
        <v>1.9864865167644821E-4</v>
      </c>
      <c r="O1912" s="68">
        <v>2.1360667628249241E-4</v>
      </c>
      <c r="P1912" s="68">
        <v>2.0064330927519421E-4</v>
      </c>
      <c r="Q1912" s="68">
        <v>2.029332332923048E-4</v>
      </c>
      <c r="R1912" s="68">
        <v>2.0212408792318049E-4</v>
      </c>
      <c r="S1912" s="68">
        <v>2.1006196362359999E-4</v>
      </c>
      <c r="T1912" s="68">
        <v>1.9308288997800001E-4</v>
      </c>
      <c r="U1912" s="68">
        <v>1.973723008158E-4</v>
      </c>
      <c r="V1912" s="68">
        <v>1.9437077618640001E-4</v>
      </c>
      <c r="W1912" s="68">
        <v>1.8008188888811509E-4</v>
      </c>
      <c r="X1912" s="68">
        <v>1.6996136643060791E-4</v>
      </c>
      <c r="Y1912" s="68">
        <v>1.4954218812237181E-4</v>
      </c>
      <c r="Z1912" s="68">
        <v>1.3372248101774459E-4</v>
      </c>
      <c r="AA1912" s="68">
        <v>1.2664192831469189E-4</v>
      </c>
      <c r="AB1912" s="68">
        <v>1.572955983886765E-4</v>
      </c>
      <c r="AC1912" s="68">
        <v>1.3670361103518801E-4</v>
      </c>
      <c r="AD1912" s="68">
        <v>1.3903279571296471E-4</v>
      </c>
      <c r="AE1912" s="68">
        <v>1.4676406997257859E-4</v>
      </c>
      <c r="AF1912" s="68">
        <v>1.484189968702726E-4</v>
      </c>
      <c r="AG1912" s="68">
        <v>1.4608216778149959E-4</v>
      </c>
      <c r="AH1912" s="68" t="s">
        <v>471</v>
      </c>
    </row>
    <row r="1913" spans="1:34" s="68" customFormat="1" ht="14.5" x14ac:dyDescent="0.35">
      <c r="A1913" s="68" t="s">
        <v>832</v>
      </c>
      <c r="B1913" s="68" t="s">
        <v>52</v>
      </c>
      <c r="C1913" s="68" t="s">
        <v>45</v>
      </c>
      <c r="D1913" s="68" t="s">
        <v>207</v>
      </c>
      <c r="E1913" s="68" t="s">
        <v>55</v>
      </c>
      <c r="G1913" s="68" t="s">
        <v>14</v>
      </c>
      <c r="H1913" s="68" t="s">
        <v>20</v>
      </c>
      <c r="I1913" s="68" t="s">
        <v>16</v>
      </c>
      <c r="J1913" s="68">
        <v>25</v>
      </c>
      <c r="K1913" s="68">
        <v>3.6796632048604899E-5</v>
      </c>
      <c r="L1913" s="68">
        <v>3.7260596677377502E-5</v>
      </c>
      <c r="M1913" s="68">
        <v>4.1435396715287098E-5</v>
      </c>
      <c r="N1913" s="68">
        <v>3.6730885431543598E-5</v>
      </c>
      <c r="O1913" s="68">
        <v>4.9602226330647201E-5</v>
      </c>
      <c r="P1913" s="68">
        <v>4.6040119686319503E-5</v>
      </c>
      <c r="Q1913" s="68">
        <v>3.6654863261305401E-5</v>
      </c>
      <c r="R1913" s="68">
        <v>3.9793308064004302E-5</v>
      </c>
      <c r="S1913" s="68">
        <v>4.2165685000000001E-5</v>
      </c>
      <c r="T1913" s="68">
        <v>3.857652E-5</v>
      </c>
      <c r="U1913" s="68">
        <v>3.72313925E-5</v>
      </c>
      <c r="V1913" s="68">
        <v>3.7377002500000002E-5</v>
      </c>
      <c r="W1913" s="68">
        <v>3.2431761916292897E-5</v>
      </c>
      <c r="X1913" s="68">
        <v>3.0981748056547303E-5</v>
      </c>
      <c r="Y1913" s="68">
        <v>3.17507842798871E-5</v>
      </c>
      <c r="Z1913" s="68">
        <v>3.1831280010745602E-5</v>
      </c>
      <c r="AA1913" s="68">
        <v>3.2279025474406398E-5</v>
      </c>
      <c r="AB1913" s="68">
        <v>3.5349928649752403E-5</v>
      </c>
      <c r="AC1913" s="68">
        <v>3.3322765804320399E-5</v>
      </c>
      <c r="AD1913" s="68">
        <v>3.7077756703096102E-5</v>
      </c>
      <c r="AE1913" s="68">
        <v>3.0495978657711001E-5</v>
      </c>
      <c r="AF1913" s="68">
        <v>2.45393004701614E-5</v>
      </c>
      <c r="AG1913" s="68">
        <v>2.5216245640645601E-5</v>
      </c>
      <c r="AH1913" s="68" t="s">
        <v>963</v>
      </c>
    </row>
    <row r="1914" spans="1:34" s="68" customFormat="1" ht="14.5" x14ac:dyDescent="0.35">
      <c r="A1914" s="68" t="s">
        <v>832</v>
      </c>
      <c r="B1914" s="68" t="s">
        <v>52</v>
      </c>
      <c r="C1914" s="68" t="s">
        <v>45</v>
      </c>
      <c r="D1914" s="68" t="s">
        <v>207</v>
      </c>
      <c r="E1914" s="68" t="s">
        <v>55</v>
      </c>
      <c r="G1914" s="68" t="s">
        <v>14</v>
      </c>
      <c r="H1914" s="68" t="s">
        <v>20</v>
      </c>
      <c r="I1914" s="68" t="s">
        <v>17</v>
      </c>
      <c r="J1914" s="68">
        <v>1</v>
      </c>
      <c r="K1914" s="68">
        <v>7.8038297248681304E-2</v>
      </c>
      <c r="L1914" s="68">
        <v>7.9022273433382098E-2</v>
      </c>
      <c r="M1914" s="68">
        <v>8.7876189353780804E-2</v>
      </c>
      <c r="N1914" s="68">
        <v>7.7898861823217605E-2</v>
      </c>
      <c r="O1914" s="68">
        <v>0.105196401602037</v>
      </c>
      <c r="P1914" s="68">
        <v>9.76418858307464E-2</v>
      </c>
      <c r="Q1914" s="68">
        <v>7.7737634004576506E-2</v>
      </c>
      <c r="R1914" s="68">
        <v>8.4393647742140407E-2</v>
      </c>
      <c r="S1914" s="68">
        <v>8.9424984747999994E-2</v>
      </c>
      <c r="T1914" s="68">
        <v>8.1813083615999996E-2</v>
      </c>
      <c r="U1914" s="68">
        <v>7.8960337214000004E-2</v>
      </c>
      <c r="V1914" s="68">
        <v>7.9269146902000001E-2</v>
      </c>
      <c r="W1914" s="68">
        <v>6.8781280672073994E-2</v>
      </c>
      <c r="X1914" s="68">
        <v>6.5706091278325399E-2</v>
      </c>
      <c r="Y1914" s="68">
        <v>6.7337063300784497E-2</v>
      </c>
      <c r="Z1914" s="68">
        <v>6.7507778646789404E-2</v>
      </c>
      <c r="AA1914" s="68">
        <v>6.8457357226121104E-2</v>
      </c>
      <c r="AB1914" s="68">
        <v>7.4970128680394807E-2</v>
      </c>
      <c r="AC1914" s="68">
        <v>7.0670921717802704E-2</v>
      </c>
      <c r="AD1914" s="68">
        <v>7.8634506415926106E-2</v>
      </c>
      <c r="AE1914" s="68">
        <v>6.4675871537273499E-2</v>
      </c>
      <c r="AF1914" s="68">
        <v>5.2042948437118298E-2</v>
      </c>
      <c r="AG1914" s="68">
        <v>5.3478613754681097E-2</v>
      </c>
      <c r="AH1914" s="68" t="s">
        <v>963</v>
      </c>
    </row>
    <row r="1915" spans="1:34" s="68" customFormat="1" ht="14.5" x14ac:dyDescent="0.35">
      <c r="A1915" s="68" t="s">
        <v>832</v>
      </c>
      <c r="B1915" s="68" t="s">
        <v>52</v>
      </c>
      <c r="C1915" s="68" t="s">
        <v>45</v>
      </c>
      <c r="D1915" s="68" t="s">
        <v>207</v>
      </c>
      <c r="E1915" s="68" t="s">
        <v>55</v>
      </c>
      <c r="G1915" s="68" t="s">
        <v>14</v>
      </c>
      <c r="H1915" s="68" t="s">
        <v>20</v>
      </c>
      <c r="I1915" s="68" t="s">
        <v>18</v>
      </c>
      <c r="J1915" s="68">
        <v>298</v>
      </c>
      <c r="K1915" s="68">
        <v>4.3861585401937102E-5</v>
      </c>
      <c r="L1915" s="68">
        <v>4.4414631239433898E-5</v>
      </c>
      <c r="M1915" s="68">
        <v>4.9390992884622203E-5</v>
      </c>
      <c r="N1915" s="68">
        <v>4.3783215434399999E-5</v>
      </c>
      <c r="O1915" s="68">
        <v>5.9125853786131401E-5</v>
      </c>
      <c r="P1915" s="68">
        <v>5.4879822666092903E-5</v>
      </c>
      <c r="Q1915" s="68">
        <v>4.3692597007476097E-5</v>
      </c>
      <c r="R1915" s="68">
        <v>4.7433623212293198E-5</v>
      </c>
      <c r="S1915" s="68">
        <v>5.026149652E-5</v>
      </c>
      <c r="T1915" s="68">
        <v>4.5983211839999999E-5</v>
      </c>
      <c r="U1915" s="68">
        <v>4.4379819860000002E-5</v>
      </c>
      <c r="V1915" s="68">
        <v>4.4553386979999997E-5</v>
      </c>
      <c r="W1915" s="68">
        <v>3.8658660204221202E-5</v>
      </c>
      <c r="X1915" s="68">
        <v>3.69302436834043E-5</v>
      </c>
      <c r="Y1915" s="68">
        <v>3.7846934861625399E-5</v>
      </c>
      <c r="Z1915" s="68">
        <v>3.7942885772808803E-5</v>
      </c>
      <c r="AA1915" s="68">
        <v>3.8476598365492499E-5</v>
      </c>
      <c r="AB1915" s="68">
        <v>4.2137114950504803E-5</v>
      </c>
      <c r="AC1915" s="68">
        <v>3.9720736838749899E-5</v>
      </c>
      <c r="AD1915" s="68">
        <v>4.4196685990090499E-5</v>
      </c>
      <c r="AE1915" s="68">
        <v>3.6351206559991603E-5</v>
      </c>
      <c r="AF1915" s="68">
        <v>2.9250846160432401E-5</v>
      </c>
      <c r="AG1915" s="68">
        <v>3.0057764803649499E-5</v>
      </c>
      <c r="AH1915" s="68" t="s">
        <v>963</v>
      </c>
    </row>
    <row r="1916" spans="1:34" s="68" customFormat="1" ht="14.5" x14ac:dyDescent="0.35">
      <c r="A1916" s="68" t="s">
        <v>832</v>
      </c>
      <c r="B1916" s="68" t="s">
        <v>297</v>
      </c>
      <c r="C1916" s="68" t="s">
        <v>45</v>
      </c>
      <c r="D1916" s="68" t="s">
        <v>298</v>
      </c>
      <c r="E1916" s="68" t="s">
        <v>299</v>
      </c>
      <c r="F1916" s="68" t="s">
        <v>303</v>
      </c>
      <c r="G1916" s="68" t="s">
        <v>304</v>
      </c>
      <c r="H1916" s="68" t="s">
        <v>169</v>
      </c>
      <c r="I1916" s="68" t="s">
        <v>16</v>
      </c>
      <c r="J1916" s="68">
        <v>25</v>
      </c>
      <c r="K1916" s="68">
        <v>2.5984947656487099E-2</v>
      </c>
      <c r="L1916" s="68">
        <v>2.5959005945016399E-2</v>
      </c>
      <c r="M1916" s="68">
        <v>2.59345054397386E-2</v>
      </c>
      <c r="N1916" s="68">
        <v>2.59100049344607E-2</v>
      </c>
      <c r="O1916" s="68">
        <v>2.588406322299E-2</v>
      </c>
      <c r="P1916" s="68">
        <v>2.6116097420033499E-2</v>
      </c>
      <c r="Q1916" s="68">
        <v>2.61333918943473E-2</v>
      </c>
      <c r="R1916" s="68">
        <v>2.6150686368661101E-2</v>
      </c>
      <c r="S1916" s="68">
        <v>2.6166539636782098E-2</v>
      </c>
      <c r="T1916" s="68">
        <v>2.6183834111095899E-2</v>
      </c>
      <c r="U1916" s="68">
        <v>2.62011285854097E-2</v>
      </c>
      <c r="V1916" s="68">
        <v>2.6216981853530601E-2</v>
      </c>
      <c r="W1916" s="68">
        <v>2.6234276327844499E-2</v>
      </c>
      <c r="X1916" s="68">
        <v>2.6251570802158199E-2</v>
      </c>
      <c r="Y1916" s="68">
        <v>2.62680611251906E-2</v>
      </c>
      <c r="Z1916" s="68">
        <v>2.6301742322953101E-2</v>
      </c>
      <c r="AA1916" s="68">
        <v>2.6321865070461699E-2</v>
      </c>
      <c r="AB1916" s="68">
        <v>2.6342841713848E-2</v>
      </c>
      <c r="AC1916" s="68">
        <v>2.6364554791048701E-2</v>
      </c>
      <c r="AD1916" s="68">
        <v>2.6387151588826801E-2</v>
      </c>
      <c r="AE1916" s="68">
        <v>2.6410969681554E-2</v>
      </c>
      <c r="AF1916" s="68">
        <v>2.64322322960466E-2</v>
      </c>
      <c r="AG1916" s="68">
        <v>2.6455108830353201E-2</v>
      </c>
      <c r="AH1916" s="68" t="s">
        <v>707</v>
      </c>
    </row>
    <row r="1917" spans="1:34" s="68" customFormat="1" ht="14.5" x14ac:dyDescent="0.35">
      <c r="A1917" s="68" t="s">
        <v>832</v>
      </c>
      <c r="B1917" s="68" t="s">
        <v>297</v>
      </c>
      <c r="C1917" s="68" t="s">
        <v>45</v>
      </c>
      <c r="D1917" s="68" t="s">
        <v>298</v>
      </c>
      <c r="E1917" s="68" t="s">
        <v>299</v>
      </c>
      <c r="F1917" s="68" t="s">
        <v>302</v>
      </c>
      <c r="G1917" s="68" t="s">
        <v>301</v>
      </c>
      <c r="H1917" s="68" t="s">
        <v>169</v>
      </c>
      <c r="I1917" s="68" t="s">
        <v>16</v>
      </c>
      <c r="J1917" s="68">
        <v>25</v>
      </c>
      <c r="K1917" s="68">
        <v>0.68792535246902098</v>
      </c>
      <c r="L1917" s="68">
        <v>0.67763835126564198</v>
      </c>
      <c r="M1917" s="68">
        <v>0.66563799337964502</v>
      </c>
      <c r="N1917" s="68">
        <v>0.65209229206641695</v>
      </c>
      <c r="O1917" s="68">
        <v>0.63674137756270899</v>
      </c>
      <c r="P1917" s="68">
        <v>0.62347729819509001</v>
      </c>
      <c r="Q1917" s="68">
        <v>0.60310638739128097</v>
      </c>
      <c r="R1917" s="68">
        <v>0.59552232067328803</v>
      </c>
      <c r="S1917" s="68">
        <v>0.575130859932939</v>
      </c>
      <c r="T1917" s="68">
        <v>0.55286458912838099</v>
      </c>
      <c r="U1917" s="68">
        <v>0.54437625989993299</v>
      </c>
      <c r="V1917" s="68">
        <v>0.52317453828112903</v>
      </c>
      <c r="W1917" s="68">
        <v>0.50184386488319699</v>
      </c>
      <c r="X1917" s="68">
        <v>0.49232070007032103</v>
      </c>
      <c r="Y1917" s="68">
        <v>0.46955219752175698</v>
      </c>
      <c r="Z1917" s="68">
        <v>0.44612822339546299</v>
      </c>
      <c r="AA1917" s="68">
        <v>0.43515265387216301</v>
      </c>
      <c r="AB1917" s="68">
        <v>0.42387672537034499</v>
      </c>
      <c r="AC1917" s="68">
        <v>0.42546253967957698</v>
      </c>
      <c r="AD1917" s="68">
        <v>0.41244800185137198</v>
      </c>
      <c r="AE1917" s="68">
        <v>0.412574836482203</v>
      </c>
      <c r="AF1917" s="68">
        <v>0.395992647908329</v>
      </c>
      <c r="AG1917" s="68">
        <v>0.39497933612389402</v>
      </c>
      <c r="AH1917" s="68" t="s">
        <v>706</v>
      </c>
    </row>
    <row r="1918" spans="1:34" s="68" customFormat="1" ht="14.5" x14ac:dyDescent="0.35">
      <c r="A1918" s="68" t="s">
        <v>832</v>
      </c>
      <c r="B1918" s="68" t="s">
        <v>297</v>
      </c>
      <c r="C1918" s="68" t="s">
        <v>45</v>
      </c>
      <c r="D1918" s="68" t="s">
        <v>298</v>
      </c>
      <c r="E1918" s="68" t="s">
        <v>299</v>
      </c>
      <c r="F1918" s="68" t="s">
        <v>306</v>
      </c>
      <c r="G1918" s="68" t="s">
        <v>301</v>
      </c>
      <c r="H1918" s="68" t="s">
        <v>169</v>
      </c>
      <c r="I1918" s="68" t="s">
        <v>18</v>
      </c>
      <c r="J1918" s="68">
        <v>298</v>
      </c>
      <c r="K1918" s="68">
        <v>0.70998901294477601</v>
      </c>
      <c r="L1918" s="68">
        <v>0.70779539678140302</v>
      </c>
      <c r="M1918" s="68">
        <v>0.723996837400121</v>
      </c>
      <c r="N1918" s="68">
        <v>0.74068637793635195</v>
      </c>
      <c r="O1918" s="68">
        <v>0.75815021854043096</v>
      </c>
      <c r="P1918" s="68">
        <v>0.74721024046866502</v>
      </c>
      <c r="Q1918" s="68">
        <v>0.75929376795084302</v>
      </c>
      <c r="R1918" s="68">
        <v>0.75611805088472805</v>
      </c>
      <c r="S1918" s="68">
        <v>0.74770246444771404</v>
      </c>
      <c r="T1918" s="68">
        <v>0.74424040064506103</v>
      </c>
      <c r="U1918" s="68">
        <v>0.74959204934921297</v>
      </c>
      <c r="V1918" s="68">
        <v>0.741640585953388</v>
      </c>
      <c r="W1918" s="68">
        <v>0.75593699506370204</v>
      </c>
      <c r="X1918" s="68">
        <v>0.76118787847081104</v>
      </c>
      <c r="Y1918" s="68">
        <v>0.77486870297717403</v>
      </c>
      <c r="Z1918" s="68">
        <v>0.78480843478726803</v>
      </c>
      <c r="AA1918" s="68">
        <v>0.79894871579206805</v>
      </c>
      <c r="AB1918" s="68">
        <v>0.80784744680534404</v>
      </c>
      <c r="AC1918" s="68">
        <v>0.82583756575392997</v>
      </c>
      <c r="AD1918" s="68">
        <v>0.83662357369738305</v>
      </c>
      <c r="AE1918" s="68">
        <v>0.85418404550637095</v>
      </c>
      <c r="AF1918" s="68">
        <v>0.83370640891208903</v>
      </c>
      <c r="AG1918" s="68">
        <v>0.83064215481558001</v>
      </c>
      <c r="AH1918" s="68" t="s">
        <v>709</v>
      </c>
    </row>
    <row r="1919" spans="1:34" s="68" customFormat="1" ht="14.5" x14ac:dyDescent="0.35">
      <c r="A1919" s="68" t="s">
        <v>832</v>
      </c>
      <c r="B1919" s="68" t="s">
        <v>93</v>
      </c>
      <c r="C1919" s="68" t="s">
        <v>45</v>
      </c>
      <c r="D1919" s="68" t="s">
        <v>57</v>
      </c>
      <c r="E1919" s="68" t="s">
        <v>94</v>
      </c>
      <c r="F1919" s="68" t="s">
        <v>95</v>
      </c>
      <c r="G1919" s="68" t="s">
        <v>14</v>
      </c>
      <c r="H1919" s="68" t="s">
        <v>1467</v>
      </c>
      <c r="I1919" s="68" t="s">
        <v>16</v>
      </c>
      <c r="J1919" s="68">
        <v>25</v>
      </c>
      <c r="K1919" s="68">
        <v>1.79614711445805E-7</v>
      </c>
      <c r="L1919" s="68">
        <v>1.8191311174673101E-7</v>
      </c>
      <c r="M1919" s="68">
        <v>1.43302678196216E-7</v>
      </c>
      <c r="N1919" s="68">
        <v>1.8256719124737499E-7</v>
      </c>
      <c r="O1919" s="68">
        <v>1.90272066294317E-7</v>
      </c>
      <c r="P1919" s="68">
        <v>1.83309181680123E-7</v>
      </c>
      <c r="Q1919" s="68">
        <v>9.8719025475385301E-8</v>
      </c>
      <c r="R1919" s="68">
        <v>9.2001805349568101E-8</v>
      </c>
      <c r="S1919" s="68">
        <v>6.7299599999999992E-8</v>
      </c>
      <c r="T1919" s="68">
        <v>5.1850450000000002E-8</v>
      </c>
      <c r="U1919" s="68">
        <v>4.9140224999999998E-8</v>
      </c>
      <c r="V1919" s="68">
        <v>4.7046749999999997E-8</v>
      </c>
      <c r="W1919" s="68">
        <v>4.1815898962125603E-8</v>
      </c>
      <c r="X1919" s="68">
        <v>4.0619837256351312E-8</v>
      </c>
      <c r="Y1919" s="68">
        <v>3.7504714111892198E-8</v>
      </c>
      <c r="Z1919" s="68">
        <v>3.5640027034482697E-8</v>
      </c>
      <c r="AA1919" s="68">
        <v>3.3865035636018002E-8</v>
      </c>
      <c r="AB1919" s="68">
        <v>2.9828567911822603E-8</v>
      </c>
      <c r="AC1919" s="68">
        <v>2.3646656230016799E-8</v>
      </c>
      <c r="AD1919" s="68">
        <v>2.3561544388652902E-8</v>
      </c>
      <c r="AE1919" s="68">
        <v>2.0488343201210299E-8</v>
      </c>
      <c r="AF1919" s="68">
        <v>2.25143941620919E-8</v>
      </c>
      <c r="AG1919" s="68">
        <v>2.2127017894401699E-8</v>
      </c>
      <c r="AH1919" s="68" t="s">
        <v>486</v>
      </c>
    </row>
    <row r="1920" spans="1:34" s="68" customFormat="1" ht="14.5" x14ac:dyDescent="0.35">
      <c r="A1920" s="68" t="s">
        <v>832</v>
      </c>
      <c r="B1920" s="68" t="s">
        <v>93</v>
      </c>
      <c r="C1920" s="68" t="s">
        <v>45</v>
      </c>
      <c r="D1920" s="68" t="s">
        <v>57</v>
      </c>
      <c r="E1920" s="68" t="s">
        <v>94</v>
      </c>
      <c r="F1920" s="68" t="s">
        <v>95</v>
      </c>
      <c r="G1920" s="68" t="s">
        <v>14</v>
      </c>
      <c r="H1920" s="68" t="s">
        <v>1468</v>
      </c>
      <c r="I1920" s="68" t="s">
        <v>16</v>
      </c>
      <c r="J1920" s="68">
        <v>25</v>
      </c>
      <c r="K1920" s="68">
        <v>1.79614711445805E-7</v>
      </c>
      <c r="L1920" s="68">
        <v>1.8191311174673101E-7</v>
      </c>
      <c r="M1920" s="68">
        <v>1.43302678196216E-7</v>
      </c>
      <c r="N1920" s="68">
        <v>1.8256719124737499E-7</v>
      </c>
      <c r="O1920" s="68">
        <v>1.90272066294317E-7</v>
      </c>
      <c r="P1920" s="68">
        <v>1.83309181680123E-7</v>
      </c>
      <c r="Q1920" s="68">
        <v>9.8719025475385301E-8</v>
      </c>
      <c r="R1920" s="68">
        <v>9.2001805349568101E-8</v>
      </c>
      <c r="S1920" s="68">
        <v>6.7299599999999992E-8</v>
      </c>
      <c r="T1920" s="68">
        <v>5.1850450000000002E-8</v>
      </c>
      <c r="U1920" s="68">
        <v>4.9140224999999998E-8</v>
      </c>
      <c r="V1920" s="68">
        <v>4.7046749999999997E-8</v>
      </c>
      <c r="W1920" s="68">
        <v>4.1815898962125603E-8</v>
      </c>
      <c r="X1920" s="68">
        <v>4.0619837256351312E-8</v>
      </c>
      <c r="Y1920" s="68">
        <v>3.7504714111892198E-8</v>
      </c>
      <c r="Z1920" s="68">
        <v>3.5640027034482697E-8</v>
      </c>
      <c r="AA1920" s="68">
        <v>3.3865035636018002E-8</v>
      </c>
      <c r="AB1920" s="68">
        <v>2.9828567911822603E-8</v>
      </c>
      <c r="AC1920" s="68">
        <v>2.3646656230016799E-8</v>
      </c>
      <c r="AD1920" s="68">
        <v>2.3561544388652902E-8</v>
      </c>
      <c r="AE1920" s="68">
        <v>2.0488343201210299E-8</v>
      </c>
      <c r="AF1920" s="68">
        <v>2.25143941620919E-8</v>
      </c>
      <c r="AG1920" s="68">
        <v>2.2127017894401699E-8</v>
      </c>
      <c r="AH1920" s="68" t="s">
        <v>486</v>
      </c>
    </row>
    <row r="1921" spans="1:34" s="68" customFormat="1" ht="14.5" x14ac:dyDescent="0.35">
      <c r="A1921" s="68" t="s">
        <v>832</v>
      </c>
      <c r="B1921" s="68" t="s">
        <v>93</v>
      </c>
      <c r="C1921" s="68" t="s">
        <v>45</v>
      </c>
      <c r="D1921" s="68" t="s">
        <v>57</v>
      </c>
      <c r="E1921" s="68" t="s">
        <v>94</v>
      </c>
      <c r="F1921" s="68" t="s">
        <v>95</v>
      </c>
      <c r="G1921" s="68" t="s">
        <v>14</v>
      </c>
      <c r="H1921" s="68" t="s">
        <v>1469</v>
      </c>
      <c r="I1921" s="68" t="s">
        <v>16</v>
      </c>
      <c r="J1921" s="68">
        <v>25</v>
      </c>
      <c r="K1921" s="68">
        <v>2.6942206716870751E-6</v>
      </c>
      <c r="L1921" s="68">
        <v>2.728696676200965E-6</v>
      </c>
      <c r="M1921" s="68">
        <v>2.1495401729432402E-6</v>
      </c>
      <c r="N1921" s="68">
        <v>2.7385078687106249E-6</v>
      </c>
      <c r="O1921" s="68">
        <v>2.854080994414755E-6</v>
      </c>
      <c r="P1921" s="68">
        <v>2.7496377252018448E-6</v>
      </c>
      <c r="Q1921" s="68">
        <v>1.4807853821307789E-6</v>
      </c>
      <c r="R1921" s="68">
        <v>1.380027080243521E-6</v>
      </c>
      <c r="S1921" s="68">
        <v>1.0094940000000001E-6</v>
      </c>
      <c r="T1921" s="68">
        <v>7.7775675000000001E-7</v>
      </c>
      <c r="U1921" s="68">
        <v>7.3710337499999996E-7</v>
      </c>
      <c r="V1921" s="68">
        <v>7.0570124999999995E-7</v>
      </c>
      <c r="W1921" s="68">
        <v>6.2723848443188395E-7</v>
      </c>
      <c r="X1921" s="68">
        <v>6.092975588452695E-7</v>
      </c>
      <c r="Y1921" s="68">
        <v>5.6257071167838294E-7</v>
      </c>
      <c r="Z1921" s="68">
        <v>5.3460040551724048E-7</v>
      </c>
      <c r="AA1921" s="68">
        <v>5.0797553454026993E-7</v>
      </c>
      <c r="AB1921" s="68">
        <v>4.474285186773389E-7</v>
      </c>
      <c r="AC1921" s="68">
        <v>3.5469984345025199E-7</v>
      </c>
      <c r="AD1921" s="68">
        <v>3.5342316582979349E-7</v>
      </c>
      <c r="AE1921" s="68">
        <v>3.0732514801815452E-7</v>
      </c>
      <c r="AF1921" s="68">
        <v>3.377159124313785E-7</v>
      </c>
      <c r="AG1921" s="68">
        <v>3.3190526841602553E-7</v>
      </c>
      <c r="AH1921" s="68" t="s">
        <v>486</v>
      </c>
    </row>
    <row r="1922" spans="1:34" s="68" customFormat="1" ht="14.5" x14ac:dyDescent="0.35">
      <c r="A1922" s="68" t="s">
        <v>832</v>
      </c>
      <c r="B1922" s="68" t="s">
        <v>93</v>
      </c>
      <c r="C1922" s="68" t="s">
        <v>45</v>
      </c>
      <c r="D1922" s="68" t="s">
        <v>57</v>
      </c>
      <c r="E1922" s="68" t="s">
        <v>94</v>
      </c>
      <c r="F1922" s="68" t="s">
        <v>95</v>
      </c>
      <c r="G1922" s="68" t="s">
        <v>14</v>
      </c>
      <c r="H1922" s="68" t="s">
        <v>1470</v>
      </c>
      <c r="I1922" s="68" t="s">
        <v>16</v>
      </c>
      <c r="J1922" s="68">
        <v>25</v>
      </c>
      <c r="K1922" s="68">
        <v>1.4908021050001809E-5</v>
      </c>
      <c r="L1922" s="68">
        <v>1.5098788274978669E-5</v>
      </c>
      <c r="M1922" s="68">
        <v>1.189412229028593E-5</v>
      </c>
      <c r="N1922" s="68">
        <v>1.5153076873532121E-5</v>
      </c>
      <c r="O1922" s="68">
        <v>1.5792581502428309E-5</v>
      </c>
      <c r="P1922" s="68">
        <v>1.5214662079450209E-5</v>
      </c>
      <c r="Q1922" s="68">
        <v>8.1936791144569788E-6</v>
      </c>
      <c r="R1922" s="68">
        <v>7.636149844014151E-6</v>
      </c>
      <c r="S1922" s="68">
        <v>5.5858667999999992E-6</v>
      </c>
      <c r="T1922" s="68">
        <v>4.3035873499999998E-6</v>
      </c>
      <c r="U1922" s="68">
        <v>4.078638675E-6</v>
      </c>
      <c r="V1922" s="68">
        <v>3.9048802499999998E-6</v>
      </c>
      <c r="W1922" s="68">
        <v>3.4707196138564248E-6</v>
      </c>
      <c r="X1922" s="68">
        <v>3.3714464922771582E-6</v>
      </c>
      <c r="Y1922" s="68">
        <v>3.1128912712870519E-6</v>
      </c>
      <c r="Z1922" s="68">
        <v>2.958122243862064E-6</v>
      </c>
      <c r="AA1922" s="68">
        <v>2.8107979577894939E-6</v>
      </c>
      <c r="AB1922" s="68">
        <v>2.4757711366812749E-6</v>
      </c>
      <c r="AC1922" s="68">
        <v>1.962672467091394E-6</v>
      </c>
      <c r="AD1922" s="68">
        <v>1.95560818425819E-6</v>
      </c>
      <c r="AE1922" s="68">
        <v>1.700532485700455E-6</v>
      </c>
      <c r="AF1922" s="68">
        <v>1.8686947154536281E-6</v>
      </c>
      <c r="AG1922" s="68">
        <v>1.8365424852353411E-6</v>
      </c>
      <c r="AH1922" s="68" t="s">
        <v>486</v>
      </c>
    </row>
    <row r="1923" spans="1:34" s="68" customFormat="1" ht="14.5" x14ac:dyDescent="0.35">
      <c r="A1923" s="68" t="s">
        <v>832</v>
      </c>
      <c r="B1923" s="68" t="s">
        <v>297</v>
      </c>
      <c r="C1923" s="68" t="s">
        <v>45</v>
      </c>
      <c r="D1923" s="68" t="s">
        <v>298</v>
      </c>
      <c r="E1923" s="68" t="s">
        <v>299</v>
      </c>
      <c r="F1923" s="68" t="s">
        <v>305</v>
      </c>
      <c r="G1923" s="68" t="s">
        <v>301</v>
      </c>
      <c r="H1923" s="68" t="s">
        <v>169</v>
      </c>
      <c r="I1923" s="68" t="s">
        <v>18</v>
      </c>
      <c r="J1923" s="68">
        <v>298</v>
      </c>
      <c r="K1923" s="68">
        <v>3.6919574768999999E-2</v>
      </c>
      <c r="L1923" s="68">
        <v>3.7470992166100003E-2</v>
      </c>
      <c r="M1923" s="68">
        <v>3.7911655136500001E-2</v>
      </c>
      <c r="N1923" s="68">
        <v>3.8396917084899999E-2</v>
      </c>
      <c r="O1923" s="68">
        <v>3.8770378566999997E-2</v>
      </c>
      <c r="P1923" s="68">
        <v>3.9070726121600001E-2</v>
      </c>
      <c r="Q1923" s="68">
        <v>3.9367060227100001E-2</v>
      </c>
      <c r="R1923" s="68">
        <v>3.9694487637699997E-2</v>
      </c>
      <c r="S1923" s="68">
        <v>4.0036874901600003E-2</v>
      </c>
      <c r="T1923" s="68">
        <v>4.0272560032199999E-2</v>
      </c>
      <c r="U1923" s="68">
        <v>4.0595612787899998E-2</v>
      </c>
      <c r="V1923" s="68">
        <v>4.0960444800899998E-2</v>
      </c>
      <c r="W1923" s="68">
        <v>4.1337942320499997E-2</v>
      </c>
      <c r="X1923" s="68">
        <v>4.1666169041599997E-2</v>
      </c>
      <c r="Y1923" s="68">
        <v>4.1994653473100003E-2</v>
      </c>
      <c r="Z1923" s="68">
        <v>4.2289297024599999E-2</v>
      </c>
      <c r="AA1923" s="68">
        <v>4.2526573355999998E-2</v>
      </c>
      <c r="AB1923" s="68">
        <v>4.2742406888800002E-2</v>
      </c>
      <c r="AC1923" s="68">
        <v>4.2901036475699997E-2</v>
      </c>
      <c r="AD1923" s="68">
        <v>4.2959209115299997E-2</v>
      </c>
      <c r="AE1923" s="68">
        <v>4.2972561482099998E-2</v>
      </c>
      <c r="AF1923" s="68">
        <v>4.2656674106599998E-2</v>
      </c>
      <c r="AG1923" s="68">
        <v>4.25489338754E-2</v>
      </c>
      <c r="AH1923" s="68" t="s">
        <v>708</v>
      </c>
    </row>
    <row r="1924" spans="1:34" s="68" customFormat="1" ht="14.5" x14ac:dyDescent="0.35">
      <c r="A1924" s="68" t="s">
        <v>832</v>
      </c>
      <c r="B1924" s="68" t="s">
        <v>93</v>
      </c>
      <c r="C1924" s="68" t="s">
        <v>45</v>
      </c>
      <c r="D1924" s="68" t="s">
        <v>57</v>
      </c>
      <c r="E1924" s="68" t="s">
        <v>94</v>
      </c>
      <c r="F1924" s="68" t="s">
        <v>95</v>
      </c>
      <c r="G1924" s="68" t="s">
        <v>14</v>
      </c>
      <c r="H1924" s="68" t="s">
        <v>1467</v>
      </c>
      <c r="I1924" s="68" t="s">
        <v>17</v>
      </c>
      <c r="J1924" s="68">
        <v>1</v>
      </c>
      <c r="K1924" s="68">
        <v>3.8092688003426212E-4</v>
      </c>
      <c r="L1924" s="68">
        <v>3.8580132739246699E-4</v>
      </c>
      <c r="M1924" s="68">
        <v>3.0391631991853399E-4</v>
      </c>
      <c r="N1924" s="68">
        <v>3.8718849919743199E-4</v>
      </c>
      <c r="O1924" s="68">
        <v>4.0352899819698698E-4</v>
      </c>
      <c r="P1924" s="68">
        <v>3.8876211250720398E-4</v>
      </c>
      <c r="Q1924" s="68">
        <v>2.0936330922819701E-4</v>
      </c>
      <c r="R1924" s="68">
        <v>1.9511742878536401E-4</v>
      </c>
      <c r="S1924" s="68">
        <v>1.4272899168000001E-4</v>
      </c>
      <c r="T1924" s="68">
        <v>1.0996443436E-4</v>
      </c>
      <c r="U1924" s="68">
        <v>1.0421658918E-4</v>
      </c>
      <c r="V1924" s="68">
        <v>9.9776747399999991E-5</v>
      </c>
      <c r="W1924" s="68">
        <v>8.8683158518876009E-5</v>
      </c>
      <c r="X1924" s="68">
        <v>8.6146550853269803E-5</v>
      </c>
      <c r="Y1924" s="68">
        <v>7.9539997688501E-5</v>
      </c>
      <c r="Z1924" s="68">
        <v>7.5585369334731E-5</v>
      </c>
      <c r="AA1924" s="68">
        <v>7.1820967576867003E-5</v>
      </c>
      <c r="AB1924" s="68">
        <v>6.3260426827393404E-5</v>
      </c>
      <c r="AC1924" s="68">
        <v>5.01498285326197E-5</v>
      </c>
      <c r="AD1924" s="68">
        <v>4.99693233394551E-5</v>
      </c>
      <c r="AE1924" s="68">
        <v>4.3451678261126803E-5</v>
      </c>
      <c r="AF1924" s="68">
        <v>4.7748527138964597E-5</v>
      </c>
      <c r="AG1924" s="68">
        <v>4.6926979550447202E-5</v>
      </c>
      <c r="AH1924" s="68" t="s">
        <v>486</v>
      </c>
    </row>
    <row r="1925" spans="1:34" s="68" customFormat="1" ht="14.5" x14ac:dyDescent="0.35">
      <c r="A1925" s="68" t="s">
        <v>832</v>
      </c>
      <c r="B1925" s="68" t="s">
        <v>93</v>
      </c>
      <c r="C1925" s="68" t="s">
        <v>45</v>
      </c>
      <c r="D1925" s="68" t="s">
        <v>57</v>
      </c>
      <c r="E1925" s="68" t="s">
        <v>94</v>
      </c>
      <c r="F1925" s="68" t="s">
        <v>95</v>
      </c>
      <c r="G1925" s="68" t="s">
        <v>14</v>
      </c>
      <c r="H1925" s="68" t="s">
        <v>1468</v>
      </c>
      <c r="I1925" s="68" t="s">
        <v>17</v>
      </c>
      <c r="J1925" s="68">
        <v>1</v>
      </c>
      <c r="K1925" s="68">
        <v>3.8092688003426212E-4</v>
      </c>
      <c r="L1925" s="68">
        <v>3.8580132739246699E-4</v>
      </c>
      <c r="M1925" s="68">
        <v>3.0391631991853399E-4</v>
      </c>
      <c r="N1925" s="68">
        <v>3.8718849919743199E-4</v>
      </c>
      <c r="O1925" s="68">
        <v>4.0352899819698698E-4</v>
      </c>
      <c r="P1925" s="68">
        <v>3.8876211250720398E-4</v>
      </c>
      <c r="Q1925" s="68">
        <v>2.0936330922819701E-4</v>
      </c>
      <c r="R1925" s="68">
        <v>1.9511742878536401E-4</v>
      </c>
      <c r="S1925" s="68">
        <v>1.4272899168000001E-4</v>
      </c>
      <c r="T1925" s="68">
        <v>1.0996443436E-4</v>
      </c>
      <c r="U1925" s="68">
        <v>1.0421658918E-4</v>
      </c>
      <c r="V1925" s="68">
        <v>9.9776747399999991E-5</v>
      </c>
      <c r="W1925" s="68">
        <v>8.8683158518876009E-5</v>
      </c>
      <c r="X1925" s="68">
        <v>8.6146550853269803E-5</v>
      </c>
      <c r="Y1925" s="68">
        <v>7.9539997688501E-5</v>
      </c>
      <c r="Z1925" s="68">
        <v>7.5585369334731E-5</v>
      </c>
      <c r="AA1925" s="68">
        <v>7.1820967576867003E-5</v>
      </c>
      <c r="AB1925" s="68">
        <v>6.3260426827393404E-5</v>
      </c>
      <c r="AC1925" s="68">
        <v>5.01498285326197E-5</v>
      </c>
      <c r="AD1925" s="68">
        <v>4.99693233394551E-5</v>
      </c>
      <c r="AE1925" s="68">
        <v>4.3451678261126803E-5</v>
      </c>
      <c r="AF1925" s="68">
        <v>4.7748527138964597E-5</v>
      </c>
      <c r="AG1925" s="68">
        <v>4.6926979550447202E-5</v>
      </c>
      <c r="AH1925" s="68" t="s">
        <v>486</v>
      </c>
    </row>
    <row r="1926" spans="1:34" s="68" customFormat="1" ht="14.5" x14ac:dyDescent="0.35">
      <c r="A1926" s="68" t="s">
        <v>832</v>
      </c>
      <c r="B1926" s="68" t="s">
        <v>93</v>
      </c>
      <c r="C1926" s="68" t="s">
        <v>45</v>
      </c>
      <c r="D1926" s="68" t="s">
        <v>57</v>
      </c>
      <c r="E1926" s="68" t="s">
        <v>94</v>
      </c>
      <c r="F1926" s="68" t="s">
        <v>95</v>
      </c>
      <c r="G1926" s="68" t="s">
        <v>14</v>
      </c>
      <c r="H1926" s="68" t="s">
        <v>1469</v>
      </c>
      <c r="I1926" s="68" t="s">
        <v>17</v>
      </c>
      <c r="J1926" s="68">
        <v>1</v>
      </c>
      <c r="K1926" s="68">
        <v>5.7139032005139303E-3</v>
      </c>
      <c r="L1926" s="68">
        <v>5.7870199108870047E-3</v>
      </c>
      <c r="M1926" s="68">
        <v>4.5587447987780099E-3</v>
      </c>
      <c r="N1926" s="68">
        <v>5.8078274879614792E-3</v>
      </c>
      <c r="O1926" s="68">
        <v>6.0529349729548064E-3</v>
      </c>
      <c r="P1926" s="68">
        <v>5.8314316876080597E-3</v>
      </c>
      <c r="Q1926" s="68">
        <v>3.1404496384229551E-3</v>
      </c>
      <c r="R1926" s="68">
        <v>2.9267614317804599E-3</v>
      </c>
      <c r="S1926" s="68">
        <v>2.1409348751999999E-3</v>
      </c>
      <c r="T1926" s="68">
        <v>1.6494665154000001E-3</v>
      </c>
      <c r="U1926" s="68">
        <v>1.5632488377E-3</v>
      </c>
      <c r="V1926" s="68">
        <v>1.4966512109999999E-3</v>
      </c>
      <c r="W1926" s="68">
        <v>1.33024737778314E-3</v>
      </c>
      <c r="X1926" s="68">
        <v>1.2921982627990471E-3</v>
      </c>
      <c r="Y1926" s="68">
        <v>1.193099965327515E-3</v>
      </c>
      <c r="Z1926" s="68">
        <v>1.133780540020965E-3</v>
      </c>
      <c r="AA1926" s="68">
        <v>1.0773145136530049E-3</v>
      </c>
      <c r="AB1926" s="68">
        <v>9.4890640241090105E-4</v>
      </c>
      <c r="AC1926" s="68">
        <v>7.5224742798929553E-4</v>
      </c>
      <c r="AD1926" s="68">
        <v>7.4953985009182649E-4</v>
      </c>
      <c r="AE1926" s="68">
        <v>6.5177517391690188E-4</v>
      </c>
      <c r="AF1926" s="68">
        <v>7.162279070844689E-4</v>
      </c>
      <c r="AG1926" s="68">
        <v>7.03904693256708E-4</v>
      </c>
      <c r="AH1926" s="68" t="s">
        <v>486</v>
      </c>
    </row>
    <row r="1927" spans="1:34" s="68" customFormat="1" ht="14.5" x14ac:dyDescent="0.35">
      <c r="A1927" s="68" t="s">
        <v>832</v>
      </c>
      <c r="B1927" s="68" t="s">
        <v>93</v>
      </c>
      <c r="C1927" s="68" t="s">
        <v>45</v>
      </c>
      <c r="D1927" s="68" t="s">
        <v>57</v>
      </c>
      <c r="E1927" s="68" t="s">
        <v>94</v>
      </c>
      <c r="F1927" s="68" t="s">
        <v>95</v>
      </c>
      <c r="G1927" s="68" t="s">
        <v>14</v>
      </c>
      <c r="H1927" s="68" t="s">
        <v>1470</v>
      </c>
      <c r="I1927" s="68" t="s">
        <v>17</v>
      </c>
      <c r="J1927" s="68">
        <v>1</v>
      </c>
      <c r="K1927" s="68">
        <v>3.161693104284375E-2</v>
      </c>
      <c r="L1927" s="68">
        <v>3.2021510173574762E-2</v>
      </c>
      <c r="M1927" s="68">
        <v>2.522505455323832E-2</v>
      </c>
      <c r="N1927" s="68">
        <v>3.2136645433386853E-2</v>
      </c>
      <c r="O1927" s="68">
        <v>3.3492906850349918E-2</v>
      </c>
      <c r="P1927" s="68">
        <v>3.2267255338097933E-2</v>
      </c>
      <c r="Q1927" s="68">
        <v>1.737715466594035E-2</v>
      </c>
      <c r="R1927" s="68">
        <v>1.619474658918521E-2</v>
      </c>
      <c r="S1927" s="68">
        <v>1.1846506309439999E-2</v>
      </c>
      <c r="T1927" s="68">
        <v>9.127048051879999E-3</v>
      </c>
      <c r="U1927" s="68">
        <v>8.6499769019399986E-3</v>
      </c>
      <c r="V1927" s="68">
        <v>8.2814700341999996E-3</v>
      </c>
      <c r="W1927" s="68">
        <v>7.3607021570667079E-3</v>
      </c>
      <c r="X1927" s="68">
        <v>7.1501637208213932E-3</v>
      </c>
      <c r="Y1927" s="68">
        <v>6.6018198081455827E-3</v>
      </c>
      <c r="Z1927" s="68">
        <v>6.2735856547826733E-3</v>
      </c>
      <c r="AA1927" s="68">
        <v>5.96114030887996E-3</v>
      </c>
      <c r="AB1927" s="68">
        <v>5.2506154266736523E-3</v>
      </c>
      <c r="AC1927" s="68">
        <v>4.1624357682074351E-3</v>
      </c>
      <c r="AD1927" s="68">
        <v>4.1474538371747728E-3</v>
      </c>
      <c r="AE1927" s="68">
        <v>3.6064892956735239E-3</v>
      </c>
      <c r="AF1927" s="68">
        <v>3.9631277525340614E-3</v>
      </c>
      <c r="AG1927" s="68">
        <v>3.894939302687118E-3</v>
      </c>
      <c r="AH1927" s="68" t="s">
        <v>486</v>
      </c>
    </row>
    <row r="1928" spans="1:34" s="68" customFormat="1" ht="14.5" x14ac:dyDescent="0.35">
      <c r="A1928" s="68" t="s">
        <v>832</v>
      </c>
      <c r="B1928" s="68" t="s">
        <v>297</v>
      </c>
      <c r="C1928" s="68" t="s">
        <v>45</v>
      </c>
      <c r="D1928" s="68" t="s">
        <v>298</v>
      </c>
      <c r="E1928" s="68" t="s">
        <v>299</v>
      </c>
      <c r="F1928" s="68" t="s">
        <v>300</v>
      </c>
      <c r="G1928" s="68" t="s">
        <v>301</v>
      </c>
      <c r="H1928" s="68" t="s">
        <v>169</v>
      </c>
      <c r="I1928" s="68" t="s">
        <v>16</v>
      </c>
      <c r="J1928" s="68">
        <v>25</v>
      </c>
      <c r="K1928" s="68">
        <v>0.33219621189779103</v>
      </c>
      <c r="L1928" s="68">
        <v>0.337197664545761</v>
      </c>
      <c r="M1928" s="68">
        <v>0.34135536930744398</v>
      </c>
      <c r="N1928" s="68">
        <v>0.34575820931231999</v>
      </c>
      <c r="O1928" s="68">
        <v>0.349312982986209</v>
      </c>
      <c r="P1928" s="68">
        <v>0.35158766022473598</v>
      </c>
      <c r="Q1928" s="68">
        <v>0.35414003690596102</v>
      </c>
      <c r="R1928" s="68">
        <v>0.35712686671030702</v>
      </c>
      <c r="S1928" s="68">
        <v>0.360094019257586</v>
      </c>
      <c r="T1928" s="68">
        <v>0.362253065742697</v>
      </c>
      <c r="U1928" s="68">
        <v>0.36504895580779501</v>
      </c>
      <c r="V1928" s="68">
        <v>0.368373034648592</v>
      </c>
      <c r="W1928" s="68">
        <v>0.37181403391407197</v>
      </c>
      <c r="X1928" s="68">
        <v>0.37461669475332399</v>
      </c>
      <c r="Y1928" s="68">
        <v>0.37756886952747398</v>
      </c>
      <c r="Z1928" s="68">
        <v>0.380194181026971</v>
      </c>
      <c r="AA1928" s="68">
        <v>0.38228841176065298</v>
      </c>
      <c r="AB1928" s="68">
        <v>0.384252923059346</v>
      </c>
      <c r="AC1928" s="68">
        <v>0.38569049617265999</v>
      </c>
      <c r="AD1928" s="68">
        <v>0.38621322338594599</v>
      </c>
      <c r="AE1928" s="68">
        <v>0.386331990385399</v>
      </c>
      <c r="AF1928" s="68">
        <v>0.38344957510253602</v>
      </c>
      <c r="AG1928" s="68">
        <v>0.38246835998341699</v>
      </c>
      <c r="AH1928" s="68" t="s">
        <v>705</v>
      </c>
    </row>
    <row r="1929" spans="1:34" s="68" customFormat="1" ht="14.5" x14ac:dyDescent="0.35">
      <c r="A1929" s="68" t="s">
        <v>832</v>
      </c>
      <c r="B1929" s="68" t="s">
        <v>93</v>
      </c>
      <c r="C1929" s="68" t="s">
        <v>45</v>
      </c>
      <c r="D1929" s="68" t="s">
        <v>57</v>
      </c>
      <c r="E1929" s="68" t="s">
        <v>94</v>
      </c>
      <c r="F1929" s="68" t="s">
        <v>95</v>
      </c>
      <c r="G1929" s="68" t="s">
        <v>14</v>
      </c>
      <c r="H1929" s="68" t="s">
        <v>1467</v>
      </c>
      <c r="I1929" s="68" t="s">
        <v>18</v>
      </c>
      <c r="J1929" s="68">
        <v>298</v>
      </c>
      <c r="K1929" s="68">
        <v>2.1410073604339899E-7</v>
      </c>
      <c r="L1929" s="68">
        <v>2.1684042920210301E-7</v>
      </c>
      <c r="M1929" s="68">
        <v>1.7081679240988901E-7</v>
      </c>
      <c r="N1929" s="68">
        <v>2.1762009196687101E-7</v>
      </c>
      <c r="O1929" s="68">
        <v>2.2680430302282599E-7</v>
      </c>
      <c r="P1929" s="68">
        <v>2.1850454456270601E-7</v>
      </c>
      <c r="Q1929" s="68">
        <v>1.1767307836665901E-7</v>
      </c>
      <c r="R1929" s="68">
        <v>1.09666151976685E-7</v>
      </c>
      <c r="S1929" s="68">
        <v>8.02211232E-8</v>
      </c>
      <c r="T1929" s="68">
        <v>6.1805736399999993E-8</v>
      </c>
      <c r="U1929" s="68">
        <v>5.8575148199999998E-8</v>
      </c>
      <c r="V1929" s="68">
        <v>5.6079726000000002E-8</v>
      </c>
      <c r="W1929" s="68">
        <v>4.9844551562853797E-8</v>
      </c>
      <c r="X1929" s="68">
        <v>4.8418846009570707E-8</v>
      </c>
      <c r="Y1929" s="68">
        <v>4.4705619221375513E-8</v>
      </c>
      <c r="Z1929" s="68">
        <v>4.2482912225103402E-8</v>
      </c>
      <c r="AA1929" s="68">
        <v>4.0367122478133402E-8</v>
      </c>
      <c r="AB1929" s="68">
        <v>3.5555652950892599E-8</v>
      </c>
      <c r="AC1929" s="68">
        <v>2.8186814226180002E-8</v>
      </c>
      <c r="AD1929" s="68">
        <v>2.80853609112743E-8</v>
      </c>
      <c r="AE1929" s="68">
        <v>2.44221050958427E-8</v>
      </c>
      <c r="AF1929" s="68">
        <v>2.68371578412136E-8</v>
      </c>
      <c r="AG1929" s="68">
        <v>2.6375405330126899E-8</v>
      </c>
      <c r="AH1929" s="68" t="s">
        <v>486</v>
      </c>
    </row>
    <row r="1930" spans="1:34" s="68" customFormat="1" ht="14.5" x14ac:dyDescent="0.35">
      <c r="A1930" s="68" t="s">
        <v>832</v>
      </c>
      <c r="B1930" s="68" t="s">
        <v>93</v>
      </c>
      <c r="C1930" s="68" t="s">
        <v>45</v>
      </c>
      <c r="D1930" s="68" t="s">
        <v>57</v>
      </c>
      <c r="E1930" s="68" t="s">
        <v>94</v>
      </c>
      <c r="F1930" s="68" t="s">
        <v>95</v>
      </c>
      <c r="G1930" s="68" t="s">
        <v>14</v>
      </c>
      <c r="H1930" s="68" t="s">
        <v>1468</v>
      </c>
      <c r="I1930" s="68" t="s">
        <v>18</v>
      </c>
      <c r="J1930" s="68">
        <v>298</v>
      </c>
      <c r="K1930" s="68">
        <v>2.1410073604339899E-7</v>
      </c>
      <c r="L1930" s="68">
        <v>2.1684042920210301E-7</v>
      </c>
      <c r="M1930" s="68">
        <v>1.7081679240988901E-7</v>
      </c>
      <c r="N1930" s="68">
        <v>2.1762009196687101E-7</v>
      </c>
      <c r="O1930" s="68">
        <v>2.2680430302282599E-7</v>
      </c>
      <c r="P1930" s="68">
        <v>2.1850454456270601E-7</v>
      </c>
      <c r="Q1930" s="68">
        <v>1.1767307836665901E-7</v>
      </c>
      <c r="R1930" s="68">
        <v>1.09666151976685E-7</v>
      </c>
      <c r="S1930" s="68">
        <v>8.02211232E-8</v>
      </c>
      <c r="T1930" s="68">
        <v>6.1805736399999993E-8</v>
      </c>
      <c r="U1930" s="68">
        <v>5.8575148199999998E-8</v>
      </c>
      <c r="V1930" s="68">
        <v>5.6079726000000002E-8</v>
      </c>
      <c r="W1930" s="68">
        <v>4.9844551562853797E-8</v>
      </c>
      <c r="X1930" s="68">
        <v>4.8418846009570707E-8</v>
      </c>
      <c r="Y1930" s="68">
        <v>4.4705619221375513E-8</v>
      </c>
      <c r="Z1930" s="68">
        <v>4.2482912225103402E-8</v>
      </c>
      <c r="AA1930" s="68">
        <v>4.0367122478133402E-8</v>
      </c>
      <c r="AB1930" s="68">
        <v>3.5555652950892599E-8</v>
      </c>
      <c r="AC1930" s="68">
        <v>2.8186814226180002E-8</v>
      </c>
      <c r="AD1930" s="68">
        <v>2.80853609112743E-8</v>
      </c>
      <c r="AE1930" s="68">
        <v>2.44221050958427E-8</v>
      </c>
      <c r="AF1930" s="68">
        <v>2.68371578412136E-8</v>
      </c>
      <c r="AG1930" s="68">
        <v>2.6375405330126899E-8</v>
      </c>
      <c r="AH1930" s="68" t="s">
        <v>486</v>
      </c>
    </row>
    <row r="1931" spans="1:34" s="68" customFormat="1" ht="14.5" x14ac:dyDescent="0.35">
      <c r="A1931" s="68" t="s">
        <v>832</v>
      </c>
      <c r="B1931" s="68" t="s">
        <v>93</v>
      </c>
      <c r="C1931" s="68" t="s">
        <v>45</v>
      </c>
      <c r="D1931" s="68" t="s">
        <v>57</v>
      </c>
      <c r="E1931" s="68" t="s">
        <v>94</v>
      </c>
      <c r="F1931" s="68" t="s">
        <v>95</v>
      </c>
      <c r="G1931" s="68" t="s">
        <v>14</v>
      </c>
      <c r="H1931" s="68" t="s">
        <v>1469</v>
      </c>
      <c r="I1931" s="68" t="s">
        <v>18</v>
      </c>
      <c r="J1931" s="68">
        <v>298</v>
      </c>
      <c r="K1931" s="68">
        <v>3.211511040650985E-6</v>
      </c>
      <c r="L1931" s="68">
        <v>3.252606438031545E-6</v>
      </c>
      <c r="M1931" s="68">
        <v>2.5622518861483351E-6</v>
      </c>
      <c r="N1931" s="68">
        <v>3.264301379503065E-6</v>
      </c>
      <c r="O1931" s="68">
        <v>3.4020645453423898E-6</v>
      </c>
      <c r="P1931" s="68">
        <v>3.27756816844059E-6</v>
      </c>
      <c r="Q1931" s="68">
        <v>1.765096175499885E-6</v>
      </c>
      <c r="R1931" s="68">
        <v>1.644992279650275E-6</v>
      </c>
      <c r="S1931" s="68">
        <v>1.2033168479999999E-6</v>
      </c>
      <c r="T1931" s="68">
        <v>9.2708604599999998E-7</v>
      </c>
      <c r="U1931" s="68">
        <v>8.7862722300000001E-7</v>
      </c>
      <c r="V1931" s="68">
        <v>8.4119589000000001E-7</v>
      </c>
      <c r="W1931" s="68">
        <v>7.4766827344280697E-7</v>
      </c>
      <c r="X1931" s="68">
        <v>7.2628269014356058E-7</v>
      </c>
      <c r="Y1931" s="68">
        <v>6.7058428832063252E-7</v>
      </c>
      <c r="Z1931" s="68">
        <v>6.3724368337655101E-7</v>
      </c>
      <c r="AA1931" s="68">
        <v>6.0550683717200104E-7</v>
      </c>
      <c r="AB1931" s="68">
        <v>5.3333479426338897E-7</v>
      </c>
      <c r="AC1931" s="68">
        <v>4.2280221339270002E-7</v>
      </c>
      <c r="AD1931" s="68">
        <v>4.2128041366911451E-7</v>
      </c>
      <c r="AE1931" s="68">
        <v>3.6633157643764051E-7</v>
      </c>
      <c r="AF1931" s="68">
        <v>4.0255736761820398E-7</v>
      </c>
      <c r="AG1931" s="68">
        <v>3.9563107995190351E-7</v>
      </c>
      <c r="AH1931" s="68" t="s">
        <v>486</v>
      </c>
    </row>
    <row r="1932" spans="1:34" s="68" customFormat="1" ht="14.5" x14ac:dyDescent="0.35">
      <c r="A1932" s="68" t="s">
        <v>832</v>
      </c>
      <c r="B1932" s="68" t="s">
        <v>93</v>
      </c>
      <c r="C1932" s="68" t="s">
        <v>45</v>
      </c>
      <c r="D1932" s="68" t="s">
        <v>57</v>
      </c>
      <c r="E1932" s="68" t="s">
        <v>94</v>
      </c>
      <c r="F1932" s="68" t="s">
        <v>95</v>
      </c>
      <c r="G1932" s="68" t="s">
        <v>14</v>
      </c>
      <c r="H1932" s="68" t="s">
        <v>1470</v>
      </c>
      <c r="I1932" s="68" t="s">
        <v>18</v>
      </c>
      <c r="J1932" s="68">
        <v>298</v>
      </c>
      <c r="K1932" s="68">
        <v>1.7770361091602119E-5</v>
      </c>
      <c r="L1932" s="68">
        <v>1.799775562377455E-5</v>
      </c>
      <c r="M1932" s="68">
        <v>1.4177793770020791E-5</v>
      </c>
      <c r="N1932" s="68">
        <v>1.806246763325029E-5</v>
      </c>
      <c r="O1932" s="68">
        <v>1.8824757150894551E-5</v>
      </c>
      <c r="P1932" s="68">
        <v>1.8135877198704599E-5</v>
      </c>
      <c r="Q1932" s="68">
        <v>9.7668655044326965E-6</v>
      </c>
      <c r="R1932" s="68">
        <v>9.1022906140648549E-6</v>
      </c>
      <c r="S1932" s="68">
        <v>6.6583532255999997E-6</v>
      </c>
      <c r="T1932" s="68">
        <v>5.1298761211999996E-6</v>
      </c>
      <c r="U1932" s="68">
        <v>4.8617373005999998E-6</v>
      </c>
      <c r="V1932" s="68">
        <v>4.654617258E-6</v>
      </c>
      <c r="W1932" s="68">
        <v>4.1370977797168654E-6</v>
      </c>
      <c r="X1932" s="68">
        <v>4.0187642187943678E-6</v>
      </c>
      <c r="Y1932" s="68">
        <v>3.7105663953741661E-6</v>
      </c>
      <c r="Z1932" s="68">
        <v>3.5260817146835818E-6</v>
      </c>
      <c r="AA1932" s="68">
        <v>3.350471165685072E-6</v>
      </c>
      <c r="AB1932" s="68">
        <v>2.951119194924085E-6</v>
      </c>
      <c r="AC1932" s="68">
        <v>2.3395055807729401E-6</v>
      </c>
      <c r="AD1932" s="68">
        <v>2.331084955635767E-6</v>
      </c>
      <c r="AE1932" s="68">
        <v>2.0270347229549439E-6</v>
      </c>
      <c r="AF1932" s="68">
        <v>2.227484100820729E-6</v>
      </c>
      <c r="AG1932" s="68">
        <v>2.1891586424005321E-6</v>
      </c>
      <c r="AH1932" s="68" t="s">
        <v>486</v>
      </c>
    </row>
    <row r="1933" spans="1:34" s="68" customFormat="1" ht="14.5" x14ac:dyDescent="0.35">
      <c r="A1933" s="68" t="s">
        <v>832</v>
      </c>
      <c r="B1933" s="68" t="s">
        <v>307</v>
      </c>
      <c r="C1933" s="68" t="s">
        <v>45</v>
      </c>
      <c r="D1933" s="68" t="s">
        <v>298</v>
      </c>
      <c r="E1933" s="68" t="s">
        <v>308</v>
      </c>
      <c r="G1933" s="68" t="s">
        <v>309</v>
      </c>
      <c r="H1933" s="68" t="s">
        <v>314</v>
      </c>
      <c r="I1933" s="68" t="s">
        <v>16</v>
      </c>
      <c r="J1933" s="68">
        <v>25</v>
      </c>
      <c r="K1933" s="68">
        <v>4.8650912523000002E-4</v>
      </c>
      <c r="L1933" s="68">
        <v>4.4383222592999998E-4</v>
      </c>
      <c r="M1933" s="68">
        <v>4.0115532663E-4</v>
      </c>
      <c r="N1933" s="68">
        <v>3.840074173125E-4</v>
      </c>
      <c r="O1933" s="68">
        <v>3.0293918476875E-4</v>
      </c>
      <c r="P1933" s="68">
        <v>3.0293918476875E-4</v>
      </c>
      <c r="Q1933" s="68">
        <v>3.0293918476875E-4</v>
      </c>
      <c r="R1933" s="68">
        <v>2.94465651883586E-4</v>
      </c>
      <c r="S1933" s="68">
        <v>3.0726850631330701E-4</v>
      </c>
      <c r="T1933" s="68">
        <v>2.2618376159174E-4</v>
      </c>
      <c r="U1933" s="68">
        <v>2.3898661602146101E-4</v>
      </c>
      <c r="V1933" s="68">
        <v>2.3898661602146101E-4</v>
      </c>
      <c r="W1933" s="68">
        <v>2.3045137973498001E-4</v>
      </c>
      <c r="X1933" s="68">
        <v>2.3045137973498001E-4</v>
      </c>
      <c r="Y1933" s="68">
        <v>2.0484567087553801E-4</v>
      </c>
      <c r="Z1933" s="68">
        <v>1.71558249358263E-4</v>
      </c>
      <c r="AA1933" s="68">
        <v>2.3991643125E-4</v>
      </c>
      <c r="AB1933" s="68">
        <v>2.163952125E-4</v>
      </c>
      <c r="AC1933" s="68">
        <v>2.3333049000000001E-4</v>
      </c>
      <c r="AD1933" s="68">
        <v>2.4367982624999999E-4</v>
      </c>
      <c r="AE1933" s="68">
        <v>2.163952125E-4</v>
      </c>
      <c r="AF1933" s="68">
        <v>1.8769932562499999E-4</v>
      </c>
      <c r="AG1933" s="68">
        <v>1.72645745625E-4</v>
      </c>
      <c r="AH1933" s="68" t="s">
        <v>718</v>
      </c>
    </row>
    <row r="1934" spans="1:34" s="68" customFormat="1" ht="14.5" x14ac:dyDescent="0.35">
      <c r="A1934" s="68" t="s">
        <v>832</v>
      </c>
      <c r="B1934" s="68" t="s">
        <v>307</v>
      </c>
      <c r="C1934" s="68" t="s">
        <v>45</v>
      </c>
      <c r="D1934" s="68" t="s">
        <v>298</v>
      </c>
      <c r="E1934" s="68" t="s">
        <v>308</v>
      </c>
      <c r="G1934" s="68" t="s">
        <v>309</v>
      </c>
      <c r="H1934" s="68" t="s">
        <v>315</v>
      </c>
      <c r="I1934" s="68" t="s">
        <v>16</v>
      </c>
      <c r="J1934" s="68">
        <v>25</v>
      </c>
      <c r="K1934" s="68">
        <v>3.7724251554832498E-3</v>
      </c>
      <c r="L1934" s="68">
        <v>3.4877704448835001E-3</v>
      </c>
      <c r="M1934" s="68">
        <v>3.1720694374980001E-3</v>
      </c>
      <c r="N1934" s="68">
        <v>3.8177693388000001E-3</v>
      </c>
      <c r="O1934" s="68">
        <v>3.0876058097437501E-3</v>
      </c>
      <c r="P1934" s="68">
        <v>3.79748852083125E-3</v>
      </c>
      <c r="Q1934" s="68">
        <v>3.7419461206874998E-3</v>
      </c>
      <c r="R1934" s="68">
        <v>2.9674892851875002E-3</v>
      </c>
      <c r="S1934" s="68">
        <v>3.6110021738432799E-3</v>
      </c>
      <c r="T1934" s="68">
        <v>3.2206824944242302E-3</v>
      </c>
      <c r="U1934" s="68">
        <v>3.7908981154749699E-3</v>
      </c>
      <c r="V1934" s="68">
        <v>4.2695303480586597E-3</v>
      </c>
      <c r="W1934" s="68">
        <v>4.0689191161784799E-3</v>
      </c>
      <c r="X1934" s="68">
        <v>4.0558357749688996E-3</v>
      </c>
      <c r="Y1934" s="68">
        <v>3.78762728017257E-3</v>
      </c>
      <c r="Z1934" s="68">
        <v>4.0253079788132202E-3</v>
      </c>
      <c r="AA1934" s="68">
        <v>5.0476702499999996E-3</v>
      </c>
      <c r="AB1934" s="68">
        <v>4.66308585E-3</v>
      </c>
      <c r="AC1934" s="68">
        <v>4.2496576199999997E-3</v>
      </c>
      <c r="AD1934" s="68">
        <v>4.8938364900000001E-3</v>
      </c>
      <c r="AE1934" s="68">
        <v>5.1197798250000003E-3</v>
      </c>
      <c r="AF1934" s="68">
        <v>4.9707533699999999E-3</v>
      </c>
      <c r="AG1934" s="68">
        <v>4.1270713425000001E-3</v>
      </c>
      <c r="AH1934" s="68" t="s">
        <v>719</v>
      </c>
    </row>
    <row r="1935" spans="1:34" s="68" customFormat="1" ht="14.5" x14ac:dyDescent="0.35">
      <c r="A1935" s="68" t="s">
        <v>832</v>
      </c>
      <c r="B1935" s="68" t="s">
        <v>307</v>
      </c>
      <c r="C1935" s="68" t="s">
        <v>45</v>
      </c>
      <c r="D1935" s="68" t="s">
        <v>298</v>
      </c>
      <c r="E1935" s="68" t="s">
        <v>308</v>
      </c>
      <c r="G1935" s="68" t="s">
        <v>309</v>
      </c>
      <c r="H1935" s="68" t="s">
        <v>316</v>
      </c>
      <c r="I1935" s="68" t="s">
        <v>16</v>
      </c>
      <c r="J1935" s="68">
        <v>25</v>
      </c>
      <c r="K1935" s="68">
        <v>3.8885827991007198E-2</v>
      </c>
      <c r="L1935" s="68">
        <v>3.3297164107332002E-2</v>
      </c>
      <c r="M1935" s="68">
        <v>3.5881199383483699E-2</v>
      </c>
      <c r="N1935" s="68">
        <v>3.3151120835006702E-2</v>
      </c>
      <c r="O1935" s="68">
        <v>3.1814475230920597E-2</v>
      </c>
      <c r="P1935" s="68">
        <v>3.3122313259449698E-2</v>
      </c>
      <c r="Q1935" s="68">
        <v>2.9798269554864299E-2</v>
      </c>
      <c r="R1935" s="68">
        <v>3.0749026980191701E-2</v>
      </c>
      <c r="S1935" s="68">
        <v>3.2921926516907701E-2</v>
      </c>
      <c r="T1935" s="68">
        <v>3.0761360718565001E-2</v>
      </c>
      <c r="U1935" s="68">
        <v>3.2641225889764203E-2</v>
      </c>
      <c r="V1935" s="68">
        <v>3.3198151395693001E-2</v>
      </c>
      <c r="W1935" s="68">
        <v>3.0988708390848201E-2</v>
      </c>
      <c r="X1935" s="68">
        <v>3.3293464491410803E-2</v>
      </c>
      <c r="Y1935" s="68">
        <v>3.0367952610039099E-2</v>
      </c>
      <c r="Z1935" s="68">
        <v>3.19078897795146E-2</v>
      </c>
      <c r="AA1935" s="68">
        <v>2.9041757911173999E-2</v>
      </c>
      <c r="AB1935" s="68">
        <v>2.84527391457217E-2</v>
      </c>
      <c r="AC1935" s="68">
        <v>2.62428057622144E-2</v>
      </c>
      <c r="AD1935" s="68">
        <v>2.38246061915466E-2</v>
      </c>
      <c r="AE1935" s="68">
        <v>2.46088208990345E-2</v>
      </c>
      <c r="AF1935" s="68">
        <v>2.46088208990345E-2</v>
      </c>
      <c r="AG1935" s="68">
        <v>2.46088208990345E-2</v>
      </c>
      <c r="AH1935" s="68" t="s">
        <v>720</v>
      </c>
    </row>
    <row r="1936" spans="1:34" s="68" customFormat="1" ht="14.5" x14ac:dyDescent="0.35">
      <c r="A1936" s="68" t="s">
        <v>832</v>
      </c>
      <c r="B1936" s="68" t="s">
        <v>307</v>
      </c>
      <c r="C1936" s="68" t="s">
        <v>45</v>
      </c>
      <c r="D1936" s="68" t="s">
        <v>298</v>
      </c>
      <c r="E1936" s="68" t="s">
        <v>308</v>
      </c>
      <c r="G1936" s="68" t="s">
        <v>309</v>
      </c>
      <c r="H1936" s="68" t="s">
        <v>313</v>
      </c>
      <c r="I1936" s="68" t="s">
        <v>16</v>
      </c>
      <c r="J1936" s="68">
        <v>25</v>
      </c>
      <c r="K1936" s="68">
        <v>6.0272029401257601E-2</v>
      </c>
      <c r="L1936" s="68">
        <v>5.5608758303394699E-2</v>
      </c>
      <c r="M1936" s="68">
        <v>6.7845775905263694E-2</v>
      </c>
      <c r="N1936" s="68">
        <v>5.1189057641892501E-2</v>
      </c>
      <c r="O1936" s="68">
        <v>5.7415630429869698E-2</v>
      </c>
      <c r="P1936" s="68">
        <v>5.1648078729004801E-2</v>
      </c>
      <c r="Q1936" s="68">
        <v>5.2854178804998701E-2</v>
      </c>
      <c r="R1936" s="68">
        <v>5.7190872266017899E-2</v>
      </c>
      <c r="S1936" s="68">
        <v>5.6255584342763197E-2</v>
      </c>
      <c r="T1936" s="68">
        <v>5.9330104546637799E-2</v>
      </c>
      <c r="U1936" s="68">
        <v>5.7564791460898997E-2</v>
      </c>
      <c r="V1936" s="68">
        <v>5.62594793343765E-2</v>
      </c>
      <c r="W1936" s="68">
        <v>5.8066681952560699E-2</v>
      </c>
      <c r="X1936" s="68">
        <v>5.6277851936326201E-2</v>
      </c>
      <c r="Y1936" s="68">
        <v>6.03454480207882E-2</v>
      </c>
      <c r="Z1936" s="68">
        <v>6.0453895365896897E-2</v>
      </c>
      <c r="AA1936" s="68">
        <v>6.5128472594097694E-2</v>
      </c>
      <c r="AB1936" s="68">
        <v>5.9110115600348401E-2</v>
      </c>
      <c r="AC1936" s="68">
        <v>6.2671581803660906E-2</v>
      </c>
      <c r="AD1936" s="68">
        <v>5.8509917639145398E-2</v>
      </c>
      <c r="AE1936" s="68">
        <v>5.8509917639145398E-2</v>
      </c>
      <c r="AF1936" s="68">
        <v>5.8509917639145398E-2</v>
      </c>
      <c r="AG1936" s="68">
        <v>5.8509917639145398E-2</v>
      </c>
      <c r="AH1936" s="68" t="s">
        <v>717</v>
      </c>
    </row>
    <row r="1937" spans="1:34" s="68" customFormat="1" ht="14.5" x14ac:dyDescent="0.35">
      <c r="A1937" s="68" t="s">
        <v>832</v>
      </c>
      <c r="B1937" s="68" t="s">
        <v>93</v>
      </c>
      <c r="C1937" s="68" t="s">
        <v>45</v>
      </c>
      <c r="D1937" s="68" t="s">
        <v>57</v>
      </c>
      <c r="E1937" s="68" t="s">
        <v>94</v>
      </c>
      <c r="F1937" s="68" t="s">
        <v>97</v>
      </c>
      <c r="G1937" s="68" t="s">
        <v>14</v>
      </c>
      <c r="H1937" s="68" t="s">
        <v>1471</v>
      </c>
      <c r="I1937" s="68" t="s">
        <v>16</v>
      </c>
      <c r="J1937" s="68">
        <v>25</v>
      </c>
      <c r="K1937" s="68">
        <v>2.7183269657224671E-5</v>
      </c>
      <c r="L1937" s="68">
        <v>2.2857500507558309E-5</v>
      </c>
      <c r="M1937" s="68">
        <v>2.1873378180745629E-5</v>
      </c>
      <c r="N1937" s="68">
        <v>2.093774886835467E-5</v>
      </c>
      <c r="O1937" s="68">
        <v>2.061223927460973E-5</v>
      </c>
      <c r="P1937" s="68">
        <v>1.9609839047251641E-5</v>
      </c>
      <c r="Q1937" s="68">
        <v>1.9174619664718761E-5</v>
      </c>
      <c r="R1937" s="68">
        <v>1.703452841068462E-5</v>
      </c>
      <c r="S1937" s="68">
        <v>1.4972756425000001E-5</v>
      </c>
      <c r="T1937" s="68">
        <v>1.15024987E-5</v>
      </c>
      <c r="U1937" s="68">
        <v>1.1994735499999999E-5</v>
      </c>
      <c r="V1937" s="68">
        <v>1.1341595375E-5</v>
      </c>
      <c r="W1937" s="68">
        <v>9.3019283479693998E-6</v>
      </c>
      <c r="X1937" s="68">
        <v>9.3787396636523052E-6</v>
      </c>
      <c r="Y1937" s="68">
        <v>9.5513542980179179E-6</v>
      </c>
      <c r="Z1937" s="68">
        <v>9.2113971661430187E-6</v>
      </c>
      <c r="AA1937" s="68">
        <v>9.0629535454969168E-6</v>
      </c>
      <c r="AB1937" s="68">
        <v>1.0373166288855411E-5</v>
      </c>
      <c r="AC1937" s="68">
        <v>9.264301886384236E-6</v>
      </c>
      <c r="AD1937" s="68">
        <v>8.5108476109667996E-6</v>
      </c>
      <c r="AE1937" s="68">
        <v>7.4529694187099477E-6</v>
      </c>
      <c r="AF1937" s="68">
        <v>8.5997500800666297E-6</v>
      </c>
      <c r="AG1937" s="68">
        <v>7.8231792176597398E-6</v>
      </c>
      <c r="AH1937" s="68" t="s">
        <v>488</v>
      </c>
    </row>
    <row r="1938" spans="1:34" s="68" customFormat="1" ht="14.5" x14ac:dyDescent="0.35">
      <c r="A1938" s="68" t="s">
        <v>832</v>
      </c>
      <c r="B1938" s="68" t="s">
        <v>93</v>
      </c>
      <c r="C1938" s="68" t="s">
        <v>45</v>
      </c>
      <c r="D1938" s="68" t="s">
        <v>57</v>
      </c>
      <c r="E1938" s="68" t="s">
        <v>94</v>
      </c>
      <c r="F1938" s="68" t="s">
        <v>97</v>
      </c>
      <c r="G1938" s="68" t="s">
        <v>14</v>
      </c>
      <c r="H1938" s="68" t="s">
        <v>1472</v>
      </c>
      <c r="I1938" s="68" t="s">
        <v>16</v>
      </c>
      <c r="J1938" s="68">
        <v>25</v>
      </c>
      <c r="K1938" s="68">
        <v>2.199373635902723E-4</v>
      </c>
      <c r="L1938" s="68">
        <v>1.8493795865206269E-4</v>
      </c>
      <c r="M1938" s="68">
        <v>1.7697551437148741E-4</v>
      </c>
      <c r="N1938" s="68">
        <v>1.6940542266214229E-4</v>
      </c>
      <c r="O1938" s="68">
        <v>1.6677175413093331E-4</v>
      </c>
      <c r="P1938" s="68">
        <v>1.5866142501867229E-4</v>
      </c>
      <c r="Q1938" s="68">
        <v>1.551401045599972E-4</v>
      </c>
      <c r="R1938" s="68">
        <v>1.3782482077735739E-4</v>
      </c>
      <c r="S1938" s="68">
        <v>1.21143211075E-4</v>
      </c>
      <c r="T1938" s="68">
        <v>9.3065671300000008E-5</v>
      </c>
      <c r="U1938" s="68">
        <v>9.70483145E-5</v>
      </c>
      <c r="V1938" s="68">
        <v>9.1763817124999996E-5</v>
      </c>
      <c r="W1938" s="68">
        <v>7.5261056633570592E-5</v>
      </c>
      <c r="X1938" s="68">
        <v>7.5882530005914105E-5</v>
      </c>
      <c r="Y1938" s="68">
        <v>7.727913932032679E-5</v>
      </c>
      <c r="Z1938" s="68">
        <v>7.4528577071520779E-5</v>
      </c>
      <c r="AA1938" s="68">
        <v>7.3327533231747776E-5</v>
      </c>
      <c r="AB1938" s="68">
        <v>8.3928345428011986E-5</v>
      </c>
      <c r="AC1938" s="68">
        <v>7.4956624353472465E-5</v>
      </c>
      <c r="AD1938" s="68">
        <v>6.8860494306913192E-5</v>
      </c>
      <c r="AE1938" s="68">
        <v>6.0301298024107763E-5</v>
      </c>
      <c r="AF1938" s="68">
        <v>6.9579796102357274E-5</v>
      </c>
      <c r="AG1938" s="68">
        <v>6.3296631851974264E-5</v>
      </c>
      <c r="AH1938" s="68" t="s">
        <v>488</v>
      </c>
    </row>
    <row r="1939" spans="1:34" s="68" customFormat="1" ht="14.5" x14ac:dyDescent="0.35">
      <c r="A1939" s="68" t="s">
        <v>832</v>
      </c>
      <c r="B1939" s="68" t="s">
        <v>307</v>
      </c>
      <c r="C1939" s="68" t="s">
        <v>45</v>
      </c>
      <c r="D1939" s="68" t="s">
        <v>298</v>
      </c>
      <c r="E1939" s="68" t="s">
        <v>308</v>
      </c>
      <c r="G1939" s="68" t="s">
        <v>309</v>
      </c>
      <c r="H1939" s="68" t="s">
        <v>312</v>
      </c>
      <c r="I1939" s="68" t="s">
        <v>16</v>
      </c>
      <c r="J1939" s="68">
        <v>25</v>
      </c>
      <c r="K1939" s="68">
        <v>5.1521513392731302E-3</v>
      </c>
      <c r="L1939" s="68">
        <v>4.0662221341911404E-3</v>
      </c>
      <c r="M1939" s="68">
        <v>5.2628408862988004E-3</v>
      </c>
      <c r="N1939" s="68">
        <v>5.33252288526204E-3</v>
      </c>
      <c r="O1939" s="68">
        <v>5.2403329839788198E-3</v>
      </c>
      <c r="P1939" s="68">
        <v>4.3674580323640796E-3</v>
      </c>
      <c r="Q1939" s="68">
        <v>4.39058258954215E-3</v>
      </c>
      <c r="R1939" s="68">
        <v>4.23056065386993E-3</v>
      </c>
      <c r="S1939" s="68">
        <v>4.5336465166171203E-3</v>
      </c>
      <c r="T1939" s="68">
        <v>4.5151468708746704E-3</v>
      </c>
      <c r="U1939" s="68">
        <v>4.2435104058896498E-3</v>
      </c>
      <c r="V1939" s="68">
        <v>4.6964433991507001E-3</v>
      </c>
      <c r="W1939" s="68">
        <v>4.7793834775627002E-3</v>
      </c>
      <c r="X1939" s="68">
        <v>4.43035682788842E-3</v>
      </c>
      <c r="Y1939" s="68">
        <v>4.7966498135889896E-3</v>
      </c>
      <c r="Z1939" s="68">
        <v>4.2573851401964896E-3</v>
      </c>
      <c r="AA1939" s="68">
        <v>5.2245248737499998E-3</v>
      </c>
      <c r="AB1939" s="68">
        <v>6.0816841068749997E-3</v>
      </c>
      <c r="AC1939" s="68">
        <v>5.2534140628124996E-3</v>
      </c>
      <c r="AD1939" s="68">
        <v>5.7241379081250003E-3</v>
      </c>
      <c r="AE1939" s="68">
        <v>4.3711042415624998E-3</v>
      </c>
      <c r="AF1939" s="68">
        <v>3.7552547053125002E-3</v>
      </c>
      <c r="AG1939" s="68">
        <v>2.8770233578124999E-3</v>
      </c>
      <c r="AH1939" s="68" t="s">
        <v>716</v>
      </c>
    </row>
    <row r="1940" spans="1:34" s="68" customFormat="1" ht="14.5" x14ac:dyDescent="0.35">
      <c r="A1940" s="68" t="s">
        <v>832</v>
      </c>
      <c r="B1940" s="68" t="s">
        <v>93</v>
      </c>
      <c r="C1940" s="68" t="s">
        <v>45</v>
      </c>
      <c r="D1940" s="68" t="s">
        <v>57</v>
      </c>
      <c r="E1940" s="68" t="s">
        <v>94</v>
      </c>
      <c r="F1940" s="68" t="s">
        <v>97</v>
      </c>
      <c r="G1940" s="68" t="s">
        <v>14</v>
      </c>
      <c r="H1940" s="68" t="s">
        <v>1471</v>
      </c>
      <c r="I1940" s="68" t="s">
        <v>17</v>
      </c>
      <c r="J1940" s="68">
        <v>1</v>
      </c>
      <c r="K1940" s="68">
        <v>5.7650278289042012E-2</v>
      </c>
      <c r="L1940" s="68">
        <v>4.8476187076429748E-2</v>
      </c>
      <c r="M1940" s="68">
        <v>4.6389060445725362E-2</v>
      </c>
      <c r="N1940" s="68">
        <v>4.4404777800006581E-2</v>
      </c>
      <c r="O1940" s="68">
        <v>4.3714437053592251E-2</v>
      </c>
      <c r="P1940" s="68">
        <v>4.1588546651411207E-2</v>
      </c>
      <c r="Q1940" s="68">
        <v>4.0665533384935691E-2</v>
      </c>
      <c r="R1940" s="68">
        <v>3.6126827853379999E-2</v>
      </c>
      <c r="S1940" s="68">
        <v>3.1754221826140003E-2</v>
      </c>
      <c r="T1940" s="68">
        <v>2.4394499242959999E-2</v>
      </c>
      <c r="U1940" s="68">
        <v>2.5438435048400002E-2</v>
      </c>
      <c r="V1940" s="68">
        <v>2.4053255471300002E-2</v>
      </c>
      <c r="W1940" s="68">
        <v>1.9727529640373501E-2</v>
      </c>
      <c r="X1940" s="68">
        <v>1.9890431078673759E-2</v>
      </c>
      <c r="Y1940" s="68">
        <v>2.0256512195236349E-2</v>
      </c>
      <c r="Z1940" s="68">
        <v>1.953553110995607E-2</v>
      </c>
      <c r="AA1940" s="68">
        <v>1.9220711879289799E-2</v>
      </c>
      <c r="AB1940" s="68">
        <v>2.1999411065404519E-2</v>
      </c>
      <c r="AC1940" s="68">
        <v>1.9647731440643679E-2</v>
      </c>
      <c r="AD1940" s="68">
        <v>1.80498056133384E-2</v>
      </c>
      <c r="AE1940" s="68">
        <v>1.5806257543200079E-2</v>
      </c>
      <c r="AF1940" s="68">
        <v>1.8238349969805352E-2</v>
      </c>
      <c r="AG1940" s="68">
        <v>1.6591398484812801E-2</v>
      </c>
      <c r="AH1940" s="68" t="s">
        <v>488</v>
      </c>
    </row>
    <row r="1941" spans="1:34" s="68" customFormat="1" ht="14.5" x14ac:dyDescent="0.35">
      <c r="A1941" s="68" t="s">
        <v>832</v>
      </c>
      <c r="B1941" s="68" t="s">
        <v>93</v>
      </c>
      <c r="C1941" s="68" t="s">
        <v>45</v>
      </c>
      <c r="D1941" s="68" t="s">
        <v>57</v>
      </c>
      <c r="E1941" s="68" t="s">
        <v>94</v>
      </c>
      <c r="F1941" s="68" t="s">
        <v>97</v>
      </c>
      <c r="G1941" s="68" t="s">
        <v>14</v>
      </c>
      <c r="H1941" s="68" t="s">
        <v>1472</v>
      </c>
      <c r="I1941" s="68" t="s">
        <v>17</v>
      </c>
      <c r="J1941" s="68">
        <v>1</v>
      </c>
      <c r="K1941" s="68">
        <v>0.466443160702249</v>
      </c>
      <c r="L1941" s="68">
        <v>0.39221642270929519</v>
      </c>
      <c r="M1941" s="68">
        <v>0.37532967087905073</v>
      </c>
      <c r="N1941" s="68">
        <v>0.35927502038187142</v>
      </c>
      <c r="O1941" s="68">
        <v>0.35368953616088278</v>
      </c>
      <c r="P1941" s="68">
        <v>0.33648915017959979</v>
      </c>
      <c r="Q1941" s="68">
        <v>0.32902113375084341</v>
      </c>
      <c r="R1941" s="68">
        <v>0.29229887990462</v>
      </c>
      <c r="S1941" s="68">
        <v>0.25692052204785998</v>
      </c>
      <c r="T1941" s="68">
        <v>0.19737367569304001</v>
      </c>
      <c r="U1941" s="68">
        <v>0.2058200653916</v>
      </c>
      <c r="V1941" s="68">
        <v>0.19461270335870001</v>
      </c>
      <c r="W1941" s="68">
        <v>0.15961364890847651</v>
      </c>
      <c r="X1941" s="68">
        <v>0.16093166963654229</v>
      </c>
      <c r="Y1941" s="68">
        <v>0.16389359867054859</v>
      </c>
      <c r="Z1941" s="68">
        <v>0.1580602062532809</v>
      </c>
      <c r="AA1941" s="68">
        <v>0.1555130324778902</v>
      </c>
      <c r="AB1941" s="68">
        <v>0.17799523498372749</v>
      </c>
      <c r="AC1941" s="68">
        <v>0.1589680089288443</v>
      </c>
      <c r="AD1941" s="68">
        <v>0.14603933632610161</v>
      </c>
      <c r="AE1941" s="68">
        <v>0.1278869928495279</v>
      </c>
      <c r="AF1941" s="68">
        <v>0.14756483157387959</v>
      </c>
      <c r="AG1941" s="68">
        <v>0.13423949683166719</v>
      </c>
      <c r="AH1941" s="68" t="s">
        <v>488</v>
      </c>
    </row>
    <row r="1942" spans="1:34" s="68" customFormat="1" ht="14.5" x14ac:dyDescent="0.35">
      <c r="A1942" s="68" t="s">
        <v>832</v>
      </c>
      <c r="B1942" s="68" t="s">
        <v>307</v>
      </c>
      <c r="C1942" s="68" t="s">
        <v>45</v>
      </c>
      <c r="D1942" s="68" t="s">
        <v>298</v>
      </c>
      <c r="E1942" s="68" t="s">
        <v>308</v>
      </c>
      <c r="G1942" s="68" t="s">
        <v>309</v>
      </c>
      <c r="H1942" s="68" t="s">
        <v>255</v>
      </c>
      <c r="I1942" s="68" t="s">
        <v>16</v>
      </c>
      <c r="J1942" s="68">
        <v>25</v>
      </c>
      <c r="K1942" s="68">
        <v>4.4345402775506103E-2</v>
      </c>
      <c r="L1942" s="68">
        <v>4.5093602059202299E-2</v>
      </c>
      <c r="M1942" s="68">
        <v>4.6091046760914703E-2</v>
      </c>
      <c r="N1942" s="68">
        <v>4.6183870244646999E-2</v>
      </c>
      <c r="O1942" s="68">
        <v>4.7118206245529697E-2</v>
      </c>
      <c r="P1942" s="68">
        <v>4.8312494350319798E-2</v>
      </c>
      <c r="Q1942" s="68">
        <v>4.8242715727864302E-2</v>
      </c>
      <c r="R1942" s="68">
        <v>4.8877122078252198E-2</v>
      </c>
      <c r="S1942" s="68">
        <v>3.6608958269156402E-2</v>
      </c>
      <c r="T1942" s="68">
        <v>3.5624261935649902E-2</v>
      </c>
      <c r="U1942" s="68">
        <v>3.5543590646043503E-2</v>
      </c>
      <c r="V1942" s="68">
        <v>3.56029718973754E-2</v>
      </c>
      <c r="W1942" s="68">
        <v>3.6242089868648998E-2</v>
      </c>
      <c r="X1942" s="68">
        <v>3.71958130440634E-2</v>
      </c>
      <c r="Y1942" s="68">
        <v>3.5604029986626998E-2</v>
      </c>
      <c r="Z1942" s="68">
        <v>3.7909734719093702E-2</v>
      </c>
      <c r="AA1942" s="68">
        <v>3.6510927903161697E-2</v>
      </c>
      <c r="AB1942" s="68">
        <v>3.6692519104318998E-2</v>
      </c>
      <c r="AC1942" s="68">
        <v>3.6782604951453003E-2</v>
      </c>
      <c r="AD1942" s="68">
        <v>3.66999633329309E-2</v>
      </c>
      <c r="AE1942" s="68">
        <v>3.6919150002191703E-2</v>
      </c>
      <c r="AF1942" s="68">
        <v>3.6919150002191703E-2</v>
      </c>
      <c r="AG1942" s="68">
        <v>3.6919150002191703E-2</v>
      </c>
      <c r="AH1942" s="68" t="s">
        <v>714</v>
      </c>
    </row>
    <row r="1943" spans="1:34" s="68" customFormat="1" ht="14.5" x14ac:dyDescent="0.35">
      <c r="A1943" s="68" t="s">
        <v>832</v>
      </c>
      <c r="B1943" s="68" t="s">
        <v>93</v>
      </c>
      <c r="C1943" s="68" t="s">
        <v>45</v>
      </c>
      <c r="D1943" s="68" t="s">
        <v>57</v>
      </c>
      <c r="E1943" s="68" t="s">
        <v>94</v>
      </c>
      <c r="F1943" s="68" t="s">
        <v>97</v>
      </c>
      <c r="G1943" s="68" t="s">
        <v>14</v>
      </c>
      <c r="H1943" s="68" t="s">
        <v>1471</v>
      </c>
      <c r="I1943" s="68" t="s">
        <v>18</v>
      </c>
      <c r="J1943" s="68">
        <v>298</v>
      </c>
      <c r="K1943" s="68">
        <v>3.2402457431411758E-5</v>
      </c>
      <c r="L1943" s="68">
        <v>2.7246140605009589E-5</v>
      </c>
      <c r="M1943" s="68">
        <v>2.6073066791448819E-5</v>
      </c>
      <c r="N1943" s="68">
        <v>2.495779665107883E-5</v>
      </c>
      <c r="O1943" s="68">
        <v>2.4569789215334769E-5</v>
      </c>
      <c r="P1943" s="68">
        <v>2.337492814432391E-5</v>
      </c>
      <c r="Q1943" s="68">
        <v>2.2856146640344821E-5</v>
      </c>
      <c r="R1943" s="68">
        <v>2.0305157865536171E-5</v>
      </c>
      <c r="S1943" s="68">
        <v>1.7847525658599999E-5</v>
      </c>
      <c r="T1943" s="68">
        <v>1.37109784504E-5</v>
      </c>
      <c r="U1943" s="68">
        <v>1.4297724716000001E-5</v>
      </c>
      <c r="V1943" s="68">
        <v>1.3519181686999999E-5</v>
      </c>
      <c r="W1943" s="68">
        <v>1.108789859077956E-5</v>
      </c>
      <c r="X1943" s="68">
        <v>1.117945767907353E-5</v>
      </c>
      <c r="Y1943" s="68">
        <v>1.138521432323737E-5</v>
      </c>
      <c r="Z1943" s="68">
        <v>1.0979985422042471E-5</v>
      </c>
      <c r="AA1943" s="68">
        <v>1.0803040626232319E-5</v>
      </c>
      <c r="AB1943" s="68">
        <v>1.2364814216315659E-5</v>
      </c>
      <c r="AC1943" s="68">
        <v>1.104304784856999E-5</v>
      </c>
      <c r="AD1943" s="68">
        <v>1.014493035227243E-5</v>
      </c>
      <c r="AE1943" s="68">
        <v>8.8839395471022565E-6</v>
      </c>
      <c r="AF1943" s="68">
        <v>1.025090209543942E-5</v>
      </c>
      <c r="AG1943" s="68">
        <v>9.3252296274504073E-6</v>
      </c>
      <c r="AH1943" s="68" t="s">
        <v>488</v>
      </c>
    </row>
    <row r="1944" spans="1:34" s="68" customFormat="1" ht="14.5" x14ac:dyDescent="0.35">
      <c r="A1944" s="68" t="s">
        <v>832</v>
      </c>
      <c r="B1944" s="68" t="s">
        <v>93</v>
      </c>
      <c r="C1944" s="68" t="s">
        <v>45</v>
      </c>
      <c r="D1944" s="68" t="s">
        <v>57</v>
      </c>
      <c r="E1944" s="68" t="s">
        <v>94</v>
      </c>
      <c r="F1944" s="68" t="s">
        <v>97</v>
      </c>
      <c r="G1944" s="68" t="s">
        <v>14</v>
      </c>
      <c r="H1944" s="68" t="s">
        <v>1472</v>
      </c>
      <c r="I1944" s="68" t="s">
        <v>18</v>
      </c>
      <c r="J1944" s="68">
        <v>298</v>
      </c>
      <c r="K1944" s="68">
        <v>2.6216533739960421E-4</v>
      </c>
      <c r="L1944" s="68">
        <v>2.2044604671325941E-4</v>
      </c>
      <c r="M1944" s="68">
        <v>2.1095481313081321E-4</v>
      </c>
      <c r="N1944" s="68">
        <v>2.0193126381327421E-4</v>
      </c>
      <c r="O1944" s="68">
        <v>1.9879193092407221E-4</v>
      </c>
      <c r="P1944" s="68">
        <v>1.891244186222571E-4</v>
      </c>
      <c r="Q1944" s="68">
        <v>1.8492700463551719E-4</v>
      </c>
      <c r="R1944" s="68">
        <v>1.642871863666108E-4</v>
      </c>
      <c r="S1944" s="68">
        <v>1.4440270760139999E-4</v>
      </c>
      <c r="T1944" s="68">
        <v>1.109342801896E-4</v>
      </c>
      <c r="U1944" s="68">
        <v>1.1568159088400001E-4</v>
      </c>
      <c r="V1944" s="68">
        <v>1.09382470013E-4</v>
      </c>
      <c r="W1944" s="68">
        <v>8.9711179507216446E-5</v>
      </c>
      <c r="X1944" s="68">
        <v>9.0451975767049482E-5</v>
      </c>
      <c r="Y1944" s="68">
        <v>9.2116734069829631E-5</v>
      </c>
      <c r="Z1944" s="68">
        <v>8.8838063869252733E-5</v>
      </c>
      <c r="AA1944" s="68">
        <v>8.7406419612243277E-5</v>
      </c>
      <c r="AB1944" s="68">
        <v>1.000425877501903E-4</v>
      </c>
      <c r="AC1944" s="68">
        <v>8.9348296229339004E-5</v>
      </c>
      <c r="AD1944" s="68">
        <v>8.2081709213840571E-5</v>
      </c>
      <c r="AE1944" s="68">
        <v>7.1879147244736444E-5</v>
      </c>
      <c r="AF1944" s="68">
        <v>8.2939116954009872E-5</v>
      </c>
      <c r="AG1944" s="68">
        <v>7.5449585167553291E-5</v>
      </c>
      <c r="AH1944" s="68" t="s">
        <v>488</v>
      </c>
    </row>
    <row r="1945" spans="1:34" s="68" customFormat="1" ht="14.5" x14ac:dyDescent="0.35">
      <c r="A1945" s="68" t="s">
        <v>832</v>
      </c>
      <c r="B1945" s="68" t="s">
        <v>307</v>
      </c>
      <c r="C1945" s="68" t="s">
        <v>45</v>
      </c>
      <c r="D1945" s="68" t="s">
        <v>298</v>
      </c>
      <c r="E1945" s="68" t="s">
        <v>308</v>
      </c>
      <c r="G1945" s="68" t="s">
        <v>309</v>
      </c>
      <c r="H1945" s="68" t="s">
        <v>310</v>
      </c>
      <c r="I1945" s="68" t="s">
        <v>16</v>
      </c>
      <c r="J1945" s="68">
        <v>25</v>
      </c>
      <c r="K1945" s="68">
        <v>6.43471467879356E-2</v>
      </c>
      <c r="L1945" s="68">
        <v>6.2113553562295698E-2</v>
      </c>
      <c r="M1945" s="68">
        <v>6.0040653706090803E-2</v>
      </c>
      <c r="N1945" s="68">
        <v>5.7583205000999997E-2</v>
      </c>
      <c r="O1945" s="68">
        <v>5.4312168046499999E-2</v>
      </c>
      <c r="P1945" s="68">
        <v>5.4312168046499999E-2</v>
      </c>
      <c r="Q1945" s="68">
        <v>5.4765579109500001E-2</v>
      </c>
      <c r="R1945" s="68">
        <v>5.98178738115E-2</v>
      </c>
      <c r="S1945" s="68">
        <v>5.0328627993000002E-2</v>
      </c>
      <c r="T1945" s="68">
        <v>4.2491093904E-2</v>
      </c>
      <c r="U1945" s="68">
        <v>4.2491093904E-2</v>
      </c>
      <c r="V1945" s="68">
        <v>4.2685412930999998E-2</v>
      </c>
      <c r="W1945" s="68">
        <v>4.2264388372500003E-2</v>
      </c>
      <c r="X1945" s="68">
        <v>4.2199615363499997E-2</v>
      </c>
      <c r="Y1945" s="68">
        <v>4.0515517129500002E-2</v>
      </c>
      <c r="Z1945" s="68">
        <v>4.2750173687759997E-2</v>
      </c>
      <c r="AA1945" s="68">
        <v>4.2083021496852002E-2</v>
      </c>
      <c r="AB1945" s="68">
        <v>4.19625432100224E-2</v>
      </c>
      <c r="AC1945" s="68">
        <v>4.1902174177526903E-2</v>
      </c>
      <c r="AD1945" s="68">
        <v>4.1842685940332303E-2</v>
      </c>
      <c r="AE1945" s="68">
        <v>4.2108119702498698E-2</v>
      </c>
      <c r="AF1945" s="68">
        <v>4.2108119702498698E-2</v>
      </c>
      <c r="AG1945" s="68">
        <v>4.2108119702498698E-2</v>
      </c>
      <c r="AH1945" s="68" t="s">
        <v>713</v>
      </c>
    </row>
    <row r="1946" spans="1:34" s="68" customFormat="1" ht="14.5" x14ac:dyDescent="0.35">
      <c r="A1946" s="68" t="s">
        <v>832</v>
      </c>
      <c r="B1946" s="68" t="s">
        <v>307</v>
      </c>
      <c r="C1946" s="68" t="s">
        <v>45</v>
      </c>
      <c r="D1946" s="68" t="s">
        <v>298</v>
      </c>
      <c r="E1946" s="68" t="s">
        <v>308</v>
      </c>
      <c r="G1946" s="68" t="s">
        <v>309</v>
      </c>
      <c r="H1946" s="68" t="s">
        <v>311</v>
      </c>
      <c r="I1946" s="68" t="s">
        <v>16</v>
      </c>
      <c r="J1946" s="68">
        <v>25</v>
      </c>
      <c r="K1946" s="68">
        <v>3.6076915088670301E-2</v>
      </c>
      <c r="L1946" s="68">
        <v>3.80112260903527E-2</v>
      </c>
      <c r="M1946" s="68">
        <v>4.5436159466602399E-2</v>
      </c>
      <c r="N1946" s="68">
        <v>4.7948077225731599E-2</v>
      </c>
      <c r="O1946" s="68">
        <v>4.7985017192777597E-2</v>
      </c>
      <c r="P1946" s="68">
        <v>4.9335005079368499E-2</v>
      </c>
      <c r="Q1946" s="68">
        <v>5.3986082748344398E-2</v>
      </c>
      <c r="R1946" s="68">
        <v>5.6162182625237103E-2</v>
      </c>
      <c r="S1946" s="68">
        <v>5.5819648385355899E-2</v>
      </c>
      <c r="T1946" s="68">
        <v>5.7216650775459801E-2</v>
      </c>
      <c r="U1946" s="68">
        <v>5.78916447187552E-2</v>
      </c>
      <c r="V1946" s="68">
        <v>5.8214029885702297E-2</v>
      </c>
      <c r="W1946" s="68">
        <v>5.7995748262248598E-2</v>
      </c>
      <c r="X1946" s="68">
        <v>5.8136791772787903E-2</v>
      </c>
      <c r="Y1946" s="68">
        <v>4.8693592924296702E-2</v>
      </c>
      <c r="Z1946" s="68">
        <v>4.4526093005741403E-2</v>
      </c>
      <c r="AA1946" s="68">
        <v>4.5745111918260001E-2</v>
      </c>
      <c r="AB1946" s="68">
        <v>5.29758658935E-2</v>
      </c>
      <c r="AC1946" s="68">
        <v>5.3612568355499997E-2</v>
      </c>
      <c r="AD1946" s="68">
        <v>5.8950504112500003E-2</v>
      </c>
      <c r="AE1946" s="68">
        <v>6.5013984535500002E-2</v>
      </c>
      <c r="AF1946" s="68">
        <v>5.8778204510377401E-2</v>
      </c>
      <c r="AG1946" s="68">
        <v>5.8727831827542702E-2</v>
      </c>
      <c r="AH1946" s="68" t="s">
        <v>715</v>
      </c>
    </row>
    <row r="1947" spans="1:34" s="68" customFormat="1" ht="14.5" x14ac:dyDescent="0.35">
      <c r="A1947" s="68" t="s">
        <v>832</v>
      </c>
      <c r="B1947" s="68" t="s">
        <v>307</v>
      </c>
      <c r="C1947" s="68" t="s">
        <v>45</v>
      </c>
      <c r="D1947" s="68" t="s">
        <v>298</v>
      </c>
      <c r="E1947" s="68" t="s">
        <v>308</v>
      </c>
      <c r="G1947" s="68" t="s">
        <v>309</v>
      </c>
      <c r="H1947" s="68" t="s">
        <v>317</v>
      </c>
      <c r="I1947" s="68" t="s">
        <v>16</v>
      </c>
      <c r="J1947" s="68">
        <v>25</v>
      </c>
      <c r="K1947" s="68">
        <v>5.8315563358263796E-3</v>
      </c>
      <c r="L1947" s="68">
        <v>5.2889665269498804E-3</v>
      </c>
      <c r="M1947" s="68">
        <v>5.4588511690968804E-3</v>
      </c>
      <c r="N1947" s="68">
        <v>5.0428076187971401E-3</v>
      </c>
      <c r="O1947" s="68">
        <v>4.87985680540184E-3</v>
      </c>
      <c r="P1947" s="68">
        <v>6.5977744232182597E-3</v>
      </c>
      <c r="Q1947" s="68">
        <v>5.5056572696114596E-3</v>
      </c>
      <c r="R1947" s="68">
        <v>5.6998114302526702E-3</v>
      </c>
      <c r="S1947" s="68">
        <v>5.2265606636897203E-3</v>
      </c>
      <c r="T1947" s="68">
        <v>6.41922193620001E-3</v>
      </c>
      <c r="U1947" s="68">
        <v>6.2216007369759203E-3</v>
      </c>
      <c r="V1947" s="68">
        <v>5.8020890684475903E-3</v>
      </c>
      <c r="W1947" s="68">
        <v>6.9652805130034096E-3</v>
      </c>
      <c r="X1947" s="68">
        <v>7.35878939216015E-3</v>
      </c>
      <c r="Y1947" s="68">
        <v>6.7520576401563703E-3</v>
      </c>
      <c r="Z1947" s="68">
        <v>6.42268897478289E-3</v>
      </c>
      <c r="AA1947" s="68">
        <v>7.7046575759999996E-3</v>
      </c>
      <c r="AB1947" s="68">
        <v>7.6740835380000004E-3</v>
      </c>
      <c r="AC1947" s="68">
        <v>8.1881095518749995E-3</v>
      </c>
      <c r="AD1947" s="68">
        <v>7.6435095000000003E-3</v>
      </c>
      <c r="AE1947" s="68">
        <v>6.5256462356249999E-3</v>
      </c>
      <c r="AF1947" s="68">
        <v>6.9460392581249999E-3</v>
      </c>
      <c r="AG1947" s="68">
        <v>6.4969830749999997E-3</v>
      </c>
      <c r="AH1947" s="68" t="s">
        <v>721</v>
      </c>
    </row>
    <row r="1948" spans="1:34" s="68" customFormat="1" ht="14.5" x14ac:dyDescent="0.35">
      <c r="A1948" s="68" t="s">
        <v>832</v>
      </c>
      <c r="B1948" s="68" t="s">
        <v>307</v>
      </c>
      <c r="C1948" s="68" t="s">
        <v>45</v>
      </c>
      <c r="D1948" s="68" t="s">
        <v>298</v>
      </c>
      <c r="E1948" s="68" t="s">
        <v>308</v>
      </c>
      <c r="G1948" s="68" t="s">
        <v>346</v>
      </c>
      <c r="H1948" s="68" t="s">
        <v>49</v>
      </c>
      <c r="I1948" s="68" t="s">
        <v>16</v>
      </c>
      <c r="J1948" s="68">
        <v>25</v>
      </c>
      <c r="K1948" s="68">
        <v>6.6795195678950897E-2</v>
      </c>
      <c r="L1948" s="68">
        <v>6.6798772893091704E-2</v>
      </c>
      <c r="M1948" s="68">
        <v>6.8824705764105598E-2</v>
      </c>
      <c r="N1948" s="68">
        <v>6.9364753311413896E-2</v>
      </c>
      <c r="O1948" s="68">
        <v>7.0763777168506098E-2</v>
      </c>
      <c r="P1948" s="68">
        <v>7.1930648770900302E-2</v>
      </c>
      <c r="Q1948" s="68">
        <v>7.17649097324837E-2</v>
      </c>
      <c r="R1948" s="68">
        <v>6.9754405833210506E-2</v>
      </c>
      <c r="S1948" s="68">
        <v>7.1101229192954099E-2</v>
      </c>
      <c r="T1948" s="68">
        <v>6.7876540562757895E-2</v>
      </c>
      <c r="U1948" s="68">
        <v>6.8794243549938405E-2</v>
      </c>
      <c r="V1948" s="68">
        <v>6.8765223400221703E-2</v>
      </c>
      <c r="W1948" s="68">
        <v>6.9150153999352704E-2</v>
      </c>
      <c r="X1948" s="68">
        <v>6.8115947854885103E-2</v>
      </c>
      <c r="Y1948" s="68">
        <v>7.1650738471664699E-2</v>
      </c>
      <c r="Z1948" s="68">
        <v>6.9015125344334294E-2</v>
      </c>
      <c r="AA1948" s="68">
        <v>7.2230716671818906E-2</v>
      </c>
      <c r="AB1948" s="68">
        <v>7.4931010031249995E-2</v>
      </c>
      <c r="AC1948" s="68">
        <v>7.5817882406249995E-2</v>
      </c>
      <c r="AD1948" s="68">
        <v>7.1365680281249996E-2</v>
      </c>
      <c r="AE1948" s="68">
        <v>5.7046877437499997E-2</v>
      </c>
      <c r="AF1948" s="68">
        <v>6.2791381128314894E-2</v>
      </c>
      <c r="AG1948" s="68">
        <v>6.2076430427922297E-2</v>
      </c>
      <c r="AH1948" s="68" t="s">
        <v>722</v>
      </c>
    </row>
    <row r="1949" spans="1:34" s="68" customFormat="1" ht="14.5" x14ac:dyDescent="0.35">
      <c r="A1949" s="68" t="s">
        <v>832</v>
      </c>
      <c r="B1949" s="68" t="s">
        <v>157</v>
      </c>
      <c r="C1949" s="68" t="s">
        <v>158</v>
      </c>
      <c r="D1949" s="68" t="s">
        <v>159</v>
      </c>
      <c r="E1949" s="68" t="s">
        <v>12</v>
      </c>
      <c r="G1949" s="68" t="s">
        <v>14</v>
      </c>
      <c r="H1949" s="68" t="s">
        <v>908</v>
      </c>
      <c r="I1949" s="68" t="s">
        <v>16</v>
      </c>
      <c r="J1949" s="68">
        <v>25</v>
      </c>
      <c r="K1949" s="68">
        <v>4.2462810354288899E-9</v>
      </c>
      <c r="L1949" s="68">
        <v>6.5592947605145598E-9</v>
      </c>
      <c r="M1949" s="68">
        <v>6.5163183102918597E-9</v>
      </c>
      <c r="N1949" s="68">
        <v>1.50612061993786E-9</v>
      </c>
      <c r="O1949" s="68">
        <v>2.2602513759974499E-9</v>
      </c>
      <c r="P1949" s="68">
        <v>4.89498582136608E-9</v>
      </c>
      <c r="Q1949" s="68">
        <v>3.6637856681035699E-8</v>
      </c>
      <c r="R1949" s="68">
        <v>1.8770584437425201E-8</v>
      </c>
      <c r="S1949" s="68">
        <v>1.9291349452859699E-8</v>
      </c>
      <c r="T1949" s="68">
        <v>3.2136652331043299E-8</v>
      </c>
      <c r="U1949" s="68">
        <v>1.03028051014646E-8</v>
      </c>
      <c r="V1949" s="68">
        <v>1.75448745461727E-8</v>
      </c>
      <c r="W1949" s="68">
        <v>1.5652889718434601E-8</v>
      </c>
      <c r="X1949" s="68">
        <v>6.5442286008848996E-8</v>
      </c>
      <c r="Y1949" s="68">
        <v>5.9951613406613394E-8</v>
      </c>
      <c r="Z1949" s="68">
        <v>9.8297453396771195E-8</v>
      </c>
      <c r="AA1949" s="68">
        <v>1.18448059700638E-7</v>
      </c>
      <c r="AB1949" s="68">
        <v>9.1993397006585303E-8</v>
      </c>
      <c r="AC1949" s="68">
        <v>1.40441112914973E-7</v>
      </c>
      <c r="AD1949" s="68">
        <v>1.52125733222138E-7</v>
      </c>
      <c r="AE1949" s="68">
        <v>1.9947296393008699E-7</v>
      </c>
      <c r="AF1949" s="68">
        <v>2.2342453924186099E-7</v>
      </c>
      <c r="AG1949" s="68">
        <v>2.20716110940279E-7</v>
      </c>
      <c r="AH1949" s="68" t="s">
        <v>1137</v>
      </c>
    </row>
    <row r="1950" spans="1:34" s="68" customFormat="1" ht="14.5" x14ac:dyDescent="0.35">
      <c r="A1950" s="68" t="s">
        <v>832</v>
      </c>
      <c r="B1950" s="68" t="s">
        <v>157</v>
      </c>
      <c r="C1950" s="68" t="s">
        <v>158</v>
      </c>
      <c r="D1950" s="68" t="s">
        <v>159</v>
      </c>
      <c r="E1950" s="68" t="s">
        <v>12</v>
      </c>
      <c r="G1950" s="68" t="s">
        <v>14</v>
      </c>
      <c r="H1950" s="68" t="s">
        <v>908</v>
      </c>
      <c r="I1950" s="68" t="s">
        <v>18</v>
      </c>
      <c r="J1950" s="68">
        <v>298</v>
      </c>
      <c r="K1950" s="68">
        <v>2.53078349711562E-8</v>
      </c>
      <c r="L1950" s="68">
        <v>3.9093396772666801E-8</v>
      </c>
      <c r="M1950" s="68">
        <v>3.8837257129339501E-8</v>
      </c>
      <c r="N1950" s="68">
        <v>8.9764788948296208E-9</v>
      </c>
      <c r="O1950" s="68">
        <v>1.3471098200944799E-8</v>
      </c>
      <c r="P1950" s="68">
        <v>2.91741154953419E-8</v>
      </c>
      <c r="Q1950" s="68">
        <v>2.1836162581897299E-7</v>
      </c>
      <c r="R1950" s="68">
        <v>1.1187268324705399E-7</v>
      </c>
      <c r="S1950" s="68">
        <v>1.14976442739044E-7</v>
      </c>
      <c r="T1950" s="68">
        <v>1.91534447893018E-7</v>
      </c>
      <c r="U1950" s="68">
        <v>6.1404718404729107E-8</v>
      </c>
      <c r="V1950" s="68">
        <v>1.0456745229518899E-7</v>
      </c>
      <c r="W1950" s="68">
        <v>9.3291222721870193E-8</v>
      </c>
      <c r="X1950" s="68">
        <v>3.9003602461273997E-7</v>
      </c>
      <c r="Y1950" s="68">
        <v>3.5731161590341601E-7</v>
      </c>
      <c r="Z1950" s="68">
        <v>5.8585282224475603E-7</v>
      </c>
      <c r="AA1950" s="68">
        <v>7.0595043581580102E-7</v>
      </c>
      <c r="AB1950" s="68">
        <v>5.4828064615924801E-7</v>
      </c>
      <c r="AC1950" s="68">
        <v>8.3702903297323795E-7</v>
      </c>
      <c r="AD1950" s="68">
        <v>9.0666937000394399E-7</v>
      </c>
      <c r="AE1950" s="68">
        <v>1.18885886502332E-6</v>
      </c>
      <c r="AF1950" s="68">
        <v>1.3316102538814899E-6</v>
      </c>
      <c r="AG1950" s="68">
        <v>1.3154680212040601E-6</v>
      </c>
      <c r="AH1950" s="68" t="s">
        <v>1137</v>
      </c>
    </row>
    <row r="1951" spans="1:34" s="68" customFormat="1" ht="14.5" x14ac:dyDescent="0.35">
      <c r="A1951" s="68" t="s">
        <v>832</v>
      </c>
      <c r="B1951" s="68" t="s">
        <v>157</v>
      </c>
      <c r="C1951" s="68" t="s">
        <v>158</v>
      </c>
      <c r="D1951" s="68" t="s">
        <v>159</v>
      </c>
      <c r="E1951" s="68" t="s">
        <v>12</v>
      </c>
      <c r="G1951" s="68" t="s">
        <v>14</v>
      </c>
      <c r="H1951" s="68" t="s">
        <v>15</v>
      </c>
      <c r="I1951" s="68" t="s">
        <v>16</v>
      </c>
      <c r="J1951" s="68">
        <v>25</v>
      </c>
      <c r="K1951" s="68">
        <v>5.1150000000000002E-4</v>
      </c>
      <c r="N1951" s="68">
        <v>8.2500000000000006E-6</v>
      </c>
      <c r="O1951" s="68">
        <v>1.5674999999999999E-4</v>
      </c>
      <c r="P1951" s="68">
        <v>2.9700000000000001E-4</v>
      </c>
      <c r="Q1951" s="68">
        <v>2.4749999999999999E-5</v>
      </c>
      <c r="AH1951" s="68" t="s">
        <v>556</v>
      </c>
    </row>
    <row r="1952" spans="1:34" s="68" customFormat="1" ht="14.5" x14ac:dyDescent="0.35">
      <c r="A1952" s="68" t="s">
        <v>832</v>
      </c>
      <c r="B1952" s="68" t="s">
        <v>157</v>
      </c>
      <c r="C1952" s="68" t="s">
        <v>158</v>
      </c>
      <c r="D1952" s="68" t="s">
        <v>159</v>
      </c>
      <c r="E1952" s="68" t="s">
        <v>12</v>
      </c>
      <c r="G1952" s="68" t="s">
        <v>14</v>
      </c>
      <c r="H1952" s="68" t="s">
        <v>15</v>
      </c>
      <c r="I1952" s="68" t="s">
        <v>17</v>
      </c>
      <c r="J1952" s="68">
        <v>1</v>
      </c>
      <c r="K1952" s="68">
        <v>5.7907999999999996E-3</v>
      </c>
      <c r="N1952" s="68">
        <v>9.3399999999999993E-5</v>
      </c>
      <c r="O1952" s="68">
        <v>1.7746000000000001E-3</v>
      </c>
      <c r="P1952" s="68">
        <v>3.3624000000000002E-3</v>
      </c>
      <c r="Q1952" s="68">
        <v>2.8019999999999998E-4</v>
      </c>
      <c r="AH1952" s="68" t="s">
        <v>556</v>
      </c>
    </row>
    <row r="1953" spans="1:34" s="68" customFormat="1" ht="14.5" x14ac:dyDescent="0.35">
      <c r="A1953" s="68" t="s">
        <v>832</v>
      </c>
      <c r="B1953" s="68" t="s">
        <v>157</v>
      </c>
      <c r="C1953" s="68" t="s">
        <v>158</v>
      </c>
      <c r="D1953" s="68" t="s">
        <v>159</v>
      </c>
      <c r="E1953" s="68" t="s">
        <v>12</v>
      </c>
      <c r="G1953" s="68" t="s">
        <v>14</v>
      </c>
      <c r="H1953" s="68" t="s">
        <v>15</v>
      </c>
      <c r="I1953" s="68" t="s">
        <v>18</v>
      </c>
      <c r="J1953" s="68">
        <v>298</v>
      </c>
      <c r="K1953" s="68">
        <v>2.9561599999999998E-5</v>
      </c>
      <c r="N1953" s="68">
        <v>4.7679999999999998E-7</v>
      </c>
      <c r="O1953" s="68">
        <v>9.0591999999999996E-6</v>
      </c>
      <c r="P1953" s="68">
        <v>1.7164799999999999E-5</v>
      </c>
      <c r="Q1953" s="68">
        <v>1.4304000000000001E-6</v>
      </c>
      <c r="AH1953" s="68" t="s">
        <v>556</v>
      </c>
    </row>
    <row r="1954" spans="1:34" s="68" customFormat="1" ht="14.5" x14ac:dyDescent="0.35">
      <c r="A1954" s="68" t="s">
        <v>832</v>
      </c>
      <c r="B1954" s="68" t="s">
        <v>157</v>
      </c>
      <c r="C1954" s="68" t="s">
        <v>158</v>
      </c>
      <c r="D1954" s="68" t="s">
        <v>159</v>
      </c>
      <c r="E1954" s="68" t="s">
        <v>12</v>
      </c>
      <c r="G1954" s="68" t="s">
        <v>14</v>
      </c>
      <c r="H1954" s="68" t="s">
        <v>21</v>
      </c>
      <c r="I1954" s="68" t="s">
        <v>16</v>
      </c>
      <c r="J1954" s="68">
        <v>25</v>
      </c>
      <c r="K1954" s="68">
        <v>7.7421822903931394E-6</v>
      </c>
      <c r="L1954" s="68">
        <v>9.7184407052394805E-6</v>
      </c>
      <c r="M1954" s="68">
        <v>6.20657891978495E-6</v>
      </c>
      <c r="N1954" s="68">
        <v>6.4115891174752998E-6</v>
      </c>
      <c r="O1954" s="68">
        <v>6.5096445105287597E-6</v>
      </c>
      <c r="P1954" s="68">
        <v>8.1332002522738694E-6</v>
      </c>
      <c r="Q1954" s="68">
        <v>8.1074097623665807E-6</v>
      </c>
      <c r="R1954" s="68">
        <v>4.5681341774673404E-6</v>
      </c>
      <c r="S1954" s="68">
        <v>6.5759467457852398E-6</v>
      </c>
      <c r="T1954" s="68">
        <v>1.6282149061954699E-5</v>
      </c>
      <c r="U1954" s="68">
        <v>6.9406988230868302E-6</v>
      </c>
      <c r="V1954" s="68">
        <v>5.2120742148185103E-6</v>
      </c>
      <c r="W1954" s="68">
        <v>2.8539101602433999E-6</v>
      </c>
      <c r="X1954" s="68">
        <v>3.9225851538541897E-6</v>
      </c>
      <c r="Y1954" s="68">
        <v>3.1875149979355098E-6</v>
      </c>
      <c r="Z1954" s="68">
        <v>2.7678687633274601E-6</v>
      </c>
      <c r="AA1954" s="68">
        <v>2.5645117048295899E-6</v>
      </c>
      <c r="AB1954" s="68">
        <v>1.8868697949251E-6</v>
      </c>
      <c r="AC1954" s="68">
        <v>2.7160840536001099E-6</v>
      </c>
      <c r="AD1954" s="68">
        <v>2.3538929373334901E-6</v>
      </c>
      <c r="AE1954" s="68">
        <v>2.2949674271979399E-6</v>
      </c>
      <c r="AF1954" s="68">
        <v>2.25667872427945E-6</v>
      </c>
      <c r="AG1954" s="68">
        <v>1.9082344593130599E-6</v>
      </c>
      <c r="AH1954" s="68" t="s">
        <v>558</v>
      </c>
    </row>
    <row r="1955" spans="1:34" s="68" customFormat="1" ht="14.5" x14ac:dyDescent="0.35">
      <c r="A1955" s="68" t="s">
        <v>832</v>
      </c>
      <c r="B1955" s="68" t="s">
        <v>157</v>
      </c>
      <c r="C1955" s="68" t="s">
        <v>158</v>
      </c>
      <c r="D1955" s="68" t="s">
        <v>159</v>
      </c>
      <c r="E1955" s="68" t="s">
        <v>12</v>
      </c>
      <c r="G1955" s="68" t="s">
        <v>14</v>
      </c>
      <c r="H1955" s="68" t="s">
        <v>21</v>
      </c>
      <c r="I1955" s="68" t="s">
        <v>17</v>
      </c>
      <c r="J1955" s="68">
        <v>1</v>
      </c>
      <c r="K1955" s="68">
        <v>6.6520830239057901E-2</v>
      </c>
      <c r="L1955" s="68">
        <v>8.35008425394176E-2</v>
      </c>
      <c r="M1955" s="68">
        <v>5.3326926078792199E-2</v>
      </c>
      <c r="N1955" s="68">
        <v>5.5088373697347801E-2</v>
      </c>
      <c r="O1955" s="68">
        <v>5.5930865634463103E-2</v>
      </c>
      <c r="P1955" s="68">
        <v>6.9880456567537094E-2</v>
      </c>
      <c r="Q1955" s="68">
        <v>6.9658864678253704E-2</v>
      </c>
      <c r="R1955" s="68">
        <v>3.9249408852799303E-2</v>
      </c>
      <c r="S1955" s="68">
        <v>5.6500534439786698E-2</v>
      </c>
      <c r="T1955" s="68">
        <v>0.13989622474031399</v>
      </c>
      <c r="U1955" s="68">
        <v>5.9634484287962003E-2</v>
      </c>
      <c r="V1955" s="68">
        <v>4.4782141653720603E-2</v>
      </c>
      <c r="W1955" s="68">
        <v>2.45207960968113E-2</v>
      </c>
      <c r="X1955" s="68">
        <v>3.3702713716782198E-2</v>
      </c>
      <c r="Y1955" s="68">
        <v>2.7386710221433401E-2</v>
      </c>
      <c r="Z1955" s="68">
        <v>2.3781528414509499E-2</v>
      </c>
      <c r="AA1955" s="68">
        <v>2.2034284567895801E-2</v>
      </c>
      <c r="AB1955" s="68">
        <v>1.6211985277996398E-2</v>
      </c>
      <c r="AC1955" s="68">
        <v>2.3336594188532098E-2</v>
      </c>
      <c r="AD1955" s="68">
        <v>2.0224648117569299E-2</v>
      </c>
      <c r="AE1955" s="68">
        <v>1.9718360134484698E-2</v>
      </c>
      <c r="AF1955" s="68">
        <v>1.9389383599008998E-2</v>
      </c>
      <c r="AG1955" s="68">
        <v>1.6395550474417799E-2</v>
      </c>
      <c r="AH1955" s="68" t="s">
        <v>558</v>
      </c>
    </row>
    <row r="1956" spans="1:34" s="68" customFormat="1" ht="14.5" x14ac:dyDescent="0.35">
      <c r="A1956" s="68" t="s">
        <v>832</v>
      </c>
      <c r="B1956" s="68" t="s">
        <v>157</v>
      </c>
      <c r="C1956" s="68" t="s">
        <v>158</v>
      </c>
      <c r="D1956" s="68" t="s">
        <v>159</v>
      </c>
      <c r="E1956" s="68" t="s">
        <v>12</v>
      </c>
      <c r="G1956" s="68" t="s">
        <v>14</v>
      </c>
      <c r="H1956" s="68" t="s">
        <v>21</v>
      </c>
      <c r="I1956" s="68" t="s">
        <v>18</v>
      </c>
      <c r="J1956" s="68">
        <v>298</v>
      </c>
      <c r="K1956" s="68">
        <v>4.61434064507431E-5</v>
      </c>
      <c r="L1956" s="68">
        <v>5.7921906603227302E-5</v>
      </c>
      <c r="M1956" s="68">
        <v>3.69912103619183E-5</v>
      </c>
      <c r="N1956" s="68">
        <v>3.8213071140152798E-5</v>
      </c>
      <c r="O1956" s="68">
        <v>3.8797481282751399E-5</v>
      </c>
      <c r="P1956" s="68">
        <v>4.8473873503552301E-5</v>
      </c>
      <c r="Q1956" s="68">
        <v>4.8320162183704798E-5</v>
      </c>
      <c r="R1956" s="68">
        <v>2.72260796977053E-5</v>
      </c>
      <c r="S1956" s="68">
        <v>3.919264260488E-5</v>
      </c>
      <c r="T1956" s="68">
        <v>9.7041608409249801E-5</v>
      </c>
      <c r="U1956" s="68">
        <v>4.1366564985597501E-5</v>
      </c>
      <c r="V1956" s="68">
        <v>3.1063962320318298E-5</v>
      </c>
      <c r="W1956" s="68">
        <v>1.7009304555050601E-5</v>
      </c>
      <c r="X1956" s="68">
        <v>2.3378607516971E-5</v>
      </c>
      <c r="Y1956" s="68">
        <v>1.8997589387695598E-5</v>
      </c>
      <c r="Z1956" s="68">
        <v>1.64964978294317E-5</v>
      </c>
      <c r="AA1956" s="68">
        <v>1.5284489760784301E-5</v>
      </c>
      <c r="AB1956" s="68">
        <v>1.12457439777536E-5</v>
      </c>
      <c r="AC1956" s="68">
        <v>1.6187860959456702E-5</v>
      </c>
      <c r="AD1956" s="68">
        <v>1.40292019065076E-5</v>
      </c>
      <c r="AE1956" s="68">
        <v>1.36780058660997E-5</v>
      </c>
      <c r="AF1956" s="68">
        <v>1.3449805196705501E-5</v>
      </c>
      <c r="AG1956" s="68">
        <v>1.13730773775058E-5</v>
      </c>
      <c r="AH1956" s="68" t="s">
        <v>558</v>
      </c>
    </row>
    <row r="1957" spans="1:34" s="68" customFormat="1" ht="14.5" x14ac:dyDescent="0.35">
      <c r="A1957" s="68" t="s">
        <v>832</v>
      </c>
      <c r="B1957" s="68" t="s">
        <v>157</v>
      </c>
      <c r="C1957" s="68" t="s">
        <v>158</v>
      </c>
      <c r="D1957" s="68" t="s">
        <v>159</v>
      </c>
      <c r="E1957" s="68" t="s">
        <v>12</v>
      </c>
      <c r="G1957" s="68" t="s">
        <v>14</v>
      </c>
      <c r="H1957" s="68" t="s">
        <v>23</v>
      </c>
      <c r="I1957" s="68" t="s">
        <v>16</v>
      </c>
      <c r="J1957" s="68">
        <v>25</v>
      </c>
      <c r="K1957" s="68">
        <v>1.193535E-4</v>
      </c>
      <c r="L1957" s="68">
        <v>1.4884762499999999E-4</v>
      </c>
      <c r="M1957" s="68">
        <v>9.2005874999999998E-5</v>
      </c>
      <c r="N1957" s="68">
        <v>8.3197124999999998E-5</v>
      </c>
      <c r="O1957" s="68">
        <v>1.1750062500000001E-4</v>
      </c>
      <c r="P1957" s="68">
        <v>1.2907350000000001E-4</v>
      </c>
      <c r="Q1957" s="68">
        <v>1.2186450000000001E-4</v>
      </c>
      <c r="R1957" s="68">
        <v>6.4789875000000006E-5</v>
      </c>
      <c r="S1957" s="68">
        <v>3.4384500000000003E-5</v>
      </c>
      <c r="T1957" s="68">
        <v>7.2940499999999997E-5</v>
      </c>
      <c r="U1957" s="68">
        <v>6.1185374999999997E-5</v>
      </c>
      <c r="V1957" s="68">
        <v>4.6868625000000002E-5</v>
      </c>
      <c r="W1957" s="68">
        <v>2.0148749999999999E-5</v>
      </c>
      <c r="X1957" s="68">
        <v>1.9278000000000001E-5</v>
      </c>
      <c r="Y1957" s="68">
        <v>2.5029E-5</v>
      </c>
      <c r="Z1957" s="68">
        <v>1.8579374999999999E-5</v>
      </c>
      <c r="AA1957" s="68">
        <v>3.5488124999999998E-5</v>
      </c>
      <c r="AB1957" s="68">
        <v>2.1515625E-5</v>
      </c>
      <c r="AC1957" s="68">
        <v>2.1515625E-5</v>
      </c>
      <c r="AD1957" s="68">
        <v>3.1377375E-5</v>
      </c>
      <c r="AE1957" s="68">
        <v>3.1093875000000002E-5</v>
      </c>
      <c r="AF1957" s="68">
        <v>3.1093875000000002E-5</v>
      </c>
      <c r="AG1957" s="68">
        <v>3.1093875000000002E-5</v>
      </c>
      <c r="AH1957" s="68" t="s">
        <v>559</v>
      </c>
    </row>
    <row r="1958" spans="1:34" s="68" customFormat="1" ht="14.5" x14ac:dyDescent="0.35">
      <c r="A1958" s="68" t="s">
        <v>832</v>
      </c>
      <c r="B1958" s="68" t="s">
        <v>157</v>
      </c>
      <c r="C1958" s="68" t="s">
        <v>158</v>
      </c>
      <c r="D1958" s="68" t="s">
        <v>159</v>
      </c>
      <c r="E1958" s="68" t="s">
        <v>12</v>
      </c>
      <c r="G1958" s="68" t="s">
        <v>14</v>
      </c>
      <c r="H1958" s="68" t="s">
        <v>23</v>
      </c>
      <c r="I1958" s="68" t="s">
        <v>17</v>
      </c>
      <c r="J1958" s="68">
        <v>1</v>
      </c>
      <c r="K1958" s="68">
        <v>0.11967177599999999</v>
      </c>
      <c r="L1958" s="68">
        <v>0.149244552</v>
      </c>
      <c r="M1958" s="68">
        <v>9.2251224000000007E-2</v>
      </c>
      <c r="N1958" s="68">
        <v>8.3418984000000002E-2</v>
      </c>
      <c r="O1958" s="68">
        <v>0.11781396</v>
      </c>
      <c r="P1958" s="68">
        <v>0.129417696</v>
      </c>
      <c r="Q1958" s="68">
        <v>0.12218947199999999</v>
      </c>
      <c r="R1958" s="68">
        <v>6.4962647999999998E-2</v>
      </c>
      <c r="S1958" s="68">
        <v>3.4476192000000003E-2</v>
      </c>
      <c r="T1958" s="68">
        <v>7.3135008000000001E-2</v>
      </c>
      <c r="U1958" s="68">
        <v>6.1348536000000002E-2</v>
      </c>
      <c r="V1958" s="68">
        <v>4.6993607999999999E-2</v>
      </c>
      <c r="W1958" s="68">
        <v>2.0202479999999998E-2</v>
      </c>
      <c r="X1958" s="68">
        <v>1.9329407999999999E-2</v>
      </c>
      <c r="Y1958" s="68">
        <v>2.5095744E-2</v>
      </c>
      <c r="Z1958" s="68">
        <v>1.862892E-2</v>
      </c>
      <c r="AA1958" s="68">
        <v>3.5582759999999998E-2</v>
      </c>
      <c r="AB1958" s="68">
        <v>2.1572999999999998E-2</v>
      </c>
      <c r="AC1958" s="68">
        <v>2.1572999999999998E-2</v>
      </c>
      <c r="AD1958" s="68">
        <v>3.1461047999999998E-2</v>
      </c>
      <c r="AE1958" s="68">
        <v>3.1176791999999998E-2</v>
      </c>
      <c r="AF1958" s="68">
        <v>3.1176791999999998E-2</v>
      </c>
      <c r="AG1958" s="68">
        <v>3.1176791999999998E-2</v>
      </c>
      <c r="AH1958" s="68" t="s">
        <v>559</v>
      </c>
    </row>
    <row r="1959" spans="1:34" s="68" customFormat="1" ht="14.5" x14ac:dyDescent="0.35">
      <c r="A1959" s="68" t="s">
        <v>832</v>
      </c>
      <c r="B1959" s="68" t="s">
        <v>82</v>
      </c>
      <c r="C1959" s="68" t="s">
        <v>45</v>
      </c>
      <c r="D1959" s="68" t="s">
        <v>83</v>
      </c>
      <c r="E1959" s="68" t="s">
        <v>15</v>
      </c>
      <c r="G1959" s="68" t="s">
        <v>14</v>
      </c>
      <c r="H1959" s="68" t="s">
        <v>1473</v>
      </c>
      <c r="I1959" s="68" t="s">
        <v>16</v>
      </c>
      <c r="J1959" s="68">
        <v>25</v>
      </c>
      <c r="K1959" s="68">
        <v>2.4458606071222401E-11</v>
      </c>
      <c r="L1959" s="68">
        <v>2.3791644768538999E-11</v>
      </c>
      <c r="M1959" s="68">
        <v>2.3469844052302001E-11</v>
      </c>
      <c r="N1959" s="68">
        <v>2.2824921594409199E-11</v>
      </c>
      <c r="O1959" s="68">
        <v>2.45436130426467E-11</v>
      </c>
      <c r="P1959" s="68">
        <v>2.3054109675550801E-11</v>
      </c>
      <c r="Q1959" s="68">
        <v>2.33172241528281E-11</v>
      </c>
      <c r="R1959" s="68">
        <v>2.32242525698202E-11</v>
      </c>
      <c r="S1959" s="68">
        <v>6.9000000000000007E-11</v>
      </c>
      <c r="W1959" s="68">
        <v>9.7818163488738305E-11</v>
      </c>
      <c r="X1959" s="68">
        <v>2.2871183517482298E-9</v>
      </c>
      <c r="Y1959" s="68">
        <v>2.0597839809635099E-9</v>
      </c>
      <c r="Z1959" s="68">
        <v>1.6870105808262699E-9</v>
      </c>
      <c r="AA1959" s="68">
        <v>2.4387461344270298E-10</v>
      </c>
      <c r="AB1959" s="68">
        <v>7.3039535723880602E-11</v>
      </c>
      <c r="AC1959" s="68">
        <v>6.0715539328792197E-11</v>
      </c>
      <c r="AD1959" s="68">
        <v>7.6464923509482103E-11</v>
      </c>
      <c r="AE1959" s="68">
        <v>8.0056374984091405E-11</v>
      </c>
      <c r="AF1959" s="68">
        <v>5.7463880949048497E-11</v>
      </c>
      <c r="AG1959" s="68">
        <v>1.1489401208879401E-10</v>
      </c>
      <c r="AH1959" s="68" t="s">
        <v>478</v>
      </c>
    </row>
    <row r="1960" spans="1:34" s="68" customFormat="1" ht="14.5" x14ac:dyDescent="0.35">
      <c r="A1960" s="68" t="s">
        <v>832</v>
      </c>
      <c r="B1960" s="68" t="s">
        <v>82</v>
      </c>
      <c r="C1960" s="68" t="s">
        <v>45</v>
      </c>
      <c r="D1960" s="68" t="s">
        <v>83</v>
      </c>
      <c r="E1960" s="68" t="s">
        <v>15</v>
      </c>
      <c r="G1960" s="68" t="s">
        <v>14</v>
      </c>
      <c r="H1960" s="68" t="s">
        <v>1474</v>
      </c>
      <c r="I1960" s="68" t="s">
        <v>16</v>
      </c>
      <c r="J1960" s="68">
        <v>25</v>
      </c>
      <c r="K1960" s="68">
        <v>2.201274546410016E-10</v>
      </c>
      <c r="L1960" s="68">
        <v>2.14124802916851E-10</v>
      </c>
      <c r="M1960" s="68">
        <v>2.11228596470718E-10</v>
      </c>
      <c r="N1960" s="68">
        <v>2.0542429434968281E-10</v>
      </c>
      <c r="O1960" s="68">
        <v>2.2089251738382031E-10</v>
      </c>
      <c r="P1960" s="68">
        <v>2.0748698707995719E-10</v>
      </c>
      <c r="Q1960" s="68">
        <v>2.0985501737545291E-10</v>
      </c>
      <c r="R1960" s="68">
        <v>2.0901827312838179E-10</v>
      </c>
      <c r="S1960" s="68">
        <v>6.2100000000000003E-10</v>
      </c>
      <c r="W1960" s="68">
        <v>8.8036347139864475E-10</v>
      </c>
      <c r="X1960" s="68">
        <v>2.0584065165734071E-8</v>
      </c>
      <c r="Y1960" s="68">
        <v>1.853805582867159E-8</v>
      </c>
      <c r="Z1960" s="68">
        <v>1.5183095227436431E-8</v>
      </c>
      <c r="AA1960" s="68">
        <v>2.1948715209843272E-9</v>
      </c>
      <c r="AB1960" s="68">
        <v>6.5735582151492534E-10</v>
      </c>
      <c r="AC1960" s="68">
        <v>5.4643985395912979E-10</v>
      </c>
      <c r="AD1960" s="68">
        <v>6.8818431158533896E-10</v>
      </c>
      <c r="AE1960" s="68">
        <v>7.205073748568226E-10</v>
      </c>
      <c r="AF1960" s="68">
        <v>5.1717492854143659E-10</v>
      </c>
      <c r="AG1960" s="68">
        <v>1.0340461087991459E-9</v>
      </c>
      <c r="AH1960" s="68" t="s">
        <v>478</v>
      </c>
    </row>
    <row r="1961" spans="1:34" s="68" customFormat="1" ht="14.5" x14ac:dyDescent="0.35">
      <c r="A1961" s="68" t="s">
        <v>832</v>
      </c>
      <c r="B1961" s="68" t="s">
        <v>157</v>
      </c>
      <c r="C1961" s="68" t="s">
        <v>158</v>
      </c>
      <c r="D1961" s="68" t="s">
        <v>159</v>
      </c>
      <c r="E1961" s="68" t="s">
        <v>12</v>
      </c>
      <c r="G1961" s="68" t="s">
        <v>14</v>
      </c>
      <c r="H1961" s="68" t="s">
        <v>23</v>
      </c>
      <c r="I1961" s="68" t="s">
        <v>18</v>
      </c>
      <c r="J1961" s="68">
        <v>298</v>
      </c>
      <c r="K1961" s="68">
        <v>2.8453874399999999E-4</v>
      </c>
      <c r="L1961" s="68">
        <v>3.5485273799999999E-4</v>
      </c>
      <c r="M1961" s="68">
        <v>2.19342006E-4</v>
      </c>
      <c r="N1961" s="68">
        <v>1.9834194600000001E-4</v>
      </c>
      <c r="O1961" s="68">
        <v>2.8012148999999998E-4</v>
      </c>
      <c r="P1961" s="68">
        <v>3.0771122399999998E-4</v>
      </c>
      <c r="Q1961" s="68">
        <v>2.9052496799999999E-4</v>
      </c>
      <c r="R1961" s="68">
        <v>1.5445906199999999E-4</v>
      </c>
      <c r="S1961" s="68">
        <v>8.1972648000000007E-5</v>
      </c>
      <c r="T1961" s="68">
        <v>1.7389015199999999E-4</v>
      </c>
      <c r="U1961" s="68">
        <v>1.45865934E-4</v>
      </c>
      <c r="V1961" s="68">
        <v>1.1173480200000001E-4</v>
      </c>
      <c r="W1961" s="68">
        <v>4.8034619999999997E-5</v>
      </c>
      <c r="X1961" s="68">
        <v>4.5958752E-5</v>
      </c>
      <c r="Y1961" s="68">
        <v>5.9669135999999999E-5</v>
      </c>
      <c r="Z1961" s="68">
        <v>4.429323E-5</v>
      </c>
      <c r="AA1961" s="68">
        <v>8.4603689999999997E-5</v>
      </c>
      <c r="AB1961" s="68">
        <v>5.1293250000000002E-5</v>
      </c>
      <c r="AC1961" s="68">
        <v>5.1293250000000002E-5</v>
      </c>
      <c r="AD1961" s="68">
        <v>7.4803662000000006E-5</v>
      </c>
      <c r="AE1961" s="68">
        <v>7.4127798E-5</v>
      </c>
      <c r="AF1961" s="68">
        <v>7.4127798E-5</v>
      </c>
      <c r="AG1961" s="68">
        <v>7.4127798E-5</v>
      </c>
      <c r="AH1961" s="68" t="s">
        <v>559</v>
      </c>
    </row>
    <row r="1962" spans="1:34" s="68" customFormat="1" ht="14.5" x14ac:dyDescent="0.35">
      <c r="A1962" s="68" t="s">
        <v>832</v>
      </c>
      <c r="B1962" s="68" t="s">
        <v>82</v>
      </c>
      <c r="C1962" s="68" t="s">
        <v>45</v>
      </c>
      <c r="D1962" s="68" t="s">
        <v>83</v>
      </c>
      <c r="E1962" s="68" t="s">
        <v>15</v>
      </c>
      <c r="G1962" s="68" t="s">
        <v>14</v>
      </c>
      <c r="H1962" s="68" t="s">
        <v>1473</v>
      </c>
      <c r="I1962" s="68" t="s">
        <v>17</v>
      </c>
      <c r="J1962" s="68">
        <v>1</v>
      </c>
      <c r="K1962" s="68">
        <v>5.18718117558484E-8</v>
      </c>
      <c r="L1962" s="68">
        <v>5.0457320225117497E-8</v>
      </c>
      <c r="M1962" s="68">
        <v>4.9774845266122202E-8</v>
      </c>
      <c r="N1962" s="68">
        <v>4.84070937174231E-8</v>
      </c>
      <c r="O1962" s="68">
        <v>5.2052094540845107E-8</v>
      </c>
      <c r="P1962" s="68">
        <v>4.8893155799908209E-8</v>
      </c>
      <c r="Q1962" s="68">
        <v>4.94511689833178E-8</v>
      </c>
      <c r="R1962" s="68">
        <v>4.9253994850074712E-8</v>
      </c>
      <c r="S1962" s="68">
        <v>1.463352E-7</v>
      </c>
      <c r="W1962" s="68">
        <v>2.0745276112691601E-7</v>
      </c>
      <c r="X1962" s="68">
        <v>4.8505206003876503E-6</v>
      </c>
      <c r="Y1962" s="68">
        <v>4.3683898668274104E-6</v>
      </c>
      <c r="Z1962" s="68">
        <v>3.57781203981635E-6</v>
      </c>
      <c r="AA1962" s="68">
        <v>5.1720928018928401E-7</v>
      </c>
      <c r="AB1962" s="68">
        <v>1.54902247363206E-7</v>
      </c>
      <c r="AC1962" s="68">
        <v>1.2876551580850199E-7</v>
      </c>
      <c r="AD1962" s="68">
        <v>1.6216680977891E-7</v>
      </c>
      <c r="AE1962" s="68">
        <v>1.69783560066261E-7</v>
      </c>
      <c r="AF1962" s="68">
        <v>1.21869398716742E-7</v>
      </c>
      <c r="AG1962" s="68">
        <v>2.4366722083791499E-7</v>
      </c>
      <c r="AH1962" s="68" t="s">
        <v>478</v>
      </c>
    </row>
    <row r="1963" spans="1:34" s="68" customFormat="1" ht="14.5" x14ac:dyDescent="0.35">
      <c r="A1963" s="68" t="s">
        <v>832</v>
      </c>
      <c r="B1963" s="68" t="s">
        <v>82</v>
      </c>
      <c r="C1963" s="68" t="s">
        <v>45</v>
      </c>
      <c r="D1963" s="68" t="s">
        <v>83</v>
      </c>
      <c r="E1963" s="68" t="s">
        <v>15</v>
      </c>
      <c r="G1963" s="68" t="s">
        <v>14</v>
      </c>
      <c r="H1963" s="68" t="s">
        <v>1474</v>
      </c>
      <c r="I1963" s="68" t="s">
        <v>17</v>
      </c>
      <c r="J1963" s="68">
        <v>1</v>
      </c>
      <c r="K1963" s="68">
        <v>4.6684630580263557E-7</v>
      </c>
      <c r="L1963" s="68">
        <v>4.5411588202605752E-7</v>
      </c>
      <c r="M1963" s="68">
        <v>4.479736073950998E-7</v>
      </c>
      <c r="N1963" s="68">
        <v>4.3566384345680788E-7</v>
      </c>
      <c r="O1963" s="68">
        <v>4.6846885086760592E-7</v>
      </c>
      <c r="P1963" s="68">
        <v>4.4003840219917391E-7</v>
      </c>
      <c r="Q1963" s="68">
        <v>4.4506052084986021E-7</v>
      </c>
      <c r="R1963" s="68">
        <v>4.4328595365067242E-7</v>
      </c>
      <c r="S1963" s="68">
        <v>1.3170168E-6</v>
      </c>
      <c r="W1963" s="68">
        <v>1.8670748501422441E-6</v>
      </c>
      <c r="X1963" s="68">
        <v>4.3654685403488847E-5</v>
      </c>
      <c r="Y1963" s="68">
        <v>3.9315508801446693E-5</v>
      </c>
      <c r="Z1963" s="68">
        <v>3.2200308358347147E-5</v>
      </c>
      <c r="AA1963" s="68">
        <v>4.6548835217035574E-6</v>
      </c>
      <c r="AB1963" s="68">
        <v>1.394120226268854E-6</v>
      </c>
      <c r="AC1963" s="68">
        <v>1.1588896422765181E-6</v>
      </c>
      <c r="AD1963" s="68">
        <v>1.45950128801019E-6</v>
      </c>
      <c r="AE1963" s="68">
        <v>1.528052040596349E-6</v>
      </c>
      <c r="AF1963" s="68">
        <v>1.0968245884506779E-6</v>
      </c>
      <c r="AG1963" s="68">
        <v>2.193004987541235E-6</v>
      </c>
      <c r="AH1963" s="68" t="s">
        <v>478</v>
      </c>
    </row>
    <row r="1964" spans="1:34" s="68" customFormat="1" ht="14.5" x14ac:dyDescent="0.35">
      <c r="A1964" s="68" t="s">
        <v>832</v>
      </c>
      <c r="B1964" s="68" t="s">
        <v>157</v>
      </c>
      <c r="C1964" s="68" t="s">
        <v>158</v>
      </c>
      <c r="D1964" s="68" t="s">
        <v>159</v>
      </c>
      <c r="E1964" s="68" t="s">
        <v>12</v>
      </c>
      <c r="G1964" s="68" t="s">
        <v>14</v>
      </c>
      <c r="H1964" s="68" t="s">
        <v>50</v>
      </c>
      <c r="I1964" s="68" t="s">
        <v>16</v>
      </c>
      <c r="J1964" s="68">
        <v>25</v>
      </c>
      <c r="K1964" s="68">
        <v>1.3416750000000001E-3</v>
      </c>
      <c r="L1964" s="68">
        <v>9.2092499999999996E-4</v>
      </c>
      <c r="M1964" s="68">
        <v>1.07175E-3</v>
      </c>
      <c r="N1964" s="68">
        <v>1.5366749999999999E-3</v>
      </c>
      <c r="O1964" s="68">
        <v>1.8658500000000001E-3</v>
      </c>
      <c r="P1964" s="68">
        <v>2.1216E-3</v>
      </c>
      <c r="Q1964" s="68">
        <v>1.8522E-3</v>
      </c>
      <c r="R1964" s="68">
        <v>1.9642499999999999E-3</v>
      </c>
      <c r="S1964" s="68">
        <v>2.4117000000000001E-3</v>
      </c>
      <c r="T1964" s="68">
        <v>2.2639499999999998E-3</v>
      </c>
      <c r="U1964" s="68">
        <v>2.379375E-3</v>
      </c>
      <c r="V1964" s="68">
        <v>2.2550249999999999E-3</v>
      </c>
      <c r="W1964" s="68">
        <v>1.7045999999999999E-3</v>
      </c>
      <c r="X1964" s="68">
        <v>1.7115749999999999E-3</v>
      </c>
      <c r="Y1964" s="68">
        <v>1.4103E-3</v>
      </c>
      <c r="Z1964" s="68">
        <v>1.5843750000000001E-3</v>
      </c>
      <c r="AA1964" s="68">
        <v>1.7254499999999999E-3</v>
      </c>
      <c r="AB1964" s="68">
        <v>1.6571999999999999E-3</v>
      </c>
      <c r="AC1964" s="68">
        <v>1.8058499999999999E-3</v>
      </c>
      <c r="AD1964" s="68">
        <v>1.9460250000000001E-3</v>
      </c>
      <c r="AE1964" s="68">
        <v>1.778625E-3</v>
      </c>
      <c r="AF1964" s="68">
        <v>1.8184500000000001E-3</v>
      </c>
      <c r="AG1964" s="68">
        <v>1.6448249999999999E-3</v>
      </c>
      <c r="AH1964" s="68" t="s">
        <v>560</v>
      </c>
    </row>
    <row r="1965" spans="1:34" s="68" customFormat="1" ht="14.5" x14ac:dyDescent="0.35">
      <c r="A1965" s="68" t="s">
        <v>832</v>
      </c>
      <c r="B1965" s="68" t="s">
        <v>82</v>
      </c>
      <c r="C1965" s="68" t="s">
        <v>45</v>
      </c>
      <c r="D1965" s="68" t="s">
        <v>83</v>
      </c>
      <c r="E1965" s="68" t="s">
        <v>15</v>
      </c>
      <c r="G1965" s="68" t="s">
        <v>14</v>
      </c>
      <c r="H1965" s="68" t="s">
        <v>1473</v>
      </c>
      <c r="I1965" s="68" t="s">
        <v>18</v>
      </c>
      <c r="J1965" s="68">
        <v>298</v>
      </c>
      <c r="K1965" s="68">
        <v>2.91546584368971E-11</v>
      </c>
      <c r="L1965" s="68">
        <v>2.8359640564098499E-11</v>
      </c>
      <c r="M1965" s="68">
        <v>2.7976054110344E-11</v>
      </c>
      <c r="N1965" s="68">
        <v>2.72073065405358E-11</v>
      </c>
      <c r="O1965" s="68">
        <v>2.9255986746834912E-11</v>
      </c>
      <c r="P1965" s="68">
        <v>2.7480498733256601E-11</v>
      </c>
      <c r="Q1965" s="68">
        <v>2.7794131190171099E-11</v>
      </c>
      <c r="R1965" s="68">
        <v>2.7683309063225701E-11</v>
      </c>
      <c r="S1965" s="68">
        <v>8.2248000000000009E-11</v>
      </c>
      <c r="W1965" s="68">
        <v>1.1659925087857599E-10</v>
      </c>
      <c r="X1965" s="68">
        <v>2.7262450752838899E-9</v>
      </c>
      <c r="Y1965" s="68">
        <v>2.4552625053084999E-9</v>
      </c>
      <c r="Z1965" s="68">
        <v>2.0109166123449201E-9</v>
      </c>
      <c r="AA1965" s="68">
        <v>2.9069853922370201E-10</v>
      </c>
      <c r="AB1965" s="68">
        <v>8.70631265828657E-11</v>
      </c>
      <c r="AC1965" s="68">
        <v>7.2372922879920302E-11</v>
      </c>
      <c r="AD1965" s="68">
        <v>9.1146188823302609E-11</v>
      </c>
      <c r="AE1965" s="68">
        <v>9.5427198981036916E-11</v>
      </c>
      <c r="AF1965" s="68">
        <v>6.8496946091265904E-11</v>
      </c>
      <c r="AG1965" s="68">
        <v>1.3695366240984301E-10</v>
      </c>
      <c r="AH1965" s="68" t="s">
        <v>478</v>
      </c>
    </row>
    <row r="1966" spans="1:34" s="68" customFormat="1" ht="14.5" x14ac:dyDescent="0.35">
      <c r="A1966" s="68" t="s">
        <v>832</v>
      </c>
      <c r="B1966" s="68" t="s">
        <v>82</v>
      </c>
      <c r="C1966" s="68" t="s">
        <v>45</v>
      </c>
      <c r="D1966" s="68" t="s">
        <v>83</v>
      </c>
      <c r="E1966" s="68" t="s">
        <v>15</v>
      </c>
      <c r="G1966" s="68" t="s">
        <v>14</v>
      </c>
      <c r="H1966" s="68" t="s">
        <v>1474</v>
      </c>
      <c r="I1966" s="68" t="s">
        <v>18</v>
      </c>
      <c r="J1966" s="68">
        <v>298</v>
      </c>
      <c r="K1966" s="68">
        <v>2.6239192593207389E-10</v>
      </c>
      <c r="L1966" s="68">
        <v>2.5523676507688649E-10</v>
      </c>
      <c r="M1966" s="68">
        <v>2.5178448699309598E-10</v>
      </c>
      <c r="N1966" s="68">
        <v>2.4486575886482219E-10</v>
      </c>
      <c r="O1966" s="68">
        <v>2.6330388072151411E-10</v>
      </c>
      <c r="P1966" s="68">
        <v>2.473244885993094E-10</v>
      </c>
      <c r="Q1966" s="68">
        <v>2.5014718071153989E-10</v>
      </c>
      <c r="R1966" s="68">
        <v>2.491497815690313E-10</v>
      </c>
      <c r="S1966" s="68">
        <v>7.4023200000000006E-10</v>
      </c>
      <c r="W1966" s="68">
        <v>1.0493932579071839E-9</v>
      </c>
      <c r="X1966" s="68">
        <v>2.453620567755501E-8</v>
      </c>
      <c r="Y1966" s="68">
        <v>2.20973625477765E-8</v>
      </c>
      <c r="Z1966" s="68">
        <v>1.809824951110428E-8</v>
      </c>
      <c r="AA1966" s="68">
        <v>2.6162868530133182E-9</v>
      </c>
      <c r="AB1966" s="68">
        <v>7.835681392457913E-10</v>
      </c>
      <c r="AC1966" s="68">
        <v>6.5135630591928272E-10</v>
      </c>
      <c r="AD1966" s="68">
        <v>8.2031569940972339E-10</v>
      </c>
      <c r="AE1966" s="68">
        <v>8.5884479082933215E-10</v>
      </c>
      <c r="AF1966" s="68">
        <v>6.1647251482139317E-10</v>
      </c>
      <c r="AG1966" s="68">
        <v>1.2325829616885869E-9</v>
      </c>
      <c r="AH1966" s="68" t="s">
        <v>478</v>
      </c>
    </row>
    <row r="1967" spans="1:34" s="68" customFormat="1" ht="14.5" x14ac:dyDescent="0.35">
      <c r="A1967" s="68" t="s">
        <v>832</v>
      </c>
      <c r="B1967" s="68" t="s">
        <v>157</v>
      </c>
      <c r="C1967" s="68" t="s">
        <v>158</v>
      </c>
      <c r="D1967" s="68" t="s">
        <v>159</v>
      </c>
      <c r="E1967" s="68" t="s">
        <v>12</v>
      </c>
      <c r="G1967" s="68" t="s">
        <v>14</v>
      </c>
      <c r="H1967" s="68" t="s">
        <v>50</v>
      </c>
      <c r="I1967" s="68" t="s">
        <v>17</v>
      </c>
      <c r="J1967" s="68">
        <v>1</v>
      </c>
      <c r="K1967" s="68">
        <v>1.12664922</v>
      </c>
      <c r="L1967" s="68">
        <v>0.77333141999999999</v>
      </c>
      <c r="M1967" s="68">
        <v>0.89998420000000001</v>
      </c>
      <c r="N1967" s="68">
        <v>1.29039722</v>
      </c>
      <c r="O1967" s="68">
        <v>1.56681644</v>
      </c>
      <c r="P1967" s="68">
        <v>1.78157824</v>
      </c>
      <c r="Q1967" s="68">
        <v>1.5553540800000001</v>
      </c>
      <c r="R1967" s="68">
        <v>1.6494462000000001</v>
      </c>
      <c r="S1967" s="68">
        <v>2.0251848799999999</v>
      </c>
      <c r="T1967" s="68">
        <v>1.90111428</v>
      </c>
      <c r="U1967" s="68">
        <v>1.9980405000000001</v>
      </c>
      <c r="V1967" s="68">
        <v>1.8936196599999999</v>
      </c>
      <c r="W1967" s="68">
        <v>1.4314094399999999</v>
      </c>
      <c r="X1967" s="68">
        <v>1.43726658</v>
      </c>
      <c r="Y1967" s="68">
        <v>1.1842759199999999</v>
      </c>
      <c r="Z1967" s="68">
        <v>1.3304525</v>
      </c>
      <c r="AA1967" s="68">
        <v>1.44891788</v>
      </c>
      <c r="AB1967" s="68">
        <v>1.3916060800000001</v>
      </c>
      <c r="AC1967" s="68">
        <v>1.51643244</v>
      </c>
      <c r="AD1967" s="68">
        <v>1.6341420600000001</v>
      </c>
      <c r="AE1967" s="68">
        <v>1.4935707</v>
      </c>
      <c r="AF1967" s="68">
        <v>1.5270130799999999</v>
      </c>
      <c r="AG1967" s="68">
        <v>1.3812143800000001</v>
      </c>
      <c r="AH1967" s="68" t="s">
        <v>560</v>
      </c>
    </row>
    <row r="1968" spans="1:34" s="68" customFormat="1" ht="14.5" x14ac:dyDescent="0.35">
      <c r="A1968" s="68" t="s">
        <v>832</v>
      </c>
      <c r="B1968" s="68" t="s">
        <v>82</v>
      </c>
      <c r="C1968" s="68" t="s">
        <v>45</v>
      </c>
      <c r="D1968" s="68" t="s">
        <v>83</v>
      </c>
      <c r="E1968" s="68" t="s">
        <v>84</v>
      </c>
      <c r="G1968" s="68" t="s">
        <v>14</v>
      </c>
      <c r="H1968" s="68" t="s">
        <v>1475</v>
      </c>
      <c r="I1968" s="68" t="s">
        <v>16</v>
      </c>
      <c r="J1968" s="68">
        <v>25</v>
      </c>
      <c r="K1968" s="68">
        <v>4.0641607330991508E-9</v>
      </c>
      <c r="L1968" s="68">
        <v>3.9533352048998251E-9</v>
      </c>
      <c r="M1968" s="68">
        <v>3.8998632355240957E-9</v>
      </c>
      <c r="N1968" s="68">
        <v>3.79269978877536E-9</v>
      </c>
      <c r="O1968" s="68">
        <v>4.0782859041860206E-9</v>
      </c>
      <c r="P1968" s="68">
        <v>3.830782793062585E-9</v>
      </c>
      <c r="Q1968" s="68">
        <v>3.8745031720468304E-9</v>
      </c>
      <c r="R1968" s="68">
        <v>3.8590545624304707E-9</v>
      </c>
      <c r="S1968" s="68">
        <v>5.0972500000000004E-9</v>
      </c>
      <c r="T1968" s="68">
        <v>3.0450000000000001E-9</v>
      </c>
      <c r="U1968" s="68">
        <v>3.3231249999999999E-9</v>
      </c>
      <c r="V1968" s="68">
        <v>2.9195000000000001E-9</v>
      </c>
      <c r="W1968" s="68">
        <v>2.2556560064852399E-9</v>
      </c>
      <c r="X1968" s="68">
        <v>3.8473247984078607E-9</v>
      </c>
      <c r="Y1968" s="68">
        <v>2.8606819284149001E-9</v>
      </c>
      <c r="Z1968" s="68">
        <v>3.30637660952351E-9</v>
      </c>
      <c r="AA1968" s="68">
        <v>6.3994675307870007E-9</v>
      </c>
      <c r="AB1968" s="68">
        <v>8.2160319126892509E-9</v>
      </c>
      <c r="AC1968" s="68">
        <v>7.3237557134436013E-9</v>
      </c>
      <c r="AD1968" s="68">
        <v>6.30103020883675E-9</v>
      </c>
      <c r="AE1968" s="68">
        <v>2.655729295775075E-9</v>
      </c>
      <c r="AF1968" s="68">
        <v>6.4532850430876005E-10</v>
      </c>
      <c r="AG1968" s="68">
        <v>1.9245900579211249E-9</v>
      </c>
      <c r="AH1968" s="68" t="s">
        <v>479</v>
      </c>
    </row>
    <row r="1969" spans="1:34" s="68" customFormat="1" ht="14.5" x14ac:dyDescent="0.35">
      <c r="A1969" s="68" t="s">
        <v>832</v>
      </c>
      <c r="B1969" s="68" t="s">
        <v>82</v>
      </c>
      <c r="C1969" s="68" t="s">
        <v>45</v>
      </c>
      <c r="D1969" s="68" t="s">
        <v>83</v>
      </c>
      <c r="E1969" s="68" t="s">
        <v>84</v>
      </c>
      <c r="G1969" s="68" t="s">
        <v>14</v>
      </c>
      <c r="H1969" s="68" t="s">
        <v>1476</v>
      </c>
      <c r="I1969" s="68" t="s">
        <v>16</v>
      </c>
      <c r="J1969" s="68">
        <v>25</v>
      </c>
      <c r="K1969" s="68">
        <v>7.721905392888385E-8</v>
      </c>
      <c r="L1969" s="68">
        <v>7.5113368893096667E-8</v>
      </c>
      <c r="M1969" s="68">
        <v>7.4097401474957807E-8</v>
      </c>
      <c r="N1969" s="68">
        <v>7.2061295986731839E-8</v>
      </c>
      <c r="O1969" s="68">
        <v>7.748743217953438E-8</v>
      </c>
      <c r="P1969" s="68">
        <v>7.2784873068189106E-8</v>
      </c>
      <c r="Q1969" s="68">
        <v>7.361556026888977E-8</v>
      </c>
      <c r="R1969" s="68">
        <v>7.3322036686178927E-8</v>
      </c>
      <c r="S1969" s="68">
        <v>9.6847750000000001E-8</v>
      </c>
      <c r="T1969" s="68">
        <v>5.7854999999999991E-8</v>
      </c>
      <c r="U1969" s="68">
        <v>6.3139375000000004E-8</v>
      </c>
      <c r="V1969" s="68">
        <v>5.54705E-8</v>
      </c>
      <c r="W1969" s="68">
        <v>4.2857464123219557E-8</v>
      </c>
      <c r="X1969" s="68">
        <v>7.3099171169749343E-8</v>
      </c>
      <c r="Y1969" s="68">
        <v>5.4352956639883102E-8</v>
      </c>
      <c r="Z1969" s="68">
        <v>6.2821155580946689E-8</v>
      </c>
      <c r="AA1969" s="68">
        <v>1.21589883084953E-7</v>
      </c>
      <c r="AB1969" s="68">
        <v>1.5610460634109581E-7</v>
      </c>
      <c r="AC1969" s="68">
        <v>1.3915135855542841E-7</v>
      </c>
      <c r="AD1969" s="68">
        <v>1.197195739678982E-7</v>
      </c>
      <c r="AE1969" s="68">
        <v>5.0458856619726417E-8</v>
      </c>
      <c r="AF1969" s="68">
        <v>1.226124158186644E-8</v>
      </c>
      <c r="AG1969" s="68">
        <v>3.6567211100501383E-8</v>
      </c>
      <c r="AH1969" s="68" t="s">
        <v>479</v>
      </c>
    </row>
    <row r="1970" spans="1:34" s="68" customFormat="1" ht="14.5" x14ac:dyDescent="0.35">
      <c r="A1970" s="68" t="s">
        <v>832</v>
      </c>
      <c r="B1970" s="68" t="s">
        <v>157</v>
      </c>
      <c r="C1970" s="68" t="s">
        <v>158</v>
      </c>
      <c r="D1970" s="68" t="s">
        <v>159</v>
      </c>
      <c r="E1970" s="68" t="s">
        <v>12</v>
      </c>
      <c r="G1970" s="68" t="s">
        <v>14</v>
      </c>
      <c r="H1970" s="68" t="s">
        <v>50</v>
      </c>
      <c r="I1970" s="68" t="s">
        <v>18</v>
      </c>
      <c r="J1970" s="68">
        <v>298</v>
      </c>
      <c r="K1970" s="68">
        <v>3.1985531999999999E-3</v>
      </c>
      <c r="L1970" s="68">
        <v>2.1954852000000001E-3</v>
      </c>
      <c r="M1970" s="68">
        <v>2.5550519999999999E-3</v>
      </c>
      <c r="N1970" s="68">
        <v>3.6634331999999999E-3</v>
      </c>
      <c r="O1970" s="68">
        <v>4.4481863999999999E-3</v>
      </c>
      <c r="P1970" s="68">
        <v>5.0578944000000004E-3</v>
      </c>
      <c r="Q1970" s="68">
        <v>4.4156448000000001E-3</v>
      </c>
      <c r="R1970" s="68">
        <v>4.682772E-3</v>
      </c>
      <c r="S1970" s="68">
        <v>5.7494928000000004E-3</v>
      </c>
      <c r="T1970" s="68">
        <v>5.3972567999999999E-3</v>
      </c>
      <c r="U1970" s="68">
        <v>5.67243E-3</v>
      </c>
      <c r="V1970" s="68">
        <v>5.3759795999999997E-3</v>
      </c>
      <c r="W1970" s="68">
        <v>4.0637664E-3</v>
      </c>
      <c r="X1970" s="68">
        <v>4.0803947999999996E-3</v>
      </c>
      <c r="Y1970" s="68">
        <v>3.3621552E-3</v>
      </c>
      <c r="Z1970" s="68">
        <v>3.77715E-3</v>
      </c>
      <c r="AA1970" s="68">
        <v>4.1134728000000002E-3</v>
      </c>
      <c r="AB1970" s="68">
        <v>3.9507648000000001E-3</v>
      </c>
      <c r="AC1970" s="68">
        <v>4.3051464000000003E-3</v>
      </c>
      <c r="AD1970" s="68">
        <v>4.6393236000000001E-3</v>
      </c>
      <c r="AE1970" s="68">
        <v>4.240242E-3</v>
      </c>
      <c r="AF1970" s="68">
        <v>4.3351848E-3</v>
      </c>
      <c r="AG1970" s="68">
        <v>3.9212628000000003E-3</v>
      </c>
      <c r="AH1970" s="68" t="s">
        <v>560</v>
      </c>
    </row>
    <row r="1971" spans="1:34" s="68" customFormat="1" ht="14.5" x14ac:dyDescent="0.35">
      <c r="A1971" s="68" t="s">
        <v>832</v>
      </c>
      <c r="B1971" s="68" t="s">
        <v>82</v>
      </c>
      <c r="C1971" s="68" t="s">
        <v>45</v>
      </c>
      <c r="D1971" s="68" t="s">
        <v>83</v>
      </c>
      <c r="E1971" s="68" t="s">
        <v>84</v>
      </c>
      <c r="G1971" s="68" t="s">
        <v>14</v>
      </c>
      <c r="H1971" s="68" t="s">
        <v>1475</v>
      </c>
      <c r="I1971" s="68" t="s">
        <v>17</v>
      </c>
      <c r="J1971" s="68">
        <v>1</v>
      </c>
      <c r="K1971" s="68">
        <v>8.6192720827567002E-6</v>
      </c>
      <c r="L1971" s="68">
        <v>8.3842333025515514E-6</v>
      </c>
      <c r="M1971" s="68">
        <v>8.2708299498995013E-6</v>
      </c>
      <c r="N1971" s="68">
        <v>8.0435577120348006E-6</v>
      </c>
      <c r="O1971" s="68">
        <v>8.6492287455977009E-6</v>
      </c>
      <c r="P1971" s="68">
        <v>8.1243241475271492E-6</v>
      </c>
      <c r="Q1971" s="68">
        <v>8.2170463272769004E-6</v>
      </c>
      <c r="R1971" s="68">
        <v>8.1842829160025504E-6</v>
      </c>
      <c r="S1971" s="68">
        <v>1.08102478E-5</v>
      </c>
      <c r="T1971" s="68">
        <v>6.4578360000000004E-6</v>
      </c>
      <c r="U1971" s="68">
        <v>7.047683500000001E-6</v>
      </c>
      <c r="V1971" s="68">
        <v>6.1916755999999999E-6</v>
      </c>
      <c r="W1971" s="68">
        <v>4.7837952585538996E-6</v>
      </c>
      <c r="X1971" s="68">
        <v>8.1594064324634014E-6</v>
      </c>
      <c r="Y1971" s="68">
        <v>6.0669342337822996E-6</v>
      </c>
      <c r="Z1971" s="68">
        <v>7.0121635134774501E-6</v>
      </c>
      <c r="AA1971" s="68">
        <v>1.35719907392931E-5</v>
      </c>
      <c r="AB1971" s="68">
        <v>1.7424560480431351E-5</v>
      </c>
      <c r="AC1971" s="68">
        <v>1.5532221117071149E-5</v>
      </c>
      <c r="AD1971" s="68">
        <v>1.3363224866901E-5</v>
      </c>
      <c r="AE1971" s="68">
        <v>5.6322706904797997E-6</v>
      </c>
      <c r="AF1971" s="68">
        <v>1.368612691938015E-6</v>
      </c>
      <c r="AG1971" s="68">
        <v>4.08167059483912E-6</v>
      </c>
      <c r="AH1971" s="68" t="s">
        <v>479</v>
      </c>
    </row>
    <row r="1972" spans="1:34" s="68" customFormat="1" ht="14.5" x14ac:dyDescent="0.35">
      <c r="A1972" s="68" t="s">
        <v>832</v>
      </c>
      <c r="B1972" s="68" t="s">
        <v>82</v>
      </c>
      <c r="C1972" s="68" t="s">
        <v>45</v>
      </c>
      <c r="D1972" s="68" t="s">
        <v>83</v>
      </c>
      <c r="E1972" s="68" t="s">
        <v>84</v>
      </c>
      <c r="G1972" s="68" t="s">
        <v>14</v>
      </c>
      <c r="H1972" s="68" t="s">
        <v>1476</v>
      </c>
      <c r="I1972" s="68" t="s">
        <v>17</v>
      </c>
      <c r="J1972" s="68">
        <v>1</v>
      </c>
      <c r="K1972" s="68">
        <v>1.637661695723773E-4</v>
      </c>
      <c r="L1972" s="68">
        <v>1.5930043274847949E-4</v>
      </c>
      <c r="M1972" s="68">
        <v>1.5714576904809051E-4</v>
      </c>
      <c r="N1972" s="68">
        <v>1.528275965286612E-4</v>
      </c>
      <c r="O1972" s="68">
        <v>1.6433534616635631E-4</v>
      </c>
      <c r="P1972" s="68">
        <v>1.5436215880301581E-4</v>
      </c>
      <c r="Q1972" s="68">
        <v>1.5612388021826111E-4</v>
      </c>
      <c r="R1972" s="68">
        <v>1.5550137540404851E-4</v>
      </c>
      <c r="S1972" s="68">
        <v>2.0539470819999999E-4</v>
      </c>
      <c r="T1972" s="68">
        <v>1.2269888399999999E-4</v>
      </c>
      <c r="U1972" s="68">
        <v>1.3390598649999999E-4</v>
      </c>
      <c r="V1972" s="68">
        <v>1.1764183639999999E-4</v>
      </c>
      <c r="W1972" s="68">
        <v>9.0892109912524106E-5</v>
      </c>
      <c r="X1972" s="68">
        <v>1.550287222168046E-4</v>
      </c>
      <c r="Y1972" s="68">
        <v>1.1527175044186369E-4</v>
      </c>
      <c r="Z1972" s="68">
        <v>1.3323110675607161E-4</v>
      </c>
      <c r="AA1972" s="68">
        <v>2.5786782404656889E-4</v>
      </c>
      <c r="AB1972" s="68">
        <v>3.3106664912819562E-4</v>
      </c>
      <c r="AC1972" s="68">
        <v>2.9511220122435179E-4</v>
      </c>
      <c r="AD1972" s="68">
        <v>2.5390127247111903E-4</v>
      </c>
      <c r="AE1972" s="68">
        <v>1.0701314311911619E-4</v>
      </c>
      <c r="AF1972" s="68">
        <v>2.600364114682228E-5</v>
      </c>
      <c r="AG1972" s="68">
        <v>7.7551741301943268E-5</v>
      </c>
      <c r="AH1972" s="68" t="s">
        <v>479</v>
      </c>
    </row>
    <row r="1973" spans="1:34" s="68" customFormat="1" ht="14.5" x14ac:dyDescent="0.35">
      <c r="A1973" s="68" t="s">
        <v>832</v>
      </c>
      <c r="B1973" s="68" t="s">
        <v>157</v>
      </c>
      <c r="C1973" s="68" t="s">
        <v>158</v>
      </c>
      <c r="D1973" s="68" t="s">
        <v>159</v>
      </c>
      <c r="E1973" s="68" t="s">
        <v>12</v>
      </c>
      <c r="G1973" s="68" t="s">
        <v>14</v>
      </c>
      <c r="H1973" s="68" t="s">
        <v>20</v>
      </c>
      <c r="I1973" s="68" t="s">
        <v>16</v>
      </c>
      <c r="J1973" s="68">
        <v>25</v>
      </c>
      <c r="K1973" s="68">
        <v>1.312474284E-2</v>
      </c>
      <c r="L1973" s="68">
        <v>1.27709947891534E-2</v>
      </c>
      <c r="M1973" s="68">
        <v>1.29737540300215E-2</v>
      </c>
      <c r="N1973" s="68">
        <v>1.2455375010638099E-2</v>
      </c>
      <c r="O1973" s="68">
        <v>1.29798854797927E-2</v>
      </c>
      <c r="P1973" s="68">
        <v>1.2258788111641199E-2</v>
      </c>
      <c r="Q1973" s="68">
        <v>1.25098772120226E-2</v>
      </c>
      <c r="R1973" s="68">
        <v>1.25795849964401E-2</v>
      </c>
      <c r="S1973" s="68">
        <v>1.2542741025E-2</v>
      </c>
      <c r="T1973" s="68">
        <v>1.2392754418E-2</v>
      </c>
      <c r="U1973" s="68">
        <v>1.2713633470075E-2</v>
      </c>
      <c r="V1973" s="68">
        <v>1.2962642834725001E-2</v>
      </c>
      <c r="W1973" s="68">
        <v>1.0694343606135401E-2</v>
      </c>
      <c r="X1973" s="68">
        <v>1.0830381047150299E-2</v>
      </c>
      <c r="Y1973" s="68">
        <v>9.4561049408620496E-3</v>
      </c>
      <c r="Z1973" s="68">
        <v>9.6759687080157902E-3</v>
      </c>
      <c r="AA1973" s="68">
        <v>9.8779836698073796E-3</v>
      </c>
      <c r="AB1973" s="68">
        <v>1.02029629958392E-2</v>
      </c>
      <c r="AC1973" s="68">
        <v>9.8779857528262394E-3</v>
      </c>
      <c r="AD1973" s="68">
        <v>1.09709678689553E-2</v>
      </c>
      <c r="AE1973" s="68">
        <v>1.0781206058131799E-2</v>
      </c>
      <c r="AF1973" s="68">
        <v>1.04793062650768E-2</v>
      </c>
      <c r="AG1973" s="68">
        <v>1.04848266069562E-2</v>
      </c>
      <c r="AH1973" s="68" t="s">
        <v>557</v>
      </c>
    </row>
    <row r="1974" spans="1:34" s="68" customFormat="1" ht="14.5" x14ac:dyDescent="0.35">
      <c r="A1974" s="68" t="s">
        <v>832</v>
      </c>
      <c r="B1974" s="68" t="s">
        <v>82</v>
      </c>
      <c r="C1974" s="68" t="s">
        <v>45</v>
      </c>
      <c r="D1974" s="68" t="s">
        <v>83</v>
      </c>
      <c r="E1974" s="68" t="s">
        <v>84</v>
      </c>
      <c r="G1974" s="68" t="s">
        <v>14</v>
      </c>
      <c r="H1974" s="68" t="s">
        <v>1475</v>
      </c>
      <c r="I1974" s="68" t="s">
        <v>18</v>
      </c>
      <c r="J1974" s="68">
        <v>298</v>
      </c>
      <c r="K1974" s="68">
        <v>4.8444795938541846E-9</v>
      </c>
      <c r="L1974" s="68">
        <v>4.7123755642405901E-9</v>
      </c>
      <c r="M1974" s="68">
        <v>4.6486369767447196E-9</v>
      </c>
      <c r="N1974" s="68">
        <v>4.5208981482202301E-9</v>
      </c>
      <c r="O1974" s="68">
        <v>4.86131679778974E-9</v>
      </c>
      <c r="P1974" s="68">
        <v>4.5662930893306052E-9</v>
      </c>
      <c r="Q1974" s="68">
        <v>4.6184077810798247E-9</v>
      </c>
      <c r="R1974" s="68">
        <v>4.5999930384171198E-9</v>
      </c>
      <c r="S1974" s="68">
        <v>6.0759220000000001E-9</v>
      </c>
      <c r="T1974" s="68">
        <v>3.6296399999999999E-9</v>
      </c>
      <c r="U1974" s="68">
        <v>3.9611650000000004E-9</v>
      </c>
      <c r="V1974" s="68">
        <v>3.4800439999999999E-9</v>
      </c>
      <c r="W1974" s="68">
        <v>2.6887419597304049E-9</v>
      </c>
      <c r="X1974" s="68">
        <v>4.5860111597021651E-9</v>
      </c>
      <c r="Y1974" s="68">
        <v>3.4099328586705598E-9</v>
      </c>
      <c r="Z1974" s="68">
        <v>3.9412009185520248E-9</v>
      </c>
      <c r="AA1974" s="68">
        <v>7.6281652966981004E-9</v>
      </c>
      <c r="AB1974" s="68">
        <v>9.7935100399256003E-9</v>
      </c>
      <c r="AC1974" s="68">
        <v>8.7299168104247498E-9</v>
      </c>
      <c r="AD1974" s="68">
        <v>7.5108280089334001E-9</v>
      </c>
      <c r="AE1974" s="68">
        <v>3.1656293205638901E-9</v>
      </c>
      <c r="AF1974" s="68">
        <v>7.6923157713604E-10</v>
      </c>
      <c r="AG1974" s="68">
        <v>2.2941113490419802E-9</v>
      </c>
      <c r="AH1974" s="68" t="s">
        <v>479</v>
      </c>
    </row>
    <row r="1975" spans="1:34" s="68" customFormat="1" ht="14.5" x14ac:dyDescent="0.35">
      <c r="A1975" s="68" t="s">
        <v>832</v>
      </c>
      <c r="B1975" s="68" t="s">
        <v>82</v>
      </c>
      <c r="C1975" s="68" t="s">
        <v>45</v>
      </c>
      <c r="D1975" s="68" t="s">
        <v>83</v>
      </c>
      <c r="E1975" s="68" t="s">
        <v>84</v>
      </c>
      <c r="G1975" s="68" t="s">
        <v>14</v>
      </c>
      <c r="H1975" s="68" t="s">
        <v>1476</v>
      </c>
      <c r="I1975" s="68" t="s">
        <v>18</v>
      </c>
      <c r="J1975" s="68">
        <v>298</v>
      </c>
      <c r="K1975" s="68">
        <v>9.2045112283229511E-8</v>
      </c>
      <c r="L1975" s="68">
        <v>8.9535135720571207E-8</v>
      </c>
      <c r="M1975" s="68">
        <v>8.8324102558149677E-8</v>
      </c>
      <c r="N1975" s="68">
        <v>8.5897064816184363E-8</v>
      </c>
      <c r="O1975" s="68">
        <v>9.2365019158005046E-8</v>
      </c>
      <c r="P1975" s="68">
        <v>8.6759568697281491E-8</v>
      </c>
      <c r="Q1975" s="68">
        <v>8.7749747840516667E-8</v>
      </c>
      <c r="R1975" s="68">
        <v>8.7399867729925265E-8</v>
      </c>
      <c r="S1975" s="68">
        <v>1.15442518E-7</v>
      </c>
      <c r="T1975" s="68">
        <v>6.8963159999999992E-8</v>
      </c>
      <c r="U1975" s="68">
        <v>7.5262134999999989E-8</v>
      </c>
      <c r="V1975" s="68">
        <v>6.6120836000000001E-8</v>
      </c>
      <c r="W1975" s="68">
        <v>5.108609723487769E-8</v>
      </c>
      <c r="X1975" s="68">
        <v>8.713421203434113E-8</v>
      </c>
      <c r="Y1975" s="68">
        <v>6.4788724314740638E-8</v>
      </c>
      <c r="Z1975" s="68">
        <v>7.4882817452488462E-8</v>
      </c>
      <c r="AA1975" s="68">
        <v>1.4493514063726391E-7</v>
      </c>
      <c r="AB1975" s="68">
        <v>1.860766907585864E-7</v>
      </c>
      <c r="AC1975" s="68">
        <v>1.658684193980703E-7</v>
      </c>
      <c r="AD1975" s="68">
        <v>1.4270573216973459E-7</v>
      </c>
      <c r="AE1975" s="68">
        <v>6.0146957090713912E-8</v>
      </c>
      <c r="AF1975" s="68">
        <v>1.4615399965584761E-8</v>
      </c>
      <c r="AG1975" s="68">
        <v>4.358811563179762E-8</v>
      </c>
      <c r="AH1975" s="68" t="s">
        <v>479</v>
      </c>
    </row>
    <row r="1976" spans="1:34" s="68" customFormat="1" ht="14.5" x14ac:dyDescent="0.35">
      <c r="A1976" s="68" t="s">
        <v>832</v>
      </c>
      <c r="B1976" s="68" t="s">
        <v>157</v>
      </c>
      <c r="C1976" s="68" t="s">
        <v>158</v>
      </c>
      <c r="D1976" s="68" t="s">
        <v>159</v>
      </c>
      <c r="E1976" s="68" t="s">
        <v>12</v>
      </c>
      <c r="G1976" s="68" t="s">
        <v>14</v>
      </c>
      <c r="H1976" s="68" t="s">
        <v>20</v>
      </c>
      <c r="I1976" s="68" t="s">
        <v>17</v>
      </c>
      <c r="J1976" s="68">
        <v>1</v>
      </c>
      <c r="K1976" s="68">
        <v>27.834954615072</v>
      </c>
      <c r="L1976" s="68">
        <v>27.0847257488366</v>
      </c>
      <c r="M1976" s="68">
        <v>27.5147375468696</v>
      </c>
      <c r="N1976" s="68">
        <v>26.4153593225614</v>
      </c>
      <c r="O1976" s="68">
        <v>27.527741125544299</v>
      </c>
      <c r="P1976" s="68">
        <v>25.998437827168701</v>
      </c>
      <c r="Q1976" s="68">
        <v>26.530947591257501</v>
      </c>
      <c r="R1976" s="68">
        <v>26.678783860450199</v>
      </c>
      <c r="S1976" s="68">
        <v>26.600645165820001</v>
      </c>
      <c r="T1976" s="68">
        <v>26.2825535696944</v>
      </c>
      <c r="U1976" s="68">
        <v>26.963073863335101</v>
      </c>
      <c r="V1976" s="68">
        <v>27.4911729238848</v>
      </c>
      <c r="W1976" s="68">
        <v>22.680563919891899</v>
      </c>
      <c r="X1976" s="68">
        <v>22.969072124796401</v>
      </c>
      <c r="Y1976" s="68">
        <v>20.054507358580199</v>
      </c>
      <c r="Z1976" s="68">
        <v>20.5207944359599</v>
      </c>
      <c r="AA1976" s="68">
        <v>20.9492277669275</v>
      </c>
      <c r="AB1976" s="68">
        <v>21.6384439215757</v>
      </c>
      <c r="AC1976" s="68">
        <v>20.9492321845939</v>
      </c>
      <c r="AD1976" s="68">
        <v>23.267228656480299</v>
      </c>
      <c r="AE1976" s="68">
        <v>22.864781808085901</v>
      </c>
      <c r="AF1976" s="68">
        <v>22.224512726974901</v>
      </c>
      <c r="AG1976" s="68">
        <v>22.236220268032799</v>
      </c>
      <c r="AH1976" s="68" t="s">
        <v>557</v>
      </c>
    </row>
    <row r="1977" spans="1:34" s="68" customFormat="1" ht="14.5" x14ac:dyDescent="0.35">
      <c r="A1977" s="68" t="s">
        <v>832</v>
      </c>
      <c r="B1977" s="68" t="s">
        <v>157</v>
      </c>
      <c r="C1977" s="68" t="s">
        <v>158</v>
      </c>
      <c r="D1977" s="68" t="s">
        <v>159</v>
      </c>
      <c r="E1977" s="68" t="s">
        <v>12</v>
      </c>
      <c r="G1977" s="68" t="s">
        <v>14</v>
      </c>
      <c r="H1977" s="68" t="s">
        <v>20</v>
      </c>
      <c r="I1977" s="68" t="s">
        <v>18</v>
      </c>
      <c r="J1977" s="68">
        <v>298</v>
      </c>
      <c r="K1977" s="68">
        <v>1.564469346528E-2</v>
      </c>
      <c r="L1977" s="68">
        <v>1.5223025788670901E-2</v>
      </c>
      <c r="M1977" s="68">
        <v>1.54647148037856E-2</v>
      </c>
      <c r="N1977" s="68">
        <v>1.48468070126807E-2</v>
      </c>
      <c r="O1977" s="68">
        <v>1.5472023491912901E-2</v>
      </c>
      <c r="P1977" s="68">
        <v>1.46124754290763E-2</v>
      </c>
      <c r="Q1977" s="68">
        <v>1.49117736367309E-2</v>
      </c>
      <c r="R1977" s="68">
        <v>1.4994865315756599E-2</v>
      </c>
      <c r="S1977" s="68">
        <v>1.4950947301800001E-2</v>
      </c>
      <c r="T1977" s="68">
        <v>1.4772163266256E-2</v>
      </c>
      <c r="U1977" s="68">
        <v>1.5154651096329399E-2</v>
      </c>
      <c r="V1977" s="68">
        <v>1.5451470258992199E-2</v>
      </c>
      <c r="W1977" s="68">
        <v>1.2747657578513399E-2</v>
      </c>
      <c r="X1977" s="68">
        <v>1.29098142082032E-2</v>
      </c>
      <c r="Y1977" s="68">
        <v>1.12716770895076E-2</v>
      </c>
      <c r="Z1977" s="68">
        <v>1.1533754699954799E-2</v>
      </c>
      <c r="AA1977" s="68">
        <v>1.17745565344104E-2</v>
      </c>
      <c r="AB1977" s="68">
        <v>1.21619318910403E-2</v>
      </c>
      <c r="AC1977" s="68">
        <v>1.17745590173689E-2</v>
      </c>
      <c r="AD1977" s="68">
        <v>1.3077393699794699E-2</v>
      </c>
      <c r="AE1977" s="68">
        <v>1.28511976212931E-2</v>
      </c>
      <c r="AF1977" s="68">
        <v>1.2491333067971599E-2</v>
      </c>
      <c r="AG1977" s="68">
        <v>1.24979133154918E-2</v>
      </c>
      <c r="AH1977" s="68" t="s">
        <v>557</v>
      </c>
    </row>
    <row r="1978" spans="1:34" s="68" customFormat="1" ht="14.5" x14ac:dyDescent="0.35">
      <c r="A1978" s="68" t="s">
        <v>832</v>
      </c>
      <c r="B1978" s="68" t="s">
        <v>157</v>
      </c>
      <c r="C1978" s="68" t="s">
        <v>158</v>
      </c>
      <c r="D1978" s="68" t="s">
        <v>159</v>
      </c>
      <c r="E1978" s="68" t="s">
        <v>12</v>
      </c>
      <c r="G1978" s="68" t="s">
        <v>14</v>
      </c>
      <c r="H1978" s="68" t="s">
        <v>910</v>
      </c>
      <c r="I1978" s="68" t="s">
        <v>16</v>
      </c>
      <c r="J1978" s="68">
        <v>25</v>
      </c>
      <c r="U1978" s="68">
        <v>3.7602765736106099E-9</v>
      </c>
      <c r="V1978" s="68">
        <v>2.52376777817685E-9</v>
      </c>
      <c r="W1978" s="68">
        <v>6.9072460476466597E-9</v>
      </c>
      <c r="X1978" s="68">
        <v>1.2775647222474001E-7</v>
      </c>
      <c r="Y1978" s="68">
        <v>1.01278814312431E-7</v>
      </c>
      <c r="Z1978" s="68">
        <v>1.2838554350455699E-7</v>
      </c>
      <c r="AA1978" s="68">
        <v>1.8539323849016199E-7</v>
      </c>
      <c r="AB1978" s="68">
        <v>1.81781996823766E-7</v>
      </c>
      <c r="AC1978" s="68">
        <v>2.9208848013027399E-7</v>
      </c>
      <c r="AD1978" s="68">
        <v>4.44290511163748E-7</v>
      </c>
      <c r="AE1978" s="68">
        <v>4.4094651976549497E-7</v>
      </c>
      <c r="AF1978" s="68">
        <v>7.2480022748322098E-7</v>
      </c>
      <c r="AG1978" s="68">
        <v>1.08234955200549E-6</v>
      </c>
      <c r="AH1978" s="68" t="s">
        <v>1138</v>
      </c>
    </row>
    <row r="1979" spans="1:34" s="68" customFormat="1" ht="14.5" x14ac:dyDescent="0.35">
      <c r="A1979" s="68" t="s">
        <v>832</v>
      </c>
      <c r="B1979" s="68" t="s">
        <v>157</v>
      </c>
      <c r="C1979" s="68" t="s">
        <v>158</v>
      </c>
      <c r="D1979" s="68" t="s">
        <v>159</v>
      </c>
      <c r="E1979" s="68" t="s">
        <v>12</v>
      </c>
      <c r="G1979" s="68" t="s">
        <v>14</v>
      </c>
      <c r="H1979" s="68" t="s">
        <v>910</v>
      </c>
      <c r="I1979" s="68" t="s">
        <v>18</v>
      </c>
      <c r="J1979" s="68">
        <v>298</v>
      </c>
      <c r="U1979" s="68">
        <v>2.2411248378719202E-8</v>
      </c>
      <c r="V1979" s="68">
        <v>1.5041655957934001E-8</v>
      </c>
      <c r="W1979" s="68">
        <v>4.11671864439741E-8</v>
      </c>
      <c r="X1979" s="68">
        <v>7.6142857445945198E-7</v>
      </c>
      <c r="Y1979" s="68">
        <v>6.0362173330208804E-7</v>
      </c>
      <c r="Z1979" s="68">
        <v>7.6517783928716097E-7</v>
      </c>
      <c r="AA1979" s="68">
        <v>1.10494370140136E-6</v>
      </c>
      <c r="AB1979" s="68">
        <v>1.08342070106964E-6</v>
      </c>
      <c r="AC1979" s="68">
        <v>1.7408473415764301E-6</v>
      </c>
      <c r="AD1979" s="68">
        <v>2.6479714465359401E-6</v>
      </c>
      <c r="AE1979" s="68">
        <v>2.62804125780235E-6</v>
      </c>
      <c r="AF1979" s="68">
        <v>4.3198093557999996E-6</v>
      </c>
      <c r="AG1979" s="68">
        <v>6.4508033299527399E-6</v>
      </c>
      <c r="AH1979" s="68" t="s">
        <v>1138</v>
      </c>
    </row>
    <row r="1980" spans="1:34" s="68" customFormat="1" ht="14.5" x14ac:dyDescent="0.35">
      <c r="A1980" s="68" t="s">
        <v>832</v>
      </c>
      <c r="B1980" s="68" t="s">
        <v>157</v>
      </c>
      <c r="C1980" s="68" t="s">
        <v>158</v>
      </c>
      <c r="D1980" s="68" t="s">
        <v>159</v>
      </c>
      <c r="E1980" s="68" t="s">
        <v>12</v>
      </c>
      <c r="G1980" s="68" t="s">
        <v>14</v>
      </c>
      <c r="H1980" s="68" t="s">
        <v>102</v>
      </c>
      <c r="I1980" s="68" t="s">
        <v>16</v>
      </c>
      <c r="J1980" s="68">
        <v>25</v>
      </c>
      <c r="K1980" s="68">
        <v>2.9597600000000002E-2</v>
      </c>
      <c r="L1980" s="68">
        <v>2.844E-2</v>
      </c>
      <c r="M1980" s="68">
        <v>2.8868000000000001E-2</v>
      </c>
      <c r="N1980" s="68">
        <v>3.0387999999999998E-2</v>
      </c>
      <c r="O1980" s="68">
        <v>3.11472E-2</v>
      </c>
      <c r="P1980" s="68">
        <v>2.0703200000000001E-2</v>
      </c>
      <c r="Q1980" s="68">
        <v>1.8361599999999999E-2</v>
      </c>
      <c r="R1980" s="68">
        <v>2.0294400000000001E-2</v>
      </c>
      <c r="S1980" s="68">
        <v>2.2710399999999999E-2</v>
      </c>
      <c r="T1980" s="68">
        <v>2.9827200000000002E-2</v>
      </c>
      <c r="U1980" s="68">
        <v>3.1990400000000002E-2</v>
      </c>
      <c r="V1980" s="68">
        <v>3.1028E-2</v>
      </c>
      <c r="W1980" s="68">
        <v>2.5928E-2</v>
      </c>
      <c r="X1980" s="68">
        <v>3.3832800000000003E-2</v>
      </c>
      <c r="Y1980" s="68">
        <v>3.424E-2</v>
      </c>
      <c r="Z1980" s="68">
        <v>1.7663999999999999E-2</v>
      </c>
      <c r="AA1980" s="68">
        <v>1.6528000000000001E-2</v>
      </c>
      <c r="AB1980" s="68">
        <v>1.6091999999999999E-2</v>
      </c>
      <c r="AC1980" s="68">
        <v>1.7813599999999999E-2</v>
      </c>
      <c r="AD1980" s="68">
        <v>2.1722399999999999E-2</v>
      </c>
      <c r="AE1980" s="68">
        <v>1.32496E-2</v>
      </c>
      <c r="AF1980" s="68">
        <v>1.43304E-2</v>
      </c>
      <c r="AG1980" s="68">
        <v>1.6477599999999998E-2</v>
      </c>
      <c r="AH1980" s="68" t="s">
        <v>373</v>
      </c>
    </row>
    <row r="1981" spans="1:34" s="68" customFormat="1" ht="14.5" x14ac:dyDescent="0.35">
      <c r="A1981" s="68" t="s">
        <v>832</v>
      </c>
      <c r="B1981" s="68" t="s">
        <v>157</v>
      </c>
      <c r="C1981" s="68" t="s">
        <v>158</v>
      </c>
      <c r="D1981" s="68" t="s">
        <v>159</v>
      </c>
      <c r="E1981" s="68" t="s">
        <v>12</v>
      </c>
      <c r="G1981" s="68" t="s">
        <v>14</v>
      </c>
      <c r="H1981" s="68" t="s">
        <v>102</v>
      </c>
      <c r="I1981" s="68" t="s">
        <v>18</v>
      </c>
      <c r="J1981" s="68">
        <v>298</v>
      </c>
      <c r="K1981" s="68">
        <v>4.6305445200000003E-2</v>
      </c>
      <c r="L1981" s="68">
        <v>4.449438E-2</v>
      </c>
      <c r="M1981" s="68">
        <v>4.5163986000000003E-2</v>
      </c>
      <c r="N1981" s="68">
        <v>4.7542026000000001E-2</v>
      </c>
      <c r="O1981" s="68">
        <v>4.8729794399999998E-2</v>
      </c>
      <c r="P1981" s="68">
        <v>3.2390156400000002E-2</v>
      </c>
      <c r="Q1981" s="68">
        <v>2.8726723199999998E-2</v>
      </c>
      <c r="R1981" s="68">
        <v>3.17505888E-2</v>
      </c>
      <c r="S1981" s="68">
        <v>3.5530420799999997E-2</v>
      </c>
      <c r="T1981" s="68">
        <v>4.6664654399999998E-2</v>
      </c>
      <c r="U1981" s="68">
        <v>5.0048980799999997E-2</v>
      </c>
      <c r="V1981" s="68">
        <v>4.8543306000000001E-2</v>
      </c>
      <c r="W1981" s="68">
        <v>4.0564356000000003E-2</v>
      </c>
      <c r="X1981" s="68">
        <v>5.2931415599999997E-2</v>
      </c>
      <c r="Y1981" s="68">
        <v>5.3568480000000002E-2</v>
      </c>
      <c r="Z1981" s="68">
        <v>2.7635328000000001E-2</v>
      </c>
      <c r="AA1981" s="68">
        <v>2.5858056000000001E-2</v>
      </c>
      <c r="AB1981" s="68">
        <v>2.5175934000000001E-2</v>
      </c>
      <c r="AD1981" s="68">
        <v>3.39846948E-2</v>
      </c>
      <c r="AE1981" s="68">
        <v>2.0728999200000001E-2</v>
      </c>
      <c r="AF1981" s="68">
        <v>2.2419910800000001E-2</v>
      </c>
      <c r="AG1981" s="68">
        <v>2.5779205199999999E-2</v>
      </c>
      <c r="AH1981" s="68" t="s">
        <v>373</v>
      </c>
    </row>
    <row r="1982" spans="1:34" s="68" customFormat="1" ht="14.5" x14ac:dyDescent="0.35">
      <c r="A1982" s="68" t="s">
        <v>832</v>
      </c>
      <c r="B1982" s="68" t="s">
        <v>568</v>
      </c>
      <c r="C1982" s="68" t="s">
        <v>158</v>
      </c>
      <c r="D1982" s="68" t="s">
        <v>159</v>
      </c>
      <c r="E1982" s="68" t="s">
        <v>12</v>
      </c>
      <c r="G1982" s="68" t="s">
        <v>793</v>
      </c>
      <c r="H1982" s="68" t="s">
        <v>15</v>
      </c>
      <c r="I1982" s="68" t="s">
        <v>16</v>
      </c>
      <c r="J1982" s="68">
        <v>25</v>
      </c>
      <c r="K1982" s="68">
        <v>2.88131379898293E-5</v>
      </c>
      <c r="N1982" s="68">
        <v>4.6472803209401998E-7</v>
      </c>
      <c r="O1982" s="68">
        <v>8.8298326097863801E-6</v>
      </c>
      <c r="P1982" s="68">
        <v>1.67302091553847E-5</v>
      </c>
      <c r="Q1982" s="68">
        <v>1.3941840962820599E-6</v>
      </c>
      <c r="AH1982" s="68" t="s">
        <v>798</v>
      </c>
    </row>
    <row r="1983" spans="1:34" s="68" customFormat="1" ht="14.5" x14ac:dyDescent="0.35">
      <c r="A1983" s="68" t="s">
        <v>832</v>
      </c>
      <c r="B1983" s="68" t="s">
        <v>277</v>
      </c>
      <c r="C1983" s="68" t="s">
        <v>158</v>
      </c>
      <c r="D1983" s="68" t="s">
        <v>863</v>
      </c>
      <c r="E1983" s="68" t="s">
        <v>281</v>
      </c>
      <c r="F1983" s="68" t="s">
        <v>279</v>
      </c>
      <c r="G1983" s="68" t="s">
        <v>865</v>
      </c>
      <c r="H1983" s="68" t="s">
        <v>284</v>
      </c>
      <c r="I1983" s="68" t="s">
        <v>18</v>
      </c>
      <c r="J1983" s="68">
        <v>298</v>
      </c>
      <c r="K1983" s="68">
        <v>0.55647745117926395</v>
      </c>
      <c r="L1983" s="68">
        <v>0.56485561902722503</v>
      </c>
      <c r="M1983" s="68">
        <v>0.57182038522765599</v>
      </c>
      <c r="N1983" s="68">
        <v>0.57919578896831403</v>
      </c>
      <c r="O1983" s="68">
        <v>0.58515055703223695</v>
      </c>
      <c r="P1983" s="68">
        <v>0.58896097553375903</v>
      </c>
      <c r="Q1983" s="68">
        <v>0.59323658139303004</v>
      </c>
      <c r="R1983" s="68">
        <v>0.59823996005027902</v>
      </c>
      <c r="S1983" s="68">
        <v>0.60321037641155295</v>
      </c>
      <c r="T1983" s="68">
        <v>0.60682709641611998</v>
      </c>
      <c r="U1983" s="68">
        <v>0.61156905166045405</v>
      </c>
      <c r="V1983" s="68">
        <v>0.61737149594650098</v>
      </c>
      <c r="W1983" s="68">
        <v>0.62337051924791997</v>
      </c>
      <c r="X1983" s="68">
        <v>0.62829956089011496</v>
      </c>
      <c r="Y1983" s="68">
        <v>0.63347906033534396</v>
      </c>
      <c r="Z1983" s="68">
        <v>0.63841324108426001</v>
      </c>
      <c r="AA1983" s="68">
        <v>0.64245935473192906</v>
      </c>
      <c r="AB1983" s="68">
        <v>0.64629062425880901</v>
      </c>
      <c r="AC1983" s="68">
        <v>0.64926801647406196</v>
      </c>
      <c r="AD1983" s="68">
        <v>0.65075485497464103</v>
      </c>
      <c r="AE1983" s="68">
        <v>0.65110221930918799</v>
      </c>
      <c r="AF1983" s="68">
        <v>0.65110221930918799</v>
      </c>
      <c r="AG1983" s="68">
        <v>0.65110221930918799</v>
      </c>
      <c r="AH1983" s="68" t="s">
        <v>878</v>
      </c>
    </row>
    <row r="1984" spans="1:34" s="68" customFormat="1" ht="14.5" x14ac:dyDescent="0.35">
      <c r="A1984" s="68" t="s">
        <v>832</v>
      </c>
      <c r="B1984" s="68" t="s">
        <v>290</v>
      </c>
      <c r="C1984" s="68" t="s">
        <v>158</v>
      </c>
      <c r="D1984" s="68" t="s">
        <v>863</v>
      </c>
      <c r="E1984" s="68" t="s">
        <v>281</v>
      </c>
      <c r="F1984" s="68" t="s">
        <v>291</v>
      </c>
      <c r="G1984" s="68" t="s">
        <v>865</v>
      </c>
      <c r="H1984" s="68" t="s">
        <v>284</v>
      </c>
      <c r="I1984" s="68" t="s">
        <v>18</v>
      </c>
      <c r="J1984" s="68">
        <v>298</v>
      </c>
      <c r="K1984" s="68">
        <v>0.18085517163326101</v>
      </c>
      <c r="L1984" s="68">
        <v>0.183578076183848</v>
      </c>
      <c r="M1984" s="68">
        <v>0.185841625198988</v>
      </c>
      <c r="N1984" s="68">
        <v>0.18823863141470201</v>
      </c>
      <c r="O1984" s="68">
        <v>0.190173931035477</v>
      </c>
      <c r="P1984" s="68">
        <v>0.191412317048472</v>
      </c>
      <c r="Q1984" s="68">
        <v>0.19280188895273501</v>
      </c>
      <c r="R1984" s="68">
        <v>0.19442798701634101</v>
      </c>
      <c r="S1984" s="68">
        <v>0.19604337233375499</v>
      </c>
      <c r="T1984" s="68">
        <v>0.197218806335239</v>
      </c>
      <c r="U1984" s="68">
        <v>0.19875994178964801</v>
      </c>
      <c r="V1984" s="68">
        <v>0.200645736182613</v>
      </c>
      <c r="W1984" s="68">
        <v>0.20259541875557399</v>
      </c>
      <c r="X1984" s="68">
        <v>0.20419735728928701</v>
      </c>
      <c r="Y1984" s="68">
        <v>0.205880694608987</v>
      </c>
      <c r="Z1984" s="68">
        <v>0.20748430335238399</v>
      </c>
      <c r="AA1984" s="68">
        <v>0.208799290287877</v>
      </c>
      <c r="AB1984" s="68">
        <v>0.210044452884113</v>
      </c>
      <c r="AC1984" s="68">
        <v>0.21101210535407</v>
      </c>
      <c r="AD1984" s="68">
        <v>0.21149532786675801</v>
      </c>
      <c r="AE1984" s="68">
        <v>0.21160822127548601</v>
      </c>
      <c r="AF1984" s="68">
        <v>0.21160822127548601</v>
      </c>
      <c r="AG1984" s="68">
        <v>0.21160822127548601</v>
      </c>
      <c r="AH1984" s="68" t="s">
        <v>880</v>
      </c>
    </row>
    <row r="1985" spans="1:34" s="68" customFormat="1" ht="14.5" x14ac:dyDescent="0.35">
      <c r="A1985" s="68" t="s">
        <v>832</v>
      </c>
      <c r="B1985" s="68" t="s">
        <v>197</v>
      </c>
      <c r="C1985" s="68" t="s">
        <v>158</v>
      </c>
      <c r="D1985" s="68" t="s">
        <v>12</v>
      </c>
      <c r="E1985" s="68" t="s">
        <v>12</v>
      </c>
      <c r="G1985" s="68" t="s">
        <v>198</v>
      </c>
      <c r="H1985" s="68" t="s">
        <v>801</v>
      </c>
      <c r="I1985" s="68" t="s">
        <v>201</v>
      </c>
      <c r="J1985" s="68">
        <v>1430</v>
      </c>
      <c r="K1985" s="68">
        <v>0.753805693853972</v>
      </c>
      <c r="L1985" s="68">
        <v>0.69514885351427302</v>
      </c>
      <c r="M1985" s="68">
        <v>0.63533862365319904</v>
      </c>
      <c r="N1985" s="68">
        <v>0.59163772035312701</v>
      </c>
      <c r="O1985" s="68">
        <v>0.54748204249483301</v>
      </c>
      <c r="P1985" s="68">
        <v>0.44332700407832898</v>
      </c>
      <c r="Q1985" s="68">
        <v>0.44687759002601601</v>
      </c>
      <c r="R1985" s="68">
        <v>0.39570168239437098</v>
      </c>
      <c r="S1985" s="68">
        <v>0.39750538814182401</v>
      </c>
      <c r="T1985" s="68">
        <v>0.38618378323270902</v>
      </c>
      <c r="U1985" s="68">
        <v>0.37246576454677099</v>
      </c>
      <c r="V1985" s="68">
        <v>0.34355035460426397</v>
      </c>
      <c r="W1985" s="68">
        <v>0.31080331299235198</v>
      </c>
      <c r="X1985" s="68">
        <v>0.298126893739735</v>
      </c>
      <c r="Y1985" s="68">
        <v>0.31399425255296198</v>
      </c>
      <c r="Z1985" s="68">
        <v>0.29652626372594798</v>
      </c>
      <c r="AA1985" s="68">
        <v>0.21165512019751601</v>
      </c>
      <c r="AB1985" s="68">
        <v>0.21323410789035499</v>
      </c>
      <c r="AC1985" s="68">
        <v>0.21482436316908199</v>
      </c>
      <c r="AD1985" s="68">
        <v>0.21642709697825099</v>
      </c>
      <c r="AE1985" s="68">
        <v>0.21804174001034901</v>
      </c>
      <c r="AF1985" s="68">
        <v>0.21966833566309099</v>
      </c>
      <c r="AG1985" s="68">
        <v>0.221306956266003</v>
      </c>
      <c r="AH1985" s="68" t="s">
        <v>816</v>
      </c>
    </row>
    <row r="1986" spans="1:34" s="68" customFormat="1" ht="14.5" x14ac:dyDescent="0.35">
      <c r="A1986" s="68" t="s">
        <v>832</v>
      </c>
      <c r="B1986" s="68" t="s">
        <v>197</v>
      </c>
      <c r="C1986" s="68" t="s">
        <v>158</v>
      </c>
      <c r="D1986" s="68" t="s">
        <v>12</v>
      </c>
      <c r="E1986" s="68" t="s">
        <v>12</v>
      </c>
      <c r="G1986" s="68" t="s">
        <v>198</v>
      </c>
      <c r="H1986" s="68" t="s">
        <v>801</v>
      </c>
      <c r="I1986" s="68" t="s">
        <v>857</v>
      </c>
      <c r="J1986" s="68">
        <v>124</v>
      </c>
      <c r="K1986" s="68">
        <v>6.5522785356415397E-2</v>
      </c>
      <c r="L1986" s="68">
        <v>7.9181613723764796E-2</v>
      </c>
      <c r="M1986" s="68">
        <v>9.3029757647927702E-2</v>
      </c>
      <c r="N1986" s="68">
        <v>0.102100129553802</v>
      </c>
      <c r="O1986" s="68">
        <v>0.11125625875317099</v>
      </c>
      <c r="P1986" s="68">
        <v>0.129151005060824</v>
      </c>
      <c r="Q1986" s="68">
        <v>0.129825323072115</v>
      </c>
      <c r="R1986" s="68">
        <v>0.13923840682845701</v>
      </c>
      <c r="S1986" s="68">
        <v>0.16025785878542001</v>
      </c>
      <c r="T1986" s="68">
        <v>0.171338696838121</v>
      </c>
      <c r="U1986" s="68">
        <v>0.18278482727884701</v>
      </c>
      <c r="V1986" s="68">
        <v>0.18998309263774199</v>
      </c>
      <c r="W1986" s="68">
        <v>0.198678911588788</v>
      </c>
      <c r="X1986" s="68">
        <v>0.20249660734272301</v>
      </c>
      <c r="Y1986" s="68">
        <v>0.20400732901919999</v>
      </c>
      <c r="Z1986" s="68">
        <v>0.20391416302191301</v>
      </c>
      <c r="AA1986" s="68">
        <v>0.205435351227681</v>
      </c>
      <c r="AB1986" s="68">
        <v>0.20696790380892499</v>
      </c>
      <c r="AC1986" s="68">
        <v>0.208511889020154</v>
      </c>
      <c r="AD1986" s="68">
        <v>0.210067409243129</v>
      </c>
      <c r="AE1986" s="68">
        <v>0.211634498605103</v>
      </c>
      <c r="AF1986" s="68">
        <v>0.21321325948783701</v>
      </c>
      <c r="AG1986" s="68">
        <v>0.2148038625276</v>
      </c>
      <c r="AH1986" s="68" t="s">
        <v>816</v>
      </c>
    </row>
    <row r="1987" spans="1:34" s="68" customFormat="1" ht="14.5" x14ac:dyDescent="0.35">
      <c r="A1987" s="68" t="s">
        <v>832</v>
      </c>
      <c r="B1987" s="68" t="s">
        <v>197</v>
      </c>
      <c r="C1987" s="68" t="s">
        <v>158</v>
      </c>
      <c r="D1987" s="68" t="s">
        <v>12</v>
      </c>
      <c r="E1987" s="68" t="s">
        <v>12</v>
      </c>
      <c r="G1987" s="68" t="s">
        <v>198</v>
      </c>
      <c r="H1987" s="68" t="s">
        <v>801</v>
      </c>
      <c r="I1987" s="68" t="s">
        <v>858</v>
      </c>
      <c r="J1987" s="68">
        <v>3220</v>
      </c>
      <c r="K1987" s="68">
        <v>4.6466115588234798E-3</v>
      </c>
      <c r="L1987" s="68">
        <v>9.1726927035337795E-3</v>
      </c>
      <c r="M1987" s="68">
        <v>1.4101561858278299E-2</v>
      </c>
      <c r="N1987" s="68">
        <v>1.5937010332554999E-2</v>
      </c>
      <c r="O1987" s="68">
        <v>1.7550927227022398E-2</v>
      </c>
      <c r="P1987" s="68">
        <v>1.80965850315104E-2</v>
      </c>
      <c r="Q1987" s="68">
        <v>1.83721868212064E-2</v>
      </c>
      <c r="R1987" s="68">
        <v>1.8938919154555998E-2</v>
      </c>
      <c r="S1987" s="68">
        <v>2.0869278227937198E-2</v>
      </c>
      <c r="T1987" s="68">
        <v>2.28368029026359E-2</v>
      </c>
      <c r="U1987" s="68">
        <v>2.4546185411868301E-2</v>
      </c>
      <c r="V1987" s="68">
        <v>3.9730296552819802E-2</v>
      </c>
      <c r="W1987" s="68">
        <v>4.2847302477729797E-2</v>
      </c>
      <c r="X1987" s="68">
        <v>5.6995687209820699E-2</v>
      </c>
      <c r="Y1987" s="68">
        <v>3.0707994105941602E-2</v>
      </c>
      <c r="Z1987" s="68">
        <v>3.0937011094332001E-2</v>
      </c>
      <c r="AA1987" s="68">
        <v>3.1167926820508798E-2</v>
      </c>
      <c r="AB1987" s="68">
        <v>3.1400449170966398E-2</v>
      </c>
      <c r="AC1987" s="68">
        <v>3.1634578145704799E-2</v>
      </c>
      <c r="AD1987" s="68">
        <v>3.1870605858229602E-2</v>
      </c>
      <c r="AE1987" s="68">
        <v>3.2108386251788003E-2</v>
      </c>
      <c r="AF1987" s="68">
        <v>3.2347919326380002E-2</v>
      </c>
      <c r="AG1987" s="68">
        <v>3.25892050820056E-2</v>
      </c>
      <c r="AH1987" s="68" t="s">
        <v>816</v>
      </c>
    </row>
    <row r="1988" spans="1:34" s="68" customFormat="1" ht="14.5" x14ac:dyDescent="0.35">
      <c r="A1988" s="68" t="s">
        <v>832</v>
      </c>
      <c r="B1988" s="68" t="s">
        <v>210</v>
      </c>
      <c r="C1988" s="68" t="s">
        <v>45</v>
      </c>
      <c r="D1988" s="68" t="s">
        <v>12</v>
      </c>
      <c r="E1988" s="68" t="s">
        <v>12</v>
      </c>
      <c r="G1988" s="68" t="s">
        <v>212</v>
      </c>
      <c r="H1988" s="68" t="s">
        <v>1493</v>
      </c>
      <c r="I1988" s="68" t="s">
        <v>17</v>
      </c>
      <c r="J1988" s="68">
        <v>1</v>
      </c>
      <c r="K1988" s="68">
        <v>3.9396523172742122E-2</v>
      </c>
      <c r="L1988" s="68">
        <v>3.7017543620920842E-2</v>
      </c>
      <c r="M1988" s="68">
        <v>5.4288052939527001E-2</v>
      </c>
      <c r="N1988" s="68">
        <v>3.037960212944801E-2</v>
      </c>
      <c r="O1988" s="68">
        <v>4.0998957055214731E-2</v>
      </c>
      <c r="P1988" s="68">
        <v>3.7210599409033381E-2</v>
      </c>
      <c r="Q1988" s="68">
        <v>4.8343263505843018E-2</v>
      </c>
      <c r="R1988" s="68">
        <v>5.076638278931736E-2</v>
      </c>
      <c r="S1988" s="68">
        <v>5.2956465517241223E-2</v>
      </c>
      <c r="T1988" s="68">
        <v>5.1789377177328122E-2</v>
      </c>
      <c r="U1988" s="68">
        <v>5.2756379799231569E-2</v>
      </c>
      <c r="V1988" s="68">
        <v>4.8921401369010721E-2</v>
      </c>
      <c r="W1988" s="68">
        <v>4.4876331992687257E-2</v>
      </c>
      <c r="X1988" s="68">
        <v>7.6159055981087312E-2</v>
      </c>
      <c r="Y1988" s="68">
        <v>8.3273662005527077E-2</v>
      </c>
      <c r="Z1988" s="68">
        <v>7.7721377711258491E-2</v>
      </c>
      <c r="AA1988" s="68">
        <v>6.8319541524125754E-2</v>
      </c>
      <c r="AB1988" s="68">
        <v>6.185972875925469E-2</v>
      </c>
      <c r="AC1988" s="68">
        <v>4.411630826270118E-2</v>
      </c>
      <c r="AD1988" s="68">
        <v>5.1861062044932363E-2</v>
      </c>
      <c r="AE1988" s="68">
        <v>5.2247246503701807E-2</v>
      </c>
      <c r="AF1988" s="68">
        <v>4.8954146300740242E-2</v>
      </c>
      <c r="AG1988" s="68">
        <v>6.165610422644871E-2</v>
      </c>
      <c r="AH1988" s="68" t="s">
        <v>602</v>
      </c>
    </row>
    <row r="1989" spans="1:34" s="68" customFormat="1" ht="14.5" x14ac:dyDescent="0.35">
      <c r="A1989" s="68" t="s">
        <v>832</v>
      </c>
      <c r="B1989" s="68" t="s">
        <v>210</v>
      </c>
      <c r="C1989" s="68" t="s">
        <v>45</v>
      </c>
      <c r="D1989" s="68" t="s">
        <v>12</v>
      </c>
      <c r="E1989" s="68" t="s">
        <v>12</v>
      </c>
      <c r="G1989" s="68" t="s">
        <v>212</v>
      </c>
      <c r="H1989" s="68" t="s">
        <v>1494</v>
      </c>
      <c r="I1989" s="68" t="s">
        <v>17</v>
      </c>
      <c r="J1989" s="68">
        <v>1</v>
      </c>
      <c r="K1989" s="68">
        <v>3.9396523172742122E-2</v>
      </c>
      <c r="L1989" s="68">
        <v>3.7017543620920842E-2</v>
      </c>
      <c r="M1989" s="68">
        <v>5.4288052939527001E-2</v>
      </c>
      <c r="N1989" s="68">
        <v>3.037960212944801E-2</v>
      </c>
      <c r="O1989" s="68">
        <v>4.0998957055214731E-2</v>
      </c>
      <c r="P1989" s="68">
        <v>3.7210599409033381E-2</v>
      </c>
      <c r="Q1989" s="68">
        <v>4.8343263505843018E-2</v>
      </c>
      <c r="R1989" s="68">
        <v>5.076638278931736E-2</v>
      </c>
      <c r="S1989" s="68">
        <v>5.2956465517241223E-2</v>
      </c>
      <c r="T1989" s="68">
        <v>5.1789377177328122E-2</v>
      </c>
      <c r="U1989" s="68">
        <v>5.2756379799231569E-2</v>
      </c>
      <c r="V1989" s="68">
        <v>4.8921401369010721E-2</v>
      </c>
      <c r="W1989" s="68">
        <v>4.4876331992687257E-2</v>
      </c>
      <c r="X1989" s="68">
        <v>7.6159055981087312E-2</v>
      </c>
      <c r="Y1989" s="68">
        <v>8.3273662005527077E-2</v>
      </c>
      <c r="Z1989" s="68">
        <v>7.7721377711258491E-2</v>
      </c>
      <c r="AA1989" s="68">
        <v>6.8319541524125754E-2</v>
      </c>
      <c r="AB1989" s="68">
        <v>6.185972875925469E-2</v>
      </c>
      <c r="AC1989" s="68">
        <v>4.411630826270118E-2</v>
      </c>
      <c r="AD1989" s="68">
        <v>5.1861062044932363E-2</v>
      </c>
      <c r="AE1989" s="68">
        <v>5.2247246503701807E-2</v>
      </c>
      <c r="AF1989" s="68">
        <v>4.8954146300740242E-2</v>
      </c>
      <c r="AG1989" s="68">
        <v>6.165610422644871E-2</v>
      </c>
      <c r="AH1989" s="68" t="s">
        <v>602</v>
      </c>
    </row>
    <row r="1990" spans="1:34" s="68" customFormat="1" ht="14.5" x14ac:dyDescent="0.35">
      <c r="A1990" s="68" t="s">
        <v>832</v>
      </c>
      <c r="B1990" s="68" t="s">
        <v>210</v>
      </c>
      <c r="C1990" s="68" t="s">
        <v>45</v>
      </c>
      <c r="D1990" s="68" t="s">
        <v>12</v>
      </c>
      <c r="E1990" s="68" t="s">
        <v>12</v>
      </c>
      <c r="G1990" s="68" t="s">
        <v>212</v>
      </c>
      <c r="H1990" s="68" t="s">
        <v>1495</v>
      </c>
      <c r="I1990" s="68" t="s">
        <v>17</v>
      </c>
      <c r="J1990" s="68">
        <v>1</v>
      </c>
      <c r="K1990" s="68">
        <v>4.0590357208279762E-2</v>
      </c>
      <c r="L1990" s="68">
        <v>3.8139287367009347E-2</v>
      </c>
      <c r="M1990" s="68">
        <v>5.5933145452846007E-2</v>
      </c>
      <c r="N1990" s="68">
        <v>3.1300196133370678E-2</v>
      </c>
      <c r="O1990" s="68">
        <v>4.2241349693251537E-2</v>
      </c>
      <c r="P1990" s="68">
        <v>3.8338193330519237E-2</v>
      </c>
      <c r="Q1990" s="68">
        <v>4.9808210884807962E-2</v>
      </c>
      <c r="R1990" s="68">
        <v>5.2304758025357292E-2</v>
      </c>
      <c r="S1990" s="68">
        <v>5.4561206896551563E-2</v>
      </c>
      <c r="T1990" s="68">
        <v>5.3358752243307758E-2</v>
      </c>
      <c r="U1990" s="68">
        <v>5.4355057974965863E-2</v>
      </c>
      <c r="V1990" s="68">
        <v>5.0403868077162572E-2</v>
      </c>
      <c r="W1990" s="68">
        <v>4.6236220840950512E-2</v>
      </c>
      <c r="X1990" s="68">
        <v>7.8466906162332387E-2</v>
      </c>
      <c r="Y1990" s="68">
        <v>8.5797106308724863E-2</v>
      </c>
      <c r="Z1990" s="68">
        <v>8.0076570975236031E-2</v>
      </c>
      <c r="AA1990" s="68">
        <v>7.0389830661220482E-2</v>
      </c>
      <c r="AB1990" s="68">
        <v>6.3734265994383629E-2</v>
      </c>
      <c r="AC1990" s="68">
        <v>4.5453166088843637E-2</v>
      </c>
      <c r="AD1990" s="68">
        <v>5.343260937962728E-2</v>
      </c>
      <c r="AE1990" s="68">
        <v>5.3830496397753377E-2</v>
      </c>
      <c r="AF1990" s="68">
        <v>5.0437605279550553E-2</v>
      </c>
      <c r="AG1990" s="68">
        <v>6.3524471021189577E-2</v>
      </c>
      <c r="AH1990" s="68" t="s">
        <v>602</v>
      </c>
    </row>
    <row r="1991" spans="1:34" s="68" customFormat="1" ht="14.5" x14ac:dyDescent="0.35">
      <c r="A1991" s="68" t="s">
        <v>832</v>
      </c>
      <c r="B1991" s="68" t="s">
        <v>197</v>
      </c>
      <c r="C1991" s="68" t="s">
        <v>158</v>
      </c>
      <c r="D1991" s="68" t="s">
        <v>12</v>
      </c>
      <c r="E1991" s="68" t="s">
        <v>12</v>
      </c>
      <c r="G1991" s="68" t="s">
        <v>198</v>
      </c>
      <c r="H1991" s="68" t="s">
        <v>801</v>
      </c>
      <c r="I1991" s="68" t="s">
        <v>861</v>
      </c>
      <c r="J1991" s="68">
        <v>1640</v>
      </c>
      <c r="K1991" s="68">
        <v>9.7252773403794495E-3</v>
      </c>
      <c r="L1991" s="68">
        <v>9.7938341796369004E-3</v>
      </c>
      <c r="M1991" s="68">
        <v>9.8628742997350499E-3</v>
      </c>
      <c r="N1991" s="68">
        <v>9.4165863135482995E-3</v>
      </c>
      <c r="O1991" s="68">
        <v>8.9653758970656902E-3</v>
      </c>
      <c r="P1991" s="68">
        <v>8.5092322150837896E-3</v>
      </c>
      <c r="Q1991" s="68">
        <v>8.04814538872301E-3</v>
      </c>
      <c r="R1991" s="68">
        <v>7.5821357931725097E-3</v>
      </c>
      <c r="S1991" s="68">
        <v>8.3794169454353001E-3</v>
      </c>
      <c r="T1991" s="68">
        <v>8.6983071788613205E-3</v>
      </c>
      <c r="U1991" s="68">
        <v>9.0171974122873495E-3</v>
      </c>
      <c r="V1991" s="68">
        <v>9.1073668858188198E-3</v>
      </c>
      <c r="W1991" s="68">
        <v>9.1984439814133696E-3</v>
      </c>
      <c r="X1991" s="68">
        <v>9.2670620616716604E-3</v>
      </c>
      <c r="Y1991" s="68">
        <v>9.3361987831088507E-3</v>
      </c>
      <c r="Z1991" s="68">
        <v>2.7041933137637798E-3</v>
      </c>
      <c r="AA1991" s="68">
        <v>2.7243664440361002E-3</v>
      </c>
      <c r="AB1991" s="68">
        <v>2.7446902821735598E-3</v>
      </c>
      <c r="AC1991" s="68">
        <v>2.7651657333284999E-3</v>
      </c>
      <c r="AD1991" s="68">
        <v>2.7857941552294398E-3</v>
      </c>
      <c r="AE1991" s="68">
        <v>2.8065760004525402E-3</v>
      </c>
      <c r="AF1991" s="68">
        <v>2.82751262672633E-3</v>
      </c>
      <c r="AG1991" s="68">
        <v>2.8486062969316599E-3</v>
      </c>
      <c r="AH1991" s="68" t="s">
        <v>816</v>
      </c>
    </row>
    <row r="1992" spans="1:34" s="68" customFormat="1" ht="14.5" x14ac:dyDescent="0.35">
      <c r="A1992" s="68" t="s">
        <v>832</v>
      </c>
      <c r="B1992" s="68" t="s">
        <v>210</v>
      </c>
      <c r="C1992" s="68" t="s">
        <v>45</v>
      </c>
      <c r="D1992" s="68" t="s">
        <v>12</v>
      </c>
      <c r="E1992" s="68" t="s">
        <v>12</v>
      </c>
      <c r="G1992" s="68" t="s">
        <v>213</v>
      </c>
      <c r="H1992" s="68" t="s">
        <v>1493</v>
      </c>
      <c r="I1992" s="68" t="s">
        <v>17</v>
      </c>
      <c r="J1992" s="68">
        <v>1</v>
      </c>
      <c r="K1992" s="68">
        <v>0.1060912843619501</v>
      </c>
      <c r="L1992" s="68">
        <v>0.1046380369259023</v>
      </c>
      <c r="M1992" s="68">
        <v>0.1039520476880658</v>
      </c>
      <c r="N1992" s="68">
        <v>0.1017193096866329</v>
      </c>
      <c r="O1992" s="68">
        <v>0.10516219886742829</v>
      </c>
      <c r="P1992" s="68">
        <v>0.1063764857374884</v>
      </c>
      <c r="Q1992" s="68">
        <v>0.1014631865581993</v>
      </c>
      <c r="R1992" s="68">
        <v>0.1001873961700785</v>
      </c>
      <c r="S1992" s="68">
        <v>9.7247610194362649E-2</v>
      </c>
      <c r="T1992" s="68">
        <v>8.191726304428755E-2</v>
      </c>
      <c r="U1992" s="68">
        <v>8.5927809648933776E-2</v>
      </c>
      <c r="V1992" s="68">
        <v>8.524178260088966E-2</v>
      </c>
      <c r="W1992" s="68">
        <v>8.3938059991056496E-2</v>
      </c>
      <c r="X1992" s="68">
        <v>8.5076639877864027E-2</v>
      </c>
      <c r="Y1992" s="68">
        <v>8.6084686081578696E-2</v>
      </c>
      <c r="Z1992" s="68">
        <v>8.3165620091783132E-2</v>
      </c>
      <c r="AA1992" s="68">
        <v>8.5217335989107537E-2</v>
      </c>
      <c r="AB1992" s="68">
        <v>8.3220054676863053E-2</v>
      </c>
      <c r="AC1992" s="68">
        <v>8.4218695332985302E-2</v>
      </c>
      <c r="AD1992" s="68">
        <v>8.1555653583325685E-2</v>
      </c>
      <c r="AE1992" s="68">
        <v>7.5397369537237774E-2</v>
      </c>
      <c r="AF1992" s="68">
        <v>8.0756943975094211E-2</v>
      </c>
      <c r="AG1992" s="68">
        <v>8.0254836627605644E-2</v>
      </c>
      <c r="AH1992" s="68" t="s">
        <v>603</v>
      </c>
    </row>
    <row r="1993" spans="1:34" s="68" customFormat="1" ht="14.5" x14ac:dyDescent="0.35">
      <c r="A1993" s="68" t="s">
        <v>832</v>
      </c>
      <c r="B1993" s="68" t="s">
        <v>210</v>
      </c>
      <c r="C1993" s="68" t="s">
        <v>45</v>
      </c>
      <c r="D1993" s="68" t="s">
        <v>12</v>
      </c>
      <c r="E1993" s="68" t="s">
        <v>12</v>
      </c>
      <c r="G1993" s="68" t="s">
        <v>213</v>
      </c>
      <c r="H1993" s="68" t="s">
        <v>1494</v>
      </c>
      <c r="I1993" s="68" t="s">
        <v>17</v>
      </c>
      <c r="J1993" s="68">
        <v>1</v>
      </c>
      <c r="K1993" s="68">
        <v>0.1060912843619501</v>
      </c>
      <c r="L1993" s="68">
        <v>0.1046380369259023</v>
      </c>
      <c r="M1993" s="68">
        <v>0.1039520476880658</v>
      </c>
      <c r="N1993" s="68">
        <v>0.1017193096866329</v>
      </c>
      <c r="O1993" s="68">
        <v>0.10516219886742829</v>
      </c>
      <c r="P1993" s="68">
        <v>0.1063764857374884</v>
      </c>
      <c r="Q1993" s="68">
        <v>0.1014631865581993</v>
      </c>
      <c r="R1993" s="68">
        <v>0.1001873961700785</v>
      </c>
      <c r="S1993" s="68">
        <v>9.7247610194362649E-2</v>
      </c>
      <c r="T1993" s="68">
        <v>8.191726304428755E-2</v>
      </c>
      <c r="U1993" s="68">
        <v>8.5927809648933776E-2</v>
      </c>
      <c r="V1993" s="68">
        <v>8.524178260088966E-2</v>
      </c>
      <c r="W1993" s="68">
        <v>8.3938059991056496E-2</v>
      </c>
      <c r="X1993" s="68">
        <v>8.5076639877864027E-2</v>
      </c>
      <c r="Y1993" s="68">
        <v>8.6084686081578696E-2</v>
      </c>
      <c r="Z1993" s="68">
        <v>8.3165620091783132E-2</v>
      </c>
      <c r="AA1993" s="68">
        <v>8.5217335989107537E-2</v>
      </c>
      <c r="AB1993" s="68">
        <v>8.3220054676863053E-2</v>
      </c>
      <c r="AC1993" s="68">
        <v>8.4218695332985302E-2</v>
      </c>
      <c r="AD1993" s="68">
        <v>8.1555653583325685E-2</v>
      </c>
      <c r="AE1993" s="68">
        <v>7.5397369537237774E-2</v>
      </c>
      <c r="AF1993" s="68">
        <v>8.0756943975094211E-2</v>
      </c>
      <c r="AG1993" s="68">
        <v>8.0254836627605644E-2</v>
      </c>
      <c r="AH1993" s="68" t="s">
        <v>603</v>
      </c>
    </row>
    <row r="1994" spans="1:34" s="68" customFormat="1" ht="14.5" x14ac:dyDescent="0.35">
      <c r="A1994" s="68" t="s">
        <v>832</v>
      </c>
      <c r="B1994" s="68" t="s">
        <v>210</v>
      </c>
      <c r="C1994" s="68" t="s">
        <v>45</v>
      </c>
      <c r="D1994" s="68" t="s">
        <v>12</v>
      </c>
      <c r="E1994" s="68" t="s">
        <v>12</v>
      </c>
      <c r="G1994" s="68" t="s">
        <v>213</v>
      </c>
      <c r="H1994" s="68" t="s">
        <v>1495</v>
      </c>
      <c r="I1994" s="68" t="s">
        <v>17</v>
      </c>
      <c r="J1994" s="68">
        <v>1</v>
      </c>
      <c r="K1994" s="68">
        <v>0.1093061717668577</v>
      </c>
      <c r="L1994" s="68">
        <v>0.1078088865297175</v>
      </c>
      <c r="M1994" s="68">
        <v>0.1071021097392193</v>
      </c>
      <c r="N1994" s="68">
        <v>0.1048017130104702</v>
      </c>
      <c r="O1994" s="68">
        <v>0.1083489321664413</v>
      </c>
      <c r="P1994" s="68">
        <v>0.10960001560832131</v>
      </c>
      <c r="Q1994" s="68">
        <v>0.1045378285751144</v>
      </c>
      <c r="R1994" s="68">
        <v>0.10322337787220209</v>
      </c>
      <c r="S1994" s="68">
        <v>0.1001945074729797</v>
      </c>
      <c r="T1994" s="68">
        <v>8.439960434865991E-2</v>
      </c>
      <c r="U1994" s="68">
        <v>8.8531682668598441E-2</v>
      </c>
      <c r="V1994" s="68">
        <v>8.7824866922128736E-2</v>
      </c>
      <c r="W1994" s="68">
        <v>8.6481637566543049E-2</v>
      </c>
      <c r="X1994" s="68">
        <v>8.7654719874162942E-2</v>
      </c>
      <c r="Y1994" s="68">
        <v>8.8693312932535628E-2</v>
      </c>
      <c r="Z1994" s="68">
        <v>8.5685790397594747E-2</v>
      </c>
      <c r="AA1994" s="68">
        <v>8.7799679503928973E-2</v>
      </c>
      <c r="AB1994" s="68">
        <v>8.5741874515555885E-2</v>
      </c>
      <c r="AC1994" s="68">
        <v>8.6770777009742436E-2</v>
      </c>
      <c r="AD1994" s="68">
        <v>8.4027037025244652E-2</v>
      </c>
      <c r="AE1994" s="68">
        <v>7.7682138311093468E-2</v>
      </c>
      <c r="AF1994" s="68">
        <v>8.3204124095551613E-2</v>
      </c>
      <c r="AG1994" s="68">
        <v>8.2686801373896723E-2</v>
      </c>
      <c r="AH1994" s="68" t="s">
        <v>603</v>
      </c>
    </row>
    <row r="1995" spans="1:34" s="68" customFormat="1" ht="14.5" x14ac:dyDescent="0.35">
      <c r="A1995" s="68" t="s">
        <v>832</v>
      </c>
      <c r="B1995" s="68" t="s">
        <v>197</v>
      </c>
      <c r="C1995" s="68" t="s">
        <v>158</v>
      </c>
      <c r="D1995" s="68" t="s">
        <v>12</v>
      </c>
      <c r="E1995" s="68" t="s">
        <v>12</v>
      </c>
      <c r="G1995" s="68" t="s">
        <v>198</v>
      </c>
      <c r="H1995" s="68" t="s">
        <v>805</v>
      </c>
      <c r="I1995" s="68" t="s">
        <v>201</v>
      </c>
      <c r="J1995" s="68">
        <v>1430</v>
      </c>
      <c r="T1995" s="68">
        <v>2.51878237918518E-3</v>
      </c>
      <c r="U1995" s="68">
        <v>8.6737225805506805E-3</v>
      </c>
      <c r="V1995" s="68">
        <v>1.6827816026112798E-2</v>
      </c>
      <c r="W1995" s="68">
        <v>2.6033925279464399E-2</v>
      </c>
      <c r="X1995" s="68">
        <v>3.6191633995945098E-2</v>
      </c>
      <c r="Y1995" s="68">
        <v>4.7295119515693797E-2</v>
      </c>
      <c r="Z1995" s="68">
        <v>5.4618730422272402E-2</v>
      </c>
      <c r="AA1995" s="68">
        <v>6.2448683715964098E-2</v>
      </c>
      <c r="AB1995" s="68">
        <v>7.0583864731913706E-2</v>
      </c>
      <c r="AC1995" s="68">
        <v>7.1698405916042401E-2</v>
      </c>
      <c r="AD1995" s="68">
        <v>7.1163564268451496E-2</v>
      </c>
      <c r="AE1995" s="68">
        <v>7.41710029963355E-2</v>
      </c>
      <c r="AF1995" s="68">
        <v>7.0681962536118595E-2</v>
      </c>
      <c r="AG1995" s="68">
        <v>7.0660239458031293E-2</v>
      </c>
      <c r="AH1995" s="68" t="s">
        <v>817</v>
      </c>
    </row>
    <row r="1996" spans="1:34" s="68" customFormat="1" ht="14.5" x14ac:dyDescent="0.35">
      <c r="A1996" s="68" t="s">
        <v>832</v>
      </c>
      <c r="B1996" s="68" t="s">
        <v>197</v>
      </c>
      <c r="C1996" s="68" t="s">
        <v>158</v>
      </c>
      <c r="D1996" s="68" t="s">
        <v>12</v>
      </c>
      <c r="E1996" s="68" t="s">
        <v>12</v>
      </c>
      <c r="G1996" s="68" t="s">
        <v>198</v>
      </c>
      <c r="H1996" s="68" t="s">
        <v>805</v>
      </c>
      <c r="I1996" s="68" t="s">
        <v>859</v>
      </c>
      <c r="J1996" s="68">
        <v>1030</v>
      </c>
      <c r="L1996" s="68">
        <v>6.3698200397727502E-4</v>
      </c>
      <c r="M1996" s="68">
        <v>6.6370491007132796E-4</v>
      </c>
      <c r="N1996" s="68">
        <v>1.71336905413776E-3</v>
      </c>
      <c r="O1996" s="68">
        <v>2.8544461631858902E-3</v>
      </c>
      <c r="P1996" s="68">
        <v>4.0448269904812401E-3</v>
      </c>
      <c r="Q1996" s="68">
        <v>4.5800246388425503E-3</v>
      </c>
      <c r="R1996" s="68">
        <v>4.2646694563764102E-3</v>
      </c>
      <c r="S1996" s="68">
        <v>5.7616079327231298E-3</v>
      </c>
      <c r="T1996" s="68">
        <v>6.6289095159567397E-3</v>
      </c>
      <c r="U1996" s="68">
        <v>8.2178739005507994E-3</v>
      </c>
      <c r="V1996" s="68">
        <v>9.7898241163210803E-3</v>
      </c>
      <c r="W1996" s="68">
        <v>1.13405557541678E-2</v>
      </c>
      <c r="X1996" s="68">
        <v>1.3334835774891101E-2</v>
      </c>
      <c r="Y1996" s="68">
        <v>1.7234430008480801E-2</v>
      </c>
      <c r="Z1996" s="68">
        <v>3.4109006484929399E-2</v>
      </c>
      <c r="AA1996" s="68">
        <v>5.8768255724781601E-2</v>
      </c>
      <c r="AB1996" s="68">
        <v>7.89488500459265E-2</v>
      </c>
      <c r="AC1996" s="68">
        <v>0.101184403995734</v>
      </c>
      <c r="AD1996" s="68">
        <v>0.104994590711736</v>
      </c>
      <c r="AE1996" s="68">
        <v>0.11649187379534701</v>
      </c>
      <c r="AF1996" s="68">
        <v>0.116656718695075</v>
      </c>
      <c r="AG1996" s="68">
        <v>0.11875532086070099</v>
      </c>
      <c r="AH1996" s="68" t="s">
        <v>817</v>
      </c>
    </row>
    <row r="1997" spans="1:34" s="68" customFormat="1" ht="14.5" x14ac:dyDescent="0.35">
      <c r="A1997" s="68" t="s">
        <v>832</v>
      </c>
      <c r="B1997" s="68" t="s">
        <v>197</v>
      </c>
      <c r="C1997" s="68" t="s">
        <v>158</v>
      </c>
      <c r="D1997" s="68" t="s">
        <v>12</v>
      </c>
      <c r="E1997" s="68" t="s">
        <v>12</v>
      </c>
      <c r="G1997" s="68" t="s">
        <v>198</v>
      </c>
      <c r="H1997" s="68" t="s">
        <v>799</v>
      </c>
      <c r="I1997" s="68" t="s">
        <v>200</v>
      </c>
      <c r="J1997" s="68">
        <v>3500</v>
      </c>
      <c r="L1997" s="68">
        <v>3.61956600131415E-3</v>
      </c>
      <c r="M1997" s="68">
        <v>1.48495022326155E-2</v>
      </c>
      <c r="N1997" s="68">
        <v>2.71827677250208E-2</v>
      </c>
      <c r="O1997" s="68">
        <v>4.8983716061933497E-2</v>
      </c>
      <c r="P1997" s="68">
        <v>8.08788884199102E-2</v>
      </c>
      <c r="Q1997" s="68">
        <v>0.115487756690691</v>
      </c>
      <c r="R1997" s="68">
        <v>0.157437749878961</v>
      </c>
      <c r="S1997" s="68">
        <v>0.21150165930584999</v>
      </c>
      <c r="T1997" s="68">
        <v>0.26912533266184702</v>
      </c>
      <c r="U1997" s="68">
        <v>0.52744026249325904</v>
      </c>
      <c r="V1997" s="68">
        <v>0.77892439274960601</v>
      </c>
      <c r="W1997" s="68">
        <v>1.03599631673885</v>
      </c>
      <c r="X1997" s="68">
        <v>1.3017905042648199</v>
      </c>
      <c r="Y1997" s="68">
        <v>1.56545277196161</v>
      </c>
      <c r="Z1997" s="68">
        <v>1.8399546318753299</v>
      </c>
      <c r="AA1997" s="68">
        <v>2.1174974924310499</v>
      </c>
      <c r="AB1997" s="68">
        <v>2.3880757196325799</v>
      </c>
      <c r="AC1997" s="68">
        <v>2.6440502209593002</v>
      </c>
      <c r="AD1997" s="68">
        <v>2.9039707845527198</v>
      </c>
      <c r="AE1997" s="68">
        <v>3.18359464775962</v>
      </c>
      <c r="AF1997" s="68">
        <v>3.4261215939959602</v>
      </c>
      <c r="AG1997" s="68">
        <v>3.64400876242322</v>
      </c>
      <c r="AH1997" s="68" t="s">
        <v>815</v>
      </c>
    </row>
    <row r="1998" spans="1:34" s="68" customFormat="1" ht="14.5" x14ac:dyDescent="0.35">
      <c r="A1998" s="68" t="s">
        <v>832</v>
      </c>
      <c r="B1998" s="68" t="s">
        <v>197</v>
      </c>
      <c r="C1998" s="68" t="s">
        <v>158</v>
      </c>
      <c r="D1998" s="68" t="s">
        <v>12</v>
      </c>
      <c r="E1998" s="68" t="s">
        <v>12</v>
      </c>
      <c r="G1998" s="68" t="s">
        <v>198</v>
      </c>
      <c r="H1998" s="68" t="s">
        <v>799</v>
      </c>
      <c r="I1998" s="68" t="s">
        <v>201</v>
      </c>
      <c r="J1998" s="68">
        <v>1430</v>
      </c>
      <c r="K1998" s="68">
        <v>3.2425495415646498E-3</v>
      </c>
      <c r="L1998" s="68">
        <v>4.03485584161614E-3</v>
      </c>
      <c r="M1998" s="68">
        <v>4.9443782010196299E-3</v>
      </c>
      <c r="N1998" s="68">
        <v>6.2074927978863501E-3</v>
      </c>
      <c r="O1998" s="68">
        <v>7.5194793372298802E-3</v>
      </c>
      <c r="P1998" s="68">
        <v>9.1566183750965407E-3</v>
      </c>
      <c r="Q1998" s="68">
        <v>1.0883948024891199E-2</v>
      </c>
      <c r="R1998" s="68">
        <v>1.27978547904354E-2</v>
      </c>
      <c r="S1998" s="68">
        <v>1.52257731830972E-2</v>
      </c>
      <c r="T1998" s="68">
        <v>1.7821875180942099E-2</v>
      </c>
      <c r="U1998" s="68">
        <v>2.46647552491304E-2</v>
      </c>
      <c r="V1998" s="68">
        <v>3.3751110187483599E-2</v>
      </c>
      <c r="W1998" s="68">
        <v>4.0965010828535597E-2</v>
      </c>
      <c r="X1998" s="68">
        <v>5.0289320639045801E-2</v>
      </c>
      <c r="Y1998" s="68">
        <v>6.0119267038519497E-2</v>
      </c>
      <c r="Z1998" s="68">
        <v>6.7933409080834103E-2</v>
      </c>
      <c r="AA1998" s="68">
        <v>7.7781843167796599E-2</v>
      </c>
      <c r="AB1998" s="68">
        <v>8.5681744814701602E-2</v>
      </c>
      <c r="AC1998" s="68">
        <v>9.5692879061374303E-2</v>
      </c>
      <c r="AD1998" s="68">
        <v>0.10347726079818501</v>
      </c>
      <c r="AE1998" s="68">
        <v>0.11358952815845701</v>
      </c>
      <c r="AF1998" s="68">
        <v>0.120534711311946</v>
      </c>
      <c r="AG1998" s="68">
        <v>0.12751864765412499</v>
      </c>
      <c r="AH1998" s="68" t="s">
        <v>815</v>
      </c>
    </row>
    <row r="1999" spans="1:34" s="68" customFormat="1" ht="14.5" x14ac:dyDescent="0.35">
      <c r="A1999" s="68" t="s">
        <v>832</v>
      </c>
      <c r="B1999" s="68" t="s">
        <v>197</v>
      </c>
      <c r="C1999" s="68" t="s">
        <v>158</v>
      </c>
      <c r="D1999" s="68" t="s">
        <v>12</v>
      </c>
      <c r="E1999" s="68" t="s">
        <v>12</v>
      </c>
      <c r="G1999" s="68" t="s">
        <v>198</v>
      </c>
      <c r="H1999" s="68" t="s">
        <v>799</v>
      </c>
      <c r="I1999" s="68" t="s">
        <v>205</v>
      </c>
      <c r="J1999" s="68">
        <v>675</v>
      </c>
      <c r="L1999" s="68">
        <v>6.9805915739629999E-4</v>
      </c>
      <c r="M1999" s="68">
        <v>2.8638325734329901E-3</v>
      </c>
      <c r="N1999" s="68">
        <v>5.2396661534744003E-3</v>
      </c>
      <c r="O1999" s="68">
        <v>9.4414045396140796E-3</v>
      </c>
      <c r="P1999" s="68">
        <v>1.55844208628278E-2</v>
      </c>
      <c r="Q1999" s="68">
        <v>2.2248044000999501E-2</v>
      </c>
      <c r="R1999" s="68">
        <v>3.0324699392028202E-2</v>
      </c>
      <c r="S1999" s="68">
        <v>4.0729369890214299E-2</v>
      </c>
      <c r="T1999" s="68">
        <v>5.1817781453561799E-2</v>
      </c>
      <c r="U1999" s="68">
        <v>0.101536052460106</v>
      </c>
      <c r="V1999" s="68">
        <v>0.149893967864868</v>
      </c>
      <c r="W1999" s="68">
        <v>0.19935939999425201</v>
      </c>
      <c r="X1999" s="68">
        <v>0.250466107036796</v>
      </c>
      <c r="Y1999" s="68">
        <v>0.30115355740334199</v>
      </c>
      <c r="Z1999" s="68">
        <v>0.35396613670052202</v>
      </c>
      <c r="AA1999" s="68">
        <v>0.40732630924775298</v>
      </c>
      <c r="AB1999" s="68">
        <v>0.45937637099801498</v>
      </c>
      <c r="AC1999" s="68">
        <v>0.508570547889858</v>
      </c>
      <c r="AD1999" s="68">
        <v>0.55856544979879497</v>
      </c>
      <c r="AE1999" s="68">
        <v>0.61232301610636697</v>
      </c>
      <c r="AF1999" s="68">
        <v>0.65896707551988198</v>
      </c>
      <c r="AG1999" s="68">
        <v>0.70086087395960195</v>
      </c>
      <c r="AH1999" s="68" t="s">
        <v>815</v>
      </c>
    </row>
    <row r="2000" spans="1:34" s="68" customFormat="1" ht="14.5" x14ac:dyDescent="0.35">
      <c r="A2000" s="68" t="s">
        <v>832</v>
      </c>
      <c r="B2000" s="68" t="s">
        <v>175</v>
      </c>
      <c r="C2000" s="68" t="s">
        <v>158</v>
      </c>
      <c r="D2000" s="68" t="s">
        <v>207</v>
      </c>
      <c r="E2000" s="68" t="s">
        <v>54</v>
      </c>
      <c r="F2000" s="68" t="s">
        <v>167</v>
      </c>
      <c r="G2000" s="68" t="s">
        <v>168</v>
      </c>
      <c r="H2000" s="68" t="s">
        <v>169</v>
      </c>
      <c r="I2000" s="68" t="s">
        <v>16</v>
      </c>
      <c r="J2000" s="68">
        <v>25</v>
      </c>
      <c r="K2000" s="68">
        <v>0.77727499862202898</v>
      </c>
      <c r="L2000" s="68">
        <v>0.78532084594992002</v>
      </c>
      <c r="M2000" s="68">
        <v>0.79347517304652604</v>
      </c>
      <c r="N2000" s="68">
        <v>0.80276165061404203</v>
      </c>
      <c r="O2000" s="68">
        <v>0.81383750482289996</v>
      </c>
      <c r="P2000" s="68">
        <v>0.8255058401091</v>
      </c>
      <c r="Q2000" s="68">
        <v>0.83698063834742997</v>
      </c>
      <c r="R2000" s="68">
        <v>0.84536792082799195</v>
      </c>
      <c r="S2000" s="68">
        <v>0.85050798298783303</v>
      </c>
      <c r="T2000" s="68">
        <v>0.85271306121215296</v>
      </c>
      <c r="U2000" s="68">
        <v>0.86835109588724502</v>
      </c>
      <c r="V2000" s="68">
        <v>0.86898071017974099</v>
      </c>
      <c r="W2000" s="68">
        <v>0.870059795064551</v>
      </c>
      <c r="X2000" s="68">
        <v>0.875359688738507</v>
      </c>
      <c r="Y2000" s="68">
        <v>0.87883726194434397</v>
      </c>
      <c r="Z2000" s="68">
        <v>0.88792176021165603</v>
      </c>
      <c r="AA2000" s="68">
        <v>0.89249999999999996</v>
      </c>
      <c r="AB2000" s="68">
        <v>0.89324564765540404</v>
      </c>
      <c r="AC2000" s="68">
        <v>0.89865567146319203</v>
      </c>
      <c r="AD2000" s="68">
        <v>0.90358766066700902</v>
      </c>
      <c r="AE2000" s="68">
        <v>0.91354945494567197</v>
      </c>
      <c r="AF2000" s="68">
        <v>0.918568976976322</v>
      </c>
      <c r="AG2000" s="68">
        <v>0.92574996950682897</v>
      </c>
      <c r="AH2000" s="68" t="s">
        <v>995</v>
      </c>
    </row>
    <row r="2001" spans="1:34" s="68" customFormat="1" ht="14.5" x14ac:dyDescent="0.35">
      <c r="A2001" s="68" t="s">
        <v>832</v>
      </c>
      <c r="B2001" s="68" t="s">
        <v>109</v>
      </c>
      <c r="C2001" s="68" t="s">
        <v>104</v>
      </c>
      <c r="D2001" s="68" t="s">
        <v>106</v>
      </c>
      <c r="E2001" s="68" t="s">
        <v>110</v>
      </c>
      <c r="F2001" s="68" t="s">
        <v>111</v>
      </c>
      <c r="G2001" s="68" t="s">
        <v>14</v>
      </c>
      <c r="H2001" s="68" t="s">
        <v>1127</v>
      </c>
      <c r="I2001" s="68" t="s">
        <v>16</v>
      </c>
      <c r="J2001" s="68">
        <v>25</v>
      </c>
      <c r="AD2001" s="68">
        <v>2.9324422428381101E-7</v>
      </c>
      <c r="AE2001" s="68">
        <v>8.5136945263657697E-7</v>
      </c>
      <c r="AF2001" s="68">
        <v>1.5501189466814999E-6</v>
      </c>
      <c r="AG2001" s="68">
        <v>2.2865500273131802E-6</v>
      </c>
      <c r="AH2001" s="68" t="s">
        <v>1129</v>
      </c>
    </row>
    <row r="2002" spans="1:34" s="68" customFormat="1" ht="14.5" x14ac:dyDescent="0.35">
      <c r="A2002" s="68" t="s">
        <v>832</v>
      </c>
      <c r="B2002" s="68" t="s">
        <v>109</v>
      </c>
      <c r="C2002" s="68" t="s">
        <v>104</v>
      </c>
      <c r="D2002" s="68" t="s">
        <v>106</v>
      </c>
      <c r="E2002" s="68" t="s">
        <v>110</v>
      </c>
      <c r="F2002" s="68" t="s">
        <v>111</v>
      </c>
      <c r="G2002" s="68" t="s">
        <v>14</v>
      </c>
      <c r="H2002" s="68" t="s">
        <v>1127</v>
      </c>
      <c r="I2002" s="68" t="s">
        <v>18</v>
      </c>
      <c r="J2002" s="68">
        <v>298</v>
      </c>
      <c r="AD2002" s="68">
        <v>1.3981884613852101E-5</v>
      </c>
      <c r="AE2002" s="68">
        <v>4.0593295501711997E-5</v>
      </c>
      <c r="AF2002" s="68">
        <v>7.3909671377773702E-5</v>
      </c>
      <c r="AG2002" s="68">
        <v>1.0902270530229199E-4</v>
      </c>
      <c r="AH2002" s="68" t="s">
        <v>1129</v>
      </c>
    </row>
    <row r="2003" spans="1:34" s="68" customFormat="1" ht="14.5" x14ac:dyDescent="0.35">
      <c r="A2003" s="68" t="s">
        <v>832</v>
      </c>
      <c r="B2003" s="68" t="s">
        <v>109</v>
      </c>
      <c r="C2003" s="68" t="s">
        <v>104</v>
      </c>
      <c r="D2003" s="68" t="s">
        <v>106</v>
      </c>
      <c r="E2003" s="68" t="s">
        <v>110</v>
      </c>
      <c r="F2003" s="68" t="s">
        <v>111</v>
      </c>
      <c r="G2003" s="68" t="s">
        <v>14</v>
      </c>
      <c r="H2003" s="68" t="s">
        <v>22</v>
      </c>
      <c r="I2003" s="68" t="s">
        <v>16</v>
      </c>
      <c r="J2003" s="68">
        <v>25</v>
      </c>
      <c r="K2003" s="68">
        <v>6.6889473549645005E-4</v>
      </c>
      <c r="L2003" s="68">
        <v>6.4067911774370098E-4</v>
      </c>
      <c r="M2003" s="68">
        <v>6.6385135778805897E-4</v>
      </c>
      <c r="N2003" s="68">
        <v>6.7611366151668799E-4</v>
      </c>
      <c r="O2003" s="68">
        <v>7.2990426627531405E-4</v>
      </c>
      <c r="P2003" s="68">
        <v>7.36185064736312E-4</v>
      </c>
      <c r="Q2003" s="68">
        <v>7.5397886576175003E-4</v>
      </c>
      <c r="R2003" s="68">
        <v>8.1784891966860205E-4</v>
      </c>
      <c r="S2003" s="68">
        <v>7.4216664066416597E-4</v>
      </c>
      <c r="T2003" s="68">
        <v>6.7253671037413002E-4</v>
      </c>
      <c r="U2003" s="68">
        <v>6.4602929461513297E-4</v>
      </c>
      <c r="V2003" s="68">
        <v>6.3128486975037098E-4</v>
      </c>
      <c r="W2003" s="68">
        <v>6.2629806655785999E-4</v>
      </c>
      <c r="X2003" s="68">
        <v>6.6003825871262202E-4</v>
      </c>
      <c r="Y2003" s="68">
        <v>6.4987077561683897E-4</v>
      </c>
      <c r="Z2003" s="68">
        <v>6.9511142648291105E-4</v>
      </c>
      <c r="AA2003" s="68">
        <v>7.4297441661126901E-4</v>
      </c>
      <c r="AB2003" s="68">
        <v>7.7138871123083401E-4</v>
      </c>
      <c r="AC2003" s="68">
        <v>7.52152755651773E-4</v>
      </c>
      <c r="AD2003" s="68">
        <v>6.8631327426717302E-4</v>
      </c>
      <c r="AE2003" s="68">
        <v>4.67072492128512E-4</v>
      </c>
      <c r="AF2003" s="68">
        <v>5.6038361910740804E-4</v>
      </c>
      <c r="AG2003" s="68">
        <v>6.8594083157826698E-4</v>
      </c>
      <c r="AH2003" s="68" t="s">
        <v>502</v>
      </c>
    </row>
    <row r="2004" spans="1:34" s="68" customFormat="1" ht="14.5" x14ac:dyDescent="0.35">
      <c r="A2004" s="68" t="s">
        <v>832</v>
      </c>
      <c r="B2004" s="68" t="s">
        <v>109</v>
      </c>
      <c r="C2004" s="68" t="s">
        <v>104</v>
      </c>
      <c r="D2004" s="68" t="s">
        <v>106</v>
      </c>
      <c r="E2004" s="68" t="s">
        <v>110</v>
      </c>
      <c r="F2004" s="68" t="s">
        <v>111</v>
      </c>
      <c r="G2004" s="68" t="s">
        <v>14</v>
      </c>
      <c r="H2004" s="68" t="s">
        <v>22</v>
      </c>
      <c r="I2004" s="68" t="s">
        <v>17</v>
      </c>
      <c r="J2004" s="68">
        <v>1</v>
      </c>
      <c r="K2004" s="68">
        <v>3.6628737789216999</v>
      </c>
      <c r="L2004" s="68">
        <v>3.5083647942667202</v>
      </c>
      <c r="M2004" s="68">
        <v>3.6352561957880098</v>
      </c>
      <c r="N2004" s="68">
        <v>3.7024046848001602</v>
      </c>
      <c r="O2004" s="68">
        <v>3.9969625356352099</v>
      </c>
      <c r="P2004" s="68">
        <v>4.0313562462934502</v>
      </c>
      <c r="Q2004" s="68">
        <v>4.1287952658352198</v>
      </c>
      <c r="R2004" s="68">
        <v>4.4785482737432396</v>
      </c>
      <c r="S2004" s="68">
        <v>4.0641114115833998</v>
      </c>
      <c r="T2004" s="68">
        <v>3.6828172671494102</v>
      </c>
      <c r="U2004" s="68">
        <v>3.5376624124643201</v>
      </c>
      <c r="V2004" s="68">
        <v>3.4569218050766199</v>
      </c>
      <c r="W2004" s="68">
        <v>3.4296140245169</v>
      </c>
      <c r="X2004" s="68">
        <v>3.6143756298653602</v>
      </c>
      <c r="Y2004" s="68">
        <v>3.5586983980786102</v>
      </c>
      <c r="Z2004" s="68">
        <v>3.8064366220544601</v>
      </c>
      <c r="AA2004" s="68">
        <v>4.0685348001659003</v>
      </c>
      <c r="AB2004" s="68">
        <v>4.2241317411872901</v>
      </c>
      <c r="AC2004" s="68">
        <v>4.1187954699266802</v>
      </c>
      <c r="AD2004" s="68">
        <v>3.7582578588742299</v>
      </c>
      <c r="AE2004" s="68">
        <v>2.55769330132846</v>
      </c>
      <c r="AF2004" s="68">
        <v>3.0686658985921502</v>
      </c>
      <c r="AG2004" s="68">
        <v>3.7562183592535101</v>
      </c>
      <c r="AH2004" s="68" t="s">
        <v>502</v>
      </c>
    </row>
    <row r="2005" spans="1:34" s="68" customFormat="1" ht="14.5" x14ac:dyDescent="0.35">
      <c r="A2005" s="68" t="s">
        <v>832</v>
      </c>
      <c r="B2005" s="68" t="s">
        <v>109</v>
      </c>
      <c r="C2005" s="68" t="s">
        <v>104</v>
      </c>
      <c r="D2005" s="68" t="s">
        <v>106</v>
      </c>
      <c r="E2005" s="68" t="s">
        <v>110</v>
      </c>
      <c r="F2005" s="68" t="s">
        <v>111</v>
      </c>
      <c r="G2005" s="68" t="s">
        <v>14</v>
      </c>
      <c r="H2005" s="68" t="s">
        <v>22</v>
      </c>
      <c r="I2005" s="68" t="s">
        <v>18</v>
      </c>
      <c r="J2005" s="68">
        <v>298</v>
      </c>
      <c r="K2005" s="68">
        <v>3.1892900988470703E-2</v>
      </c>
      <c r="L2005" s="68">
        <v>3.0547580334019699E-2</v>
      </c>
      <c r="M2005" s="68">
        <v>3.1652432739334699E-2</v>
      </c>
      <c r="N2005" s="68">
        <v>3.22370993811157E-2</v>
      </c>
      <c r="O2005" s="68">
        <v>3.4801835416007003E-2</v>
      </c>
      <c r="P2005" s="68">
        <v>3.5101303886627397E-2</v>
      </c>
      <c r="Q2005" s="68">
        <v>3.5949712319520197E-2</v>
      </c>
      <c r="R2005" s="68">
        <v>3.89950364897989E-2</v>
      </c>
      <c r="S2005" s="68">
        <v>3.5386505426867401E-2</v>
      </c>
      <c r="T2005" s="68">
        <v>3.2066550350638497E-2</v>
      </c>
      <c r="U2005" s="68">
        <v>3.0802676767249501E-2</v>
      </c>
      <c r="V2005" s="68">
        <v>3.00996625896977E-2</v>
      </c>
      <c r="W2005" s="68">
        <v>2.9861891813478699E-2</v>
      </c>
      <c r="X2005" s="68">
        <v>3.1470624175417801E-2</v>
      </c>
      <c r="Y2005" s="68">
        <v>3.09858385814109E-2</v>
      </c>
      <c r="Z2005" s="68">
        <v>3.3142912814705203E-2</v>
      </c>
      <c r="AA2005" s="68">
        <v>3.5425020184025303E-2</v>
      </c>
      <c r="AB2005" s="68">
        <v>3.6779813751486201E-2</v>
      </c>
      <c r="AC2005" s="68">
        <v>3.5862643389476499E-2</v>
      </c>
      <c r="AD2005" s="68">
        <v>3.2723416917058802E-2</v>
      </c>
      <c r="AE2005" s="68">
        <v>2.2270016424687501E-2</v>
      </c>
      <c r="AF2005" s="68">
        <v>2.6719090959041202E-2</v>
      </c>
      <c r="AG2005" s="68">
        <v>3.2705658849651799E-2</v>
      </c>
      <c r="AH2005" s="68" t="s">
        <v>502</v>
      </c>
    </row>
    <row r="2006" spans="1:34" s="68" customFormat="1" ht="14.5" x14ac:dyDescent="0.35">
      <c r="A2006" s="68" t="s">
        <v>832</v>
      </c>
      <c r="B2006" s="68" t="s">
        <v>109</v>
      </c>
      <c r="C2006" s="68" t="s">
        <v>104</v>
      </c>
      <c r="D2006" s="68" t="s">
        <v>106</v>
      </c>
      <c r="E2006" s="68" t="s">
        <v>110</v>
      </c>
      <c r="G2006" s="68" t="s">
        <v>14</v>
      </c>
      <c r="H2006" s="68" t="s">
        <v>113</v>
      </c>
      <c r="I2006" s="68" t="s">
        <v>16</v>
      </c>
      <c r="J2006" s="68">
        <v>25</v>
      </c>
      <c r="K2006" s="68">
        <v>5.3620160399999997E-3</v>
      </c>
      <c r="L2006" s="68">
        <v>5.1012567E-3</v>
      </c>
      <c r="M2006" s="68">
        <v>4.7997450000000002E-3</v>
      </c>
      <c r="N2006" s="68">
        <v>5.2409489400000002E-3</v>
      </c>
      <c r="O2006" s="68">
        <v>4.68892458E-3</v>
      </c>
      <c r="P2006" s="68">
        <v>4.5158347800000002E-3</v>
      </c>
      <c r="Q2006" s="68">
        <v>4.1211752400000003E-3</v>
      </c>
      <c r="R2006" s="68">
        <v>5.0042820600000003E-3</v>
      </c>
      <c r="S2006" s="68">
        <v>4.5192825000000001E-3</v>
      </c>
      <c r="T2006" s="68">
        <v>3.5367544799999998E-3</v>
      </c>
      <c r="U2006" s="68">
        <v>3.1296688200000001E-3</v>
      </c>
      <c r="V2006" s="68">
        <v>3.0099933E-3</v>
      </c>
      <c r="W2006" s="68">
        <v>3.0413444400000001E-3</v>
      </c>
      <c r="X2006" s="68">
        <v>2.9564197199999998E-3</v>
      </c>
      <c r="Y2006" s="68">
        <v>2.8635418800000002E-3</v>
      </c>
      <c r="Z2006" s="68">
        <v>2.9933181000000001E-3</v>
      </c>
      <c r="AA2006" s="68">
        <v>2.8338172200000002E-3</v>
      </c>
      <c r="AB2006" s="68">
        <v>2.71330164E-3</v>
      </c>
      <c r="AC2006" s="68">
        <v>2.7051422400000001E-3</v>
      </c>
      <c r="AD2006" s="68">
        <v>2.8973352599999998E-3</v>
      </c>
      <c r="AE2006" s="68">
        <v>2.4773304600000001E-3</v>
      </c>
      <c r="AF2006" s="68">
        <v>2.5112349000000001E-3</v>
      </c>
      <c r="AG2006" s="68">
        <v>2.5214437799999999E-3</v>
      </c>
      <c r="AH2006" s="68" t="s">
        <v>503</v>
      </c>
    </row>
    <row r="2007" spans="1:34" s="68" customFormat="1" ht="14.5" x14ac:dyDescent="0.35">
      <c r="A2007" s="68" t="s">
        <v>832</v>
      </c>
      <c r="B2007" s="68" t="s">
        <v>109</v>
      </c>
      <c r="C2007" s="68" t="s">
        <v>104</v>
      </c>
      <c r="D2007" s="68" t="s">
        <v>106</v>
      </c>
      <c r="E2007" s="68" t="s">
        <v>110</v>
      </c>
      <c r="G2007" s="68" t="s">
        <v>14</v>
      </c>
      <c r="H2007" s="68" t="s">
        <v>113</v>
      </c>
      <c r="I2007" s="68" t="s">
        <v>17</v>
      </c>
      <c r="J2007" s="68">
        <v>1</v>
      </c>
      <c r="K2007" s="68">
        <v>0.24754640718000001</v>
      </c>
      <c r="L2007" s="68">
        <v>0.23550801765000001</v>
      </c>
      <c r="M2007" s="68">
        <v>0.22158822750000001</v>
      </c>
      <c r="N2007" s="68">
        <v>0.24195714272999999</v>
      </c>
      <c r="O2007" s="68">
        <v>0.21647201811</v>
      </c>
      <c r="P2007" s="68">
        <v>0.20848103901000001</v>
      </c>
      <c r="Q2007" s="68">
        <v>0.19026092357999999</v>
      </c>
      <c r="R2007" s="68">
        <v>0.23103102177000001</v>
      </c>
      <c r="S2007" s="68">
        <v>0.20864020875</v>
      </c>
      <c r="T2007" s="68">
        <v>0.16328016515999999</v>
      </c>
      <c r="U2007" s="68">
        <v>0.14448637718999999</v>
      </c>
      <c r="V2007" s="68">
        <v>0.13896135735000001</v>
      </c>
      <c r="W2007" s="68">
        <v>0.14040873498000001</v>
      </c>
      <c r="X2007" s="68">
        <v>0.13648804374000001</v>
      </c>
      <c r="Y2007" s="68">
        <v>0.13220018346000001</v>
      </c>
      <c r="Z2007" s="68">
        <v>0.13819151895000001</v>
      </c>
      <c r="AA2007" s="68">
        <v>0.13082789499</v>
      </c>
      <c r="AB2007" s="68">
        <v>0.12526409238</v>
      </c>
      <c r="AC2007" s="68">
        <v>0.12488740008</v>
      </c>
      <c r="AD2007" s="68">
        <v>0.13376031117000001</v>
      </c>
      <c r="AE2007" s="68">
        <v>0.11437008957</v>
      </c>
      <c r="AF2007" s="68">
        <v>0.11593534455</v>
      </c>
      <c r="AG2007" s="68">
        <v>0.11640665451</v>
      </c>
      <c r="AH2007" s="68" t="s">
        <v>503</v>
      </c>
    </row>
    <row r="2008" spans="1:34" s="68" customFormat="1" ht="14.5" x14ac:dyDescent="0.35">
      <c r="A2008" s="68" t="s">
        <v>832</v>
      </c>
      <c r="B2008" s="68" t="s">
        <v>109</v>
      </c>
      <c r="C2008" s="68" t="s">
        <v>104</v>
      </c>
      <c r="D2008" s="68" t="s">
        <v>106</v>
      </c>
      <c r="E2008" s="68" t="s">
        <v>110</v>
      </c>
      <c r="G2008" s="68" t="s">
        <v>14</v>
      </c>
      <c r="H2008" s="68" t="s">
        <v>113</v>
      </c>
      <c r="I2008" s="68" t="s">
        <v>18</v>
      </c>
      <c r="J2008" s="68">
        <v>298</v>
      </c>
      <c r="K2008" s="68">
        <v>9.5872846795200001E-4</v>
      </c>
      <c r="L2008" s="68">
        <v>9.1210469795999997E-4</v>
      </c>
      <c r="M2008" s="68">
        <v>8.5819440599999995E-4</v>
      </c>
      <c r="N2008" s="68">
        <v>9.3708167047199995E-4</v>
      </c>
      <c r="O2008" s="68">
        <v>8.3837971490400003E-4</v>
      </c>
      <c r="P2008" s="68">
        <v>8.07431258664E-4</v>
      </c>
      <c r="Q2008" s="68">
        <v>7.3686613291199996E-4</v>
      </c>
      <c r="R2008" s="68">
        <v>8.9476563232800002E-4</v>
      </c>
      <c r="S2008" s="68">
        <v>8.0804771099999997E-4</v>
      </c>
      <c r="T2008" s="68">
        <v>6.3237170102399998E-4</v>
      </c>
      <c r="U2008" s="68">
        <v>5.5958478501600003E-4</v>
      </c>
      <c r="V2008" s="68">
        <v>5.3818680204000002E-4</v>
      </c>
      <c r="W2008" s="68">
        <v>5.4379238587200002E-4</v>
      </c>
      <c r="X2008" s="68">
        <v>5.2860784593600002E-4</v>
      </c>
      <c r="Y2008" s="68">
        <v>5.1200128814399997E-4</v>
      </c>
      <c r="Z2008" s="68">
        <v>5.3520527628000004E-4</v>
      </c>
      <c r="AA2008" s="68">
        <v>5.0668651893599997E-4</v>
      </c>
      <c r="AB2008" s="68">
        <v>4.8513833323200002E-4</v>
      </c>
      <c r="AC2008" s="68">
        <v>4.83679432512E-4</v>
      </c>
      <c r="AD2008" s="68">
        <v>5.1804354448799998E-4</v>
      </c>
      <c r="AE2008" s="68">
        <v>4.4294668624799999E-4</v>
      </c>
      <c r="AF2008" s="68">
        <v>4.4900880012000002E-4</v>
      </c>
      <c r="AG2008" s="68">
        <v>4.5083414786400002E-4</v>
      </c>
      <c r="AH2008" s="68" t="s">
        <v>503</v>
      </c>
    </row>
    <row r="2009" spans="1:34" s="68" customFormat="1" ht="14.5" x14ac:dyDescent="0.35">
      <c r="A2009" s="68" t="s">
        <v>832</v>
      </c>
      <c r="B2009" s="68" t="s">
        <v>105</v>
      </c>
      <c r="C2009" s="68" t="s">
        <v>104</v>
      </c>
      <c r="D2009" s="68" t="s">
        <v>106</v>
      </c>
      <c r="E2009" s="68" t="s">
        <v>12</v>
      </c>
      <c r="G2009" s="68" t="s">
        <v>14</v>
      </c>
      <c r="H2009" s="68" t="s">
        <v>322</v>
      </c>
      <c r="I2009" s="68" t="s">
        <v>16</v>
      </c>
      <c r="J2009" s="68">
        <v>25</v>
      </c>
      <c r="K2009" s="68">
        <v>2.5468205434278198E-6</v>
      </c>
      <c r="L2009" s="68">
        <v>3.1694167039359001E-6</v>
      </c>
      <c r="M2009" s="68">
        <v>4.1152071151966002E-6</v>
      </c>
      <c r="N2009" s="68">
        <v>2.39816249833827E-5</v>
      </c>
      <c r="O2009" s="68">
        <v>3.3214689351575399E-5</v>
      </c>
      <c r="P2009" s="68">
        <v>3.1666383928571401E-5</v>
      </c>
      <c r="Q2009" s="68">
        <v>3.01909443165643E-5</v>
      </c>
      <c r="R2009" s="68">
        <v>3.2242643676606902E-5</v>
      </c>
      <c r="S2009" s="68">
        <v>3.00020319236215E-5</v>
      </c>
      <c r="T2009" s="68">
        <v>2.4882194026256101E-5</v>
      </c>
      <c r="U2009" s="68">
        <v>3.3638419000560599E-5</v>
      </c>
      <c r="V2009" s="68">
        <v>3.0764018135341203E-5</v>
      </c>
      <c r="W2009" s="68">
        <v>4.18370469704708E-5</v>
      </c>
      <c r="X2009" s="68">
        <v>3.86383982341265E-5</v>
      </c>
      <c r="Y2009" s="68">
        <v>4.94859019460943E-5</v>
      </c>
      <c r="Z2009" s="68">
        <v>1.6991276340221099E-5</v>
      </c>
      <c r="AA2009" s="68">
        <v>8.1807961205321196E-6</v>
      </c>
      <c r="AB2009" s="68">
        <v>8.8208636871517E-6</v>
      </c>
      <c r="AC2009" s="68">
        <v>3.3253815742267501E-6</v>
      </c>
      <c r="AD2009" s="68">
        <v>6.3661383018121901E-6</v>
      </c>
      <c r="AE2009" s="68">
        <v>7.3285248011859397E-6</v>
      </c>
      <c r="AF2009" s="68">
        <v>4.3169237525800997E-6</v>
      </c>
      <c r="AG2009" s="68">
        <v>6.7111143917766896E-6</v>
      </c>
      <c r="AH2009" s="68" t="s">
        <v>501</v>
      </c>
    </row>
    <row r="2010" spans="1:34" s="68" customFormat="1" ht="14.5" x14ac:dyDescent="0.35">
      <c r="A2010" s="68" t="s">
        <v>832</v>
      </c>
      <c r="B2010" s="68" t="s">
        <v>105</v>
      </c>
      <c r="C2010" s="68" t="s">
        <v>104</v>
      </c>
      <c r="D2010" s="68" t="s">
        <v>106</v>
      </c>
      <c r="E2010" s="68" t="s">
        <v>12</v>
      </c>
      <c r="G2010" s="68" t="s">
        <v>14</v>
      </c>
      <c r="H2010" s="68" t="s">
        <v>322</v>
      </c>
      <c r="I2010" s="68" t="s">
        <v>18</v>
      </c>
      <c r="J2010" s="68">
        <v>298</v>
      </c>
      <c r="K2010" s="68">
        <v>2.2153208748562401E-5</v>
      </c>
      <c r="L2010" s="68">
        <v>2.7568785729587301E-5</v>
      </c>
      <c r="M2010" s="68">
        <v>3.5795628593374901E-5</v>
      </c>
      <c r="N2010" s="68">
        <v>2.0860124823383501E-4</v>
      </c>
      <c r="O2010" s="68">
        <v>2.8891393570029802E-4</v>
      </c>
      <c r="P2010" s="68">
        <v>2.7544618928571399E-4</v>
      </c>
      <c r="Q2010" s="68">
        <v>2.6261225726602799E-4</v>
      </c>
      <c r="R2010" s="68">
        <v>2.80458714618356E-4</v>
      </c>
      <c r="S2010" s="68">
        <v>2.6096902579184701E-4</v>
      </c>
      <c r="T2010" s="68">
        <v>2.1643473852460101E-4</v>
      </c>
      <c r="U2010" s="68">
        <v>2.9259969651730899E-4</v>
      </c>
      <c r="V2010" s="68">
        <v>2.6759707018049201E-4</v>
      </c>
      <c r="W2010" s="68">
        <v>3.63914464783144E-4</v>
      </c>
      <c r="X2010" s="68">
        <v>3.3609140777489898E-4</v>
      </c>
      <c r="Y2010" s="68">
        <v>4.3044709952245899E-4</v>
      </c>
      <c r="Z2010" s="68">
        <v>1.4779655073883101E-4</v>
      </c>
      <c r="AA2010" s="68">
        <v>7.11596600927583E-5</v>
      </c>
      <c r="AB2010" s="68">
        <v>7.6727209974943302E-5</v>
      </c>
      <c r="AC2010" s="68">
        <v>2.89254271851118E-5</v>
      </c>
      <c r="AD2010" s="68">
        <v>5.5375079758249597E-5</v>
      </c>
      <c r="AE2010" s="68">
        <v>6.3746281676045494E-5</v>
      </c>
      <c r="AF2010" s="68">
        <v>3.7550236230550798E-5</v>
      </c>
      <c r="AG2010" s="68">
        <v>5.8375812320254298E-5</v>
      </c>
      <c r="AH2010" s="68" t="s">
        <v>501</v>
      </c>
    </row>
    <row r="2011" spans="1:34" s="68" customFormat="1" ht="14.5" x14ac:dyDescent="0.35">
      <c r="A2011" s="68" t="s">
        <v>832</v>
      </c>
      <c r="B2011" s="68" t="s">
        <v>105</v>
      </c>
      <c r="C2011" s="68" t="s">
        <v>104</v>
      </c>
      <c r="D2011" s="68" t="s">
        <v>106</v>
      </c>
      <c r="E2011" s="68" t="s">
        <v>12</v>
      </c>
      <c r="G2011" s="68" t="s">
        <v>14</v>
      </c>
      <c r="H2011" s="68" t="s">
        <v>92</v>
      </c>
      <c r="I2011" s="68" t="s">
        <v>16</v>
      </c>
      <c r="J2011" s="68">
        <v>25</v>
      </c>
      <c r="K2011" s="68">
        <v>3.5325429262774799E-4</v>
      </c>
      <c r="L2011" s="68">
        <v>3.26310611305466E-4</v>
      </c>
      <c r="M2011" s="68">
        <v>3.6138270657865799E-4</v>
      </c>
      <c r="N2011" s="68">
        <v>3.5064410232558502E-4</v>
      </c>
      <c r="O2011" s="68">
        <v>3.1633182814972798E-4</v>
      </c>
      <c r="P2011" s="68">
        <v>2.8318065476190502E-4</v>
      </c>
      <c r="Q2011" s="68">
        <v>2.69490094449219E-4</v>
      </c>
      <c r="R2011" s="68">
        <v>2.8728582967287698E-4</v>
      </c>
      <c r="S2011" s="68">
        <v>2.4121125687526199E-4</v>
      </c>
      <c r="T2011" s="68">
        <v>1.96657308248356E-4</v>
      </c>
      <c r="U2011" s="68">
        <v>1.6743611842955501E-4</v>
      </c>
      <c r="V2011" s="68">
        <v>1.3984495606278401E-4</v>
      </c>
      <c r="W2011" s="68">
        <v>2.0639009744812599E-4</v>
      </c>
      <c r="X2011" s="68">
        <v>1.8169070768067399E-4</v>
      </c>
      <c r="Y2011" s="68">
        <v>2.1553934974263801E-4</v>
      </c>
      <c r="Z2011" s="68">
        <v>7.9628035401800297E-5</v>
      </c>
      <c r="AA2011" s="68">
        <v>3.8831680299327899E-5</v>
      </c>
      <c r="AB2011" s="68">
        <v>4.2171399636826703E-5</v>
      </c>
      <c r="AC2011" s="68">
        <v>1.5645912067182101E-5</v>
      </c>
      <c r="AD2011" s="68">
        <v>3.0662725153823903E-5</v>
      </c>
      <c r="AE2011" s="68">
        <v>3.5178801005811898E-5</v>
      </c>
      <c r="AF2011" s="68">
        <v>2.0794404426947299E-5</v>
      </c>
      <c r="AG2011" s="68">
        <v>3.1468062894487501E-5</v>
      </c>
      <c r="AH2011" s="68" t="s">
        <v>500</v>
      </c>
    </row>
    <row r="2012" spans="1:34" s="68" customFormat="1" ht="14.5" x14ac:dyDescent="0.35">
      <c r="A2012" s="68" t="s">
        <v>832</v>
      </c>
      <c r="B2012" s="68" t="s">
        <v>105</v>
      </c>
      <c r="C2012" s="68" t="s">
        <v>104</v>
      </c>
      <c r="D2012" s="68" t="s">
        <v>106</v>
      </c>
      <c r="E2012" s="68" t="s">
        <v>12</v>
      </c>
      <c r="G2012" s="68" t="s">
        <v>14</v>
      </c>
      <c r="H2012" s="68" t="s">
        <v>92</v>
      </c>
      <c r="I2012" s="68" t="s">
        <v>17</v>
      </c>
      <c r="J2012" s="68">
        <v>1</v>
      </c>
      <c r="K2012" s="68">
        <v>0.264797651482297</v>
      </c>
      <c r="L2012" s="68">
        <v>0.24295619720054101</v>
      </c>
      <c r="M2012" s="68">
        <v>0.26937286257019899</v>
      </c>
      <c r="N2012" s="68">
        <v>0.26471876505070002</v>
      </c>
      <c r="O2012" s="68">
        <v>0.23662253409255901</v>
      </c>
      <c r="P2012" s="68">
        <v>0.21063543462500001</v>
      </c>
      <c r="Q2012" s="68">
        <v>0.20200842734866201</v>
      </c>
      <c r="R2012" s="68">
        <v>0.21646412694191899</v>
      </c>
      <c r="S2012" s="68">
        <v>0.17969635609064899</v>
      </c>
      <c r="T2012" s="68">
        <v>0.14718619578539899</v>
      </c>
      <c r="U2012" s="68">
        <v>0.124999434213585</v>
      </c>
      <c r="V2012" s="68">
        <v>0.104342517067125</v>
      </c>
      <c r="W2012" s="68">
        <v>0.15192642527484199</v>
      </c>
      <c r="X2012" s="68">
        <v>0.133741597267623</v>
      </c>
      <c r="Y2012" s="68">
        <v>0.15865605695673199</v>
      </c>
      <c r="Z2012" s="68">
        <v>5.8610374681458702E-2</v>
      </c>
      <c r="AA2012" s="68">
        <v>2.85807789555147E-2</v>
      </c>
      <c r="AB2012" s="68">
        <v>3.1039069743742501E-2</v>
      </c>
      <c r="AC2012" s="68">
        <v>1.1515880752301999E-2</v>
      </c>
      <c r="AD2012" s="68">
        <v>2.2568856673771499E-2</v>
      </c>
      <c r="AE2012" s="68">
        <v>2.5889969237565001E-2</v>
      </c>
      <c r="AF2012" s="68">
        <v>1.53048218669369E-2</v>
      </c>
      <c r="AG2012" s="68">
        <v>2.3160726632946299E-2</v>
      </c>
      <c r="AH2012" s="68" t="s">
        <v>500</v>
      </c>
    </row>
    <row r="2013" spans="1:34" s="68" customFormat="1" ht="14.5" x14ac:dyDescent="0.35">
      <c r="A2013" s="68" t="s">
        <v>832</v>
      </c>
      <c r="B2013" s="68" t="s">
        <v>105</v>
      </c>
      <c r="C2013" s="68" t="s">
        <v>104</v>
      </c>
      <c r="D2013" s="68" t="s">
        <v>106</v>
      </c>
      <c r="E2013" s="68" t="s">
        <v>12</v>
      </c>
      <c r="G2013" s="68" t="s">
        <v>14</v>
      </c>
      <c r="H2013" s="68" t="s">
        <v>92</v>
      </c>
      <c r="I2013" s="68" t="s">
        <v>18</v>
      </c>
      <c r="J2013" s="68">
        <v>298</v>
      </c>
      <c r="K2013" s="68">
        <v>4.2107911681227598E-3</v>
      </c>
      <c r="L2013" s="68">
        <v>3.8896224867611502E-3</v>
      </c>
      <c r="M2013" s="68">
        <v>4.3076818624176103E-3</v>
      </c>
      <c r="N2013" s="68">
        <v>4.1796776997209701E-3</v>
      </c>
      <c r="O2013" s="68">
        <v>3.77067539154475E-3</v>
      </c>
      <c r="P2013" s="68">
        <v>3.3755134047618999E-3</v>
      </c>
      <c r="Q2013" s="68">
        <v>3.2123219258346899E-3</v>
      </c>
      <c r="R2013" s="68">
        <v>3.4244470897006902E-3</v>
      </c>
      <c r="S2013" s="68">
        <v>2.8752381819531301E-3</v>
      </c>
      <c r="T2013" s="68">
        <v>2.3441551143204E-3</v>
      </c>
      <c r="U2013" s="68">
        <v>1.9958385316802998E-3</v>
      </c>
      <c r="V2013" s="68">
        <v>1.6669518762683899E-3</v>
      </c>
      <c r="W2013" s="68">
        <v>2.4601699615816601E-3</v>
      </c>
      <c r="X2013" s="68">
        <v>2.1657532355536398E-3</v>
      </c>
      <c r="Y2013" s="68">
        <v>2.5692290489322499E-3</v>
      </c>
      <c r="Z2013" s="68">
        <v>9.4916618198946005E-4</v>
      </c>
      <c r="AA2013" s="68">
        <v>4.6287362916798901E-4</v>
      </c>
      <c r="AB2013" s="68">
        <v>5.0268308367097398E-4</v>
      </c>
      <c r="AC2013" s="68">
        <v>1.8649927184081E-4</v>
      </c>
      <c r="AD2013" s="68">
        <v>3.6549968383358099E-4</v>
      </c>
      <c r="AE2013" s="68">
        <v>4.1933130798927802E-4</v>
      </c>
      <c r="AF2013" s="68">
        <v>2.4786930076921201E-4</v>
      </c>
      <c r="AG2013" s="68">
        <v>3.7509930970229001E-4</v>
      </c>
      <c r="AH2013" s="68" t="s">
        <v>500</v>
      </c>
    </row>
    <row r="2014" spans="1:34" s="68" customFormat="1" ht="14.5" x14ac:dyDescent="0.35">
      <c r="A2014" s="68" t="s">
        <v>832</v>
      </c>
      <c r="B2014" s="68" t="s">
        <v>103</v>
      </c>
      <c r="C2014" s="68" t="s">
        <v>104</v>
      </c>
      <c r="D2014" s="68" t="s">
        <v>12</v>
      </c>
      <c r="E2014" s="68" t="s">
        <v>12</v>
      </c>
      <c r="G2014" s="68" t="s">
        <v>14</v>
      </c>
      <c r="H2014" s="68" t="s">
        <v>908</v>
      </c>
      <c r="I2014" s="68" t="s">
        <v>16</v>
      </c>
      <c r="J2014" s="68">
        <v>25</v>
      </c>
      <c r="K2014" s="68">
        <v>4.4930350391916598E-8</v>
      </c>
      <c r="L2014" s="68">
        <v>5.51708128526488E-8</v>
      </c>
      <c r="M2014" s="68">
        <v>8.8165578058916596E-8</v>
      </c>
      <c r="N2014" s="68">
        <v>1.9506906075665801E-8</v>
      </c>
      <c r="O2014" s="68">
        <v>3.0714596828122398E-8</v>
      </c>
      <c r="P2014" s="68">
        <v>5.5499510143221701E-8</v>
      </c>
      <c r="Q2014" s="68">
        <v>4.4426105756729402E-7</v>
      </c>
      <c r="R2014" s="68">
        <v>2.9417397555302999E-7</v>
      </c>
      <c r="S2014" s="68">
        <v>2.7654687749027598E-7</v>
      </c>
      <c r="T2014" s="68">
        <v>1.26930594248608E-7</v>
      </c>
      <c r="U2014" s="68">
        <v>1.6085149904259901E-7</v>
      </c>
      <c r="V2014" s="68">
        <v>2.2637077752928399E-7</v>
      </c>
      <c r="W2014" s="68">
        <v>3.9700499975540902E-7</v>
      </c>
      <c r="X2014" s="68">
        <v>1.08237550483543E-6</v>
      </c>
      <c r="Y2014" s="68">
        <v>1.63955986248304E-6</v>
      </c>
      <c r="Z2014" s="68">
        <v>3.1822472284277101E-6</v>
      </c>
      <c r="AA2014" s="68">
        <v>2.6849585030129901E-6</v>
      </c>
      <c r="AB2014" s="68">
        <v>2.4412472341488699E-6</v>
      </c>
      <c r="AC2014" s="68">
        <v>3.0045867142096498E-6</v>
      </c>
      <c r="AD2014" s="68">
        <v>4.4965504681393299E-6</v>
      </c>
      <c r="AE2014" s="68">
        <v>4.2869515288296503E-6</v>
      </c>
      <c r="AF2014" s="68">
        <v>4.0235028420230203E-6</v>
      </c>
      <c r="AG2014" s="68">
        <v>3.91170199113946E-6</v>
      </c>
      <c r="AH2014" s="68" t="s">
        <v>1125</v>
      </c>
    </row>
    <row r="2015" spans="1:34" s="68" customFormat="1" ht="14.5" x14ac:dyDescent="0.35">
      <c r="A2015" s="68" t="s">
        <v>832</v>
      </c>
      <c r="B2015" s="68" t="s">
        <v>103</v>
      </c>
      <c r="C2015" s="68" t="s">
        <v>104</v>
      </c>
      <c r="D2015" s="68" t="s">
        <v>12</v>
      </c>
      <c r="E2015" s="68" t="s">
        <v>12</v>
      </c>
      <c r="G2015" s="68" t="s">
        <v>14</v>
      </c>
      <c r="H2015" s="68" t="s">
        <v>908</v>
      </c>
      <c r="I2015" s="68" t="s">
        <v>18</v>
      </c>
      <c r="J2015" s="68">
        <v>298</v>
      </c>
      <c r="K2015" s="68">
        <v>2.6778488833582302E-7</v>
      </c>
      <c r="L2015" s="68">
        <v>3.28818044601787E-7</v>
      </c>
      <c r="M2015" s="68">
        <v>5.2546684523114301E-7</v>
      </c>
      <c r="N2015" s="68">
        <v>1.16261160210968E-7</v>
      </c>
      <c r="O2015" s="68">
        <v>1.8305899709561E-7</v>
      </c>
      <c r="P2015" s="68">
        <v>3.3077708045360102E-7</v>
      </c>
      <c r="Q2015" s="68">
        <v>2.64779590310107E-6</v>
      </c>
      <c r="R2015" s="68">
        <v>1.7532768942960601E-6</v>
      </c>
      <c r="S2015" s="68">
        <v>1.6482193898420499E-6</v>
      </c>
      <c r="T2015" s="68">
        <v>7.5650634172170596E-7</v>
      </c>
      <c r="U2015" s="68">
        <v>9.5867493429388904E-7</v>
      </c>
      <c r="V2015" s="68">
        <v>1.34916983407453E-6</v>
      </c>
      <c r="W2015" s="68">
        <v>2.3661497985422401E-6</v>
      </c>
      <c r="X2015" s="68">
        <v>6.4509580088191502E-6</v>
      </c>
      <c r="Y2015" s="68">
        <v>9.7717767803989299E-6</v>
      </c>
      <c r="Z2015" s="68">
        <v>1.8966193481429199E-5</v>
      </c>
      <c r="AA2015" s="68">
        <v>1.6002352677957398E-5</v>
      </c>
      <c r="AB2015" s="68">
        <v>1.4549833515527301E-5</v>
      </c>
      <c r="AC2015" s="68">
        <v>1.7907336816689499E-5</v>
      </c>
      <c r="AD2015" s="68">
        <v>2.6799440790110401E-5</v>
      </c>
      <c r="AE2015" s="68">
        <v>2.55502311118247E-5</v>
      </c>
      <c r="AF2015" s="68">
        <v>2.39800769384572E-5</v>
      </c>
      <c r="AG2015" s="68">
        <v>2.3313743867191201E-5</v>
      </c>
      <c r="AH2015" s="68" t="s">
        <v>1125</v>
      </c>
    </row>
    <row r="2016" spans="1:34" s="68" customFormat="1" ht="14.5" x14ac:dyDescent="0.35">
      <c r="A2016" s="68" t="s">
        <v>832</v>
      </c>
      <c r="B2016" s="68" t="s">
        <v>103</v>
      </c>
      <c r="C2016" s="68" t="s">
        <v>104</v>
      </c>
      <c r="D2016" s="68" t="s">
        <v>12</v>
      </c>
      <c r="E2016" s="68" t="s">
        <v>12</v>
      </c>
      <c r="G2016" s="68" t="s">
        <v>14</v>
      </c>
      <c r="H2016" s="68" t="s">
        <v>21</v>
      </c>
      <c r="I2016" s="68" t="s">
        <v>16</v>
      </c>
      <c r="J2016" s="68">
        <v>25</v>
      </c>
      <c r="K2016" s="68">
        <v>8.1920852671570803E-5</v>
      </c>
      <c r="L2016" s="68">
        <v>8.1742670964564295E-5</v>
      </c>
      <c r="M2016" s="68">
        <v>8.3974814024488203E-5</v>
      </c>
      <c r="N2016" s="68">
        <v>8.3041334840440497E-5</v>
      </c>
      <c r="O2016" s="68">
        <v>8.8459676989271704E-5</v>
      </c>
      <c r="P2016" s="68">
        <v>9.2214491802542899E-5</v>
      </c>
      <c r="Q2016" s="68">
        <v>9.8308328091275307E-5</v>
      </c>
      <c r="R2016" s="68">
        <v>7.1592133762542196E-5</v>
      </c>
      <c r="S2016" s="68">
        <v>9.4268031561663194E-5</v>
      </c>
      <c r="T2016" s="68">
        <v>6.4309836469243504E-5</v>
      </c>
      <c r="U2016" s="68">
        <v>1.0836095598256201E-4</v>
      </c>
      <c r="V2016" s="68">
        <v>6.7248203425095295E-5</v>
      </c>
      <c r="W2016" s="68">
        <v>7.2383861564872696E-5</v>
      </c>
      <c r="X2016" s="68">
        <v>6.4877166509568295E-5</v>
      </c>
      <c r="Y2016" s="68">
        <v>8.7172327060363504E-5</v>
      </c>
      <c r="Z2016" s="68">
        <v>8.9606011105876495E-5</v>
      </c>
      <c r="AA2016" s="68">
        <v>5.8131872530128697E-5</v>
      </c>
      <c r="AB2016" s="68">
        <v>5.00722423341992E-5</v>
      </c>
      <c r="AC2016" s="68">
        <v>5.81077000369849E-5</v>
      </c>
      <c r="AD2016" s="68">
        <v>6.9576646666748401E-5</v>
      </c>
      <c r="AE2016" s="68">
        <v>4.9322043081932302E-5</v>
      </c>
      <c r="AF2016" s="68">
        <v>4.0639015264309099E-5</v>
      </c>
      <c r="AG2016" s="68">
        <v>3.3819210125877699E-5</v>
      </c>
      <c r="AH2016" s="68" t="s">
        <v>907</v>
      </c>
    </row>
    <row r="2017" spans="1:34" s="68" customFormat="1" ht="14.5" x14ac:dyDescent="0.35">
      <c r="A2017" s="68" t="s">
        <v>832</v>
      </c>
      <c r="B2017" s="68" t="s">
        <v>103</v>
      </c>
      <c r="C2017" s="68" t="s">
        <v>104</v>
      </c>
      <c r="D2017" s="68" t="s">
        <v>12</v>
      </c>
      <c r="E2017" s="68" t="s">
        <v>12</v>
      </c>
      <c r="G2017" s="68" t="s">
        <v>14</v>
      </c>
      <c r="H2017" s="68" t="s">
        <v>21</v>
      </c>
      <c r="I2017" s="68" t="s">
        <v>17</v>
      </c>
      <c r="J2017" s="68">
        <v>1</v>
      </c>
      <c r="K2017" s="68">
        <v>0.70386396615413604</v>
      </c>
      <c r="L2017" s="68">
        <v>0.70233302892753602</v>
      </c>
      <c r="M2017" s="68">
        <v>0.72151160209840304</v>
      </c>
      <c r="N2017" s="68">
        <v>0.71349114894906496</v>
      </c>
      <c r="O2017" s="68">
        <v>0.76004554469182195</v>
      </c>
      <c r="P2017" s="68">
        <v>0.79230691356744898</v>
      </c>
      <c r="Q2017" s="68">
        <v>0.84466515496023697</v>
      </c>
      <c r="R2017" s="68">
        <v>0.61511961328776299</v>
      </c>
      <c r="S2017" s="68">
        <v>0.80995092717781003</v>
      </c>
      <c r="T2017" s="68">
        <v>0.55255011494373996</v>
      </c>
      <c r="U2017" s="68">
        <v>0.93103733380217002</v>
      </c>
      <c r="V2017" s="68">
        <v>0.57779656382841804</v>
      </c>
      <c r="W2017" s="68">
        <v>0.62192213856538603</v>
      </c>
      <c r="X2017" s="68">
        <v>0.55742233345261605</v>
      </c>
      <c r="Y2017" s="68">
        <v>0.74897318509134503</v>
      </c>
      <c r="Z2017" s="68">
        <v>0.76989484742169101</v>
      </c>
      <c r="AA2017" s="68">
        <v>0.499469048778866</v>
      </c>
      <c r="AB2017" s="68">
        <v>0.43022070613544</v>
      </c>
      <c r="AC2017" s="68">
        <v>0.49926135871777499</v>
      </c>
      <c r="AD2017" s="68">
        <v>0.597802548160703</v>
      </c>
      <c r="AE2017" s="68">
        <v>0.423774994159962</v>
      </c>
      <c r="AF2017" s="68">
        <v>0.34917041915094399</v>
      </c>
      <c r="AG2017" s="68">
        <v>0.29057465340154098</v>
      </c>
      <c r="AH2017" s="68" t="s">
        <v>907</v>
      </c>
    </row>
    <row r="2018" spans="1:34" s="68" customFormat="1" ht="14.5" x14ac:dyDescent="0.35">
      <c r="A2018" s="68" t="s">
        <v>832</v>
      </c>
      <c r="B2018" s="68" t="s">
        <v>103</v>
      </c>
      <c r="C2018" s="68" t="s">
        <v>104</v>
      </c>
      <c r="D2018" s="68" t="s">
        <v>12</v>
      </c>
      <c r="E2018" s="68" t="s">
        <v>12</v>
      </c>
      <c r="G2018" s="68" t="s">
        <v>14</v>
      </c>
      <c r="H2018" s="68" t="s">
        <v>21</v>
      </c>
      <c r="I2018" s="68" t="s">
        <v>18</v>
      </c>
      <c r="J2018" s="68">
        <v>298</v>
      </c>
      <c r="K2018" s="68">
        <v>4.88248281922562E-4</v>
      </c>
      <c r="L2018" s="68">
        <v>4.8718631894880299E-4</v>
      </c>
      <c r="M2018" s="68">
        <v>5.0048989158595005E-4</v>
      </c>
      <c r="N2018" s="68">
        <v>4.9492635564902501E-4</v>
      </c>
      <c r="O2018" s="68">
        <v>5.2721967485605905E-4</v>
      </c>
      <c r="P2018" s="68">
        <v>5.4959837114315602E-4</v>
      </c>
      <c r="Q2018" s="68">
        <v>5.8591763542400099E-4</v>
      </c>
      <c r="R2018" s="68">
        <v>4.2668911722475199E-4</v>
      </c>
      <c r="S2018" s="68">
        <v>5.6183746810751199E-4</v>
      </c>
      <c r="T2018" s="68">
        <v>3.8328662535669101E-4</v>
      </c>
      <c r="U2018" s="68">
        <v>6.4583129765606703E-4</v>
      </c>
      <c r="V2018" s="68">
        <v>4.0079929241356799E-4</v>
      </c>
      <c r="W2018" s="68">
        <v>4.31407814926641E-4</v>
      </c>
      <c r="X2018" s="68">
        <v>3.8666791239702701E-4</v>
      </c>
      <c r="Y2018" s="68">
        <v>5.1954706927976701E-4</v>
      </c>
      <c r="Z2018" s="68">
        <v>5.3405182619102403E-4</v>
      </c>
      <c r="AA2018" s="68">
        <v>3.4646596027956697E-4</v>
      </c>
      <c r="AB2018" s="68">
        <v>2.98430564311827E-4</v>
      </c>
      <c r="AC2018" s="68">
        <v>3.4632189222042999E-4</v>
      </c>
      <c r="AD2018" s="68">
        <v>4.1467681413382101E-4</v>
      </c>
      <c r="AE2018" s="68">
        <v>2.9395937676831598E-4</v>
      </c>
      <c r="AF2018" s="68">
        <v>2.4220853097528199E-4</v>
      </c>
      <c r="AG2018" s="68">
        <v>2.01562492350231E-4</v>
      </c>
      <c r="AH2018" s="68" t="s">
        <v>907</v>
      </c>
    </row>
    <row r="2019" spans="1:34" s="68" customFormat="1" ht="14.5" x14ac:dyDescent="0.35">
      <c r="A2019" s="68" t="s">
        <v>832</v>
      </c>
      <c r="B2019" s="68" t="s">
        <v>103</v>
      </c>
      <c r="C2019" s="68" t="s">
        <v>104</v>
      </c>
      <c r="D2019" s="68" t="s">
        <v>12</v>
      </c>
      <c r="E2019" s="68" t="s">
        <v>12</v>
      </c>
      <c r="G2019" s="68" t="s">
        <v>14</v>
      </c>
      <c r="H2019" s="68" t="s">
        <v>50</v>
      </c>
      <c r="I2019" s="68" t="s">
        <v>16</v>
      </c>
      <c r="J2019" s="68">
        <v>25</v>
      </c>
      <c r="K2019" s="68">
        <v>9.8325000000000005E-5</v>
      </c>
      <c r="L2019" s="68">
        <v>1.1234999999999999E-4</v>
      </c>
      <c r="M2019" s="68">
        <v>1.4430000000000001E-4</v>
      </c>
      <c r="N2019" s="68">
        <v>1.47E-4</v>
      </c>
      <c r="O2019" s="68">
        <v>1.37775E-4</v>
      </c>
      <c r="P2019" s="68">
        <v>2.4269999999999999E-4</v>
      </c>
      <c r="Q2019" s="68">
        <v>2.5004999999999998E-4</v>
      </c>
      <c r="R2019" s="68">
        <v>2.18925E-4</v>
      </c>
      <c r="S2019" s="68">
        <v>3.8039999999999998E-4</v>
      </c>
      <c r="T2019" s="68">
        <v>2.9189999999999999E-4</v>
      </c>
      <c r="U2019" s="68">
        <v>3.3300000000000003E-5</v>
      </c>
      <c r="V2019" s="68">
        <v>3.3674999999999999E-5</v>
      </c>
      <c r="W2019" s="68">
        <v>4.2375E-5</v>
      </c>
      <c r="X2019" s="68">
        <v>5.8499999999999999E-5</v>
      </c>
      <c r="Y2019" s="68">
        <v>6.1050000000000007E-5</v>
      </c>
      <c r="Z2019" s="68">
        <v>8.2125000000000004E-5</v>
      </c>
      <c r="AA2019" s="68">
        <v>9.8925000000000006E-5</v>
      </c>
      <c r="AB2019" s="68">
        <v>7.9049999999999997E-5</v>
      </c>
      <c r="AC2019" s="68">
        <v>8.2949999999999997E-5</v>
      </c>
      <c r="AD2019" s="68">
        <v>7.2075000000000004E-5</v>
      </c>
      <c r="AE2019" s="68">
        <v>4.1850000000000001E-5</v>
      </c>
      <c r="AF2019" s="68">
        <v>3.7725000000000002E-5</v>
      </c>
      <c r="AG2019" s="68">
        <v>5.2800000000000003E-5</v>
      </c>
      <c r="AH2019" s="68" t="s">
        <v>499</v>
      </c>
    </row>
    <row r="2020" spans="1:34" s="68" customFormat="1" ht="14.5" x14ac:dyDescent="0.35">
      <c r="A2020" s="68" t="s">
        <v>832</v>
      </c>
      <c r="B2020" s="68" t="s">
        <v>103</v>
      </c>
      <c r="C2020" s="68" t="s">
        <v>104</v>
      </c>
      <c r="D2020" s="68" t="s">
        <v>12</v>
      </c>
      <c r="E2020" s="68" t="s">
        <v>12</v>
      </c>
      <c r="G2020" s="68" t="s">
        <v>14</v>
      </c>
      <c r="H2020" s="68" t="s">
        <v>50</v>
      </c>
      <c r="I2020" s="68" t="s">
        <v>17</v>
      </c>
      <c r="J2020" s="68">
        <v>1</v>
      </c>
      <c r="K2020" s="68">
        <v>8.2566780000000006E-2</v>
      </c>
      <c r="L2020" s="68">
        <v>9.4344040000000004E-2</v>
      </c>
      <c r="M2020" s="68">
        <v>0.12117352000000001</v>
      </c>
      <c r="N2020" s="68">
        <v>0.1234408</v>
      </c>
      <c r="O2020" s="68">
        <v>0.11569425999999999</v>
      </c>
      <c r="P2020" s="68">
        <v>0.20380328</v>
      </c>
      <c r="Q2020" s="68">
        <v>0.20997531999999999</v>
      </c>
      <c r="R2020" s="68">
        <v>0.18383862000000001</v>
      </c>
      <c r="S2020" s="68">
        <v>0.31943455999999998</v>
      </c>
      <c r="T2020" s="68">
        <v>0.24511816</v>
      </c>
      <c r="U2020" s="68">
        <v>2.7963120000000001E-2</v>
      </c>
      <c r="V2020" s="68">
        <v>2.8278020000000001E-2</v>
      </c>
      <c r="W2020" s="68">
        <v>3.5583700000000003E-2</v>
      </c>
      <c r="X2020" s="68">
        <v>4.9124399999999999E-2</v>
      </c>
      <c r="Y2020" s="68">
        <v>5.1265720000000001E-2</v>
      </c>
      <c r="Z2020" s="68">
        <v>6.8963099999999999E-2</v>
      </c>
      <c r="AA2020" s="68">
        <v>8.3070619999999998E-2</v>
      </c>
      <c r="AB2020" s="68">
        <v>6.6380919999999996E-2</v>
      </c>
      <c r="AC2020" s="68">
        <v>6.9655880000000003E-2</v>
      </c>
      <c r="AD2020" s="68">
        <v>6.0523779999999999E-2</v>
      </c>
      <c r="AE2020" s="68">
        <v>3.5142840000000002E-2</v>
      </c>
      <c r="AF2020" s="68">
        <v>3.1678940000000003E-2</v>
      </c>
      <c r="AG2020" s="68">
        <v>4.4337920000000003E-2</v>
      </c>
      <c r="AH2020" s="68" t="s">
        <v>499</v>
      </c>
    </row>
    <row r="2021" spans="1:34" s="68" customFormat="1" ht="14.5" x14ac:dyDescent="0.35">
      <c r="A2021" s="68" t="s">
        <v>832</v>
      </c>
      <c r="B2021" s="68" t="s">
        <v>103</v>
      </c>
      <c r="C2021" s="68" t="s">
        <v>104</v>
      </c>
      <c r="D2021" s="68" t="s">
        <v>12</v>
      </c>
      <c r="E2021" s="68" t="s">
        <v>12</v>
      </c>
      <c r="G2021" s="68" t="s">
        <v>14</v>
      </c>
      <c r="H2021" s="68" t="s">
        <v>50</v>
      </c>
      <c r="I2021" s="68" t="s">
        <v>18</v>
      </c>
      <c r="J2021" s="68">
        <v>298</v>
      </c>
      <c r="K2021" s="68">
        <v>2.3440679999999999E-4</v>
      </c>
      <c r="L2021" s="68">
        <v>2.6784239999999999E-4</v>
      </c>
      <c r="M2021" s="68">
        <v>3.4401119999999998E-4</v>
      </c>
      <c r="N2021" s="68">
        <v>3.50448E-4</v>
      </c>
      <c r="O2021" s="68">
        <v>3.284556E-4</v>
      </c>
      <c r="P2021" s="68">
        <v>5.7859679999999996E-4</v>
      </c>
      <c r="Q2021" s="68">
        <v>5.9611919999999995E-4</v>
      </c>
      <c r="R2021" s="68">
        <v>5.2191719999999996E-4</v>
      </c>
      <c r="S2021" s="68">
        <v>9.0687359999999998E-4</v>
      </c>
      <c r="T2021" s="68">
        <v>6.9588959999999998E-4</v>
      </c>
      <c r="U2021" s="68">
        <v>7.9387200000000005E-5</v>
      </c>
      <c r="V2021" s="68">
        <v>8.02812E-5</v>
      </c>
      <c r="W2021" s="68">
        <v>1.01022E-4</v>
      </c>
      <c r="X2021" s="68">
        <v>1.3946400000000001E-4</v>
      </c>
      <c r="Y2021" s="68">
        <v>1.455432E-4</v>
      </c>
      <c r="Z2021" s="68">
        <v>1.9578600000000001E-4</v>
      </c>
      <c r="AA2021" s="68">
        <v>2.3583720000000001E-4</v>
      </c>
      <c r="AB2021" s="68">
        <v>1.8845520000000001E-4</v>
      </c>
      <c r="AC2021" s="68">
        <v>1.9775279999999999E-4</v>
      </c>
      <c r="AD2021" s="68">
        <v>1.7182680000000001E-4</v>
      </c>
      <c r="AE2021" s="68">
        <v>9.9770400000000003E-5</v>
      </c>
      <c r="AF2021" s="68">
        <v>8.9936400000000002E-5</v>
      </c>
      <c r="AG2021" s="68">
        <v>1.258752E-4</v>
      </c>
      <c r="AH2021" s="68" t="s">
        <v>499</v>
      </c>
    </row>
    <row r="2022" spans="1:34" s="68" customFormat="1" ht="14.5" x14ac:dyDescent="0.35">
      <c r="A2022" s="68" t="s">
        <v>832</v>
      </c>
      <c r="B2022" s="68" t="s">
        <v>103</v>
      </c>
      <c r="C2022" s="68" t="s">
        <v>104</v>
      </c>
      <c r="D2022" s="68" t="s">
        <v>12</v>
      </c>
      <c r="E2022" s="68" t="s">
        <v>12</v>
      </c>
      <c r="G2022" s="68" t="s">
        <v>14</v>
      </c>
      <c r="H2022" s="68" t="s">
        <v>910</v>
      </c>
      <c r="I2022" s="68" t="s">
        <v>16</v>
      </c>
      <c r="J2022" s="68">
        <v>25</v>
      </c>
      <c r="U2022" s="68">
        <v>5.87069363851259E-8</v>
      </c>
      <c r="V2022" s="68">
        <v>3.25626309122783E-8</v>
      </c>
      <c r="W2022" s="68">
        <v>1.7518881591729201E-7</v>
      </c>
      <c r="X2022" s="68">
        <v>2.1130141465649398E-6</v>
      </c>
      <c r="Y2022" s="68">
        <v>2.7697783167286201E-6</v>
      </c>
      <c r="Z2022" s="68">
        <v>4.1563084888726402E-6</v>
      </c>
      <c r="AA2022" s="68">
        <v>4.2024593171330398E-6</v>
      </c>
      <c r="AB2022" s="68">
        <v>4.8239853229064902E-6</v>
      </c>
      <c r="AC2022" s="68">
        <v>6.24891919864261E-6</v>
      </c>
      <c r="AD2022" s="68">
        <v>1.3132391631901E-5</v>
      </c>
      <c r="AE2022" s="68">
        <v>9.47655421465208E-6</v>
      </c>
      <c r="AF2022" s="68">
        <v>1.3052441710625101E-5</v>
      </c>
      <c r="AG2022" s="68">
        <v>1.9182237670155299E-5</v>
      </c>
      <c r="AH2022" s="68" t="s">
        <v>1126</v>
      </c>
    </row>
    <row r="2023" spans="1:34" s="68" customFormat="1" ht="14.5" x14ac:dyDescent="0.35">
      <c r="A2023" s="68" t="s">
        <v>832</v>
      </c>
      <c r="B2023" s="68" t="s">
        <v>788</v>
      </c>
      <c r="C2023" s="68" t="s">
        <v>45</v>
      </c>
      <c r="D2023" s="68" t="s">
        <v>789</v>
      </c>
      <c r="E2023" s="68" t="s">
        <v>790</v>
      </c>
      <c r="G2023" s="68" t="s">
        <v>14</v>
      </c>
      <c r="H2023" s="68" t="s">
        <v>1477</v>
      </c>
      <c r="I2023" s="68" t="s">
        <v>16</v>
      </c>
      <c r="J2023" s="68">
        <v>25</v>
      </c>
      <c r="K2023" s="68">
        <v>7.3268229925781006E-8</v>
      </c>
      <c r="L2023" s="68">
        <v>9.5949437272923999E-8</v>
      </c>
      <c r="M2023" s="68">
        <v>1.48063638357463E-7</v>
      </c>
      <c r="N2023" s="68">
        <v>3.4108397099701099E-8</v>
      </c>
      <c r="O2023" s="68">
        <v>5.3817327444925E-8</v>
      </c>
      <c r="P2023" s="68">
        <v>9.9344020280804497E-8</v>
      </c>
      <c r="Q2023" s="68">
        <v>7.6662921387440501E-7</v>
      </c>
      <c r="R2023" s="68">
        <v>6.6676259771571496E-7</v>
      </c>
      <c r="S2023" s="68">
        <v>4.2065571080064748E-7</v>
      </c>
      <c r="T2023" s="68">
        <v>2.23046449966732E-7</v>
      </c>
      <c r="U2023" s="68">
        <v>1.50951099501985E-7</v>
      </c>
      <c r="V2023" s="68">
        <v>3.5952480204687198E-7</v>
      </c>
      <c r="W2023" s="68">
        <v>5.9413379588371005E-7</v>
      </c>
      <c r="X2023" s="68">
        <v>1.752584349254255E-6</v>
      </c>
      <c r="Y2023" s="68">
        <v>1.652123106443055E-6</v>
      </c>
      <c r="Z2023" s="68">
        <v>3.3086258473450001E-6</v>
      </c>
      <c r="AA2023" s="68">
        <v>4.4089831951317354E-6</v>
      </c>
      <c r="AB2023" s="68">
        <v>4.9084888912556601E-6</v>
      </c>
      <c r="AC2023" s="68">
        <v>6.3675855997273504E-6</v>
      </c>
      <c r="AD2023" s="68">
        <v>8.4134885935582502E-6</v>
      </c>
      <c r="AE2023" s="68">
        <v>8.7880845441775496E-6</v>
      </c>
      <c r="AF2023" s="68">
        <v>1.01845563030427E-5</v>
      </c>
      <c r="AG2023" s="68">
        <v>1.04005975067399E-5</v>
      </c>
      <c r="AH2023" s="68" t="s">
        <v>1175</v>
      </c>
    </row>
    <row r="2024" spans="1:34" s="68" customFormat="1" ht="14.5" x14ac:dyDescent="0.35">
      <c r="A2024" s="68" t="s">
        <v>832</v>
      </c>
      <c r="B2024" s="68" t="s">
        <v>788</v>
      </c>
      <c r="C2024" s="68" t="s">
        <v>45</v>
      </c>
      <c r="D2024" s="68" t="s">
        <v>789</v>
      </c>
      <c r="E2024" s="68" t="s">
        <v>790</v>
      </c>
      <c r="G2024" s="68" t="s">
        <v>14</v>
      </c>
      <c r="H2024" s="68" t="s">
        <v>1478</v>
      </c>
      <c r="I2024" s="68" t="s">
        <v>16</v>
      </c>
      <c r="J2024" s="68">
        <v>25</v>
      </c>
      <c r="K2024" s="68">
        <v>7.3268229925781006E-8</v>
      </c>
      <c r="L2024" s="68">
        <v>9.5949437272923999E-8</v>
      </c>
      <c r="M2024" s="68">
        <v>1.48063638357463E-7</v>
      </c>
      <c r="N2024" s="68">
        <v>3.4108397099701099E-8</v>
      </c>
      <c r="O2024" s="68">
        <v>5.3817327444925E-8</v>
      </c>
      <c r="P2024" s="68">
        <v>9.9344020280804497E-8</v>
      </c>
      <c r="Q2024" s="68">
        <v>7.6662921387440501E-7</v>
      </c>
      <c r="R2024" s="68">
        <v>6.6676259771571496E-7</v>
      </c>
      <c r="S2024" s="68">
        <v>4.2065571080064748E-7</v>
      </c>
      <c r="T2024" s="68">
        <v>2.23046449966732E-7</v>
      </c>
      <c r="U2024" s="68">
        <v>1.50951099501985E-7</v>
      </c>
      <c r="V2024" s="68">
        <v>3.5952480204687198E-7</v>
      </c>
      <c r="W2024" s="68">
        <v>5.9413379588371005E-7</v>
      </c>
      <c r="X2024" s="68">
        <v>1.752584349254255E-6</v>
      </c>
      <c r="Y2024" s="68">
        <v>1.652123106443055E-6</v>
      </c>
      <c r="Z2024" s="68">
        <v>3.3086258473450001E-6</v>
      </c>
      <c r="AA2024" s="68">
        <v>4.4089831951317354E-6</v>
      </c>
      <c r="AB2024" s="68">
        <v>4.9084888912556601E-6</v>
      </c>
      <c r="AC2024" s="68">
        <v>6.3675855997273504E-6</v>
      </c>
      <c r="AD2024" s="68">
        <v>8.4134885935582502E-6</v>
      </c>
      <c r="AE2024" s="68">
        <v>8.7880845441775496E-6</v>
      </c>
      <c r="AF2024" s="68">
        <v>1.01845563030427E-5</v>
      </c>
      <c r="AG2024" s="68">
        <v>1.04005975067399E-5</v>
      </c>
      <c r="AH2024" s="68" t="s">
        <v>1175</v>
      </c>
    </row>
    <row r="2025" spans="1:34" s="68" customFormat="1" ht="14.5" x14ac:dyDescent="0.35">
      <c r="A2025" s="68" t="s">
        <v>832</v>
      </c>
      <c r="B2025" s="68" t="s">
        <v>103</v>
      </c>
      <c r="C2025" s="68" t="s">
        <v>104</v>
      </c>
      <c r="D2025" s="68" t="s">
        <v>12</v>
      </c>
      <c r="E2025" s="68" t="s">
        <v>12</v>
      </c>
      <c r="G2025" s="68" t="s">
        <v>14</v>
      </c>
      <c r="H2025" s="68" t="s">
        <v>910</v>
      </c>
      <c r="I2025" s="68" t="s">
        <v>18</v>
      </c>
      <c r="J2025" s="68">
        <v>298</v>
      </c>
      <c r="U2025" s="68">
        <v>3.4989334085535098E-7</v>
      </c>
      <c r="V2025" s="68">
        <v>1.94073280237179E-7</v>
      </c>
      <c r="W2025" s="68">
        <v>1.0441253428670601E-6</v>
      </c>
      <c r="X2025" s="68">
        <v>1.2593564313527E-5</v>
      </c>
      <c r="Y2025" s="68">
        <v>1.6507878767702601E-5</v>
      </c>
      <c r="Z2025" s="68">
        <v>2.47715985936809E-5</v>
      </c>
      <c r="AA2025" s="68">
        <v>2.5046657530112901E-5</v>
      </c>
      <c r="AB2025" s="68">
        <v>2.8750952524522701E-5</v>
      </c>
      <c r="AC2025" s="68">
        <v>3.724355842391E-5</v>
      </c>
      <c r="AD2025" s="68">
        <v>7.8269054126129894E-5</v>
      </c>
      <c r="AE2025" s="68">
        <v>5.6480263119326397E-5</v>
      </c>
      <c r="AF2025" s="68">
        <v>7.7792552595325702E-5</v>
      </c>
      <c r="AG2025" s="68">
        <v>1.14326136514125E-4</v>
      </c>
      <c r="AH2025" s="68" t="s">
        <v>1126</v>
      </c>
    </row>
    <row r="2026" spans="1:34" s="68" customFormat="1" ht="14.5" x14ac:dyDescent="0.35">
      <c r="A2026" s="68" t="s">
        <v>832</v>
      </c>
      <c r="B2026" s="68" t="s">
        <v>788</v>
      </c>
      <c r="C2026" s="68" t="s">
        <v>45</v>
      </c>
      <c r="D2026" s="68" t="s">
        <v>789</v>
      </c>
      <c r="E2026" s="68" t="s">
        <v>790</v>
      </c>
      <c r="G2026" s="68" t="s">
        <v>14</v>
      </c>
      <c r="H2026" s="68" t="s">
        <v>1477</v>
      </c>
      <c r="I2026" s="68" t="s">
        <v>18</v>
      </c>
      <c r="J2026" s="68">
        <v>298</v>
      </c>
      <c r="K2026" s="68">
        <v>4.3667865035765552E-7</v>
      </c>
      <c r="L2026" s="68">
        <v>5.71858646146625E-7</v>
      </c>
      <c r="M2026" s="68">
        <v>8.8245928461047996E-7</v>
      </c>
      <c r="N2026" s="68">
        <v>2.0328604671421849E-7</v>
      </c>
      <c r="O2026" s="68">
        <v>3.207512715717535E-7</v>
      </c>
      <c r="P2026" s="68">
        <v>5.9209036087359504E-7</v>
      </c>
      <c r="Q2026" s="68">
        <v>4.5691101146914551E-6</v>
      </c>
      <c r="R2026" s="68">
        <v>3.9739050823856496E-6</v>
      </c>
      <c r="S2026" s="68">
        <v>2.5071080363718602E-6</v>
      </c>
      <c r="T2026" s="68">
        <v>1.32935684180172E-6</v>
      </c>
      <c r="U2026" s="68">
        <v>8.9966855303183002E-7</v>
      </c>
      <c r="V2026" s="68">
        <v>2.1427678201993549E-6</v>
      </c>
      <c r="W2026" s="68">
        <v>3.5410374234669049E-6</v>
      </c>
      <c r="X2026" s="68">
        <v>1.044540272155535E-5</v>
      </c>
      <c r="Y2026" s="68">
        <v>9.8466537144005997E-6</v>
      </c>
      <c r="Z2026" s="68">
        <v>1.9719410050176199E-5</v>
      </c>
      <c r="AA2026" s="68">
        <v>2.627753984298515E-5</v>
      </c>
      <c r="AB2026" s="68">
        <v>2.925459379188375E-5</v>
      </c>
      <c r="AC2026" s="68">
        <v>3.7950810174374902E-5</v>
      </c>
      <c r="AD2026" s="68">
        <v>5.0144392017607001E-5</v>
      </c>
      <c r="AE2026" s="68">
        <v>5.2376983883298003E-5</v>
      </c>
      <c r="AF2026" s="68">
        <v>6.0699955566134503E-5</v>
      </c>
      <c r="AG2026" s="68">
        <v>6.1987561140169502E-5</v>
      </c>
      <c r="AH2026" s="68" t="s">
        <v>1175</v>
      </c>
    </row>
    <row r="2027" spans="1:34" s="68" customFormat="1" ht="14.5" x14ac:dyDescent="0.35">
      <c r="A2027" s="68" t="s">
        <v>832</v>
      </c>
      <c r="B2027" s="68" t="s">
        <v>788</v>
      </c>
      <c r="C2027" s="68" t="s">
        <v>45</v>
      </c>
      <c r="D2027" s="68" t="s">
        <v>789</v>
      </c>
      <c r="E2027" s="68" t="s">
        <v>790</v>
      </c>
      <c r="G2027" s="68" t="s">
        <v>14</v>
      </c>
      <c r="H2027" s="68" t="s">
        <v>1478</v>
      </c>
      <c r="I2027" s="68" t="s">
        <v>18</v>
      </c>
      <c r="J2027" s="68">
        <v>298</v>
      </c>
      <c r="K2027" s="68">
        <v>4.3667865035765552E-7</v>
      </c>
      <c r="L2027" s="68">
        <v>5.71858646146625E-7</v>
      </c>
      <c r="M2027" s="68">
        <v>8.8245928461047996E-7</v>
      </c>
      <c r="N2027" s="68">
        <v>2.0328604671421849E-7</v>
      </c>
      <c r="O2027" s="68">
        <v>3.207512715717535E-7</v>
      </c>
      <c r="P2027" s="68">
        <v>5.9209036087359504E-7</v>
      </c>
      <c r="Q2027" s="68">
        <v>4.5691101146914551E-6</v>
      </c>
      <c r="R2027" s="68">
        <v>3.9739050823856496E-6</v>
      </c>
      <c r="S2027" s="68">
        <v>2.5071080363718602E-6</v>
      </c>
      <c r="T2027" s="68">
        <v>1.32935684180172E-6</v>
      </c>
      <c r="U2027" s="68">
        <v>8.9966855303183002E-7</v>
      </c>
      <c r="V2027" s="68">
        <v>2.1427678201993549E-6</v>
      </c>
      <c r="W2027" s="68">
        <v>3.5410374234669049E-6</v>
      </c>
      <c r="X2027" s="68">
        <v>1.044540272155535E-5</v>
      </c>
      <c r="Y2027" s="68">
        <v>9.8466537144005997E-6</v>
      </c>
      <c r="Z2027" s="68">
        <v>1.9719410050176199E-5</v>
      </c>
      <c r="AA2027" s="68">
        <v>2.627753984298515E-5</v>
      </c>
      <c r="AB2027" s="68">
        <v>2.925459379188375E-5</v>
      </c>
      <c r="AC2027" s="68">
        <v>3.7950810174374902E-5</v>
      </c>
      <c r="AD2027" s="68">
        <v>5.0144392017607001E-5</v>
      </c>
      <c r="AE2027" s="68">
        <v>5.2376983883298003E-5</v>
      </c>
      <c r="AF2027" s="68">
        <v>6.0699955566134503E-5</v>
      </c>
      <c r="AG2027" s="68">
        <v>6.1987561140169502E-5</v>
      </c>
      <c r="AH2027" s="68" t="s">
        <v>1175</v>
      </c>
    </row>
    <row r="2028" spans="1:34" s="68" customFormat="1" ht="14.5" x14ac:dyDescent="0.35">
      <c r="A2028" s="68" t="s">
        <v>832</v>
      </c>
      <c r="B2028" s="68" t="s">
        <v>188</v>
      </c>
      <c r="C2028" s="68" t="s">
        <v>104</v>
      </c>
      <c r="D2028" s="68" t="s">
        <v>12</v>
      </c>
      <c r="E2028" s="68" t="s">
        <v>12</v>
      </c>
      <c r="G2028" s="68" t="s">
        <v>189</v>
      </c>
      <c r="H2028" s="68" t="s">
        <v>190</v>
      </c>
      <c r="I2028" s="68" t="s">
        <v>17</v>
      </c>
      <c r="J2028" s="68">
        <v>1</v>
      </c>
      <c r="K2028" s="68">
        <v>1.1993758322000001</v>
      </c>
      <c r="L2028" s="68">
        <v>1.0988758963</v>
      </c>
      <c r="M2028" s="68">
        <v>1.0858994419000001</v>
      </c>
      <c r="N2028" s="68">
        <v>1.0039179878</v>
      </c>
      <c r="O2028" s="68">
        <v>1.0170296136000001</v>
      </c>
      <c r="P2028" s="68">
        <v>1.0117579290000001</v>
      </c>
      <c r="Q2028" s="68">
        <v>0.98573743449999995</v>
      </c>
      <c r="R2028" s="68">
        <v>1.0179082277</v>
      </c>
      <c r="S2028" s="68">
        <v>0.94505084309999998</v>
      </c>
      <c r="T2028" s="68">
        <v>0.84961983470000002</v>
      </c>
      <c r="U2028" s="68">
        <v>1.0448073362999999</v>
      </c>
      <c r="V2028" s="68">
        <v>0.9787085217</v>
      </c>
      <c r="W2028" s="68">
        <v>0.89314502549999997</v>
      </c>
      <c r="X2028" s="68">
        <v>0.93315575989999999</v>
      </c>
      <c r="Y2028" s="68">
        <v>0.95525628380000005</v>
      </c>
      <c r="Z2028" s="68">
        <v>1.0537286486999999</v>
      </c>
      <c r="AA2028" s="68">
        <v>0.98431813479999997</v>
      </c>
      <c r="AB2028" s="68">
        <v>0.91504279229999996</v>
      </c>
      <c r="AC2028" s="68">
        <v>0.87956029979999995</v>
      </c>
      <c r="AD2028" s="68">
        <v>0.86070388949999999</v>
      </c>
      <c r="AE2028" s="68">
        <v>0.70789262180000001</v>
      </c>
      <c r="AF2028" s="68">
        <v>0.7712880084</v>
      </c>
      <c r="AG2028" s="68">
        <v>0.79609196029999996</v>
      </c>
      <c r="AH2028" s="68" t="s">
        <v>596</v>
      </c>
    </row>
    <row r="2029" spans="1:34" s="68" customFormat="1" ht="14.5" x14ac:dyDescent="0.35">
      <c r="A2029" s="68" t="s">
        <v>832</v>
      </c>
      <c r="B2029" s="68" t="s">
        <v>788</v>
      </c>
      <c r="C2029" s="68" t="s">
        <v>45</v>
      </c>
      <c r="D2029" s="68" t="s">
        <v>789</v>
      </c>
      <c r="E2029" s="68" t="s">
        <v>790</v>
      </c>
      <c r="G2029" s="68" t="s">
        <v>14</v>
      </c>
      <c r="H2029" s="68" t="s">
        <v>1479</v>
      </c>
      <c r="I2029" s="68" t="s">
        <v>16</v>
      </c>
      <c r="J2029" s="68">
        <v>25</v>
      </c>
      <c r="K2029" s="68">
        <v>1.3358889518779601E-4</v>
      </c>
      <c r="L2029" s="68">
        <v>1.4216145955984699E-4</v>
      </c>
      <c r="M2029" s="68">
        <v>1.41025746879902E-4</v>
      </c>
      <c r="N2029" s="68">
        <v>1.452002082462645E-4</v>
      </c>
      <c r="O2029" s="68">
        <v>1.5499677332065951E-4</v>
      </c>
      <c r="P2029" s="68">
        <v>1.6506376939499451E-4</v>
      </c>
      <c r="Q2029" s="68">
        <v>1.6964358004866451E-4</v>
      </c>
      <c r="R2029" s="68">
        <v>1.6226777706554251E-4</v>
      </c>
      <c r="S2029" s="68">
        <v>1.4339118988513451E-4</v>
      </c>
      <c r="T2029" s="68">
        <v>1.13007276199395E-4</v>
      </c>
      <c r="U2029" s="68">
        <v>1.016913460304275E-4</v>
      </c>
      <c r="V2029" s="68">
        <v>1.0680440862684899E-4</v>
      </c>
      <c r="W2029" s="68">
        <v>1.08325332070765E-4</v>
      </c>
      <c r="X2029" s="68">
        <v>1.050492238051155E-4</v>
      </c>
      <c r="Y2029" s="68">
        <v>8.7840291211280499E-5</v>
      </c>
      <c r="Z2029" s="68">
        <v>9.3164591919172495E-5</v>
      </c>
      <c r="AA2029" s="68">
        <v>9.5458625822060494E-5</v>
      </c>
      <c r="AB2029" s="68">
        <v>1.00677654364396E-4</v>
      </c>
      <c r="AC2029" s="68">
        <v>1.231469713418175E-4</v>
      </c>
      <c r="AD2029" s="68">
        <v>1.301847554601005E-4</v>
      </c>
      <c r="AE2029" s="68">
        <v>1.011082774276015E-4</v>
      </c>
      <c r="AF2029" s="68">
        <v>1.0286816122924999E-4</v>
      </c>
      <c r="AG2029" s="68">
        <v>8.9919935954184494E-5</v>
      </c>
      <c r="AH2029" s="68" t="s">
        <v>1174</v>
      </c>
    </row>
    <row r="2030" spans="1:34" s="68" customFormat="1" ht="14.5" x14ac:dyDescent="0.35">
      <c r="A2030" s="68" t="s">
        <v>832</v>
      </c>
      <c r="B2030" s="68" t="s">
        <v>788</v>
      </c>
      <c r="C2030" s="68" t="s">
        <v>45</v>
      </c>
      <c r="D2030" s="68" t="s">
        <v>789</v>
      </c>
      <c r="E2030" s="68" t="s">
        <v>790</v>
      </c>
      <c r="G2030" s="68" t="s">
        <v>14</v>
      </c>
      <c r="H2030" s="68" t="s">
        <v>1480</v>
      </c>
      <c r="I2030" s="68" t="s">
        <v>16</v>
      </c>
      <c r="J2030" s="68">
        <v>25</v>
      </c>
      <c r="K2030" s="68">
        <v>1.3358889518779601E-4</v>
      </c>
      <c r="L2030" s="68">
        <v>1.4216145955984699E-4</v>
      </c>
      <c r="M2030" s="68">
        <v>1.41025746879902E-4</v>
      </c>
      <c r="N2030" s="68">
        <v>1.452002082462645E-4</v>
      </c>
      <c r="O2030" s="68">
        <v>1.5499677332065951E-4</v>
      </c>
      <c r="P2030" s="68">
        <v>1.6506376939499451E-4</v>
      </c>
      <c r="Q2030" s="68">
        <v>1.6964358004866451E-4</v>
      </c>
      <c r="R2030" s="68">
        <v>1.6226777706554251E-4</v>
      </c>
      <c r="S2030" s="68">
        <v>1.4339118988513451E-4</v>
      </c>
      <c r="T2030" s="68">
        <v>1.13007276199395E-4</v>
      </c>
      <c r="U2030" s="68">
        <v>1.016913460304275E-4</v>
      </c>
      <c r="V2030" s="68">
        <v>1.0680440862684899E-4</v>
      </c>
      <c r="W2030" s="68">
        <v>1.08325332070765E-4</v>
      </c>
      <c r="X2030" s="68">
        <v>1.050492238051155E-4</v>
      </c>
      <c r="Y2030" s="68">
        <v>8.7840291211280499E-5</v>
      </c>
      <c r="Z2030" s="68">
        <v>9.3164591919172495E-5</v>
      </c>
      <c r="AA2030" s="68">
        <v>9.5458625822060494E-5</v>
      </c>
      <c r="AB2030" s="68">
        <v>1.00677654364396E-4</v>
      </c>
      <c r="AC2030" s="68">
        <v>1.231469713418175E-4</v>
      </c>
      <c r="AD2030" s="68">
        <v>1.301847554601005E-4</v>
      </c>
      <c r="AE2030" s="68">
        <v>1.011082774276015E-4</v>
      </c>
      <c r="AF2030" s="68">
        <v>1.0286816122924999E-4</v>
      </c>
      <c r="AG2030" s="68">
        <v>8.9919935954184494E-5</v>
      </c>
      <c r="AH2030" s="68" t="s">
        <v>1174</v>
      </c>
    </row>
    <row r="2031" spans="1:34" s="68" customFormat="1" ht="14.5" x14ac:dyDescent="0.35">
      <c r="A2031" s="68" t="s">
        <v>832</v>
      </c>
      <c r="B2031" s="68" t="s">
        <v>197</v>
      </c>
      <c r="C2031" s="68" t="s">
        <v>104</v>
      </c>
      <c r="D2031" s="68" t="s">
        <v>12</v>
      </c>
      <c r="E2031" s="68" t="s">
        <v>12</v>
      </c>
      <c r="G2031" s="68" t="s">
        <v>198</v>
      </c>
      <c r="H2031" s="68" t="s">
        <v>801</v>
      </c>
      <c r="I2031" s="68" t="s">
        <v>201</v>
      </c>
      <c r="J2031" s="68">
        <v>1430</v>
      </c>
      <c r="K2031" s="68">
        <v>0.49007935734449098</v>
      </c>
      <c r="L2031" s="68">
        <v>0.43852549340050601</v>
      </c>
      <c r="M2031" s="68">
        <v>0.38622043382115201</v>
      </c>
      <c r="N2031" s="68">
        <v>0.35243928696186</v>
      </c>
      <c r="O2031" s="68">
        <v>0.31830308425503401</v>
      </c>
      <c r="P2031" s="68">
        <v>0.247743380565248</v>
      </c>
      <c r="Q2031" s="68">
        <v>0.248963932814668</v>
      </c>
      <c r="R2031" s="68">
        <v>0.21376133416821599</v>
      </c>
      <c r="S2031" s="68">
        <v>0.20965283647706001</v>
      </c>
      <c r="T2031" s="68">
        <v>0.19686504199007099</v>
      </c>
      <c r="U2031" s="68">
        <v>0.18255460433885201</v>
      </c>
      <c r="V2031" s="68">
        <v>0.161994453863476</v>
      </c>
      <c r="W2031" s="68">
        <v>0.13528713525411101</v>
      </c>
      <c r="X2031" s="68">
        <v>0.126560890189888</v>
      </c>
      <c r="Y2031" s="68">
        <v>0.12750509504701299</v>
      </c>
      <c r="Z2031" s="68">
        <v>0.115249531348551</v>
      </c>
      <c r="AA2031" s="68">
        <v>5.8053471812847597E-2</v>
      </c>
      <c r="AB2031" s="68">
        <v>5.8486552086253897E-2</v>
      </c>
      <c r="AC2031" s="68">
        <v>5.8922863078514402E-2</v>
      </c>
      <c r="AD2031" s="68">
        <v>5.93624337214399E-2</v>
      </c>
      <c r="AE2031" s="68">
        <v>5.9805273658967199E-2</v>
      </c>
      <c r="AF2031" s="68">
        <v>6.0251411822906997E-2</v>
      </c>
      <c r="AG2031" s="68">
        <v>6.0700896432943699E-2</v>
      </c>
      <c r="AH2031" s="68" t="s">
        <v>802</v>
      </c>
    </row>
    <row r="2032" spans="1:34" s="68" customFormat="1" ht="14.5" x14ac:dyDescent="0.35">
      <c r="A2032" s="68" t="s">
        <v>832</v>
      </c>
      <c r="B2032" s="68" t="s">
        <v>788</v>
      </c>
      <c r="C2032" s="68" t="s">
        <v>45</v>
      </c>
      <c r="D2032" s="68" t="s">
        <v>789</v>
      </c>
      <c r="E2032" s="68" t="s">
        <v>790</v>
      </c>
      <c r="G2032" s="68" t="s">
        <v>14</v>
      </c>
      <c r="H2032" s="68" t="s">
        <v>1479</v>
      </c>
      <c r="I2032" s="68" t="s">
        <v>17</v>
      </c>
      <c r="J2032" s="68">
        <v>1</v>
      </c>
      <c r="K2032" s="68">
        <v>1.1477957874535449</v>
      </c>
      <c r="L2032" s="68">
        <v>1.2214512605382051</v>
      </c>
      <c r="M2032" s="68">
        <v>1.21169321719212</v>
      </c>
      <c r="N2032" s="68">
        <v>1.247560189251905</v>
      </c>
      <c r="O2032" s="68">
        <v>1.331732276371105</v>
      </c>
      <c r="P2032" s="68">
        <v>1.4182279066417951</v>
      </c>
      <c r="Q2032" s="68">
        <v>1.457577639778125</v>
      </c>
      <c r="R2032" s="68">
        <v>1.3942047405471401</v>
      </c>
      <c r="S2032" s="68">
        <v>1.2320171034930749</v>
      </c>
      <c r="T2032" s="68">
        <v>0.97095851710519998</v>
      </c>
      <c r="U2032" s="68">
        <v>0.87373204509343005</v>
      </c>
      <c r="V2032" s="68">
        <v>0.91766347892188505</v>
      </c>
      <c r="W2032" s="68">
        <v>0.93073125315201499</v>
      </c>
      <c r="X2032" s="68">
        <v>0.90257923721433497</v>
      </c>
      <c r="Y2032" s="68">
        <v>0.75471224534715997</v>
      </c>
      <c r="Z2032" s="68">
        <v>0.80047017376953</v>
      </c>
      <c r="AA2032" s="68">
        <v>0.82018051306314499</v>
      </c>
      <c r="AB2032" s="68">
        <v>0.86502240629889504</v>
      </c>
      <c r="AC2032" s="68">
        <v>1.0580787777688949</v>
      </c>
      <c r="AD2032" s="68">
        <v>1.118547418913185</v>
      </c>
      <c r="AE2032" s="68">
        <v>0.86872231965794999</v>
      </c>
      <c r="AF2032" s="68">
        <v>0.88384324128171499</v>
      </c>
      <c r="AG2032" s="68">
        <v>0.77259208971835502</v>
      </c>
      <c r="AH2032" s="68" t="s">
        <v>1174</v>
      </c>
    </row>
    <row r="2033" spans="1:34" s="68" customFormat="1" ht="14.5" x14ac:dyDescent="0.35">
      <c r="A2033" s="68" t="s">
        <v>832</v>
      </c>
      <c r="B2033" s="68" t="s">
        <v>788</v>
      </c>
      <c r="C2033" s="68" t="s">
        <v>45</v>
      </c>
      <c r="D2033" s="68" t="s">
        <v>789</v>
      </c>
      <c r="E2033" s="68" t="s">
        <v>790</v>
      </c>
      <c r="G2033" s="68" t="s">
        <v>14</v>
      </c>
      <c r="H2033" s="68" t="s">
        <v>1480</v>
      </c>
      <c r="I2033" s="68" t="s">
        <v>17</v>
      </c>
      <c r="J2033" s="68">
        <v>1</v>
      </c>
      <c r="K2033" s="68">
        <v>1.1477957874535449</v>
      </c>
      <c r="L2033" s="68">
        <v>1.2214512605382051</v>
      </c>
      <c r="M2033" s="68">
        <v>1.21169321719212</v>
      </c>
      <c r="N2033" s="68">
        <v>1.247560189251905</v>
      </c>
      <c r="O2033" s="68">
        <v>1.331732276371105</v>
      </c>
      <c r="P2033" s="68">
        <v>1.4182279066417951</v>
      </c>
      <c r="Q2033" s="68">
        <v>1.457577639778125</v>
      </c>
      <c r="R2033" s="68">
        <v>1.3942047405471401</v>
      </c>
      <c r="S2033" s="68">
        <v>1.2320171034930749</v>
      </c>
      <c r="T2033" s="68">
        <v>0.97095851710519998</v>
      </c>
      <c r="U2033" s="68">
        <v>0.87373204509343005</v>
      </c>
      <c r="V2033" s="68">
        <v>0.91766347892188505</v>
      </c>
      <c r="W2033" s="68">
        <v>0.93073125315201499</v>
      </c>
      <c r="X2033" s="68">
        <v>0.90257923721433497</v>
      </c>
      <c r="Y2033" s="68">
        <v>0.75471224534715997</v>
      </c>
      <c r="Z2033" s="68">
        <v>0.80047017376953</v>
      </c>
      <c r="AA2033" s="68">
        <v>0.82018051306314499</v>
      </c>
      <c r="AB2033" s="68">
        <v>0.86502240629889504</v>
      </c>
      <c r="AC2033" s="68">
        <v>1.0580787777688949</v>
      </c>
      <c r="AD2033" s="68">
        <v>1.118547418913185</v>
      </c>
      <c r="AE2033" s="68">
        <v>0.86872231965794999</v>
      </c>
      <c r="AF2033" s="68">
        <v>0.88384324128171499</v>
      </c>
      <c r="AG2033" s="68">
        <v>0.77259208971835502</v>
      </c>
      <c r="AH2033" s="68" t="s">
        <v>1174</v>
      </c>
    </row>
    <row r="2034" spans="1:34" s="68" customFormat="1" ht="14.5" x14ac:dyDescent="0.35">
      <c r="A2034" s="68" t="s">
        <v>832</v>
      </c>
      <c r="B2034" s="68" t="s">
        <v>197</v>
      </c>
      <c r="C2034" s="68" t="s">
        <v>104</v>
      </c>
      <c r="D2034" s="68" t="s">
        <v>12</v>
      </c>
      <c r="E2034" s="68" t="s">
        <v>12</v>
      </c>
      <c r="G2034" s="68" t="s">
        <v>198</v>
      </c>
      <c r="H2034" s="68" t="s">
        <v>799</v>
      </c>
      <c r="I2034" s="68" t="s">
        <v>200</v>
      </c>
      <c r="J2034" s="68">
        <v>3500</v>
      </c>
      <c r="K2034" s="68">
        <v>1.0552289330987201E-2</v>
      </c>
      <c r="L2034" s="68">
        <v>1.3297847519651801E-2</v>
      </c>
      <c r="M2034" s="68">
        <v>1.52811075092296E-2</v>
      </c>
      <c r="N2034" s="68">
        <v>2.70654676068324E-2</v>
      </c>
      <c r="O2034" s="68">
        <v>4.1427179475139103E-2</v>
      </c>
      <c r="P2034" s="68">
        <v>5.7101961490245899E-2</v>
      </c>
      <c r="Q2034" s="68">
        <v>6.7801187806486099E-2</v>
      </c>
      <c r="R2034" s="68">
        <v>8.9613398467683195E-2</v>
      </c>
      <c r="S2034" s="68">
        <v>0.11159105505675</v>
      </c>
      <c r="T2034" s="68">
        <v>0.12820896970780701</v>
      </c>
      <c r="U2034" s="68">
        <v>0.140031436967299</v>
      </c>
      <c r="V2034" s="68">
        <v>0.14127240779438399</v>
      </c>
      <c r="W2034" s="68">
        <v>0.142473461075969</v>
      </c>
      <c r="X2034" s="68">
        <v>0.14369329231861</v>
      </c>
      <c r="Y2034" s="68">
        <v>0.14488855200667</v>
      </c>
      <c r="Z2034" s="68">
        <v>0.14624251267031799</v>
      </c>
      <c r="AA2034" s="68">
        <v>0.14860518320773</v>
      </c>
      <c r="AB2034" s="68">
        <v>0.15094244954720801</v>
      </c>
      <c r="AC2034" s="68">
        <v>0.15337384528457801</v>
      </c>
      <c r="AD2034" s="68">
        <v>0.15589603219512099</v>
      </c>
      <c r="AE2034" s="68">
        <v>0.15858741582984301</v>
      </c>
      <c r="AF2034" s="68">
        <v>0.16119070435934399</v>
      </c>
      <c r="AG2034" s="68">
        <v>0.16391608086169601</v>
      </c>
      <c r="AH2034" s="68" t="s">
        <v>800</v>
      </c>
    </row>
    <row r="2035" spans="1:34" s="68" customFormat="1" ht="14.5" x14ac:dyDescent="0.35">
      <c r="A2035" s="68" t="s">
        <v>832</v>
      </c>
      <c r="B2035" s="68" t="s">
        <v>788</v>
      </c>
      <c r="C2035" s="68" t="s">
        <v>45</v>
      </c>
      <c r="D2035" s="68" t="s">
        <v>789</v>
      </c>
      <c r="E2035" s="68" t="s">
        <v>790</v>
      </c>
      <c r="G2035" s="68" t="s">
        <v>14</v>
      </c>
      <c r="H2035" s="68" t="s">
        <v>1479</v>
      </c>
      <c r="I2035" s="68" t="s">
        <v>18</v>
      </c>
      <c r="J2035" s="68">
        <v>298</v>
      </c>
      <c r="K2035" s="68">
        <v>7.96189815319265E-4</v>
      </c>
      <c r="L2035" s="68">
        <v>8.4728229897668497E-4</v>
      </c>
      <c r="M2035" s="68">
        <v>8.4051345140421499E-4</v>
      </c>
      <c r="N2035" s="68">
        <v>8.6539324114773503E-4</v>
      </c>
      <c r="O2035" s="68">
        <v>9.2378076899113002E-4</v>
      </c>
      <c r="P2035" s="68">
        <v>9.8378006559416992E-4</v>
      </c>
      <c r="Q2035" s="68">
        <v>1.01107573709004E-3</v>
      </c>
      <c r="R2035" s="68">
        <v>9.6711595131063503E-4</v>
      </c>
      <c r="S2035" s="68">
        <v>8.5461149171540496E-4</v>
      </c>
      <c r="T2035" s="68">
        <v>6.7352336614839501E-4</v>
      </c>
      <c r="U2035" s="68">
        <v>6.06080422341345E-4</v>
      </c>
      <c r="V2035" s="68">
        <v>6.3655427541601996E-4</v>
      </c>
      <c r="W2035" s="68">
        <v>6.4561897914176001E-4</v>
      </c>
      <c r="X2035" s="68">
        <v>6.2609337387849E-4</v>
      </c>
      <c r="Y2035" s="68">
        <v>5.2352813561923003E-4</v>
      </c>
      <c r="Z2035" s="68">
        <v>5.5526096783827005E-4</v>
      </c>
      <c r="AA2035" s="68">
        <v>5.6893340989948001E-4</v>
      </c>
      <c r="AB2035" s="68">
        <v>6.000388200118E-4</v>
      </c>
      <c r="AC2035" s="68">
        <v>7.3395594919723004E-4</v>
      </c>
      <c r="AD2035" s="68">
        <v>7.759011425422E-4</v>
      </c>
      <c r="AE2035" s="68">
        <v>6.0260533346850496E-4</v>
      </c>
      <c r="AF2035" s="68">
        <v>6.1309424092633E-4</v>
      </c>
      <c r="AG2035" s="68">
        <v>5.3592281828694003E-4</v>
      </c>
      <c r="AH2035" s="68" t="s">
        <v>1174</v>
      </c>
    </row>
    <row r="2036" spans="1:34" s="68" customFormat="1" ht="14.5" x14ac:dyDescent="0.35">
      <c r="A2036" s="68" t="s">
        <v>832</v>
      </c>
      <c r="B2036" s="68" t="s">
        <v>788</v>
      </c>
      <c r="C2036" s="68" t="s">
        <v>45</v>
      </c>
      <c r="D2036" s="68" t="s">
        <v>789</v>
      </c>
      <c r="E2036" s="68" t="s">
        <v>790</v>
      </c>
      <c r="G2036" s="68" t="s">
        <v>14</v>
      </c>
      <c r="H2036" s="68" t="s">
        <v>1480</v>
      </c>
      <c r="I2036" s="68" t="s">
        <v>18</v>
      </c>
      <c r="J2036" s="68">
        <v>298</v>
      </c>
      <c r="K2036" s="68">
        <v>7.96189815319265E-4</v>
      </c>
      <c r="L2036" s="68">
        <v>8.4728229897668497E-4</v>
      </c>
      <c r="M2036" s="68">
        <v>8.4051345140421499E-4</v>
      </c>
      <c r="N2036" s="68">
        <v>8.6539324114773503E-4</v>
      </c>
      <c r="O2036" s="68">
        <v>9.2378076899113002E-4</v>
      </c>
      <c r="P2036" s="68">
        <v>9.8378006559416992E-4</v>
      </c>
      <c r="Q2036" s="68">
        <v>1.01107573709004E-3</v>
      </c>
      <c r="R2036" s="68">
        <v>9.6711595131063503E-4</v>
      </c>
      <c r="S2036" s="68">
        <v>8.5461149171540496E-4</v>
      </c>
      <c r="T2036" s="68">
        <v>6.7352336614839501E-4</v>
      </c>
      <c r="U2036" s="68">
        <v>6.06080422341345E-4</v>
      </c>
      <c r="V2036" s="68">
        <v>6.3655427541601996E-4</v>
      </c>
      <c r="W2036" s="68">
        <v>6.4561897914176001E-4</v>
      </c>
      <c r="X2036" s="68">
        <v>6.2609337387849E-4</v>
      </c>
      <c r="Y2036" s="68">
        <v>5.2352813561923003E-4</v>
      </c>
      <c r="Z2036" s="68">
        <v>5.5526096783827005E-4</v>
      </c>
      <c r="AA2036" s="68">
        <v>5.6893340989948001E-4</v>
      </c>
      <c r="AB2036" s="68">
        <v>6.000388200118E-4</v>
      </c>
      <c r="AC2036" s="68">
        <v>7.3395594919723004E-4</v>
      </c>
      <c r="AD2036" s="68">
        <v>7.759011425422E-4</v>
      </c>
      <c r="AE2036" s="68">
        <v>6.0260533346850496E-4</v>
      </c>
      <c r="AF2036" s="68">
        <v>6.1309424092633E-4</v>
      </c>
      <c r="AG2036" s="68">
        <v>5.3592281828694003E-4</v>
      </c>
      <c r="AH2036" s="68" t="s">
        <v>1174</v>
      </c>
    </row>
    <row r="2037" spans="1:34" s="68" customFormat="1" ht="14.5" x14ac:dyDescent="0.35">
      <c r="A2037" s="68" t="s">
        <v>832</v>
      </c>
      <c r="B2037" s="68" t="s">
        <v>197</v>
      </c>
      <c r="C2037" s="68" t="s">
        <v>104</v>
      </c>
      <c r="D2037" s="68" t="s">
        <v>12</v>
      </c>
      <c r="E2037" s="68" t="s">
        <v>12</v>
      </c>
      <c r="G2037" s="68" t="s">
        <v>198</v>
      </c>
      <c r="H2037" s="68" t="s">
        <v>799</v>
      </c>
      <c r="I2037" s="68" t="s">
        <v>201</v>
      </c>
      <c r="J2037" s="68">
        <v>1430</v>
      </c>
      <c r="K2037" s="68">
        <v>2.3673023331951399</v>
      </c>
      <c r="L2037" s="68">
        <v>2.6511611260136201</v>
      </c>
      <c r="M2037" s="68">
        <v>2.9275698046283498</v>
      </c>
      <c r="N2037" s="68">
        <v>3.2681519930812</v>
      </c>
      <c r="O2037" s="68">
        <v>3.6030770539141499</v>
      </c>
      <c r="P2037" s="68">
        <v>4.0207822512444196</v>
      </c>
      <c r="Q2037" s="68">
        <v>4.3000849816386504</v>
      </c>
      <c r="R2037" s="68">
        <v>4.5027942866499799</v>
      </c>
      <c r="S2037" s="68">
        <v>4.5667585379177797</v>
      </c>
      <c r="T2037" s="68">
        <v>4.5619576186380497</v>
      </c>
      <c r="U2037" s="68">
        <v>4.5592705920115399</v>
      </c>
      <c r="V2037" s="68">
        <v>4.5007994680052104</v>
      </c>
      <c r="W2037" s="68">
        <v>4.4419052178499401</v>
      </c>
      <c r="X2037" s="68">
        <v>4.4152166182569799</v>
      </c>
      <c r="Y2037" s="68">
        <v>4.3646308475988098</v>
      </c>
      <c r="Z2037" s="68">
        <v>4.2550043103902597</v>
      </c>
      <c r="AA2037" s="68">
        <v>4.1221088099232501</v>
      </c>
      <c r="AB2037" s="68">
        <v>4.0146449621262397</v>
      </c>
      <c r="AC2037" s="68">
        <v>3.88307054890327</v>
      </c>
      <c r="AD2037" s="68">
        <v>3.7346273066374001</v>
      </c>
      <c r="AE2037" s="68">
        <v>3.5939727410917701</v>
      </c>
      <c r="AF2037" s="68">
        <v>3.38505562842749</v>
      </c>
      <c r="AG2037" s="68">
        <v>3.2065578384765598</v>
      </c>
      <c r="AH2037" s="68" t="s">
        <v>800</v>
      </c>
    </row>
    <row r="2038" spans="1:34" s="68" customFormat="1" ht="14.5" x14ac:dyDescent="0.35">
      <c r="A2038" s="68" t="s">
        <v>832</v>
      </c>
      <c r="B2038" s="68" t="s">
        <v>788</v>
      </c>
      <c r="C2038" s="68" t="s">
        <v>45</v>
      </c>
      <c r="D2038" s="68" t="s">
        <v>789</v>
      </c>
      <c r="E2038" s="68" t="s">
        <v>790</v>
      </c>
      <c r="G2038" s="68" t="s">
        <v>14</v>
      </c>
      <c r="H2038" s="68" t="s">
        <v>1481</v>
      </c>
      <c r="I2038" s="68" t="s">
        <v>16</v>
      </c>
      <c r="J2038" s="68">
        <v>25</v>
      </c>
      <c r="U2038" s="68">
        <v>5.5093528182668001E-8</v>
      </c>
      <c r="V2038" s="68">
        <v>5.1716363572359503E-8</v>
      </c>
      <c r="W2038" s="68">
        <v>2.6217704124995698E-7</v>
      </c>
      <c r="X2038" s="68">
        <v>3.4213962774274102E-6</v>
      </c>
      <c r="Y2038" s="68">
        <v>2.7910019399121702E-6</v>
      </c>
      <c r="Z2038" s="68">
        <v>4.3213706254425352E-6</v>
      </c>
      <c r="AA2038" s="68">
        <v>6.9008785374791003E-6</v>
      </c>
      <c r="AB2038" s="68">
        <v>9.6993364858116004E-6</v>
      </c>
      <c r="AC2038" s="68">
        <v>1.324326161563395E-5</v>
      </c>
      <c r="AD2038" s="68">
        <v>2.4571997575478999E-5</v>
      </c>
      <c r="AE2038" s="68">
        <v>1.9426568988658551E-5</v>
      </c>
      <c r="AF2038" s="68">
        <v>3.3039203080867152E-5</v>
      </c>
      <c r="AG2038" s="68">
        <v>5.1002538981195E-5</v>
      </c>
      <c r="AH2038" s="68" t="s">
        <v>1176</v>
      </c>
    </row>
    <row r="2039" spans="1:34" s="68" customFormat="1" ht="14.5" x14ac:dyDescent="0.35">
      <c r="A2039" s="68" t="s">
        <v>832</v>
      </c>
      <c r="B2039" s="68" t="s">
        <v>788</v>
      </c>
      <c r="C2039" s="68" t="s">
        <v>45</v>
      </c>
      <c r="D2039" s="68" t="s">
        <v>789</v>
      </c>
      <c r="E2039" s="68" t="s">
        <v>790</v>
      </c>
      <c r="G2039" s="68" t="s">
        <v>14</v>
      </c>
      <c r="H2039" s="68" t="s">
        <v>1482</v>
      </c>
      <c r="I2039" s="68" t="s">
        <v>16</v>
      </c>
      <c r="J2039" s="68">
        <v>25</v>
      </c>
      <c r="U2039" s="68">
        <v>5.5093528182668001E-8</v>
      </c>
      <c r="V2039" s="68">
        <v>5.1716363572359503E-8</v>
      </c>
      <c r="W2039" s="68">
        <v>2.6217704124995698E-7</v>
      </c>
      <c r="X2039" s="68">
        <v>3.4213962774274102E-6</v>
      </c>
      <c r="Y2039" s="68">
        <v>2.7910019399121702E-6</v>
      </c>
      <c r="Z2039" s="68">
        <v>4.3213706254425352E-6</v>
      </c>
      <c r="AA2039" s="68">
        <v>6.9008785374791003E-6</v>
      </c>
      <c r="AB2039" s="68">
        <v>9.6993364858116004E-6</v>
      </c>
      <c r="AC2039" s="68">
        <v>1.324326161563395E-5</v>
      </c>
      <c r="AD2039" s="68">
        <v>2.4571997575478999E-5</v>
      </c>
      <c r="AE2039" s="68">
        <v>1.9426568988658551E-5</v>
      </c>
      <c r="AF2039" s="68">
        <v>3.3039203080867152E-5</v>
      </c>
      <c r="AG2039" s="68">
        <v>5.1002538981195E-5</v>
      </c>
      <c r="AH2039" s="68" t="s">
        <v>1176</v>
      </c>
    </row>
    <row r="2040" spans="1:34" s="68" customFormat="1" ht="14.5" x14ac:dyDescent="0.35">
      <c r="A2040" s="68" t="s">
        <v>832</v>
      </c>
      <c r="B2040" s="68" t="s">
        <v>197</v>
      </c>
      <c r="C2040" s="68" t="s">
        <v>104</v>
      </c>
      <c r="D2040" s="68" t="s">
        <v>12</v>
      </c>
      <c r="E2040" s="68" t="s">
        <v>12</v>
      </c>
      <c r="G2040" s="68" t="s">
        <v>198</v>
      </c>
      <c r="H2040" s="68" t="s">
        <v>799</v>
      </c>
      <c r="I2040" s="68" t="s">
        <v>202</v>
      </c>
      <c r="J2040" s="68">
        <v>4470</v>
      </c>
      <c r="K2040" s="68">
        <v>1.5849307930642001E-2</v>
      </c>
      <c r="L2040" s="68">
        <v>1.99747062362353E-2</v>
      </c>
      <c r="M2040" s="68">
        <v>2.2899271190763602E-2</v>
      </c>
      <c r="N2040" s="68">
        <v>4.0670689817795397E-2</v>
      </c>
      <c r="O2040" s="68">
        <v>6.2350526676724E-2</v>
      </c>
      <c r="P2040" s="68">
        <v>8.5993298273121604E-2</v>
      </c>
      <c r="Q2040" s="68">
        <v>0.102135684368013</v>
      </c>
      <c r="R2040" s="68">
        <v>0.13505146369451901</v>
      </c>
      <c r="S2040" s="68">
        <v>0.16821909093308099</v>
      </c>
      <c r="T2040" s="68">
        <v>0.19330948310184201</v>
      </c>
      <c r="U2040" s="68">
        <v>0.21114264110967201</v>
      </c>
      <c r="V2040" s="68">
        <v>0.21284156557796999</v>
      </c>
      <c r="W2040" s="68">
        <v>0.21452033280644001</v>
      </c>
      <c r="X2040" s="68">
        <v>0.21619744933909199</v>
      </c>
      <c r="Y2040" s="68">
        <v>0.21787360778569401</v>
      </c>
      <c r="Z2040" s="68">
        <v>0.21971778945310499</v>
      </c>
      <c r="AA2040" s="68">
        <v>0.22304507109180599</v>
      </c>
      <c r="AB2040" s="68">
        <v>0.226363482851477</v>
      </c>
      <c r="AC2040" s="68">
        <v>0.22984398249645999</v>
      </c>
      <c r="AD2040" s="68">
        <v>0.23338010407594201</v>
      </c>
      <c r="AE2040" s="68">
        <v>0.237137311318801</v>
      </c>
      <c r="AF2040" s="68">
        <v>0.24077813275278401</v>
      </c>
      <c r="AG2040" s="68">
        <v>0.244589093083276</v>
      </c>
      <c r="AH2040" s="68" t="s">
        <v>800</v>
      </c>
    </row>
    <row r="2041" spans="1:34" s="68" customFormat="1" ht="14.5" x14ac:dyDescent="0.35">
      <c r="A2041" s="68" t="s">
        <v>832</v>
      </c>
      <c r="B2041" s="68" t="s">
        <v>788</v>
      </c>
      <c r="C2041" s="68" t="s">
        <v>45</v>
      </c>
      <c r="D2041" s="68" t="s">
        <v>789</v>
      </c>
      <c r="E2041" s="68" t="s">
        <v>790</v>
      </c>
      <c r="G2041" s="68" t="s">
        <v>14</v>
      </c>
      <c r="H2041" s="68" t="s">
        <v>1481</v>
      </c>
      <c r="I2041" s="68" t="s">
        <v>18</v>
      </c>
      <c r="J2041" s="68">
        <v>298</v>
      </c>
      <c r="U2041" s="68">
        <v>3.283574279687025E-7</v>
      </c>
      <c r="V2041" s="68">
        <v>3.0822952689126398E-7</v>
      </c>
      <c r="W2041" s="68">
        <v>1.562575165849745E-6</v>
      </c>
      <c r="X2041" s="68">
        <v>2.0391521813467349E-5</v>
      </c>
      <c r="Y2041" s="68">
        <v>1.663437156187655E-5</v>
      </c>
      <c r="Z2041" s="68">
        <v>2.57553689276375E-5</v>
      </c>
      <c r="AA2041" s="68">
        <v>4.1129236083375402E-5</v>
      </c>
      <c r="AB2041" s="68">
        <v>5.7808045455437001E-5</v>
      </c>
      <c r="AC2041" s="68">
        <v>7.8929839229178504E-5</v>
      </c>
      <c r="AD2041" s="68">
        <v>1.4644910554985501E-4</v>
      </c>
      <c r="AE2041" s="68">
        <v>1.15782351172405E-4</v>
      </c>
      <c r="AF2041" s="68">
        <v>1.9691365036196801E-4</v>
      </c>
      <c r="AG2041" s="68">
        <v>3.0397513232792298E-4</v>
      </c>
      <c r="AH2041" s="68" t="s">
        <v>1176</v>
      </c>
    </row>
    <row r="2042" spans="1:34" s="68" customFormat="1" ht="14.5" x14ac:dyDescent="0.35">
      <c r="A2042" s="68" t="s">
        <v>832</v>
      </c>
      <c r="B2042" s="68" t="s">
        <v>788</v>
      </c>
      <c r="C2042" s="68" t="s">
        <v>45</v>
      </c>
      <c r="D2042" s="68" t="s">
        <v>789</v>
      </c>
      <c r="E2042" s="68" t="s">
        <v>790</v>
      </c>
      <c r="G2042" s="68" t="s">
        <v>14</v>
      </c>
      <c r="H2042" s="68" t="s">
        <v>1482</v>
      </c>
      <c r="I2042" s="68" t="s">
        <v>18</v>
      </c>
      <c r="J2042" s="68">
        <v>298</v>
      </c>
      <c r="U2042" s="68">
        <v>3.283574279687025E-7</v>
      </c>
      <c r="V2042" s="68">
        <v>3.0822952689126398E-7</v>
      </c>
      <c r="W2042" s="68">
        <v>1.562575165849745E-6</v>
      </c>
      <c r="X2042" s="68">
        <v>2.0391521813467349E-5</v>
      </c>
      <c r="Y2042" s="68">
        <v>1.663437156187655E-5</v>
      </c>
      <c r="Z2042" s="68">
        <v>2.57553689276375E-5</v>
      </c>
      <c r="AA2042" s="68">
        <v>4.1129236083375402E-5</v>
      </c>
      <c r="AB2042" s="68">
        <v>5.7808045455437001E-5</v>
      </c>
      <c r="AC2042" s="68">
        <v>7.8929839229178504E-5</v>
      </c>
      <c r="AD2042" s="68">
        <v>1.4644910554985501E-4</v>
      </c>
      <c r="AE2042" s="68">
        <v>1.15782351172405E-4</v>
      </c>
      <c r="AF2042" s="68">
        <v>1.9691365036196801E-4</v>
      </c>
      <c r="AG2042" s="68">
        <v>3.0397513232792298E-4</v>
      </c>
      <c r="AH2042" s="68" t="s">
        <v>1176</v>
      </c>
    </row>
    <row r="2043" spans="1:34" s="68" customFormat="1" ht="14.5" x14ac:dyDescent="0.35">
      <c r="A2043" s="68" t="s">
        <v>832</v>
      </c>
      <c r="B2043" s="68" t="s">
        <v>197</v>
      </c>
      <c r="C2043" s="68" t="s">
        <v>104</v>
      </c>
      <c r="D2043" s="68" t="s">
        <v>12</v>
      </c>
      <c r="E2043" s="68" t="s">
        <v>12</v>
      </c>
      <c r="G2043" s="68" t="s">
        <v>198</v>
      </c>
      <c r="H2043" s="68" t="s">
        <v>799</v>
      </c>
      <c r="I2043" s="68" t="s">
        <v>205</v>
      </c>
      <c r="J2043" s="68">
        <v>675</v>
      </c>
      <c r="K2043" s="68">
        <v>3.21319365990989E-6</v>
      </c>
      <c r="L2043" s="68">
        <v>3.2740085619882498E-6</v>
      </c>
      <c r="M2043" s="68">
        <v>1.01030551793288E-5</v>
      </c>
      <c r="N2043" s="68">
        <v>1.0480155457964299E-5</v>
      </c>
      <c r="O2043" s="68">
        <v>1.0857076165038601E-5</v>
      </c>
      <c r="P2043" s="68">
        <v>1.12341764436741E-5</v>
      </c>
      <c r="Q2043" s="68">
        <v>1.16112767223096E-5</v>
      </c>
      <c r="R2043" s="68">
        <v>1.19881974293838E-5</v>
      </c>
      <c r="S2043" s="68">
        <v>1.20582303382733E-5</v>
      </c>
      <c r="T2043" s="68">
        <v>1.1769479267775199E-5</v>
      </c>
      <c r="U2043" s="68">
        <v>1.19881974293838E-5</v>
      </c>
      <c r="V2043" s="68">
        <v>2.3719607526172999E-5</v>
      </c>
      <c r="W2043" s="68">
        <v>3.1287591118077799E-5</v>
      </c>
      <c r="X2043" s="68">
        <v>4.25595374468025E-5</v>
      </c>
      <c r="Y2043" s="68">
        <v>4.9759159909386299E-5</v>
      </c>
      <c r="Z2043" s="68">
        <v>6.4372633707131095E-5</v>
      </c>
      <c r="AA2043" s="68">
        <v>8.3866742825412698E-5</v>
      </c>
      <c r="AB2043" s="68">
        <v>9.9782888585688402E-5</v>
      </c>
      <c r="AC2043" s="68">
        <v>1.12044453788489E-4</v>
      </c>
      <c r="AD2043" s="68">
        <v>1.3613739059051101E-4</v>
      </c>
      <c r="AE2043" s="68">
        <v>1.6054769019845799E-4</v>
      </c>
      <c r="AF2043" s="68">
        <v>1.8528313404665101E-4</v>
      </c>
      <c r="AG2043" s="68">
        <v>2.1034168699072799E-4</v>
      </c>
      <c r="AH2043" s="68" t="s">
        <v>800</v>
      </c>
    </row>
    <row r="2044" spans="1:34" s="68" customFormat="1" ht="14.5" x14ac:dyDescent="0.35">
      <c r="A2044" s="68" t="s">
        <v>832</v>
      </c>
      <c r="B2044" s="68" t="s">
        <v>118</v>
      </c>
      <c r="C2044" s="68" t="s">
        <v>104</v>
      </c>
      <c r="D2044" s="68" t="s">
        <v>115</v>
      </c>
      <c r="E2044" s="68" t="s">
        <v>318</v>
      </c>
      <c r="F2044" s="68" t="s">
        <v>920</v>
      </c>
      <c r="G2044" s="68" t="s">
        <v>14</v>
      </c>
      <c r="H2044" s="68" t="s">
        <v>908</v>
      </c>
      <c r="I2044" s="68" t="s">
        <v>16</v>
      </c>
      <c r="J2044" s="68">
        <v>25</v>
      </c>
      <c r="K2044" s="68">
        <v>3.0948873969693101E-7</v>
      </c>
      <c r="L2044" s="68">
        <v>3.6900663832244901E-7</v>
      </c>
      <c r="M2044" s="68">
        <v>5.3435974811563198E-7</v>
      </c>
      <c r="N2044" s="68">
        <v>1.1818052938217901E-7</v>
      </c>
      <c r="O2044" s="68">
        <v>1.8123158407607001E-7</v>
      </c>
      <c r="P2044" s="68">
        <v>3.1221208177257202E-7</v>
      </c>
      <c r="Q2044" s="68">
        <v>2.3963512862704599E-6</v>
      </c>
      <c r="R2044" s="68">
        <v>2.2038064593004898E-6</v>
      </c>
      <c r="S2044" s="68">
        <v>1.41543810990375E-6</v>
      </c>
      <c r="T2044" s="68">
        <v>8.11646997104917E-7</v>
      </c>
      <c r="U2044" s="68">
        <v>5.8976944977106805E-7</v>
      </c>
      <c r="V2044" s="68">
        <v>1.2949011570468701E-6</v>
      </c>
      <c r="W2044" s="68">
        <v>1.7968863799238799E-6</v>
      </c>
      <c r="X2044" s="68">
        <v>4.5828827864981704E-6</v>
      </c>
      <c r="Y2044" s="68">
        <v>4.1073940835440701E-6</v>
      </c>
      <c r="Z2044" s="68">
        <v>7.1271855604759303E-6</v>
      </c>
      <c r="AA2044" s="68">
        <v>8.8796565579260304E-6</v>
      </c>
      <c r="AB2044" s="68">
        <v>8.9435408216650299E-6</v>
      </c>
      <c r="AC2044" s="68">
        <v>8.4360078059073998E-6</v>
      </c>
      <c r="AD2044" s="68">
        <v>8.6415930717078099E-6</v>
      </c>
      <c r="AE2044" s="68">
        <v>5.32566386914155E-6</v>
      </c>
      <c r="AF2044" s="68">
        <v>4.1104655334194398E-6</v>
      </c>
      <c r="AG2044" s="68">
        <v>3.3671324206201998E-6</v>
      </c>
      <c r="AH2044" s="68" t="s">
        <v>923</v>
      </c>
    </row>
    <row r="2045" spans="1:34" s="68" customFormat="1" ht="14.5" x14ac:dyDescent="0.35">
      <c r="A2045" s="68" t="s">
        <v>832</v>
      </c>
      <c r="B2045" s="68" t="s">
        <v>118</v>
      </c>
      <c r="C2045" s="68" t="s">
        <v>104</v>
      </c>
      <c r="D2045" s="68" t="s">
        <v>115</v>
      </c>
      <c r="E2045" s="68" t="s">
        <v>318</v>
      </c>
      <c r="F2045" s="68" t="s">
        <v>920</v>
      </c>
      <c r="G2045" s="68" t="s">
        <v>14</v>
      </c>
      <c r="H2045" s="68" t="s">
        <v>908</v>
      </c>
      <c r="I2045" s="68" t="s">
        <v>18</v>
      </c>
      <c r="J2045" s="68">
        <v>298</v>
      </c>
      <c r="K2045" s="68">
        <v>2.6165653595713299E-5</v>
      </c>
      <c r="L2045" s="68">
        <v>3.1236951830261002E-5</v>
      </c>
      <c r="M2045" s="68">
        <v>4.84380254185231E-5</v>
      </c>
      <c r="N2045" s="68">
        <v>1.0521018603145799E-5</v>
      </c>
      <c r="O2045" s="68">
        <v>1.5264582340120802E-5</v>
      </c>
      <c r="P2045" s="68">
        <v>2.6005505404450599E-5</v>
      </c>
      <c r="Q2045" s="68">
        <v>1.90769639451051E-4</v>
      </c>
      <c r="R2045" s="68">
        <v>1.74436451061037E-4</v>
      </c>
      <c r="S2045" s="68">
        <v>1.14549927785569E-4</v>
      </c>
      <c r="T2045" s="68">
        <v>6.8484603512731194E-5</v>
      </c>
      <c r="U2045" s="68">
        <v>4.9965168431133698E-5</v>
      </c>
      <c r="V2045" s="68">
        <v>1.10059478949106E-4</v>
      </c>
      <c r="W2045" s="68">
        <v>1.7422058051816701E-4</v>
      </c>
      <c r="X2045" s="68">
        <v>5.1725310610593596E-4</v>
      </c>
      <c r="Y2045" s="68">
        <v>5.5343081909300701E-4</v>
      </c>
      <c r="Z2045" s="68">
        <v>1.0421718487825401E-3</v>
      </c>
      <c r="AA2045" s="68">
        <v>1.3747901446254599E-3</v>
      </c>
      <c r="AB2045" s="68">
        <v>1.4080184399370001E-3</v>
      </c>
      <c r="AC2045" s="68">
        <v>1.42683968084679E-3</v>
      </c>
      <c r="AD2045" s="68">
        <v>1.60429987881282E-3</v>
      </c>
      <c r="AE2045" s="68">
        <v>1.9801616615863099E-3</v>
      </c>
      <c r="AF2045" s="68">
        <v>2.0657426736229601E-3</v>
      </c>
      <c r="AG2045" s="68">
        <v>1.9567080845141801E-3</v>
      </c>
      <c r="AH2045" s="68" t="s">
        <v>923</v>
      </c>
    </row>
    <row r="2046" spans="1:34" s="68" customFormat="1" ht="14.5" x14ac:dyDescent="0.35">
      <c r="A2046" s="68" t="s">
        <v>832</v>
      </c>
      <c r="B2046" s="68" t="s">
        <v>118</v>
      </c>
      <c r="C2046" s="68" t="s">
        <v>104</v>
      </c>
      <c r="D2046" s="68" t="s">
        <v>115</v>
      </c>
      <c r="E2046" s="68" t="s">
        <v>318</v>
      </c>
      <c r="F2046" s="68" t="s">
        <v>920</v>
      </c>
      <c r="G2046" s="68" t="s">
        <v>14</v>
      </c>
      <c r="H2046" s="68" t="s">
        <v>21</v>
      </c>
      <c r="I2046" s="68" t="s">
        <v>16</v>
      </c>
      <c r="J2046" s="68">
        <v>25</v>
      </c>
      <c r="K2046" s="68">
        <v>5.6428630596176699E-4</v>
      </c>
      <c r="L2046" s="68">
        <v>5.4673090100545399E-4</v>
      </c>
      <c r="M2046" s="68">
        <v>5.0896008916537E-4</v>
      </c>
      <c r="N2046" s="68">
        <v>5.0309715307895705E-4</v>
      </c>
      <c r="O2046" s="68">
        <v>5.2195662789701603E-4</v>
      </c>
      <c r="P2046" s="68">
        <v>5.1875193818783701E-4</v>
      </c>
      <c r="Q2046" s="68">
        <v>5.3027670208735797E-4</v>
      </c>
      <c r="R2046" s="68">
        <v>5.3633298637102895E-4</v>
      </c>
      <c r="S2046" s="68">
        <v>4.8248805276305802E-4</v>
      </c>
      <c r="T2046" s="68">
        <v>4.1122383428171799E-4</v>
      </c>
      <c r="U2046" s="68">
        <v>3.9731044949464501E-4</v>
      </c>
      <c r="V2046" s="68">
        <v>3.8467763982130698E-4</v>
      </c>
      <c r="W2046" s="68">
        <v>3.2761696969143297E-4</v>
      </c>
      <c r="X2046" s="68">
        <v>2.7469621060824298E-4</v>
      </c>
      <c r="Y2046" s="68">
        <v>2.1838245044267701E-4</v>
      </c>
      <c r="Z2046" s="68">
        <v>2.00687948686246E-4</v>
      </c>
      <c r="AA2046" s="68">
        <v>1.9225290169565799E-4</v>
      </c>
      <c r="AB2046" s="68">
        <v>1.83440307513281E-4</v>
      </c>
      <c r="AC2046" s="68">
        <v>1.6314956355795401E-4</v>
      </c>
      <c r="AD2046" s="68">
        <v>1.3371429322283E-4</v>
      </c>
      <c r="AE2046" s="68">
        <v>6.1272589864201204E-5</v>
      </c>
      <c r="AF2046" s="68">
        <v>4.1517373819489797E-5</v>
      </c>
      <c r="AG2046" s="68">
        <v>2.9111051688638199E-5</v>
      </c>
      <c r="AH2046" s="68" t="s">
        <v>921</v>
      </c>
    </row>
    <row r="2047" spans="1:34" s="68" customFormat="1" ht="14.5" x14ac:dyDescent="0.35">
      <c r="A2047" s="68" t="s">
        <v>832</v>
      </c>
      <c r="B2047" s="68" t="s">
        <v>118</v>
      </c>
      <c r="C2047" s="68" t="s">
        <v>104</v>
      </c>
      <c r="D2047" s="68" t="s">
        <v>115</v>
      </c>
      <c r="E2047" s="68" t="s">
        <v>318</v>
      </c>
      <c r="F2047" s="68" t="s">
        <v>920</v>
      </c>
      <c r="G2047" s="68" t="s">
        <v>14</v>
      </c>
      <c r="H2047" s="68" t="s">
        <v>21</v>
      </c>
      <c r="I2047" s="68" t="s">
        <v>17</v>
      </c>
      <c r="J2047" s="68">
        <v>1</v>
      </c>
      <c r="K2047" s="68">
        <v>1.02344640795541</v>
      </c>
      <c r="L2047" s="68">
        <v>0.99285756578444895</v>
      </c>
      <c r="M2047" s="68">
        <v>0.98972669028450599</v>
      </c>
      <c r="N2047" s="68">
        <v>0.96082120062523402</v>
      </c>
      <c r="O2047" s="68">
        <v>0.94311427017342597</v>
      </c>
      <c r="P2047" s="68">
        <v>0.92694546874946604</v>
      </c>
      <c r="Q2047" s="68">
        <v>0.90560785961823698</v>
      </c>
      <c r="R2047" s="68">
        <v>0.91070382181410003</v>
      </c>
      <c r="S2047" s="68">
        <v>0.83766305067371305</v>
      </c>
      <c r="T2047" s="68">
        <v>0.74435977813387999</v>
      </c>
      <c r="U2047" s="68">
        <v>0.72209432351424596</v>
      </c>
      <c r="V2047" s="68">
        <v>0.701401412753758</v>
      </c>
      <c r="W2047" s="68">
        <v>0.68143445486134802</v>
      </c>
      <c r="X2047" s="68">
        <v>0.66511096664922797</v>
      </c>
      <c r="Y2047" s="68">
        <v>0.63122897107825504</v>
      </c>
      <c r="Z2047" s="68">
        <v>0.62953723992505395</v>
      </c>
      <c r="AA2047" s="68">
        <v>0.63854572968005097</v>
      </c>
      <c r="AB2047" s="68">
        <v>0.61954446122263396</v>
      </c>
      <c r="AC2047" s="68">
        <v>0.59197447651006496</v>
      </c>
      <c r="AD2047" s="68">
        <v>0.53253533811345299</v>
      </c>
      <c r="AE2047" s="68">
        <v>0.48873336984856702</v>
      </c>
      <c r="AF2047" s="68">
        <v>0.44760398527802397</v>
      </c>
      <c r="AG2047" s="68">
        <v>0.36291306095153097</v>
      </c>
      <c r="AH2047" s="68" t="s">
        <v>921</v>
      </c>
    </row>
    <row r="2048" spans="1:34" s="68" customFormat="1" ht="14.5" x14ac:dyDescent="0.35">
      <c r="A2048" s="68" t="s">
        <v>832</v>
      </c>
      <c r="B2048" s="68" t="s">
        <v>118</v>
      </c>
      <c r="C2048" s="68" t="s">
        <v>104</v>
      </c>
      <c r="D2048" s="68" t="s">
        <v>115</v>
      </c>
      <c r="E2048" s="68" t="s">
        <v>318</v>
      </c>
      <c r="F2048" s="68" t="s">
        <v>920</v>
      </c>
      <c r="G2048" s="68" t="s">
        <v>14</v>
      </c>
      <c r="H2048" s="68" t="s">
        <v>21</v>
      </c>
      <c r="I2048" s="68" t="s">
        <v>18</v>
      </c>
      <c r="J2048" s="68">
        <v>298</v>
      </c>
      <c r="K2048" s="68">
        <v>4.7707454639735601E-2</v>
      </c>
      <c r="L2048" s="68">
        <v>4.6281570696023899E-2</v>
      </c>
      <c r="M2048" s="68">
        <v>4.6135626463150503E-2</v>
      </c>
      <c r="N2048" s="68">
        <v>4.47882111749245E-2</v>
      </c>
      <c r="O2048" s="68">
        <v>4.3962811256792703E-2</v>
      </c>
      <c r="P2048" s="68">
        <v>4.3209110472348697E-2</v>
      </c>
      <c r="Q2048" s="68">
        <v>4.2214468240146102E-2</v>
      </c>
      <c r="R2048" s="68">
        <v>4.2452014029955097E-2</v>
      </c>
      <c r="S2048" s="68">
        <v>3.9047254143218302E-2</v>
      </c>
      <c r="T2048" s="68">
        <v>3.46979676463069E-2</v>
      </c>
      <c r="U2048" s="68">
        <v>3.3660074349655102E-2</v>
      </c>
      <c r="V2048" s="68">
        <v>3.2695484417249898E-2</v>
      </c>
      <c r="W2048" s="68">
        <v>3.1764734423365297E-2</v>
      </c>
      <c r="X2048" s="68">
        <v>3.1003949869993198E-2</v>
      </c>
      <c r="Y2048" s="68">
        <v>2.94248800981242E-2</v>
      </c>
      <c r="Z2048" s="68">
        <v>2.9345571086373302E-2</v>
      </c>
      <c r="AA2048" s="68">
        <v>2.9765497438176799E-2</v>
      </c>
      <c r="AB2048" s="68">
        <v>2.8879762585835401E-2</v>
      </c>
      <c r="AC2048" s="68">
        <v>2.7594601208679698E-2</v>
      </c>
      <c r="AD2048" s="68">
        <v>2.4823874791703601E-2</v>
      </c>
      <c r="AE2048" s="68">
        <v>2.2782067426037202E-2</v>
      </c>
      <c r="AF2048" s="68">
        <v>2.0864841244473499E-2</v>
      </c>
      <c r="AG2048" s="68">
        <v>1.6917015154805402E-2</v>
      </c>
      <c r="AH2048" s="68" t="s">
        <v>921</v>
      </c>
    </row>
    <row r="2049" spans="1:34" s="68" customFormat="1" ht="14.5" x14ac:dyDescent="0.35">
      <c r="A2049" s="68" t="s">
        <v>832</v>
      </c>
      <c r="B2049" s="68" t="s">
        <v>118</v>
      </c>
      <c r="C2049" s="68" t="s">
        <v>104</v>
      </c>
      <c r="D2049" s="68" t="s">
        <v>115</v>
      </c>
      <c r="E2049" s="68" t="s">
        <v>318</v>
      </c>
      <c r="F2049" s="68" t="s">
        <v>920</v>
      </c>
      <c r="G2049" s="68" t="s">
        <v>14</v>
      </c>
      <c r="H2049" s="68" t="s">
        <v>322</v>
      </c>
      <c r="I2049" s="68" t="s">
        <v>16</v>
      </c>
      <c r="J2049" s="68">
        <v>25</v>
      </c>
      <c r="K2049" s="68">
        <v>4.8744941694394102E-6</v>
      </c>
      <c r="L2049" s="68">
        <v>6.1546726922926602E-6</v>
      </c>
      <c r="M2049" s="68">
        <v>7.3823043658393598E-6</v>
      </c>
      <c r="N2049" s="68">
        <v>4.2495341215764403E-5</v>
      </c>
      <c r="O2049" s="68">
        <v>6.1828343964375894E-5</v>
      </c>
      <c r="P2049" s="68">
        <v>6.2322673639364794E-5</v>
      </c>
      <c r="Q2049" s="68">
        <v>6.2291464985344896E-5</v>
      </c>
      <c r="R2049" s="68">
        <v>5.8728014639474702E-5</v>
      </c>
      <c r="S2049" s="68">
        <v>6.2602978490487103E-5</v>
      </c>
      <c r="T2049" s="68">
        <v>6.2334632185962803E-5</v>
      </c>
      <c r="U2049" s="68">
        <v>9.4086192256359196E-5</v>
      </c>
      <c r="V2049" s="68">
        <v>9.5432396500456197E-5</v>
      </c>
      <c r="W2049" s="68">
        <v>8.2424290751943201E-5</v>
      </c>
      <c r="X2049" s="68">
        <v>6.0485060840914603E-5</v>
      </c>
      <c r="Y2049" s="68">
        <v>6.2416824661531899E-5</v>
      </c>
      <c r="Z2049" s="68">
        <v>9.2667983249173798E-5</v>
      </c>
      <c r="AA2049" s="68">
        <v>8.4689022350653705E-5</v>
      </c>
      <c r="AB2049" s="68">
        <v>7.1536909556305098E-5</v>
      </c>
      <c r="AC2049" s="68">
        <v>8.0067885353261899E-5</v>
      </c>
      <c r="AD2049" s="68">
        <v>6.9807254175011406E-5</v>
      </c>
      <c r="AE2049" s="68">
        <v>4.0870640828303698E-5</v>
      </c>
      <c r="AF2049" s="68">
        <v>4.0535418821156701E-5</v>
      </c>
      <c r="AG2049" s="68">
        <v>3.9585966990723898E-5</v>
      </c>
      <c r="AH2049" s="68" t="s">
        <v>925</v>
      </c>
    </row>
    <row r="2050" spans="1:34" s="68" customFormat="1" ht="14.5" x14ac:dyDescent="0.35">
      <c r="A2050" s="68" t="s">
        <v>832</v>
      </c>
      <c r="B2050" s="68" t="s">
        <v>118</v>
      </c>
      <c r="C2050" s="68" t="s">
        <v>104</v>
      </c>
      <c r="D2050" s="68" t="s">
        <v>115</v>
      </c>
      <c r="E2050" s="68" t="s">
        <v>318</v>
      </c>
      <c r="F2050" s="68" t="s">
        <v>920</v>
      </c>
      <c r="G2050" s="68" t="s">
        <v>14</v>
      </c>
      <c r="H2050" s="68" t="s">
        <v>322</v>
      </c>
      <c r="I2050" s="68" t="s">
        <v>18</v>
      </c>
      <c r="J2050" s="68">
        <v>298</v>
      </c>
      <c r="K2050" s="68">
        <v>4.0393661557937701E-5</v>
      </c>
      <c r="L2050" s="68">
        <v>5.3373548749035001E-5</v>
      </c>
      <c r="M2050" s="68">
        <v>6.98500743702187E-5</v>
      </c>
      <c r="N2050" s="68">
        <v>4.0405780992025498E-4</v>
      </c>
      <c r="O2050" s="68">
        <v>5.8951321565218204E-4</v>
      </c>
      <c r="P2050" s="68">
        <v>6.0362778301691501E-4</v>
      </c>
      <c r="Q2050" s="68">
        <v>6.0048304863588597E-4</v>
      </c>
      <c r="R2050" s="68">
        <v>5.6269866523672805E-4</v>
      </c>
      <c r="S2050" s="68">
        <v>5.9784242381865705E-4</v>
      </c>
      <c r="T2050" s="68">
        <v>5.9009561430717697E-4</v>
      </c>
      <c r="U2050" s="68">
        <v>8.8758105514316805E-4</v>
      </c>
      <c r="V2050" s="68">
        <v>8.9720664946141401E-4</v>
      </c>
      <c r="W2050" s="68">
        <v>7.8417510042618399E-4</v>
      </c>
      <c r="X2050" s="68">
        <v>7.0435543095772105E-4</v>
      </c>
      <c r="Y2050" s="68">
        <v>7.1725133986291799E-4</v>
      </c>
      <c r="Z2050" s="68">
        <v>7.8870223644232997E-4</v>
      </c>
      <c r="AA2050" s="68">
        <v>7.5802663180296202E-4</v>
      </c>
      <c r="AB2050" s="68">
        <v>6.9789291486692796E-4</v>
      </c>
      <c r="AC2050" s="68">
        <v>6.9757118637876899E-4</v>
      </c>
      <c r="AD2050" s="68">
        <v>6.2963667091666005E-4</v>
      </c>
      <c r="AE2050" s="68">
        <v>4.3469279008308802E-4</v>
      </c>
      <c r="AF2050" s="68">
        <v>4.4733082669766298E-4</v>
      </c>
      <c r="AG2050" s="68">
        <v>4.31518162673179E-4</v>
      </c>
      <c r="AH2050" s="68" t="s">
        <v>925</v>
      </c>
    </row>
    <row r="2051" spans="1:34" s="68" customFormat="1" ht="14.5" x14ac:dyDescent="0.35">
      <c r="A2051" s="68" t="s">
        <v>832</v>
      </c>
      <c r="B2051" s="68" t="s">
        <v>118</v>
      </c>
      <c r="C2051" s="68" t="s">
        <v>104</v>
      </c>
      <c r="D2051" s="68" t="s">
        <v>115</v>
      </c>
      <c r="E2051" s="68" t="s">
        <v>318</v>
      </c>
      <c r="F2051" s="68" t="s">
        <v>920</v>
      </c>
      <c r="G2051" s="68" t="s">
        <v>14</v>
      </c>
      <c r="H2051" s="68" t="s">
        <v>92</v>
      </c>
      <c r="I2051" s="68" t="s">
        <v>16</v>
      </c>
      <c r="J2051" s="68">
        <v>25</v>
      </c>
      <c r="K2051" s="68">
        <v>1.2508072424834999E-3</v>
      </c>
      <c r="L2051" s="68">
        <v>1.17227241255753E-3</v>
      </c>
      <c r="M2051" s="68">
        <v>1.19933178500932E-3</v>
      </c>
      <c r="N2051" s="68">
        <v>1.14947883849824E-3</v>
      </c>
      <c r="O2051" s="68">
        <v>1.08936154153939E-3</v>
      </c>
      <c r="P2051" s="68">
        <v>1.03105756564774E-3</v>
      </c>
      <c r="Q2051" s="68">
        <v>1.02864704467626E-3</v>
      </c>
      <c r="R2051" s="68">
        <v>9.6805628511532796E-4</v>
      </c>
      <c r="S2051" s="68">
        <v>9.31137092777444E-4</v>
      </c>
      <c r="T2051" s="68">
        <v>9.1142838056417299E-4</v>
      </c>
      <c r="U2051" s="68">
        <v>8.66385534753413E-4</v>
      </c>
      <c r="V2051" s="68">
        <v>8.0254853537633695E-4</v>
      </c>
      <c r="W2051" s="68">
        <v>7.5223715509671097E-4</v>
      </c>
      <c r="X2051" s="68">
        <v>5.2617892872143003E-4</v>
      </c>
      <c r="Y2051" s="68">
        <v>5.0294266351097699E-4</v>
      </c>
      <c r="Z2051" s="68">
        <v>8.0341777807628099E-4</v>
      </c>
      <c r="AA2051" s="68">
        <v>7.4368575329478203E-4</v>
      </c>
      <c r="AB2051" s="68">
        <v>6.3271598576473704E-4</v>
      </c>
      <c r="AC2051" s="68">
        <v>6.9693052406391998E-4</v>
      </c>
      <c r="AD2051" s="68">
        <v>6.2202374689520105E-4</v>
      </c>
      <c r="AE2051" s="68">
        <v>3.62950707327284E-4</v>
      </c>
      <c r="AF2051" s="68">
        <v>3.6122558346003399E-4</v>
      </c>
      <c r="AG2051" s="68">
        <v>3.4339056207710199E-4</v>
      </c>
      <c r="AH2051" s="68" t="s">
        <v>922</v>
      </c>
    </row>
    <row r="2052" spans="1:34" s="68" customFormat="1" ht="14.5" x14ac:dyDescent="0.35">
      <c r="A2052" s="68" t="s">
        <v>832</v>
      </c>
      <c r="B2052" s="68" t="s">
        <v>118</v>
      </c>
      <c r="C2052" s="68" t="s">
        <v>104</v>
      </c>
      <c r="D2052" s="68" t="s">
        <v>115</v>
      </c>
      <c r="E2052" s="68" t="s">
        <v>318</v>
      </c>
      <c r="F2052" s="68" t="s">
        <v>920</v>
      </c>
      <c r="G2052" s="68" t="s">
        <v>14</v>
      </c>
      <c r="H2052" s="68" t="s">
        <v>92</v>
      </c>
      <c r="I2052" s="68" t="s">
        <v>17</v>
      </c>
      <c r="J2052" s="68">
        <v>1</v>
      </c>
      <c r="K2052" s="68">
        <v>0.39595373599187</v>
      </c>
      <c r="L2052" s="68">
        <v>0.40955371947501701</v>
      </c>
      <c r="M2052" s="68">
        <v>0.49849809012649199</v>
      </c>
      <c r="N2052" s="68">
        <v>0.493622461450893</v>
      </c>
      <c r="O2052" s="68">
        <v>0.50176807891404795</v>
      </c>
      <c r="P2052" s="68">
        <v>0.53273682907476005</v>
      </c>
      <c r="Q2052" s="68">
        <v>0.61338627497887499</v>
      </c>
      <c r="R2052" s="68">
        <v>0.63154112577458299</v>
      </c>
      <c r="S2052" s="68">
        <v>0.66094728372413103</v>
      </c>
      <c r="T2052" s="68">
        <v>0.73204917708153205</v>
      </c>
      <c r="U2052" s="68">
        <v>0.72575238067393499</v>
      </c>
      <c r="V2052" s="68">
        <v>0.69112068183727904</v>
      </c>
      <c r="W2052" s="68">
        <v>0.67804529814024195</v>
      </c>
      <c r="X2052" s="68">
        <v>0.68822402207959799</v>
      </c>
      <c r="Y2052" s="68">
        <v>0.63906325388837404</v>
      </c>
      <c r="Z2052" s="68">
        <v>0.68707057130738003</v>
      </c>
      <c r="AA2052" s="68">
        <v>0.69092830336826005</v>
      </c>
      <c r="AB2052" s="68">
        <v>0.68111335477372803</v>
      </c>
      <c r="AC2052" s="68">
        <v>0.66954268303442199</v>
      </c>
      <c r="AD2052" s="68">
        <v>0.63276429961303704</v>
      </c>
      <c r="AE2052" s="68">
        <v>0.50156249308116296</v>
      </c>
      <c r="AF2052" s="68">
        <v>0.53019268992660396</v>
      </c>
      <c r="AG2052" s="68">
        <v>0.50853348879508098</v>
      </c>
      <c r="AH2052" s="68" t="s">
        <v>922</v>
      </c>
    </row>
    <row r="2053" spans="1:34" s="68" customFormat="1" ht="14.5" x14ac:dyDescent="0.35">
      <c r="A2053" s="68" t="s">
        <v>832</v>
      </c>
      <c r="B2053" s="68" t="s">
        <v>118</v>
      </c>
      <c r="C2053" s="68" t="s">
        <v>104</v>
      </c>
      <c r="D2053" s="68" t="s">
        <v>115</v>
      </c>
      <c r="E2053" s="68" t="s">
        <v>318</v>
      </c>
      <c r="F2053" s="68" t="s">
        <v>920</v>
      </c>
      <c r="G2053" s="68" t="s">
        <v>14</v>
      </c>
      <c r="H2053" s="68" t="s">
        <v>92</v>
      </c>
      <c r="I2053" s="68" t="s">
        <v>18</v>
      </c>
      <c r="J2053" s="68">
        <v>298</v>
      </c>
      <c r="K2053" s="68">
        <v>1.03651133165488E-2</v>
      </c>
      <c r="L2053" s="68">
        <v>1.0165989628845899E-2</v>
      </c>
      <c r="M2053" s="68">
        <v>1.1347867850737599E-2</v>
      </c>
      <c r="N2053" s="68">
        <v>1.09295722482863E-2</v>
      </c>
      <c r="O2053" s="68">
        <v>1.03867091399168E-2</v>
      </c>
      <c r="P2053" s="68">
        <v>9.9863333225429906E-3</v>
      </c>
      <c r="Q2053" s="68">
        <v>9.9160473028338404E-3</v>
      </c>
      <c r="R2053" s="68">
        <v>9.2753685417840993E-3</v>
      </c>
      <c r="S2053" s="68">
        <v>8.8921209481768494E-3</v>
      </c>
      <c r="T2053" s="68">
        <v>8.6281072217046992E-3</v>
      </c>
      <c r="U2053" s="68">
        <v>8.1732225383500702E-3</v>
      </c>
      <c r="V2053" s="68">
        <v>7.5451514250899701E-3</v>
      </c>
      <c r="W2053" s="68">
        <v>7.1566966638213197E-3</v>
      </c>
      <c r="X2053" s="68">
        <v>6.1274136282219701E-3</v>
      </c>
      <c r="Y2053" s="68">
        <v>5.7794721412638304E-3</v>
      </c>
      <c r="Z2053" s="68">
        <v>6.83793232731155E-3</v>
      </c>
      <c r="AA2053" s="68">
        <v>6.6565133359995704E-3</v>
      </c>
      <c r="AB2053" s="68">
        <v>6.1725898746115898E-3</v>
      </c>
      <c r="AC2053" s="68">
        <v>6.07183080144929E-3</v>
      </c>
      <c r="AD2053" s="68">
        <v>5.6104335552908599E-3</v>
      </c>
      <c r="AE2053" s="68">
        <v>3.8602784892344299E-3</v>
      </c>
      <c r="AF2053" s="68">
        <v>3.9863246408394096E-3</v>
      </c>
      <c r="AG2053" s="68">
        <v>3.7432271001879001E-3</v>
      </c>
      <c r="AH2053" s="68" t="s">
        <v>922</v>
      </c>
    </row>
    <row r="2054" spans="1:34" s="68" customFormat="1" ht="14.5" x14ac:dyDescent="0.35">
      <c r="A2054" s="68" t="s">
        <v>832</v>
      </c>
      <c r="B2054" s="68" t="s">
        <v>118</v>
      </c>
      <c r="C2054" s="68" t="s">
        <v>104</v>
      </c>
      <c r="D2054" s="68" t="s">
        <v>115</v>
      </c>
      <c r="E2054" s="68" t="s">
        <v>318</v>
      </c>
      <c r="F2054" s="68" t="s">
        <v>920</v>
      </c>
      <c r="G2054" s="68" t="s">
        <v>14</v>
      </c>
      <c r="H2054" s="68" t="s">
        <v>910</v>
      </c>
      <c r="I2054" s="68" t="s">
        <v>16</v>
      </c>
      <c r="J2054" s="68">
        <v>25</v>
      </c>
      <c r="U2054" s="68">
        <v>2.15251693491718E-7</v>
      </c>
      <c r="V2054" s="68">
        <v>1.8626692413663999E-7</v>
      </c>
      <c r="W2054" s="68">
        <v>7.9292300457353297E-7</v>
      </c>
      <c r="X2054" s="68">
        <v>8.9467066804989701E-6</v>
      </c>
      <c r="Y2054" s="68">
        <v>6.9387957897618098E-6</v>
      </c>
      <c r="Z2054" s="68">
        <v>9.3087619284101398E-6</v>
      </c>
      <c r="AA2054" s="68">
        <v>1.38983136584503E-5</v>
      </c>
      <c r="AB2054" s="68">
        <v>1.7672732632329599E-5</v>
      </c>
      <c r="AC2054" s="68">
        <v>1.7545152179806699E-5</v>
      </c>
      <c r="AD2054" s="68">
        <v>2.5238187660806899E-5</v>
      </c>
      <c r="AE2054" s="68">
        <v>1.1772687898505801E-5</v>
      </c>
      <c r="AF2054" s="68">
        <v>1.3334552971637701E-5</v>
      </c>
      <c r="AG2054" s="68">
        <v>1.65117727540403E-5</v>
      </c>
      <c r="AH2054" s="68" t="s">
        <v>924</v>
      </c>
    </row>
    <row r="2055" spans="1:34" s="68" customFormat="1" ht="14.5" x14ac:dyDescent="0.35">
      <c r="A2055" s="68" t="s">
        <v>832</v>
      </c>
      <c r="B2055" s="68" t="s">
        <v>118</v>
      </c>
      <c r="C2055" s="68" t="s">
        <v>104</v>
      </c>
      <c r="D2055" s="68" t="s">
        <v>115</v>
      </c>
      <c r="E2055" s="68" t="s">
        <v>318</v>
      </c>
      <c r="F2055" s="68" t="s">
        <v>920</v>
      </c>
      <c r="G2055" s="68" t="s">
        <v>14</v>
      </c>
      <c r="H2055" s="68" t="s">
        <v>910</v>
      </c>
      <c r="I2055" s="68" t="s">
        <v>18</v>
      </c>
      <c r="J2055" s="68">
        <v>298</v>
      </c>
      <c r="U2055" s="68">
        <v>1.8236087210986001E-5</v>
      </c>
      <c r="V2055" s="68">
        <v>1.5831664451272999E-5</v>
      </c>
      <c r="W2055" s="68">
        <v>7.6879377408861304E-5</v>
      </c>
      <c r="X2055" s="68">
        <v>1.0097818415824901E-3</v>
      </c>
      <c r="Y2055" s="68">
        <v>9.3493425742424002E-4</v>
      </c>
      <c r="Z2055" s="68">
        <v>1.3611725900061901E-3</v>
      </c>
      <c r="AA2055" s="68">
        <v>2.1518022144105999E-3</v>
      </c>
      <c r="AB2055" s="68">
        <v>2.7822910328891299E-3</v>
      </c>
      <c r="AC2055" s="68">
        <v>2.9675315519638798E-3</v>
      </c>
      <c r="AD2055" s="68">
        <v>4.6854348578676801E-3</v>
      </c>
      <c r="AE2055" s="68">
        <v>4.3772618406350602E-3</v>
      </c>
      <c r="AF2055" s="68">
        <v>6.7013711423296899E-3</v>
      </c>
      <c r="AG2055" s="68">
        <v>9.5953218351717603E-3</v>
      </c>
      <c r="AH2055" s="68" t="s">
        <v>924</v>
      </c>
    </row>
    <row r="2056" spans="1:34" s="68" customFormat="1" ht="14.5" x14ac:dyDescent="0.35">
      <c r="A2056" s="68" t="s">
        <v>832</v>
      </c>
      <c r="B2056" s="68" t="s">
        <v>118</v>
      </c>
      <c r="C2056" s="68" t="s">
        <v>104</v>
      </c>
      <c r="D2056" s="68" t="s">
        <v>115</v>
      </c>
      <c r="E2056" s="68" t="s">
        <v>318</v>
      </c>
      <c r="F2056" s="68" t="s">
        <v>914</v>
      </c>
      <c r="G2056" s="68" t="s">
        <v>14</v>
      </c>
      <c r="H2056" s="68" t="s">
        <v>908</v>
      </c>
      <c r="I2056" s="68" t="s">
        <v>16</v>
      </c>
      <c r="J2056" s="68">
        <v>25</v>
      </c>
      <c r="K2056" s="68">
        <v>1.0914783332122101E-5</v>
      </c>
      <c r="L2056" s="68">
        <v>1.2913825592557401E-5</v>
      </c>
      <c r="M2056" s="68">
        <v>2.0415314616547601E-5</v>
      </c>
      <c r="N2056" s="68">
        <v>4.4807412951747604E-6</v>
      </c>
      <c r="O2056" s="68">
        <v>6.9608790517504103E-6</v>
      </c>
      <c r="P2056" s="68">
        <v>1.18265686753796E-5</v>
      </c>
      <c r="Q2056" s="68">
        <v>8.9043704888622794E-5</v>
      </c>
      <c r="R2056" s="68">
        <v>8.1430348040023205E-5</v>
      </c>
      <c r="S2056" s="68">
        <v>5.1657420296590903E-5</v>
      </c>
      <c r="T2056" s="68">
        <v>3.1231431363998598E-5</v>
      </c>
      <c r="U2056" s="68">
        <v>2.3250951077461099E-5</v>
      </c>
      <c r="V2056" s="68">
        <v>5.13166609674716E-5</v>
      </c>
      <c r="W2056" s="68">
        <v>7.5494357485584001E-5</v>
      </c>
      <c r="X2056" s="68">
        <v>1.8572710523982001E-4</v>
      </c>
      <c r="Y2056" s="68">
        <v>1.5460231199679501E-4</v>
      </c>
      <c r="Z2056" s="68">
        <v>2.5215965641377502E-4</v>
      </c>
      <c r="AA2056" s="68">
        <v>2.9270565124062098E-4</v>
      </c>
      <c r="AB2056" s="68">
        <v>2.6774993462855902E-4</v>
      </c>
      <c r="AC2056" s="68">
        <v>2.4926573285239702E-4</v>
      </c>
      <c r="AD2056" s="68">
        <v>2.54172074526947E-4</v>
      </c>
      <c r="AE2056" s="68">
        <v>2.3356915811294601E-4</v>
      </c>
      <c r="AF2056" s="68">
        <v>2.1198739248964001E-4</v>
      </c>
      <c r="AG2056" s="68">
        <v>1.8266487877670399E-4</v>
      </c>
      <c r="AH2056" s="68" t="s">
        <v>917</v>
      </c>
    </row>
    <row r="2057" spans="1:34" s="68" customFormat="1" ht="14.5" x14ac:dyDescent="0.35">
      <c r="A2057" s="68" t="s">
        <v>832</v>
      </c>
      <c r="B2057" s="68" t="s">
        <v>118</v>
      </c>
      <c r="C2057" s="68" t="s">
        <v>104</v>
      </c>
      <c r="D2057" s="68" t="s">
        <v>115</v>
      </c>
      <c r="E2057" s="68" t="s">
        <v>318</v>
      </c>
      <c r="F2057" s="68" t="s">
        <v>914</v>
      </c>
      <c r="G2057" s="68" t="s">
        <v>14</v>
      </c>
      <c r="H2057" s="68" t="s">
        <v>908</v>
      </c>
      <c r="I2057" s="68" t="s">
        <v>18</v>
      </c>
      <c r="J2057" s="68">
        <v>298</v>
      </c>
      <c r="K2057" s="68">
        <v>6.5005673508657005E-4</v>
      </c>
      <c r="L2057" s="68">
        <v>8.00671379505425E-4</v>
      </c>
      <c r="M2057" s="68">
        <v>1.28198763366641E-3</v>
      </c>
      <c r="N2057" s="68">
        <v>2.8401967445606797E-4</v>
      </c>
      <c r="O2057" s="68">
        <v>4.4909348086152997E-4</v>
      </c>
      <c r="P2057" s="68">
        <v>8.1446156411637801E-4</v>
      </c>
      <c r="Q2057" s="68">
        <v>6.1637535968136498E-3</v>
      </c>
      <c r="R2057" s="68">
        <v>5.7812134668224604E-3</v>
      </c>
      <c r="S2057" s="68">
        <v>3.78972844818772E-3</v>
      </c>
      <c r="T2057" s="68">
        <v>2.3272410315525499E-3</v>
      </c>
      <c r="U2057" s="68">
        <v>1.75712337443635E-3</v>
      </c>
      <c r="V2057" s="68">
        <v>4.0237857643910802E-3</v>
      </c>
      <c r="W2057" s="68">
        <v>6.46513403858369E-3</v>
      </c>
      <c r="X2057" s="68">
        <v>1.9867963216750901E-2</v>
      </c>
      <c r="Y2057" s="68">
        <v>2.2622002734241399E-2</v>
      </c>
      <c r="Z2057" s="68">
        <v>4.1873100380326399E-2</v>
      </c>
      <c r="AA2057" s="68">
        <v>5.6038981389772299E-2</v>
      </c>
      <c r="AB2057" s="68">
        <v>6.05575393713347E-2</v>
      </c>
      <c r="AC2057" s="68">
        <v>6.2421883067467397E-2</v>
      </c>
      <c r="AD2057" s="68">
        <v>7.2398017400743295E-2</v>
      </c>
      <c r="AE2057" s="68">
        <v>9.2479429855447701E-2</v>
      </c>
      <c r="AF2057" s="68">
        <v>9.9893311616784899E-2</v>
      </c>
      <c r="AG2057" s="68">
        <v>9.6250326787364601E-2</v>
      </c>
      <c r="AH2057" s="68" t="s">
        <v>917</v>
      </c>
    </row>
    <row r="2058" spans="1:34" s="68" customFormat="1" ht="14.5" x14ac:dyDescent="0.35">
      <c r="A2058" s="68" t="s">
        <v>832</v>
      </c>
      <c r="B2058" s="68" t="s">
        <v>118</v>
      </c>
      <c r="C2058" s="68" t="s">
        <v>104</v>
      </c>
      <c r="D2058" s="68" t="s">
        <v>115</v>
      </c>
      <c r="E2058" s="68" t="s">
        <v>318</v>
      </c>
      <c r="F2058" s="68" t="s">
        <v>914</v>
      </c>
      <c r="G2058" s="68" t="s">
        <v>14</v>
      </c>
      <c r="H2058" s="68" t="s">
        <v>21</v>
      </c>
      <c r="I2058" s="68" t="s">
        <v>16</v>
      </c>
      <c r="J2058" s="68">
        <v>25</v>
      </c>
      <c r="K2058" s="68">
        <v>1.9900765284344601E-2</v>
      </c>
      <c r="L2058" s="68">
        <v>1.9133497255614699E-2</v>
      </c>
      <c r="M2058" s="68">
        <v>1.9444915872160101E-2</v>
      </c>
      <c r="N2058" s="68">
        <v>1.90746157685233E-2</v>
      </c>
      <c r="O2058" s="68">
        <v>2.0047702918745101E-2</v>
      </c>
      <c r="P2058" s="68">
        <v>1.9650281909762E-2</v>
      </c>
      <c r="Q2058" s="68">
        <v>1.9704040238384998E-2</v>
      </c>
      <c r="R2058" s="68">
        <v>1.9817430682819801E-2</v>
      </c>
      <c r="S2058" s="68">
        <v>1.7608744568393699E-2</v>
      </c>
      <c r="T2058" s="68">
        <v>1.5823515643401901E-2</v>
      </c>
      <c r="U2058" s="68">
        <v>1.5663486515535702E-2</v>
      </c>
      <c r="V2058" s="68">
        <v>1.5244694096572401E-2</v>
      </c>
      <c r="W2058" s="68">
        <v>1.3764494463626899E-2</v>
      </c>
      <c r="X2058" s="68">
        <v>1.11324104048493E-2</v>
      </c>
      <c r="Y2058" s="68">
        <v>8.2199153651288798E-3</v>
      </c>
      <c r="Z2058" s="68">
        <v>7.1003348738025102E-3</v>
      </c>
      <c r="AA2058" s="68">
        <v>6.3373521742230501E-3</v>
      </c>
      <c r="AB2058" s="68">
        <v>5.4917992017147902E-3</v>
      </c>
      <c r="AC2058" s="68">
        <v>4.8207157295829198E-3</v>
      </c>
      <c r="AD2058" s="68">
        <v>3.9328905006672096E-3</v>
      </c>
      <c r="AE2058" s="68">
        <v>2.6872494362450601E-3</v>
      </c>
      <c r="AF2058" s="68">
        <v>2.1411588900223E-3</v>
      </c>
      <c r="AG2058" s="68">
        <v>1.5792567869332599E-3</v>
      </c>
      <c r="AH2058" s="68" t="s">
        <v>915</v>
      </c>
    </row>
    <row r="2059" spans="1:34" s="68" customFormat="1" ht="14.5" x14ac:dyDescent="0.35">
      <c r="A2059" s="68" t="s">
        <v>832</v>
      </c>
      <c r="B2059" s="68" t="s">
        <v>118</v>
      </c>
      <c r="C2059" s="68" t="s">
        <v>104</v>
      </c>
      <c r="D2059" s="68" t="s">
        <v>115</v>
      </c>
      <c r="E2059" s="68" t="s">
        <v>318</v>
      </c>
      <c r="F2059" s="68" t="s">
        <v>914</v>
      </c>
      <c r="G2059" s="68" t="s">
        <v>14</v>
      </c>
      <c r="H2059" s="68" t="s">
        <v>21</v>
      </c>
      <c r="I2059" s="68" t="s">
        <v>17</v>
      </c>
      <c r="J2059" s="68">
        <v>1</v>
      </c>
      <c r="K2059" s="68">
        <v>25.426394492991498</v>
      </c>
      <c r="L2059" s="68">
        <v>25.449110437175101</v>
      </c>
      <c r="M2059" s="68">
        <v>26.194655267039799</v>
      </c>
      <c r="N2059" s="68">
        <v>25.9378045896119</v>
      </c>
      <c r="O2059" s="68">
        <v>27.747006829602601</v>
      </c>
      <c r="P2059" s="68">
        <v>29.030831917578201</v>
      </c>
      <c r="Q2059" s="68">
        <v>29.260126077120699</v>
      </c>
      <c r="R2059" s="68">
        <v>30.182758058498301</v>
      </c>
      <c r="S2059" s="68">
        <v>27.712941897932801</v>
      </c>
      <c r="T2059" s="68">
        <v>25.294803927549701</v>
      </c>
      <c r="U2059" s="68">
        <v>25.3938664520557</v>
      </c>
      <c r="V2059" s="68">
        <v>25.643307116395299</v>
      </c>
      <c r="W2059" s="68">
        <v>25.2872828002569</v>
      </c>
      <c r="X2059" s="68">
        <v>25.547261223672901</v>
      </c>
      <c r="Y2059" s="68">
        <v>25.802075014663998</v>
      </c>
      <c r="Z2059" s="68">
        <v>25.293982054235801</v>
      </c>
      <c r="AA2059" s="68">
        <v>26.028301411636601</v>
      </c>
      <c r="AB2059" s="68">
        <v>26.646020420343799</v>
      </c>
      <c r="AC2059" s="68">
        <v>25.897907135373799</v>
      </c>
      <c r="AD2059" s="68">
        <v>24.0319800458869</v>
      </c>
      <c r="AE2059" s="68">
        <v>22.8252997074589</v>
      </c>
      <c r="AF2059" s="68">
        <v>21.644827767378299</v>
      </c>
      <c r="AG2059" s="68">
        <v>17.851666780770799</v>
      </c>
      <c r="AH2059" s="68" t="s">
        <v>915</v>
      </c>
    </row>
    <row r="2060" spans="1:34" s="68" customFormat="1" ht="14.5" x14ac:dyDescent="0.35">
      <c r="A2060" s="68" t="s">
        <v>832</v>
      </c>
      <c r="B2060" s="68" t="s">
        <v>118</v>
      </c>
      <c r="C2060" s="68" t="s">
        <v>104</v>
      </c>
      <c r="D2060" s="68" t="s">
        <v>115</v>
      </c>
      <c r="E2060" s="68" t="s">
        <v>318</v>
      </c>
      <c r="F2060" s="68" t="s">
        <v>914</v>
      </c>
      <c r="G2060" s="68" t="s">
        <v>14</v>
      </c>
      <c r="H2060" s="68" t="s">
        <v>21</v>
      </c>
      <c r="I2060" s="68" t="s">
        <v>18</v>
      </c>
      <c r="J2060" s="68">
        <v>298</v>
      </c>
      <c r="K2060" s="68">
        <v>1.1852389656139899</v>
      </c>
      <c r="L2060" s="68">
        <v>1.1862978582617301</v>
      </c>
      <c r="M2060" s="68">
        <v>1.2210510665159</v>
      </c>
      <c r="N2060" s="68">
        <v>1.2090780975872599</v>
      </c>
      <c r="O2060" s="68">
        <v>1.2934131767155299</v>
      </c>
      <c r="P2060" s="68">
        <v>1.3532580564023</v>
      </c>
      <c r="Q2060" s="68">
        <v>1.3639464917033599</v>
      </c>
      <c r="R2060" s="68">
        <v>1.4069545310678</v>
      </c>
      <c r="S2060" s="68">
        <v>1.2918252565569299</v>
      </c>
      <c r="T2060" s="68">
        <v>1.1791049356510801</v>
      </c>
      <c r="U2060" s="68">
        <v>1.18372268686661</v>
      </c>
      <c r="V2060" s="68">
        <v>1.1953502416528501</v>
      </c>
      <c r="W2060" s="68">
        <v>1.1787543419742801</v>
      </c>
      <c r="X2060" s="68">
        <v>1.19087798278945</v>
      </c>
      <c r="Y2060" s="68">
        <v>1.2027695153034601</v>
      </c>
      <c r="Z2060" s="68">
        <v>1.1790666244278101</v>
      </c>
      <c r="AA2060" s="68">
        <v>1.2132965627635699</v>
      </c>
      <c r="AB2060" s="68">
        <v>1.24209123277162</v>
      </c>
      <c r="AC2060" s="68">
        <v>1.2072182972366901</v>
      </c>
      <c r="AD2060" s="68">
        <v>1.12023901694336</v>
      </c>
      <c r="AE2060" s="68">
        <v>1.06399020209313</v>
      </c>
      <c r="AF2060" s="68">
        <v>1.0089630789363999</v>
      </c>
      <c r="AG2060" s="68">
        <v>0.83214673144312901</v>
      </c>
      <c r="AH2060" s="68" t="s">
        <v>915</v>
      </c>
    </row>
    <row r="2061" spans="1:34" s="68" customFormat="1" ht="14.5" x14ac:dyDescent="0.35">
      <c r="A2061" s="68" t="s">
        <v>832</v>
      </c>
      <c r="B2061" s="68" t="s">
        <v>118</v>
      </c>
      <c r="C2061" s="68" t="s">
        <v>104</v>
      </c>
      <c r="D2061" s="68" t="s">
        <v>115</v>
      </c>
      <c r="E2061" s="68" t="s">
        <v>318</v>
      </c>
      <c r="F2061" s="68" t="s">
        <v>914</v>
      </c>
      <c r="G2061" s="68" t="s">
        <v>14</v>
      </c>
      <c r="H2061" s="68" t="s">
        <v>322</v>
      </c>
      <c r="I2061" s="68" t="s">
        <v>16</v>
      </c>
      <c r="J2061" s="68">
        <v>25</v>
      </c>
      <c r="K2061" s="68">
        <v>1.2693899441766301E-4</v>
      </c>
      <c r="L2061" s="68">
        <v>1.5647043637932999E-4</v>
      </c>
      <c r="M2061" s="68">
        <v>1.7092424673089001E-4</v>
      </c>
      <c r="N2061" s="68">
        <v>9.6502977982684097E-4</v>
      </c>
      <c r="O2061" s="68">
        <v>1.34766034814881E-3</v>
      </c>
      <c r="P2061" s="68">
        <v>1.2876431253975001E-3</v>
      </c>
      <c r="Q2061" s="68">
        <v>1.1743534201795101E-3</v>
      </c>
      <c r="R2061" s="68">
        <v>1.0599187990731199E-3</v>
      </c>
      <c r="S2061" s="68">
        <v>1.0361061618980199E-3</v>
      </c>
      <c r="T2061" s="68">
        <v>9.3492369054389501E-4</v>
      </c>
      <c r="U2061" s="68">
        <v>1.3450994537392701E-3</v>
      </c>
      <c r="V2061" s="68">
        <v>1.33834342843177E-3</v>
      </c>
      <c r="W2061" s="68">
        <v>1.1402541753831499E-3</v>
      </c>
      <c r="X2061" s="68">
        <v>1.1061492698291901E-3</v>
      </c>
      <c r="Y2061" s="68">
        <v>1.2136109890400299E-3</v>
      </c>
      <c r="Z2061" s="68">
        <v>1.05248465735288E-3</v>
      </c>
      <c r="AA2061" s="68">
        <v>9.9781116842826497E-4</v>
      </c>
      <c r="AB2061" s="68">
        <v>9.4050882320165501E-4</v>
      </c>
      <c r="AC2061" s="68">
        <v>8.7289041113839002E-4</v>
      </c>
      <c r="AD2061" s="68">
        <v>8.3763695768942505E-4</v>
      </c>
      <c r="AE2061" s="68">
        <v>6.6602731087312805E-4</v>
      </c>
      <c r="AF2061" s="68">
        <v>6.4148650720282404E-4</v>
      </c>
      <c r="AG2061" s="68">
        <v>6.0698059479946101E-4</v>
      </c>
      <c r="AH2061" s="68" t="s">
        <v>919</v>
      </c>
    </row>
    <row r="2062" spans="1:34" s="68" customFormat="1" ht="14.5" x14ac:dyDescent="0.35">
      <c r="A2062" s="68" t="s">
        <v>832</v>
      </c>
      <c r="B2062" s="68" t="s">
        <v>118</v>
      </c>
      <c r="C2062" s="68" t="s">
        <v>104</v>
      </c>
      <c r="D2062" s="68" t="s">
        <v>115</v>
      </c>
      <c r="E2062" s="68" t="s">
        <v>318</v>
      </c>
      <c r="F2062" s="68" t="s">
        <v>914</v>
      </c>
      <c r="G2062" s="68" t="s">
        <v>14</v>
      </c>
      <c r="H2062" s="68" t="s">
        <v>322</v>
      </c>
      <c r="I2062" s="68" t="s">
        <v>18</v>
      </c>
      <c r="J2062" s="68">
        <v>298</v>
      </c>
      <c r="K2062" s="68">
        <v>9.7525681089188703E-4</v>
      </c>
      <c r="L2062" s="68">
        <v>1.22734661453618E-3</v>
      </c>
      <c r="M2062" s="68">
        <v>1.3939220656761101E-3</v>
      </c>
      <c r="N2062" s="68">
        <v>8.0574417924966692E-3</v>
      </c>
      <c r="O2062" s="68">
        <v>1.1620096070554101E-2</v>
      </c>
      <c r="P2062" s="68">
        <v>1.15472608909814E-2</v>
      </c>
      <c r="Q2062" s="68">
        <v>1.1033132845665599E-2</v>
      </c>
      <c r="R2062" s="68">
        <v>1.04275648181704E-2</v>
      </c>
      <c r="S2062" s="68">
        <v>1.04743767284434E-2</v>
      </c>
      <c r="T2062" s="68">
        <v>9.6718507757591297E-3</v>
      </c>
      <c r="U2062" s="68">
        <v>1.41848717628454E-2</v>
      </c>
      <c r="V2062" s="68">
        <v>1.44035648605878E-2</v>
      </c>
      <c r="W2062" s="68">
        <v>1.25444350219728E-2</v>
      </c>
      <c r="X2062" s="68">
        <v>1.2410243280266801E-2</v>
      </c>
      <c r="Y2062" s="68">
        <v>1.2854043983791899E-2</v>
      </c>
      <c r="Z2062" s="68">
        <v>1.15393523250995E-2</v>
      </c>
      <c r="AA2062" s="68">
        <v>1.15428763088286E-2</v>
      </c>
      <c r="AB2062" s="68">
        <v>1.1487983464523699E-2</v>
      </c>
      <c r="AC2062" s="68">
        <v>1.11959645298916E-2</v>
      </c>
      <c r="AD2062" s="68">
        <v>1.10185755423357E-2</v>
      </c>
      <c r="AE2062" s="68">
        <v>8.9657719396159605E-3</v>
      </c>
      <c r="AF2062" s="68">
        <v>8.9773215099776694E-3</v>
      </c>
      <c r="AG2062" s="68">
        <v>8.6303061126916207E-3</v>
      </c>
      <c r="AH2062" s="68" t="s">
        <v>919</v>
      </c>
    </row>
    <row r="2063" spans="1:34" s="68" customFormat="1" ht="14.5" x14ac:dyDescent="0.35">
      <c r="A2063" s="68" t="s">
        <v>832</v>
      </c>
      <c r="B2063" s="68" t="s">
        <v>118</v>
      </c>
      <c r="C2063" s="68" t="s">
        <v>104</v>
      </c>
      <c r="D2063" s="68" t="s">
        <v>115</v>
      </c>
      <c r="E2063" s="68" t="s">
        <v>318</v>
      </c>
      <c r="F2063" s="68" t="s">
        <v>914</v>
      </c>
      <c r="G2063" s="68" t="s">
        <v>14</v>
      </c>
      <c r="H2063" s="68" t="s">
        <v>92</v>
      </c>
      <c r="I2063" s="68" t="s">
        <v>16</v>
      </c>
      <c r="J2063" s="68">
        <v>25</v>
      </c>
      <c r="K2063" s="68">
        <v>3.2572859470554397E-2</v>
      </c>
      <c r="L2063" s="68">
        <v>2.9802718214085901E-2</v>
      </c>
      <c r="M2063" s="68">
        <v>2.7768413732942001E-2</v>
      </c>
      <c r="N2063" s="68">
        <v>2.61035981520737E-2</v>
      </c>
      <c r="O2063" s="68">
        <v>2.3744600941871901E-2</v>
      </c>
      <c r="P2063" s="68">
        <v>2.1302587144734E-2</v>
      </c>
      <c r="Q2063" s="68">
        <v>1.9392627470831099E-2</v>
      </c>
      <c r="R2063" s="68">
        <v>1.7471407154719999E-2</v>
      </c>
      <c r="S2063" s="68">
        <v>1.54107185099047E-2</v>
      </c>
      <c r="T2063" s="68">
        <v>1.36700250782163E-2</v>
      </c>
      <c r="U2063" s="68">
        <v>1.2386245862188699E-2</v>
      </c>
      <c r="V2063" s="68">
        <v>1.1254936454554301E-2</v>
      </c>
      <c r="W2063" s="68">
        <v>1.0406417199982299E-2</v>
      </c>
      <c r="X2063" s="68">
        <v>9.6227470008760207E-3</v>
      </c>
      <c r="Y2063" s="68">
        <v>9.7790418946153805E-3</v>
      </c>
      <c r="Z2063" s="68">
        <v>9.1248870993139199E-3</v>
      </c>
      <c r="AA2063" s="68">
        <v>8.7621503925980008E-3</v>
      </c>
      <c r="AB2063" s="68">
        <v>8.3184326927639805E-3</v>
      </c>
      <c r="AC2063" s="68">
        <v>7.5978523599195503E-3</v>
      </c>
      <c r="AD2063" s="68">
        <v>7.46383860986162E-3</v>
      </c>
      <c r="AE2063" s="68">
        <v>5.9146389359592396E-3</v>
      </c>
      <c r="AF2063" s="68">
        <v>5.7165152004088103E-3</v>
      </c>
      <c r="AG2063" s="68">
        <v>5.2652852377440204E-3</v>
      </c>
      <c r="AH2063" s="68" t="s">
        <v>916</v>
      </c>
    </row>
    <row r="2064" spans="1:34" s="68" customFormat="1" ht="14.5" x14ac:dyDescent="0.35">
      <c r="A2064" s="68" t="s">
        <v>832</v>
      </c>
      <c r="B2064" s="68" t="s">
        <v>118</v>
      </c>
      <c r="C2064" s="68" t="s">
        <v>104</v>
      </c>
      <c r="D2064" s="68" t="s">
        <v>115</v>
      </c>
      <c r="E2064" s="68" t="s">
        <v>318</v>
      </c>
      <c r="F2064" s="68" t="s">
        <v>914</v>
      </c>
      <c r="G2064" s="68" t="s">
        <v>14</v>
      </c>
      <c r="H2064" s="68" t="s">
        <v>92</v>
      </c>
      <c r="I2064" s="68" t="s">
        <v>17</v>
      </c>
      <c r="J2064" s="68">
        <v>1</v>
      </c>
      <c r="K2064" s="68">
        <v>10.1058394361431</v>
      </c>
      <c r="L2064" s="68">
        <v>9.9907094825128109</v>
      </c>
      <c r="M2064" s="68">
        <v>10.544396454584801</v>
      </c>
      <c r="N2064" s="68">
        <v>10.9322996861676</v>
      </c>
      <c r="O2064" s="68">
        <v>10.7594478144148</v>
      </c>
      <c r="P2064" s="68">
        <v>10.3393817567777</v>
      </c>
      <c r="Q2064" s="68">
        <v>10.5227059260143</v>
      </c>
      <c r="R2064" s="68">
        <v>10.313949296476901</v>
      </c>
      <c r="S2064" s="68">
        <v>9.4379478871230695</v>
      </c>
      <c r="T2064" s="68">
        <v>8.72073650995676</v>
      </c>
      <c r="U2064" s="68">
        <v>8.0671071526429508</v>
      </c>
      <c r="V2064" s="68">
        <v>7.5694959583403199</v>
      </c>
      <c r="W2064" s="68">
        <v>7.1457214046437496</v>
      </c>
      <c r="X2064" s="68">
        <v>6.9071261849440004</v>
      </c>
      <c r="Y2064" s="68">
        <v>6.7150349186268796</v>
      </c>
      <c r="Z2064" s="68">
        <v>6.7154542442249197</v>
      </c>
      <c r="AA2064" s="68">
        <v>7.2357120130528196</v>
      </c>
      <c r="AB2064" s="68">
        <v>7.5693743722710698</v>
      </c>
      <c r="AC2064" s="68">
        <v>7.5538562634328299</v>
      </c>
      <c r="AD2064" s="68">
        <v>7.74744420477957</v>
      </c>
      <c r="AE2064" s="68">
        <v>6.20043275106935</v>
      </c>
      <c r="AF2064" s="68">
        <v>6.8091378702311598</v>
      </c>
      <c r="AG2064" s="68">
        <v>6.6469511659203704</v>
      </c>
      <c r="AH2064" s="68" t="s">
        <v>916</v>
      </c>
    </row>
    <row r="2065" spans="1:34" s="68" customFormat="1" ht="14.5" x14ac:dyDescent="0.35">
      <c r="A2065" s="68" t="s">
        <v>832</v>
      </c>
      <c r="B2065" s="68" t="s">
        <v>118</v>
      </c>
      <c r="C2065" s="68" t="s">
        <v>104</v>
      </c>
      <c r="D2065" s="68" t="s">
        <v>115</v>
      </c>
      <c r="E2065" s="68" t="s">
        <v>318</v>
      </c>
      <c r="F2065" s="68" t="s">
        <v>914</v>
      </c>
      <c r="G2065" s="68" t="s">
        <v>14</v>
      </c>
      <c r="H2065" s="68" t="s">
        <v>92</v>
      </c>
      <c r="I2065" s="68" t="s">
        <v>18</v>
      </c>
      <c r="J2065" s="68">
        <v>298</v>
      </c>
      <c r="K2065" s="68">
        <v>0.25025330628002901</v>
      </c>
      <c r="L2065" s="68">
        <v>0.23377109536115701</v>
      </c>
      <c r="M2065" s="68">
        <v>0.22645707306882701</v>
      </c>
      <c r="N2065" s="68">
        <v>0.21794998152574899</v>
      </c>
      <c r="O2065" s="68">
        <v>0.20473596665548999</v>
      </c>
      <c r="P2065" s="68">
        <v>0.19103626351220099</v>
      </c>
      <c r="Q2065" s="68">
        <v>0.182195096838462</v>
      </c>
      <c r="R2065" s="68">
        <v>0.17188508282880299</v>
      </c>
      <c r="S2065" s="68">
        <v>0.155792598543224</v>
      </c>
      <c r="T2065" s="68">
        <v>0.141417362715964</v>
      </c>
      <c r="U2065" s="68">
        <v>0.13062031115230699</v>
      </c>
      <c r="V2065" s="68">
        <v>0.12112825735239199</v>
      </c>
      <c r="W2065" s="68">
        <v>0.114485548218101</v>
      </c>
      <c r="X2065" s="68">
        <v>0.107960683573719</v>
      </c>
      <c r="Y2065" s="68">
        <v>0.103575392582889</v>
      </c>
      <c r="Z2065" s="68">
        <v>0.100044486568164</v>
      </c>
      <c r="AA2065" s="68">
        <v>0.101362283146647</v>
      </c>
      <c r="AB2065" s="68">
        <v>0.10160672060461499</v>
      </c>
      <c r="AC2065" s="68">
        <v>9.7452422938262701E-2</v>
      </c>
      <c r="AD2065" s="68">
        <v>9.8181997348133807E-2</v>
      </c>
      <c r="AE2065" s="68">
        <v>7.9620314271294096E-2</v>
      </c>
      <c r="AF2065" s="68">
        <v>8.0000115816182396E-2</v>
      </c>
      <c r="AG2065" s="68">
        <v>7.4864046333112694E-2</v>
      </c>
      <c r="AH2065" s="68" t="s">
        <v>916</v>
      </c>
    </row>
    <row r="2066" spans="1:34" s="68" customFormat="1" ht="14.5" x14ac:dyDescent="0.35">
      <c r="A2066" s="68" t="s">
        <v>832</v>
      </c>
      <c r="B2066" s="68" t="s">
        <v>52</v>
      </c>
      <c r="C2066" s="68" t="s">
        <v>45</v>
      </c>
      <c r="D2066" s="68" t="s">
        <v>973</v>
      </c>
      <c r="E2066" s="68" t="s">
        <v>12</v>
      </c>
      <c r="G2066" s="68" t="s">
        <v>14</v>
      </c>
      <c r="H2066" s="68" t="s">
        <v>1483</v>
      </c>
      <c r="I2066" s="68" t="s">
        <v>16</v>
      </c>
      <c r="J2066" s="68">
        <v>25</v>
      </c>
      <c r="K2066" s="68">
        <v>1.877423262130033E-3</v>
      </c>
      <c r="L2066" s="68">
        <v>1.880007464806179E-3</v>
      </c>
      <c r="M2066" s="68">
        <v>1.831835776868633E-3</v>
      </c>
      <c r="N2066" s="68">
        <v>1.7094482146966449E-3</v>
      </c>
      <c r="O2066" s="68">
        <v>1.746781120785061E-3</v>
      </c>
      <c r="P2066" s="68">
        <v>1.6619005243162729E-3</v>
      </c>
      <c r="Q2066" s="68">
        <v>1.685989536454748E-3</v>
      </c>
      <c r="R2066" s="68">
        <v>1.7624913421851009E-3</v>
      </c>
      <c r="S2066" s="68">
        <v>1.7318274063064241E-3</v>
      </c>
      <c r="T2066" s="68">
        <v>1.64505872554583E-3</v>
      </c>
      <c r="U2066" s="68">
        <v>1.5367199846745411E-3</v>
      </c>
      <c r="V2066" s="68">
        <v>1.5317231794987811E-3</v>
      </c>
      <c r="W2066" s="68">
        <v>1.309375887973625E-3</v>
      </c>
      <c r="X2066" s="68">
        <v>1.5143181330906719E-3</v>
      </c>
      <c r="Y2066" s="68">
        <v>1.6659802123868369E-3</v>
      </c>
      <c r="Z2066" s="68">
        <v>1.702608761604962E-3</v>
      </c>
      <c r="AA2066" s="68">
        <v>1.4843150823359711E-3</v>
      </c>
      <c r="AB2066" s="68">
        <v>1.460213484101179E-3</v>
      </c>
      <c r="AC2066" s="68">
        <v>1.4641583446271041E-3</v>
      </c>
      <c r="AD2066" s="68">
        <v>1.4898931586012269E-3</v>
      </c>
      <c r="AE2066" s="68">
        <v>1.301841376398598E-3</v>
      </c>
      <c r="AF2066" s="68">
        <v>1.236221943757735E-3</v>
      </c>
      <c r="AG2066" s="68">
        <v>1.159241916140372E-3</v>
      </c>
      <c r="AH2066" s="68" t="s">
        <v>453</v>
      </c>
    </row>
    <row r="2067" spans="1:34" s="68" customFormat="1" ht="14.5" x14ac:dyDescent="0.35">
      <c r="A2067" s="68" t="s">
        <v>832</v>
      </c>
      <c r="B2067" s="68" t="s">
        <v>52</v>
      </c>
      <c r="C2067" s="68" t="s">
        <v>45</v>
      </c>
      <c r="D2067" s="68" t="s">
        <v>973</v>
      </c>
      <c r="E2067" s="68" t="s">
        <v>12</v>
      </c>
      <c r="G2067" s="68" t="s">
        <v>14</v>
      </c>
      <c r="H2067" s="68" t="s">
        <v>1484</v>
      </c>
      <c r="I2067" s="68" t="s">
        <v>16</v>
      </c>
      <c r="J2067" s="68">
        <v>25</v>
      </c>
      <c r="K2067" s="68">
        <v>4.8276598169057971E-3</v>
      </c>
      <c r="L2067" s="68">
        <v>4.8343049095016018E-3</v>
      </c>
      <c r="M2067" s="68">
        <v>4.7104348548050569E-3</v>
      </c>
      <c r="N2067" s="68">
        <v>4.3957239806485153E-3</v>
      </c>
      <c r="O2067" s="68">
        <v>4.491722882018729E-3</v>
      </c>
      <c r="P2067" s="68">
        <v>4.2734584910989869E-3</v>
      </c>
      <c r="Q2067" s="68">
        <v>4.3354016651693519E-3</v>
      </c>
      <c r="R2067" s="68">
        <v>4.5321205941902592E-3</v>
      </c>
      <c r="S2067" s="68">
        <v>4.4532704733593756E-3</v>
      </c>
      <c r="T2067" s="68">
        <v>4.2301510085464194E-3</v>
      </c>
      <c r="U2067" s="68">
        <v>3.9515656748773898E-3</v>
      </c>
      <c r="V2067" s="68">
        <v>3.9387167472825788E-3</v>
      </c>
      <c r="W2067" s="68">
        <v>3.3669665690750348E-3</v>
      </c>
      <c r="X2067" s="68">
        <v>3.893960913661728E-3</v>
      </c>
      <c r="Y2067" s="68">
        <v>4.2839491175661534E-3</v>
      </c>
      <c r="Z2067" s="68">
        <v>4.3781368155556173E-3</v>
      </c>
      <c r="AA2067" s="68">
        <v>3.816810211721069E-3</v>
      </c>
      <c r="AB2067" s="68">
        <v>3.7548346734030311E-3</v>
      </c>
      <c r="AC2067" s="68">
        <v>3.7649786004696961E-3</v>
      </c>
      <c r="AD2067" s="68">
        <v>3.8311538364031541E-3</v>
      </c>
      <c r="AE2067" s="68">
        <v>3.347592110739251E-3</v>
      </c>
      <c r="AF2067" s="68">
        <v>3.1788564268056051E-3</v>
      </c>
      <c r="AG2067" s="68">
        <v>2.9809077843609569E-3</v>
      </c>
      <c r="AH2067" s="68" t="s">
        <v>453</v>
      </c>
    </row>
    <row r="2068" spans="1:34" s="68" customFormat="1" ht="14.5" x14ac:dyDescent="0.35">
      <c r="A2068" s="68" t="s">
        <v>832</v>
      </c>
      <c r="B2068" s="68" t="s">
        <v>118</v>
      </c>
      <c r="C2068" s="68" t="s">
        <v>104</v>
      </c>
      <c r="D2068" s="68" t="s">
        <v>115</v>
      </c>
      <c r="E2068" s="68" t="s">
        <v>318</v>
      </c>
      <c r="F2068" s="68" t="s">
        <v>914</v>
      </c>
      <c r="G2068" s="68" t="s">
        <v>14</v>
      </c>
      <c r="H2068" s="68" t="s">
        <v>910</v>
      </c>
      <c r="I2068" s="68" t="s">
        <v>16</v>
      </c>
      <c r="J2068" s="68">
        <v>25</v>
      </c>
      <c r="U2068" s="68">
        <v>8.4860390728263408E-6</v>
      </c>
      <c r="V2068" s="68">
        <v>7.3817190936587702E-6</v>
      </c>
      <c r="W2068" s="68">
        <v>3.3313855252413701E-5</v>
      </c>
      <c r="X2068" s="68">
        <v>3.6257657256569601E-4</v>
      </c>
      <c r="Y2068" s="68">
        <v>2.6117627131730598E-4</v>
      </c>
      <c r="Z2068" s="68">
        <v>3.2934377666866602E-4</v>
      </c>
      <c r="AA2068" s="68">
        <v>4.58138771922646E-4</v>
      </c>
      <c r="AB2068" s="68">
        <v>5.2908273147830398E-4</v>
      </c>
      <c r="AC2068" s="68">
        <v>5.1842119124686397E-4</v>
      </c>
      <c r="AD2068" s="68">
        <v>7.4232175269275101E-4</v>
      </c>
      <c r="AE2068" s="68">
        <v>5.1631812835827701E-4</v>
      </c>
      <c r="AF2068" s="68">
        <v>6.8769755919128705E-4</v>
      </c>
      <c r="AG2068" s="68">
        <v>8.9575359437444203E-4</v>
      </c>
      <c r="AH2068" s="68" t="s">
        <v>918</v>
      </c>
    </row>
    <row r="2069" spans="1:34" s="68" customFormat="1" ht="14.5" x14ac:dyDescent="0.35">
      <c r="A2069" s="68" t="s">
        <v>832</v>
      </c>
      <c r="B2069" s="68" t="s">
        <v>52</v>
      </c>
      <c r="C2069" s="68" t="s">
        <v>45</v>
      </c>
      <c r="D2069" s="68" t="s">
        <v>973</v>
      </c>
      <c r="E2069" s="68" t="s">
        <v>12</v>
      </c>
      <c r="G2069" s="68" t="s">
        <v>14</v>
      </c>
      <c r="H2069" s="68" t="s">
        <v>1483</v>
      </c>
      <c r="I2069" s="68" t="s">
        <v>17</v>
      </c>
      <c r="J2069" s="68">
        <v>1</v>
      </c>
      <c r="K2069" s="68">
        <v>3.9816392543253758</v>
      </c>
      <c r="L2069" s="68">
        <v>3.987119831360932</v>
      </c>
      <c r="M2069" s="68">
        <v>3.8849573155830091</v>
      </c>
      <c r="N2069" s="68">
        <v>3.6253977737286398</v>
      </c>
      <c r="O2069" s="68">
        <v>3.7045734009609639</v>
      </c>
      <c r="P2069" s="68">
        <v>3.5245586319699571</v>
      </c>
      <c r="Q2069" s="68">
        <v>3.575646608913233</v>
      </c>
      <c r="R2069" s="68">
        <v>3.7378916385061718</v>
      </c>
      <c r="S2069" s="68">
        <v>3.672859563294657</v>
      </c>
      <c r="T2069" s="68">
        <v>3.4888405451375841</v>
      </c>
      <c r="U2069" s="68">
        <v>3.259075743497756</v>
      </c>
      <c r="V2069" s="68">
        <v>3.2484785190810119</v>
      </c>
      <c r="W2069" s="68">
        <v>2.7769243832144639</v>
      </c>
      <c r="X2069" s="68">
        <v>3.2115658966587</v>
      </c>
      <c r="Y2069" s="68">
        <v>3.5332108344300051</v>
      </c>
      <c r="Z2069" s="68">
        <v>3.6108926616118171</v>
      </c>
      <c r="AA2069" s="68">
        <v>3.1479354266181359</v>
      </c>
      <c r="AB2069" s="68">
        <v>3.096820757081773</v>
      </c>
      <c r="AC2069" s="68">
        <v>3.1051870172851639</v>
      </c>
      <c r="AD2069" s="68">
        <v>3.159765410761485</v>
      </c>
      <c r="AE2069" s="68">
        <v>2.760945191066146</v>
      </c>
      <c r="AF2069" s="68">
        <v>2.621779498321402</v>
      </c>
      <c r="AG2069" s="68">
        <v>2.4585202557505048</v>
      </c>
      <c r="AH2069" s="68" t="s">
        <v>453</v>
      </c>
    </row>
    <row r="2070" spans="1:34" s="68" customFormat="1" ht="14.5" x14ac:dyDescent="0.35">
      <c r="A2070" s="68" t="s">
        <v>832</v>
      </c>
      <c r="B2070" s="68" t="s">
        <v>52</v>
      </c>
      <c r="C2070" s="68" t="s">
        <v>45</v>
      </c>
      <c r="D2070" s="68" t="s">
        <v>973</v>
      </c>
      <c r="E2070" s="68" t="s">
        <v>12</v>
      </c>
      <c r="G2070" s="68" t="s">
        <v>14</v>
      </c>
      <c r="H2070" s="68" t="s">
        <v>1484</v>
      </c>
      <c r="I2070" s="68" t="s">
        <v>17</v>
      </c>
      <c r="J2070" s="68">
        <v>1</v>
      </c>
      <c r="K2070" s="68">
        <v>10.23850093969382</v>
      </c>
      <c r="L2070" s="68">
        <v>10.252593852070969</v>
      </c>
      <c r="M2070" s="68">
        <v>9.9898902400705918</v>
      </c>
      <c r="N2070" s="68">
        <v>9.3224514181593605</v>
      </c>
      <c r="O2070" s="68">
        <v>9.5260458881853367</v>
      </c>
      <c r="P2070" s="68">
        <v>9.0631507679227443</v>
      </c>
      <c r="Q2070" s="68">
        <v>9.1945198514911688</v>
      </c>
      <c r="R2070" s="68">
        <v>9.6117213561587285</v>
      </c>
      <c r="S2070" s="68">
        <v>9.4444960199005443</v>
      </c>
      <c r="T2070" s="68">
        <v>8.9713042589252154</v>
      </c>
      <c r="U2070" s="68">
        <v>8.3804804832799427</v>
      </c>
      <c r="V2070" s="68">
        <v>8.3532304776368882</v>
      </c>
      <c r="W2070" s="68">
        <v>7.1406626996943361</v>
      </c>
      <c r="X2070" s="68">
        <v>8.2583123056937993</v>
      </c>
      <c r="Y2070" s="68">
        <v>9.0853992885342958</v>
      </c>
      <c r="Z2070" s="68">
        <v>9.2851525584303847</v>
      </c>
      <c r="AA2070" s="68">
        <v>8.0946910970180639</v>
      </c>
      <c r="AB2070" s="68">
        <v>7.963253375353128</v>
      </c>
      <c r="AC2070" s="68">
        <v>7.9847666158761363</v>
      </c>
      <c r="AD2070" s="68">
        <v>8.1251110562438171</v>
      </c>
      <c r="AE2070" s="68">
        <v>7.0995733484558032</v>
      </c>
      <c r="AF2070" s="68">
        <v>6.7417187099693177</v>
      </c>
      <c r="AG2070" s="68">
        <v>6.3219092290727259</v>
      </c>
      <c r="AH2070" s="68" t="s">
        <v>453</v>
      </c>
    </row>
    <row r="2071" spans="1:34" s="68" customFormat="1" ht="14.5" x14ac:dyDescent="0.35">
      <c r="A2071" s="68" t="s">
        <v>832</v>
      </c>
      <c r="B2071" s="68" t="s">
        <v>118</v>
      </c>
      <c r="C2071" s="68" t="s">
        <v>104</v>
      </c>
      <c r="D2071" s="68" t="s">
        <v>115</v>
      </c>
      <c r="E2071" s="68" t="s">
        <v>318</v>
      </c>
      <c r="F2071" s="68" t="s">
        <v>914</v>
      </c>
      <c r="G2071" s="68" t="s">
        <v>14</v>
      </c>
      <c r="H2071" s="68" t="s">
        <v>910</v>
      </c>
      <c r="I2071" s="68" t="s">
        <v>18</v>
      </c>
      <c r="J2071" s="68">
        <v>298</v>
      </c>
      <c r="U2071" s="68">
        <v>6.4130785710945397E-4</v>
      </c>
      <c r="V2071" s="68">
        <v>5.7880726543423501E-4</v>
      </c>
      <c r="W2071" s="68">
        <v>2.8529091010537702E-3</v>
      </c>
      <c r="X2071" s="68">
        <v>3.8786250384342899E-2</v>
      </c>
      <c r="Y2071" s="68">
        <v>3.8216312858125698E-2</v>
      </c>
      <c r="Z2071" s="68">
        <v>5.4690132498647799E-2</v>
      </c>
      <c r="AA2071" s="68">
        <v>8.7711426154191793E-2</v>
      </c>
      <c r="AB2071" s="68">
        <v>0.11966370182924101</v>
      </c>
      <c r="AC2071" s="68">
        <v>0.12982461170814599</v>
      </c>
      <c r="AD2071" s="68">
        <v>0.21144188742379899</v>
      </c>
      <c r="AE2071" s="68">
        <v>0.20443112661096999</v>
      </c>
      <c r="AF2071" s="68">
        <v>0.32405883091257298</v>
      </c>
      <c r="AG2071" s="68">
        <v>0.47199317546363501</v>
      </c>
      <c r="AH2071" s="68" t="s">
        <v>918</v>
      </c>
    </row>
    <row r="2072" spans="1:34" s="68" customFormat="1" ht="14.5" x14ac:dyDescent="0.35">
      <c r="A2072" s="68" t="s">
        <v>832</v>
      </c>
      <c r="B2072" s="68" t="s">
        <v>52</v>
      </c>
      <c r="C2072" s="68" t="s">
        <v>45</v>
      </c>
      <c r="D2072" s="68" t="s">
        <v>973</v>
      </c>
      <c r="E2072" s="68" t="s">
        <v>12</v>
      </c>
      <c r="G2072" s="68" t="s">
        <v>14</v>
      </c>
      <c r="H2072" s="68" t="s">
        <v>1483</v>
      </c>
      <c r="I2072" s="68" t="s">
        <v>18</v>
      </c>
      <c r="J2072" s="68">
        <v>298</v>
      </c>
      <c r="K2072" s="68">
        <v>2.2378885284589992E-3</v>
      </c>
      <c r="L2072" s="68">
        <v>2.2409688980489641E-3</v>
      </c>
      <c r="M2072" s="68">
        <v>2.183548246027412E-3</v>
      </c>
      <c r="N2072" s="68">
        <v>2.037662271918404E-3</v>
      </c>
      <c r="O2072" s="68">
        <v>2.0821630959757939E-3</v>
      </c>
      <c r="P2072" s="68">
        <v>1.9809854249849971E-3</v>
      </c>
      <c r="Q2072" s="68">
        <v>2.0096995274540611E-3</v>
      </c>
      <c r="R2072" s="68">
        <v>2.1008896798846411E-3</v>
      </c>
      <c r="S2072" s="68">
        <v>2.0643382683172571E-3</v>
      </c>
      <c r="T2072" s="68">
        <v>1.9609100008506292E-3</v>
      </c>
      <c r="U2072" s="68">
        <v>1.8317702217320519E-3</v>
      </c>
      <c r="V2072" s="68">
        <v>1.825814029962547E-3</v>
      </c>
      <c r="W2072" s="68">
        <v>1.5607760584645601E-3</v>
      </c>
      <c r="X2072" s="68">
        <v>1.805067214644081E-3</v>
      </c>
      <c r="Y2072" s="68">
        <v>1.9858484131651121E-3</v>
      </c>
      <c r="Z2072" s="68">
        <v>2.0295096438331149E-3</v>
      </c>
      <c r="AA2072" s="68">
        <v>1.7693035781444801E-3</v>
      </c>
      <c r="AB2072" s="68">
        <v>1.7405744730486031E-3</v>
      </c>
      <c r="AC2072" s="68">
        <v>1.7452767467955089E-3</v>
      </c>
      <c r="AD2072" s="68">
        <v>1.7759526450526651E-3</v>
      </c>
      <c r="AE2072" s="68">
        <v>1.551794920667127E-3</v>
      </c>
      <c r="AF2072" s="68">
        <v>1.4735765569592199E-3</v>
      </c>
      <c r="AG2072" s="68">
        <v>1.3818163640393251E-3</v>
      </c>
      <c r="AH2072" s="68" t="s">
        <v>453</v>
      </c>
    </row>
    <row r="2073" spans="1:34" s="68" customFormat="1" ht="14.5" x14ac:dyDescent="0.35">
      <c r="A2073" s="68" t="s">
        <v>832</v>
      </c>
      <c r="B2073" s="68" t="s">
        <v>52</v>
      </c>
      <c r="C2073" s="68" t="s">
        <v>45</v>
      </c>
      <c r="D2073" s="68" t="s">
        <v>973</v>
      </c>
      <c r="E2073" s="68" t="s">
        <v>12</v>
      </c>
      <c r="G2073" s="68" t="s">
        <v>14</v>
      </c>
      <c r="H2073" s="68" t="s">
        <v>1484</v>
      </c>
      <c r="I2073" s="68" t="s">
        <v>18</v>
      </c>
      <c r="J2073" s="68">
        <v>298</v>
      </c>
      <c r="K2073" s="68">
        <v>5.7545705017517101E-3</v>
      </c>
      <c r="L2073" s="68">
        <v>5.7624914521259068E-3</v>
      </c>
      <c r="M2073" s="68">
        <v>5.6148383469276286E-3</v>
      </c>
      <c r="N2073" s="68">
        <v>5.2397029849330368E-3</v>
      </c>
      <c r="O2073" s="68">
        <v>5.3541336753663259E-3</v>
      </c>
      <c r="P2073" s="68">
        <v>5.0939625213899933E-3</v>
      </c>
      <c r="Q2073" s="68">
        <v>5.1677987848818691E-3</v>
      </c>
      <c r="R2073" s="68">
        <v>5.4022877482747898E-3</v>
      </c>
      <c r="S2073" s="68">
        <v>5.3082984042443736E-3</v>
      </c>
      <c r="T2073" s="68">
        <v>5.0423400021873304E-3</v>
      </c>
      <c r="U2073" s="68">
        <v>4.7102662844538479E-3</v>
      </c>
      <c r="V2073" s="68">
        <v>4.6949503627608333E-3</v>
      </c>
      <c r="W2073" s="68">
        <v>4.0134241503374394E-3</v>
      </c>
      <c r="X2073" s="68">
        <v>4.6416014090847786E-3</v>
      </c>
      <c r="Y2073" s="68">
        <v>5.106467348138858E-3</v>
      </c>
      <c r="Z2073" s="68">
        <v>5.2187390841422947E-3</v>
      </c>
      <c r="AA2073" s="68">
        <v>4.5496377723715196E-3</v>
      </c>
      <c r="AB2073" s="68">
        <v>4.4757629306964074E-3</v>
      </c>
      <c r="AC2073" s="68">
        <v>4.4878544917598814E-3</v>
      </c>
      <c r="AD2073" s="68">
        <v>4.5667353729925654E-3</v>
      </c>
      <c r="AE2073" s="68">
        <v>3.9903297960011824E-3</v>
      </c>
      <c r="AF2073" s="68">
        <v>3.7891968607522801E-3</v>
      </c>
      <c r="AG2073" s="68">
        <v>3.5532420789582651E-3</v>
      </c>
      <c r="AH2073" s="68" t="s">
        <v>453</v>
      </c>
    </row>
    <row r="2074" spans="1:34" s="68" customFormat="1" ht="14.5" x14ac:dyDescent="0.35">
      <c r="A2074" s="68" t="s">
        <v>832</v>
      </c>
      <c r="B2074" s="68" t="s">
        <v>118</v>
      </c>
      <c r="C2074" s="68" t="s">
        <v>104</v>
      </c>
      <c r="D2074" s="68" t="s">
        <v>115</v>
      </c>
      <c r="E2074" s="68" t="s">
        <v>318</v>
      </c>
      <c r="F2074" s="68" t="s">
        <v>926</v>
      </c>
      <c r="G2074" s="68" t="s">
        <v>14</v>
      </c>
      <c r="H2074" s="68" t="s">
        <v>908</v>
      </c>
      <c r="I2074" s="68" t="s">
        <v>16</v>
      </c>
      <c r="J2074" s="68">
        <v>25</v>
      </c>
      <c r="K2074" s="68">
        <v>6.2048058237145602E-9</v>
      </c>
      <c r="L2074" s="68">
        <v>8.0956654323807008E-9</v>
      </c>
      <c r="M2074" s="68">
        <v>1.3755199347006501E-8</v>
      </c>
      <c r="N2074" s="68">
        <v>3.3991056445823402E-9</v>
      </c>
      <c r="O2074" s="68">
        <v>5.2256255775263098E-9</v>
      </c>
      <c r="P2074" s="68">
        <v>9.5035194307356304E-9</v>
      </c>
      <c r="Q2074" s="68">
        <v>7.4070285384606403E-8</v>
      </c>
      <c r="R2074" s="68">
        <v>6.8877981752969396E-8</v>
      </c>
      <c r="S2074" s="68">
        <v>4.7195484608769E-8</v>
      </c>
      <c r="T2074" s="68">
        <v>3.1360264989804998E-8</v>
      </c>
      <c r="U2074" s="68">
        <v>2.3454726783456702E-8</v>
      </c>
      <c r="V2074" s="68">
        <v>5.1521260122541003E-8</v>
      </c>
      <c r="W2074" s="68">
        <v>8.2175190180965195E-8</v>
      </c>
      <c r="X2074" s="68">
        <v>2.36202599474367E-7</v>
      </c>
      <c r="Y2074" s="68">
        <v>2.6278670666908303E-7</v>
      </c>
      <c r="Z2074" s="68">
        <v>4.9321491705130002E-7</v>
      </c>
      <c r="AA2074" s="68">
        <v>6.3763896783584295E-7</v>
      </c>
      <c r="AB2074" s="68">
        <v>6.4446027936437996E-7</v>
      </c>
      <c r="AC2074" s="68">
        <v>6.7639367793826902E-7</v>
      </c>
      <c r="AD2074" s="68">
        <v>7.6130908106140505E-7</v>
      </c>
      <c r="AE2074" s="68">
        <v>8.4391746076065803E-7</v>
      </c>
      <c r="AF2074" s="68">
        <v>1.00788443330802E-6</v>
      </c>
      <c r="AG2074" s="68">
        <v>9.5076904975464402E-7</v>
      </c>
      <c r="AH2074" s="68" t="s">
        <v>929</v>
      </c>
    </row>
    <row r="2075" spans="1:34" s="68" customFormat="1" ht="14.5" x14ac:dyDescent="0.35">
      <c r="A2075" s="68" t="s">
        <v>832</v>
      </c>
      <c r="B2075" s="68" t="s">
        <v>118</v>
      </c>
      <c r="C2075" s="68" t="s">
        <v>104</v>
      </c>
      <c r="D2075" s="68" t="s">
        <v>115</v>
      </c>
      <c r="E2075" s="68" t="s">
        <v>318</v>
      </c>
      <c r="F2075" s="68" t="s">
        <v>926</v>
      </c>
      <c r="G2075" s="68" t="s">
        <v>14</v>
      </c>
      <c r="H2075" s="68" t="s">
        <v>908</v>
      </c>
      <c r="I2075" s="68" t="s">
        <v>18</v>
      </c>
      <c r="J2075" s="68">
        <v>298</v>
      </c>
      <c r="K2075" s="68">
        <v>1.1550084539418299E-6</v>
      </c>
      <c r="L2075" s="68">
        <v>1.6110389338798599E-6</v>
      </c>
      <c r="M2075" s="68">
        <v>2.9198619202826601E-6</v>
      </c>
      <c r="N2075" s="68">
        <v>7.8116814683402697E-7</v>
      </c>
      <c r="O2075" s="68">
        <v>1.3304880936900101E-6</v>
      </c>
      <c r="P2075" s="68">
        <v>2.6123521831720701E-6</v>
      </c>
      <c r="Q2075" s="68">
        <v>2.1712925703287301E-5</v>
      </c>
      <c r="R2075" s="68">
        <v>2.1312317056671199E-5</v>
      </c>
      <c r="S2075" s="68">
        <v>1.4979088681669499E-5</v>
      </c>
      <c r="T2075" s="68">
        <v>9.8840846157303708E-6</v>
      </c>
      <c r="U2075" s="68">
        <v>7.3301190499290803E-6</v>
      </c>
      <c r="V2075" s="68">
        <v>1.5976510696039102E-5</v>
      </c>
      <c r="W2075" s="68">
        <v>2.52836475979738E-5</v>
      </c>
      <c r="X2075" s="68">
        <v>7.3488795827493896E-5</v>
      </c>
      <c r="Y2075" s="68">
        <v>8.2438004664500895E-5</v>
      </c>
      <c r="Z2075" s="68">
        <v>1.6186922536645499E-4</v>
      </c>
      <c r="AA2075" s="68">
        <v>2.13096641306979E-4</v>
      </c>
      <c r="AB2075" s="68">
        <v>2.2585015036407101E-4</v>
      </c>
      <c r="AC2075" s="68">
        <v>2.4845196949746501E-4</v>
      </c>
      <c r="AD2075" s="68">
        <v>2.7921872518764601E-4</v>
      </c>
      <c r="AE2075" s="68">
        <v>3.1248478374949897E-4</v>
      </c>
      <c r="AF2075" s="68">
        <v>3.77324503984642E-4</v>
      </c>
      <c r="AG2075" s="68">
        <v>3.6166226716264298E-4</v>
      </c>
      <c r="AH2075" s="68" t="s">
        <v>929</v>
      </c>
    </row>
    <row r="2076" spans="1:34" s="68" customFormat="1" ht="14.5" x14ac:dyDescent="0.35">
      <c r="A2076" s="68" t="s">
        <v>832</v>
      </c>
      <c r="B2076" s="68" t="s">
        <v>118</v>
      </c>
      <c r="C2076" s="68" t="s">
        <v>104</v>
      </c>
      <c r="D2076" s="68" t="s">
        <v>115</v>
      </c>
      <c r="E2076" s="68" t="s">
        <v>318</v>
      </c>
      <c r="F2076" s="68" t="s">
        <v>926</v>
      </c>
      <c r="G2076" s="68" t="s">
        <v>14</v>
      </c>
      <c r="H2076" s="68" t="s">
        <v>21</v>
      </c>
      <c r="I2076" s="68" t="s">
        <v>16</v>
      </c>
      <c r="J2076" s="68">
        <v>25</v>
      </c>
      <c r="K2076" s="68">
        <v>1.13131319766354E-5</v>
      </c>
      <c r="L2076" s="68">
        <v>1.1994771899513901E-5</v>
      </c>
      <c r="M2076" s="68">
        <v>1.31013750770481E-5</v>
      </c>
      <c r="N2076" s="68">
        <v>1.44700686461966E-5</v>
      </c>
      <c r="O2076" s="68">
        <v>1.50500803654245E-5</v>
      </c>
      <c r="P2076" s="68">
        <v>1.57904495441373E-5</v>
      </c>
      <c r="Q2076" s="68">
        <v>1.6390646430452201E-5</v>
      </c>
      <c r="R2076" s="68">
        <v>1.6762603400529601E-5</v>
      </c>
      <c r="S2076" s="68">
        <v>1.6087780390230099E-5</v>
      </c>
      <c r="T2076" s="68">
        <v>1.5888789657569999E-5</v>
      </c>
      <c r="U2076" s="68">
        <v>1.5800764255806299E-5</v>
      </c>
      <c r="V2076" s="68">
        <v>1.5305474581363299E-5</v>
      </c>
      <c r="W2076" s="68">
        <v>1.49825760224447E-5</v>
      </c>
      <c r="X2076" s="68">
        <v>1.4157891884685001E-5</v>
      </c>
      <c r="Y2076" s="68">
        <v>1.39718770049545E-5</v>
      </c>
      <c r="Z2076" s="68">
        <v>1.38879911466585E-5</v>
      </c>
      <c r="AA2076" s="68">
        <v>1.38054823405577E-5</v>
      </c>
      <c r="AB2076" s="68">
        <v>1.32184773552235E-5</v>
      </c>
      <c r="AC2076" s="68">
        <v>1.3081227031548199E-5</v>
      </c>
      <c r="AD2076" s="68">
        <v>1.17799929773979E-5</v>
      </c>
      <c r="AE2076" s="68">
        <v>9.7094014423334105E-6</v>
      </c>
      <c r="AF2076" s="68">
        <v>1.01800427334282E-5</v>
      </c>
      <c r="AG2076" s="68">
        <v>8.2200173601330498E-6</v>
      </c>
      <c r="AH2076" s="68" t="s">
        <v>927</v>
      </c>
    </row>
    <row r="2077" spans="1:34" s="68" customFormat="1" ht="14.5" x14ac:dyDescent="0.35">
      <c r="A2077" s="68" t="s">
        <v>832</v>
      </c>
      <c r="B2077" s="68" t="s">
        <v>118</v>
      </c>
      <c r="C2077" s="68" t="s">
        <v>104</v>
      </c>
      <c r="D2077" s="68" t="s">
        <v>115</v>
      </c>
      <c r="E2077" s="68" t="s">
        <v>318</v>
      </c>
      <c r="F2077" s="68" t="s">
        <v>926</v>
      </c>
      <c r="G2077" s="68" t="s">
        <v>14</v>
      </c>
      <c r="H2077" s="68" t="s">
        <v>21</v>
      </c>
      <c r="I2077" s="68" t="s">
        <v>17</v>
      </c>
      <c r="J2077" s="68">
        <v>1</v>
      </c>
      <c r="K2077" s="68">
        <v>4.5177134560038398E-2</v>
      </c>
      <c r="L2077" s="68">
        <v>5.1206411014994499E-2</v>
      </c>
      <c r="M2077" s="68">
        <v>5.9661087533597397E-2</v>
      </c>
      <c r="N2077" s="68">
        <v>7.1339377397055606E-2</v>
      </c>
      <c r="O2077" s="68">
        <v>8.2203513957720103E-2</v>
      </c>
      <c r="P2077" s="68">
        <v>9.3115207003618E-2</v>
      </c>
      <c r="Q2077" s="68">
        <v>0.103074033314663</v>
      </c>
      <c r="R2077" s="68">
        <v>0.11126807772781901</v>
      </c>
      <c r="S2077" s="68">
        <v>0.10953677024474</v>
      </c>
      <c r="T2077" s="68">
        <v>0.107430205538881</v>
      </c>
      <c r="U2077" s="68">
        <v>0.105934544460362</v>
      </c>
      <c r="V2077" s="68">
        <v>0.10181719266778699</v>
      </c>
      <c r="W2077" s="68">
        <v>9.8892728784330405E-2</v>
      </c>
      <c r="X2077" s="68">
        <v>9.44957187375534E-2</v>
      </c>
      <c r="Y2077" s="68">
        <v>9.4026669760457093E-2</v>
      </c>
      <c r="Z2077" s="68">
        <v>9.7779176711640006E-2</v>
      </c>
      <c r="AA2077" s="68">
        <v>9.8976524415515799E-2</v>
      </c>
      <c r="AB2077" s="68">
        <v>9.9376688369663096E-2</v>
      </c>
      <c r="AC2077" s="68">
        <v>0.103079011997949</v>
      </c>
      <c r="AD2077" s="68">
        <v>9.2684566139494995E-2</v>
      </c>
      <c r="AE2077" s="68">
        <v>7.7125895501859304E-2</v>
      </c>
      <c r="AF2077" s="68">
        <v>8.1758465796890195E-2</v>
      </c>
      <c r="AG2077" s="68">
        <v>6.7077946600937993E-2</v>
      </c>
      <c r="AH2077" s="68" t="s">
        <v>927</v>
      </c>
    </row>
    <row r="2078" spans="1:34" s="68" customFormat="1" ht="14.5" x14ac:dyDescent="0.35">
      <c r="A2078" s="68" t="s">
        <v>832</v>
      </c>
      <c r="B2078" s="68" t="s">
        <v>118</v>
      </c>
      <c r="C2078" s="68" t="s">
        <v>104</v>
      </c>
      <c r="D2078" s="68" t="s">
        <v>115</v>
      </c>
      <c r="E2078" s="68" t="s">
        <v>318</v>
      </c>
      <c r="F2078" s="68" t="s">
        <v>926</v>
      </c>
      <c r="G2078" s="68" t="s">
        <v>14</v>
      </c>
      <c r="H2078" s="68" t="s">
        <v>21</v>
      </c>
      <c r="I2078" s="68" t="s">
        <v>18</v>
      </c>
      <c r="J2078" s="68">
        <v>298</v>
      </c>
      <c r="K2078" s="68">
        <v>2.10591007113113E-3</v>
      </c>
      <c r="L2078" s="68">
        <v>2.3869618494649601E-3</v>
      </c>
      <c r="M2078" s="68">
        <v>2.7810724676366298E-3</v>
      </c>
      <c r="N2078" s="68">
        <v>3.32545024804591E-3</v>
      </c>
      <c r="O2078" s="68">
        <v>3.8318766697314701E-3</v>
      </c>
      <c r="P2078" s="68">
        <v>4.34051991375815E-3</v>
      </c>
      <c r="Q2078" s="68">
        <v>4.8047457401483498E-3</v>
      </c>
      <c r="R2078" s="68">
        <v>5.1867071199704498E-3</v>
      </c>
      <c r="S2078" s="68">
        <v>5.1060030669058103E-3</v>
      </c>
      <c r="T2078" s="68">
        <v>5.0078065816094898E-3</v>
      </c>
      <c r="U2078" s="68">
        <v>4.9380870706461103E-3</v>
      </c>
      <c r="V2078" s="68">
        <v>4.7461587270090999E-3</v>
      </c>
      <c r="W2078" s="68">
        <v>4.6098362708638096E-3</v>
      </c>
      <c r="X2078" s="68">
        <v>4.40488982075857E-3</v>
      </c>
      <c r="Y2078" s="68">
        <v>4.38307430503592E-3</v>
      </c>
      <c r="Z2078" s="68">
        <v>4.5579285846538498E-3</v>
      </c>
      <c r="AA2078" s="68">
        <v>4.6137423633008301E-3</v>
      </c>
      <c r="AB2078" s="68">
        <v>4.6323958106553103E-3</v>
      </c>
      <c r="AC2078" s="68">
        <v>4.8049778190390599E-3</v>
      </c>
      <c r="AD2078" s="68">
        <v>4.3204458001245899E-3</v>
      </c>
      <c r="AE2078" s="68">
        <v>3.5951859644069001E-3</v>
      </c>
      <c r="AF2078" s="68">
        <v>3.81113096699585E-3</v>
      </c>
      <c r="AG2078" s="68">
        <v>3.1268057320010499E-3</v>
      </c>
      <c r="AH2078" s="68" t="s">
        <v>927</v>
      </c>
    </row>
    <row r="2079" spans="1:34" s="68" customFormat="1" ht="14.5" x14ac:dyDescent="0.35">
      <c r="A2079" s="68" t="s">
        <v>832</v>
      </c>
      <c r="B2079" s="68" t="s">
        <v>118</v>
      </c>
      <c r="C2079" s="68" t="s">
        <v>104</v>
      </c>
      <c r="D2079" s="68" t="s">
        <v>115</v>
      </c>
      <c r="E2079" s="68" t="s">
        <v>318</v>
      </c>
      <c r="F2079" s="68" t="s">
        <v>926</v>
      </c>
      <c r="G2079" s="68" t="s">
        <v>14</v>
      </c>
      <c r="H2079" s="68" t="s">
        <v>322</v>
      </c>
      <c r="I2079" s="68" t="s">
        <v>16</v>
      </c>
      <c r="J2079" s="68">
        <v>25</v>
      </c>
      <c r="K2079" s="68">
        <v>1.32832254289678E-5</v>
      </c>
      <c r="L2079" s="68">
        <v>1.5552432720495899E-5</v>
      </c>
      <c r="M2079" s="68">
        <v>1.6273806379971699E-5</v>
      </c>
      <c r="N2079" s="68">
        <v>8.5470422148820397E-5</v>
      </c>
      <c r="O2079" s="68">
        <v>1.1109612816252001E-4</v>
      </c>
      <c r="P2079" s="68">
        <v>1.00426434413341E-4</v>
      </c>
      <c r="Q2079" s="68">
        <v>8.5018748772891297E-5</v>
      </c>
      <c r="R2079" s="68">
        <v>7.2198478827900902E-5</v>
      </c>
      <c r="S2079" s="68">
        <v>6.5564064558654901E-5</v>
      </c>
      <c r="T2079" s="68">
        <v>6.03533673208136E-5</v>
      </c>
      <c r="U2079" s="68">
        <v>8.5731115211869406E-5</v>
      </c>
      <c r="V2079" s="68">
        <v>8.2222895358697096E-5</v>
      </c>
      <c r="W2079" s="68">
        <v>6.7033579968870801E-5</v>
      </c>
      <c r="X2079" s="68">
        <v>6.20368503130694E-5</v>
      </c>
      <c r="Y2079" s="68">
        <v>5.9115430758974198E-5</v>
      </c>
      <c r="Z2079" s="68">
        <v>4.4699224823703599E-5</v>
      </c>
      <c r="AA2079" s="68">
        <v>3.15974669933579E-5</v>
      </c>
      <c r="AB2079" s="68">
        <v>3.4870891186866799E-5</v>
      </c>
      <c r="AC2079" s="68">
        <v>2.9166763869603399E-5</v>
      </c>
      <c r="AD2079" s="68">
        <v>2.4076993463790899E-5</v>
      </c>
      <c r="AE2079" s="68">
        <v>1.6391866093456999E-5</v>
      </c>
      <c r="AF2079" s="68">
        <v>1.5172478201291201E-5</v>
      </c>
      <c r="AG2079" s="68">
        <v>1.29596044067474E-5</v>
      </c>
      <c r="AH2079" s="68" t="s">
        <v>931</v>
      </c>
    </row>
    <row r="2080" spans="1:34" s="68" customFormat="1" ht="14.5" x14ac:dyDescent="0.35">
      <c r="A2080" s="68" t="s">
        <v>832</v>
      </c>
      <c r="B2080" s="68" t="s">
        <v>118</v>
      </c>
      <c r="C2080" s="68" t="s">
        <v>104</v>
      </c>
      <c r="D2080" s="68" t="s">
        <v>115</v>
      </c>
      <c r="E2080" s="68" t="s">
        <v>318</v>
      </c>
      <c r="F2080" s="68" t="s">
        <v>926</v>
      </c>
      <c r="G2080" s="68" t="s">
        <v>14</v>
      </c>
      <c r="H2080" s="68" t="s">
        <v>322</v>
      </c>
      <c r="I2080" s="68" t="s">
        <v>18</v>
      </c>
      <c r="J2080" s="68">
        <v>298</v>
      </c>
      <c r="K2080" s="68">
        <v>1.0781674736259201E-4</v>
      </c>
      <c r="L2080" s="68">
        <v>1.2666625345582699E-4</v>
      </c>
      <c r="M2080" s="68">
        <v>1.3458566631795001E-4</v>
      </c>
      <c r="N2080" s="68">
        <v>7.0418670537334804E-4</v>
      </c>
      <c r="O2080" s="68">
        <v>9.2863982167925598E-4</v>
      </c>
      <c r="P2080" s="68">
        <v>8.5534390411183905E-4</v>
      </c>
      <c r="Q2080" s="68">
        <v>7.3805389879468605E-4</v>
      </c>
      <c r="R2080" s="68">
        <v>6.4199505094580803E-4</v>
      </c>
      <c r="S2080" s="68">
        <v>5.9536647622421203E-4</v>
      </c>
      <c r="T2080" s="68">
        <v>5.55613746987639E-4</v>
      </c>
      <c r="U2080" s="68">
        <v>8.0005715945758501E-4</v>
      </c>
      <c r="V2080" s="68">
        <v>7.8007708830749804E-4</v>
      </c>
      <c r="W2080" s="68">
        <v>6.5539680276245399E-4</v>
      </c>
      <c r="X2080" s="68">
        <v>6.2084879109963699E-4</v>
      </c>
      <c r="Y2080" s="68">
        <v>6.1538727561761403E-4</v>
      </c>
      <c r="Z2080" s="68">
        <v>5.1414605220430505E-4</v>
      </c>
      <c r="AA2080" s="68">
        <v>4.5705917871307402E-4</v>
      </c>
      <c r="AB2080" s="68">
        <v>4.3993985547960499E-4</v>
      </c>
      <c r="AC2080" s="68">
        <v>4.0631653526931102E-4</v>
      </c>
      <c r="AD2080" s="68">
        <v>3.5921034099490001E-4</v>
      </c>
      <c r="AE2080" s="68">
        <v>2.6450541783462601E-4</v>
      </c>
      <c r="AF2080" s="68">
        <v>2.6558479207688002E-4</v>
      </c>
      <c r="AG2080" s="68">
        <v>2.4115382826320501E-4</v>
      </c>
      <c r="AH2080" s="68" t="s">
        <v>931</v>
      </c>
    </row>
    <row r="2081" spans="1:34" s="68" customFormat="1" ht="14.5" x14ac:dyDescent="0.35">
      <c r="A2081" s="68" t="s">
        <v>832</v>
      </c>
      <c r="B2081" s="68" t="s">
        <v>118</v>
      </c>
      <c r="C2081" s="68" t="s">
        <v>104</v>
      </c>
      <c r="D2081" s="68" t="s">
        <v>115</v>
      </c>
      <c r="E2081" s="68" t="s">
        <v>318</v>
      </c>
      <c r="F2081" s="68" t="s">
        <v>926</v>
      </c>
      <c r="G2081" s="68" t="s">
        <v>14</v>
      </c>
      <c r="H2081" s="68" t="s">
        <v>92</v>
      </c>
      <c r="I2081" s="68" t="s">
        <v>16</v>
      </c>
      <c r="J2081" s="68">
        <v>25</v>
      </c>
      <c r="K2081" s="68">
        <v>3.4085084508378299E-3</v>
      </c>
      <c r="L2081" s="68">
        <v>2.9622514044045901E-3</v>
      </c>
      <c r="M2081" s="68">
        <v>2.6438483551156499E-3</v>
      </c>
      <c r="N2081" s="68">
        <v>2.3119344089684302E-3</v>
      </c>
      <c r="O2081" s="68">
        <v>1.95741696565433E-3</v>
      </c>
      <c r="P2081" s="68">
        <v>1.66144083599615E-3</v>
      </c>
      <c r="Q2081" s="68">
        <v>1.4039529281882101E-3</v>
      </c>
      <c r="R2081" s="68">
        <v>1.1900996761796999E-3</v>
      </c>
      <c r="S2081" s="68">
        <v>9.75179359446857E-4</v>
      </c>
      <c r="T2081" s="68">
        <v>8.8245923509581796E-4</v>
      </c>
      <c r="U2081" s="68">
        <v>7.8944844420379603E-4</v>
      </c>
      <c r="V2081" s="68">
        <v>6.9146187944896297E-4</v>
      </c>
      <c r="W2081" s="68">
        <v>6.1177535204380801E-4</v>
      </c>
      <c r="X2081" s="68">
        <v>5.3967844266268605E-4</v>
      </c>
      <c r="Y2081" s="68">
        <v>4.7634067195412999E-4</v>
      </c>
      <c r="Z2081" s="68">
        <v>3.87535701441007E-4</v>
      </c>
      <c r="AA2081" s="68">
        <v>2.77469090927356E-4</v>
      </c>
      <c r="AB2081" s="68">
        <v>3.0841939396931501E-4</v>
      </c>
      <c r="AC2081" s="68">
        <v>2.5387467071481899E-4</v>
      </c>
      <c r="AD2081" s="68">
        <v>2.1454019163640899E-4</v>
      </c>
      <c r="AE2081" s="68">
        <v>1.4556755833674799E-4</v>
      </c>
      <c r="AF2081" s="68">
        <v>1.35207368029845E-4</v>
      </c>
      <c r="AG2081" s="68">
        <v>1.12418773111509E-4</v>
      </c>
      <c r="AH2081" s="68" t="s">
        <v>928</v>
      </c>
    </row>
    <row r="2082" spans="1:34" s="68" customFormat="1" ht="14.5" x14ac:dyDescent="0.35">
      <c r="A2082" s="68" t="s">
        <v>832</v>
      </c>
      <c r="B2082" s="68" t="s">
        <v>118</v>
      </c>
      <c r="C2082" s="68" t="s">
        <v>104</v>
      </c>
      <c r="D2082" s="68" t="s">
        <v>115</v>
      </c>
      <c r="E2082" s="68" t="s">
        <v>318</v>
      </c>
      <c r="F2082" s="68" t="s">
        <v>926</v>
      </c>
      <c r="G2082" s="68" t="s">
        <v>14</v>
      </c>
      <c r="H2082" s="68" t="s">
        <v>92</v>
      </c>
      <c r="I2082" s="68" t="s">
        <v>17</v>
      </c>
      <c r="J2082" s="68">
        <v>1</v>
      </c>
      <c r="K2082" s="68">
        <v>1.4175717026314201</v>
      </c>
      <c r="L2082" s="68">
        <v>1.30731646893205</v>
      </c>
      <c r="M2082" s="68">
        <v>1.25960145335574</v>
      </c>
      <c r="N2082" s="68">
        <v>1.1982926194838801</v>
      </c>
      <c r="O2082" s="68">
        <v>1.1183501526047801</v>
      </c>
      <c r="P2082" s="68">
        <v>1.07053221781233</v>
      </c>
      <c r="Q2082" s="68">
        <v>1.0212337007388601</v>
      </c>
      <c r="R2082" s="68">
        <v>0.97165294245668699</v>
      </c>
      <c r="S2082" s="68">
        <v>0.86097372421797902</v>
      </c>
      <c r="T2082" s="68">
        <v>0.82546203656594397</v>
      </c>
      <c r="U2082" s="68">
        <v>0.76001584445811399</v>
      </c>
      <c r="V2082" s="68">
        <v>0.69992133976384796</v>
      </c>
      <c r="W2082" s="68">
        <v>0.65745445801658298</v>
      </c>
      <c r="X2082" s="68">
        <v>0.61989964029237798</v>
      </c>
      <c r="Y2082" s="68">
        <v>0.60100587907649905</v>
      </c>
      <c r="Z2082" s="68">
        <v>0.58675922100776701</v>
      </c>
      <c r="AA2082" s="68">
        <v>0.58110288166633395</v>
      </c>
      <c r="AB2082" s="68">
        <v>0.57198493277235396</v>
      </c>
      <c r="AC2082" s="68">
        <v>0.57218006326035897</v>
      </c>
      <c r="AD2082" s="68">
        <v>0.55717587912241495</v>
      </c>
      <c r="AE2082" s="68">
        <v>0.43253780047094798</v>
      </c>
      <c r="AF2082" s="68">
        <v>0.464251917611259</v>
      </c>
      <c r="AG2082" s="68">
        <v>0.44073718727741301</v>
      </c>
      <c r="AH2082" s="68" t="s">
        <v>928</v>
      </c>
    </row>
    <row r="2083" spans="1:34" s="68" customFormat="1" ht="14.5" x14ac:dyDescent="0.35">
      <c r="A2083" s="68" t="s">
        <v>832</v>
      </c>
      <c r="B2083" s="68" t="s">
        <v>118</v>
      </c>
      <c r="C2083" s="68" t="s">
        <v>104</v>
      </c>
      <c r="D2083" s="68" t="s">
        <v>115</v>
      </c>
      <c r="E2083" s="68" t="s">
        <v>318</v>
      </c>
      <c r="F2083" s="68" t="s">
        <v>926</v>
      </c>
      <c r="G2083" s="68" t="s">
        <v>14</v>
      </c>
      <c r="H2083" s="68" t="s">
        <v>92</v>
      </c>
      <c r="I2083" s="68" t="s">
        <v>18</v>
      </c>
      <c r="J2083" s="68">
        <v>298</v>
      </c>
      <c r="K2083" s="68">
        <v>2.7666043649746199E-2</v>
      </c>
      <c r="L2083" s="68">
        <v>2.4125954693615701E-2</v>
      </c>
      <c r="M2083" s="68">
        <v>2.1864835073543198E-2</v>
      </c>
      <c r="N2083" s="68">
        <v>1.90479166191088E-2</v>
      </c>
      <c r="O2083" s="68">
        <v>1.6361824412800999E-2</v>
      </c>
      <c r="P2083" s="68">
        <v>1.4150689501359E-2</v>
      </c>
      <c r="Q2083" s="68">
        <v>1.2187816773703499E-2</v>
      </c>
      <c r="R2083" s="68">
        <v>1.05824681439731E-2</v>
      </c>
      <c r="S2083" s="68">
        <v>8.8552944792044397E-3</v>
      </c>
      <c r="T2083" s="68">
        <v>8.1239291847489802E-3</v>
      </c>
      <c r="U2083" s="68">
        <v>7.3672654117119601E-3</v>
      </c>
      <c r="V2083" s="68">
        <v>6.5601383561485604E-3</v>
      </c>
      <c r="W2083" s="68">
        <v>5.9814142393198096E-3</v>
      </c>
      <c r="X2083" s="68">
        <v>5.4009626055930796E-3</v>
      </c>
      <c r="Y2083" s="68">
        <v>4.95867127442382E-3</v>
      </c>
      <c r="Z2083" s="68">
        <v>4.4575706126890099E-3</v>
      </c>
      <c r="AA2083" s="68">
        <v>4.0136063705416402E-3</v>
      </c>
      <c r="AB2083" s="68">
        <v>3.8910959540107799E-3</v>
      </c>
      <c r="AC2083" s="68">
        <v>3.5366788396084502E-3</v>
      </c>
      <c r="AD2083" s="68">
        <v>3.20077569114778E-3</v>
      </c>
      <c r="AE2083" s="68">
        <v>2.34893377126822E-3</v>
      </c>
      <c r="AF2083" s="68">
        <v>2.3667208645198699E-3</v>
      </c>
      <c r="AG2083" s="68">
        <v>2.0919016239707299E-3</v>
      </c>
      <c r="AH2083" s="68" t="s">
        <v>928</v>
      </c>
    </row>
    <row r="2084" spans="1:34" s="68" customFormat="1" ht="14.5" x14ac:dyDescent="0.35">
      <c r="A2084" s="68" t="s">
        <v>832</v>
      </c>
      <c r="B2084" s="68" t="s">
        <v>118</v>
      </c>
      <c r="C2084" s="68" t="s">
        <v>104</v>
      </c>
      <c r="D2084" s="68" t="s">
        <v>115</v>
      </c>
      <c r="E2084" s="68" t="s">
        <v>318</v>
      </c>
      <c r="F2084" s="68" t="s">
        <v>926</v>
      </c>
      <c r="G2084" s="68" t="s">
        <v>14</v>
      </c>
      <c r="H2084" s="68" t="s">
        <v>910</v>
      </c>
      <c r="I2084" s="68" t="s">
        <v>16</v>
      </c>
      <c r="J2084" s="68">
        <v>25</v>
      </c>
      <c r="U2084" s="68">
        <v>8.5604123144804395E-9</v>
      </c>
      <c r="V2084" s="68">
        <v>7.4111499541444098E-9</v>
      </c>
      <c r="W2084" s="68">
        <v>3.6261947014397598E-8</v>
      </c>
      <c r="X2084" s="68">
        <v>4.6111486440247601E-7</v>
      </c>
      <c r="Y2084" s="68">
        <v>4.4393677761435098E-7</v>
      </c>
      <c r="Z2084" s="68">
        <v>6.4418418791168902E-7</v>
      </c>
      <c r="AA2084" s="68">
        <v>9.9802355170174689E-7</v>
      </c>
      <c r="AB2084" s="68">
        <v>1.27347483915691E-6</v>
      </c>
      <c r="AC2084" s="68">
        <v>1.40675901278515E-6</v>
      </c>
      <c r="AD2084" s="68">
        <v>2.2234397403657102E-6</v>
      </c>
      <c r="AE2084" s="68">
        <v>1.8655283400820699E-6</v>
      </c>
      <c r="AF2084" s="68">
        <v>3.2696268235229598E-6</v>
      </c>
      <c r="AG2084" s="68">
        <v>4.6623893954939703E-6</v>
      </c>
      <c r="AH2084" s="68" t="s">
        <v>930</v>
      </c>
    </row>
    <row r="2085" spans="1:34" s="68" customFormat="1" ht="14.5" x14ac:dyDescent="0.35">
      <c r="A2085" s="68" t="s">
        <v>832</v>
      </c>
      <c r="B2085" s="68" t="s">
        <v>118</v>
      </c>
      <c r="C2085" s="68" t="s">
        <v>104</v>
      </c>
      <c r="D2085" s="68" t="s">
        <v>115</v>
      </c>
      <c r="E2085" s="68" t="s">
        <v>318</v>
      </c>
      <c r="F2085" s="68" t="s">
        <v>926</v>
      </c>
      <c r="G2085" s="68" t="s">
        <v>14</v>
      </c>
      <c r="H2085" s="68" t="s">
        <v>910</v>
      </c>
      <c r="I2085" s="68" t="s">
        <v>18</v>
      </c>
      <c r="J2085" s="68">
        <v>298</v>
      </c>
      <c r="U2085" s="68">
        <v>2.6753175153538401E-6</v>
      </c>
      <c r="V2085" s="68">
        <v>2.29816421862971E-6</v>
      </c>
      <c r="W2085" s="68">
        <v>1.1157069274916E-5</v>
      </c>
      <c r="X2085" s="68">
        <v>1.4346487379269301E-4</v>
      </c>
      <c r="Y2085" s="68">
        <v>1.39266032926852E-4</v>
      </c>
      <c r="Z2085" s="68">
        <v>2.1141614311664901E-4</v>
      </c>
      <c r="AA2085" s="68">
        <v>3.3353586832173698E-4</v>
      </c>
      <c r="AB2085" s="68">
        <v>4.46287371181538E-4</v>
      </c>
      <c r="AC2085" s="68">
        <v>5.1672873170567602E-4</v>
      </c>
      <c r="AD2085" s="68">
        <v>8.1547169905148197E-4</v>
      </c>
      <c r="AE2085" s="68">
        <v>6.90765681520171E-4</v>
      </c>
      <c r="AF2085" s="68">
        <v>1.2240593054418699E-3</v>
      </c>
      <c r="AG2085" s="68">
        <v>1.77352251801272E-3</v>
      </c>
      <c r="AH2085" s="68" t="s">
        <v>930</v>
      </c>
    </row>
    <row r="2086" spans="1:34" s="68" customFormat="1" ht="14.5" x14ac:dyDescent="0.35">
      <c r="A2086" s="68" t="s">
        <v>832</v>
      </c>
      <c r="B2086" s="68" t="s">
        <v>117</v>
      </c>
      <c r="C2086" s="68" t="s">
        <v>104</v>
      </c>
      <c r="D2086" s="68" t="s">
        <v>115</v>
      </c>
      <c r="E2086" s="68" t="s">
        <v>321</v>
      </c>
      <c r="F2086" s="68" t="s">
        <v>320</v>
      </c>
      <c r="G2086" s="68" t="s">
        <v>14</v>
      </c>
      <c r="H2086" s="68" t="s">
        <v>908</v>
      </c>
      <c r="I2086" s="68" t="s">
        <v>16</v>
      </c>
      <c r="J2086" s="68">
        <v>25</v>
      </c>
      <c r="K2086" s="68">
        <v>3.5338461085910601E-8</v>
      </c>
      <c r="L2086" s="68">
        <v>3.69392963598879E-8</v>
      </c>
      <c r="M2086" s="68">
        <v>5.3205325301680102E-8</v>
      </c>
      <c r="N2086" s="68">
        <v>1.0560041445498901E-8</v>
      </c>
      <c r="O2086" s="68">
        <v>1.42286295255995E-8</v>
      </c>
      <c r="P2086" s="68">
        <v>2.0451074548658199E-8</v>
      </c>
      <c r="Q2086" s="68">
        <v>1.3294989774566701E-7</v>
      </c>
      <c r="R2086" s="68">
        <v>1.060632671759E-7</v>
      </c>
      <c r="S2086" s="68">
        <v>6.5547970588203895E-8</v>
      </c>
      <c r="T2086" s="68">
        <v>4.0255979610925203E-8</v>
      </c>
      <c r="U2086" s="68">
        <v>2.8936446797642799E-8</v>
      </c>
      <c r="V2086" s="68">
        <v>6.1644583064009105E-8</v>
      </c>
      <c r="W2086" s="68">
        <v>1.05890399979782E-7</v>
      </c>
      <c r="X2086" s="68">
        <v>3.1381719648132899E-7</v>
      </c>
      <c r="Y2086" s="68">
        <v>3.6174178444981401E-7</v>
      </c>
      <c r="Z2086" s="68">
        <v>9.5266652836708102E-7</v>
      </c>
      <c r="AA2086" s="68">
        <v>1.22277143806472E-6</v>
      </c>
      <c r="AB2086" s="68">
        <v>1.2267266849597E-6</v>
      </c>
      <c r="AC2086" s="68">
        <v>1.2667301162058901E-6</v>
      </c>
      <c r="AD2086" s="68">
        <v>1.47086600965665E-6</v>
      </c>
      <c r="AE2086" s="68">
        <v>1.61324319877801E-6</v>
      </c>
      <c r="AF2086" s="68">
        <v>1.9017841101917701E-6</v>
      </c>
      <c r="AG2086" s="68">
        <v>1.7667061294219201E-6</v>
      </c>
      <c r="AH2086" s="68" t="s">
        <v>912</v>
      </c>
    </row>
    <row r="2087" spans="1:34" s="68" customFormat="1" ht="14.5" x14ac:dyDescent="0.35">
      <c r="A2087" s="68" t="s">
        <v>832</v>
      </c>
      <c r="B2087" s="68" t="s">
        <v>117</v>
      </c>
      <c r="C2087" s="68" t="s">
        <v>104</v>
      </c>
      <c r="D2087" s="68" t="s">
        <v>115</v>
      </c>
      <c r="E2087" s="68" t="s">
        <v>321</v>
      </c>
      <c r="F2087" s="68" t="s">
        <v>320</v>
      </c>
      <c r="G2087" s="68" t="s">
        <v>14</v>
      </c>
      <c r="H2087" s="68" t="s">
        <v>908</v>
      </c>
      <c r="I2087" s="68" t="s">
        <v>18</v>
      </c>
      <c r="J2087" s="68">
        <v>298</v>
      </c>
      <c r="K2087" s="68">
        <v>2.1767098123493298E-6</v>
      </c>
      <c r="L2087" s="68">
        <v>2.3089452028110602E-6</v>
      </c>
      <c r="M2087" s="68">
        <v>3.5365050733735102E-6</v>
      </c>
      <c r="N2087" s="68">
        <v>7.0714435071831297E-7</v>
      </c>
      <c r="O2087" s="68">
        <v>1.03103109339309E-6</v>
      </c>
      <c r="P2087" s="68">
        <v>1.4090629333331299E-6</v>
      </c>
      <c r="Q2087" s="68">
        <v>9.3010328210937394E-6</v>
      </c>
      <c r="R2087" s="68">
        <v>7.6968177511795501E-6</v>
      </c>
      <c r="S2087" s="68">
        <v>5.0012873983343096E-6</v>
      </c>
      <c r="T2087" s="68">
        <v>4.1473916520352799E-6</v>
      </c>
      <c r="U2087" s="68">
        <v>3.9869468298117297E-6</v>
      </c>
      <c r="V2087" s="68">
        <v>1.2541789604708101E-5</v>
      </c>
      <c r="W2087" s="68">
        <v>3.2717399941216597E-5</v>
      </c>
      <c r="X2087" s="68">
        <v>1.18275585086444E-4</v>
      </c>
      <c r="Y2087" s="68">
        <v>1.7591867719793101E-4</v>
      </c>
      <c r="Z2087" s="68">
        <v>5.6138329789027098E-4</v>
      </c>
      <c r="AA2087" s="68">
        <v>8.5131803988557498E-4</v>
      </c>
      <c r="AB2087" s="68">
        <v>8.2744001516872904E-4</v>
      </c>
      <c r="AC2087" s="68">
        <v>9.1973261382041695E-4</v>
      </c>
      <c r="AD2087" s="68">
        <v>1.1740846349959401E-3</v>
      </c>
      <c r="AE2087" s="68">
        <v>1.32194668594676E-3</v>
      </c>
      <c r="AF2087" s="68">
        <v>1.6014741413725999E-3</v>
      </c>
      <c r="AG2087" s="68">
        <v>1.5307452781946401E-3</v>
      </c>
      <c r="AH2087" s="68" t="s">
        <v>912</v>
      </c>
    </row>
    <row r="2088" spans="1:34" s="68" customFormat="1" ht="14.5" x14ac:dyDescent="0.35">
      <c r="A2088" s="68" t="s">
        <v>832</v>
      </c>
      <c r="B2088" s="68" t="s">
        <v>117</v>
      </c>
      <c r="C2088" s="68" t="s">
        <v>104</v>
      </c>
      <c r="D2088" s="68" t="s">
        <v>115</v>
      </c>
      <c r="E2088" s="68" t="s">
        <v>321</v>
      </c>
      <c r="F2088" s="68" t="s">
        <v>320</v>
      </c>
      <c r="G2088" s="68" t="s">
        <v>14</v>
      </c>
      <c r="H2088" s="68" t="s">
        <v>21</v>
      </c>
      <c r="I2088" s="68" t="s">
        <v>16</v>
      </c>
      <c r="J2088" s="68">
        <v>25</v>
      </c>
      <c r="K2088" s="68">
        <v>6.4432100773906902E-5</v>
      </c>
      <c r="L2088" s="68">
        <v>5.4730329170125103E-5</v>
      </c>
      <c r="M2088" s="68">
        <v>5.0676322842632599E-5</v>
      </c>
      <c r="N2088" s="68">
        <v>4.49543322863758E-5</v>
      </c>
      <c r="O2088" s="68">
        <v>4.0979211899734801E-5</v>
      </c>
      <c r="P2088" s="68">
        <v>3.3980217869558403E-5</v>
      </c>
      <c r="Q2088" s="68">
        <v>2.9419824098138001E-5</v>
      </c>
      <c r="R2088" s="68">
        <v>2.5812261593413699E-5</v>
      </c>
      <c r="S2088" s="68">
        <v>2.2343691660120199E-5</v>
      </c>
      <c r="T2088" s="68">
        <v>2.03958350704419E-5</v>
      </c>
      <c r="U2088" s="68">
        <v>1.9493638892981001E-5</v>
      </c>
      <c r="V2088" s="68">
        <v>1.8312820705876699E-5</v>
      </c>
      <c r="W2088" s="68">
        <v>1.93064471679392E-5</v>
      </c>
      <c r="X2088" s="68">
        <v>1.8810080622418299E-5</v>
      </c>
      <c r="Y2088" s="68">
        <v>1.92331331517851E-5</v>
      </c>
      <c r="Z2088" s="68">
        <v>2.68252720148442E-5</v>
      </c>
      <c r="AA2088" s="68">
        <v>2.64741497089411E-5</v>
      </c>
      <c r="AB2088" s="68">
        <v>2.5161300743284499E-5</v>
      </c>
      <c r="AC2088" s="68">
        <v>2.4498135890768901E-5</v>
      </c>
      <c r="AD2088" s="68">
        <v>2.27592073908955E-5</v>
      </c>
      <c r="AE2088" s="68">
        <v>1.85606135307729E-5</v>
      </c>
      <c r="AF2088" s="68">
        <v>1.9208793063668901E-5</v>
      </c>
      <c r="AG2088" s="68">
        <v>1.5274324566885398E-5</v>
      </c>
      <c r="AH2088" s="68" t="s">
        <v>507</v>
      </c>
    </row>
    <row r="2089" spans="1:34" s="68" customFormat="1" ht="14.5" x14ac:dyDescent="0.35">
      <c r="A2089" s="68" t="s">
        <v>832</v>
      </c>
      <c r="B2089" s="68" t="s">
        <v>117</v>
      </c>
      <c r="C2089" s="68" t="s">
        <v>104</v>
      </c>
      <c r="D2089" s="68" t="s">
        <v>115</v>
      </c>
      <c r="E2089" s="68" t="s">
        <v>321</v>
      </c>
      <c r="F2089" s="68" t="s">
        <v>320</v>
      </c>
      <c r="G2089" s="68" t="s">
        <v>14</v>
      </c>
      <c r="H2089" s="68" t="s">
        <v>21</v>
      </c>
      <c r="I2089" s="68" t="s">
        <v>17</v>
      </c>
      <c r="J2089" s="68">
        <v>1</v>
      </c>
      <c r="K2089" s="68">
        <v>8.5140079931929499E-2</v>
      </c>
      <c r="L2089" s="68">
        <v>7.3389161850671805E-2</v>
      </c>
      <c r="M2089" s="68">
        <v>7.2260861816754202E-2</v>
      </c>
      <c r="N2089" s="68">
        <v>6.4579230367425397E-2</v>
      </c>
      <c r="O2089" s="68">
        <v>6.3701719149941299E-2</v>
      </c>
      <c r="P2089" s="68">
        <v>5.0224922797018297E-2</v>
      </c>
      <c r="Q2089" s="68">
        <v>4.4153191511959199E-2</v>
      </c>
      <c r="R2089" s="68">
        <v>4.0183810775610902E-2</v>
      </c>
      <c r="S2089" s="68">
        <v>3.65726433911596E-2</v>
      </c>
      <c r="T2089" s="68">
        <v>4.50780375675153E-2</v>
      </c>
      <c r="U2089" s="68">
        <v>5.7619172802913503E-2</v>
      </c>
      <c r="V2089" s="68">
        <v>7.9927953786430098E-2</v>
      </c>
      <c r="W2089" s="68">
        <v>0.127968598928522</v>
      </c>
      <c r="X2089" s="68">
        <v>0.152084903501259</v>
      </c>
      <c r="Y2089" s="68">
        <v>0.200648322735413</v>
      </c>
      <c r="Z2089" s="68">
        <v>0.33911076403255302</v>
      </c>
      <c r="AA2089" s="68">
        <v>0.39540980206591603</v>
      </c>
      <c r="AB2089" s="68">
        <v>0.36408321357971302</v>
      </c>
      <c r="AC2089" s="68">
        <v>0.38158332705777798</v>
      </c>
      <c r="AD2089" s="68">
        <v>0.389728607680286</v>
      </c>
      <c r="AE2089" s="68">
        <v>0.32627611730717698</v>
      </c>
      <c r="AF2089" s="68">
        <v>0.34700653530136399</v>
      </c>
      <c r="AG2089" s="68">
        <v>0.28390921407402803</v>
      </c>
      <c r="AH2089" s="68" t="s">
        <v>507</v>
      </c>
    </row>
    <row r="2090" spans="1:34" s="68" customFormat="1" ht="14.5" x14ac:dyDescent="0.35">
      <c r="A2090" s="68" t="s">
        <v>832</v>
      </c>
      <c r="B2090" s="68" t="s">
        <v>117</v>
      </c>
      <c r="C2090" s="68" t="s">
        <v>104</v>
      </c>
      <c r="D2090" s="68" t="s">
        <v>115</v>
      </c>
      <c r="E2090" s="68" t="s">
        <v>321</v>
      </c>
      <c r="F2090" s="68" t="s">
        <v>320</v>
      </c>
      <c r="G2090" s="68" t="s">
        <v>14</v>
      </c>
      <c r="H2090" s="68" t="s">
        <v>21</v>
      </c>
      <c r="I2090" s="68" t="s">
        <v>18</v>
      </c>
      <c r="J2090" s="68">
        <v>298</v>
      </c>
      <c r="K2090" s="68">
        <v>3.9687632589287198E-3</v>
      </c>
      <c r="L2090" s="68">
        <v>3.4209999496052699E-3</v>
      </c>
      <c r="M2090" s="68">
        <v>3.3684047943829602E-3</v>
      </c>
      <c r="N2090" s="68">
        <v>3.0103292946993499E-3</v>
      </c>
      <c r="O2090" s="68">
        <v>2.9694245377149399E-3</v>
      </c>
      <c r="P2090" s="68">
        <v>2.34121025536628E-3</v>
      </c>
      <c r="Q2090" s="68">
        <v>2.0581794658544898E-3</v>
      </c>
      <c r="R2090" s="68">
        <v>1.87314872076106E-3</v>
      </c>
      <c r="S2090" s="68">
        <v>1.70481591617936E-3</v>
      </c>
      <c r="T2090" s="68">
        <v>2.1012907132058E-3</v>
      </c>
      <c r="U2090" s="68">
        <v>2.6858896093696098E-3</v>
      </c>
      <c r="V2090" s="68">
        <v>3.7258025433209801E-3</v>
      </c>
      <c r="W2090" s="68">
        <v>5.9651937622111403E-3</v>
      </c>
      <c r="X2090" s="68">
        <v>7.0893925383469997E-3</v>
      </c>
      <c r="Y2090" s="68">
        <v>9.3532665782022593E-3</v>
      </c>
      <c r="Z2090" s="68">
        <v>1.5807482704687001E-2</v>
      </c>
      <c r="AA2090" s="68">
        <v>1.8431834876290298E-2</v>
      </c>
      <c r="AB2090" s="68">
        <v>1.6971561248276101E-2</v>
      </c>
      <c r="AC2090" s="68">
        <v>1.7787320494148901E-2</v>
      </c>
      <c r="AD2090" s="68">
        <v>1.8167008773677398E-2</v>
      </c>
      <c r="AE2090" s="68">
        <v>1.5209201913716001E-2</v>
      </c>
      <c r="AF2090" s="68">
        <v>1.61755402275084E-2</v>
      </c>
      <c r="AG2090" s="68">
        <v>1.32342894038765E-2</v>
      </c>
      <c r="AH2090" s="68" t="s">
        <v>507</v>
      </c>
    </row>
    <row r="2091" spans="1:34" s="68" customFormat="1" ht="14.5" x14ac:dyDescent="0.35">
      <c r="A2091" s="68" t="s">
        <v>832</v>
      </c>
      <c r="B2091" s="68" t="s">
        <v>117</v>
      </c>
      <c r="C2091" s="68" t="s">
        <v>104</v>
      </c>
      <c r="D2091" s="68" t="s">
        <v>115</v>
      </c>
      <c r="E2091" s="68" t="s">
        <v>321</v>
      </c>
      <c r="F2091" s="68" t="s">
        <v>320</v>
      </c>
      <c r="G2091" s="68" t="s">
        <v>14</v>
      </c>
      <c r="H2091" s="68" t="s">
        <v>322</v>
      </c>
      <c r="I2091" s="68" t="s">
        <v>16</v>
      </c>
      <c r="J2091" s="68">
        <v>25</v>
      </c>
      <c r="K2091" s="68">
        <v>9.9384314558601103E-4</v>
      </c>
      <c r="L2091" s="68">
        <v>1.29006848114253E-3</v>
      </c>
      <c r="M2091" s="68">
        <v>1.47094737262282E-3</v>
      </c>
      <c r="N2091" s="68">
        <v>8.6319768482668799E-3</v>
      </c>
      <c r="O2091" s="68">
        <v>1.25264528304906E-2</v>
      </c>
      <c r="P2091" s="68">
        <v>1.2500441554882001E-2</v>
      </c>
      <c r="Q2091" s="68">
        <v>1.17694581250203E-2</v>
      </c>
      <c r="R2091" s="68">
        <v>1.10076099281554E-2</v>
      </c>
      <c r="S2091" s="68">
        <v>1.12151710522957E-2</v>
      </c>
      <c r="T2091" s="68">
        <v>1.07750284364867E-2</v>
      </c>
      <c r="U2091" s="68">
        <v>1.58917108580462E-2</v>
      </c>
      <c r="V2091" s="68">
        <v>1.6311377966357302E-2</v>
      </c>
      <c r="W2091" s="68">
        <v>1.4312598240675401E-2</v>
      </c>
      <c r="X2091" s="68">
        <v>1.41187874125418E-2</v>
      </c>
      <c r="Y2091" s="68">
        <v>1.4315039643293601E-2</v>
      </c>
      <c r="Z2091" s="68">
        <v>1.2754283758721899E-2</v>
      </c>
      <c r="AA2091" s="68">
        <v>1.18118482563198E-2</v>
      </c>
      <c r="AB2091" s="68">
        <v>1.10879792767273E-2</v>
      </c>
      <c r="AC2091" s="68">
        <v>1.04311575373309E-2</v>
      </c>
      <c r="AD2091" s="68">
        <v>9.4164749344088604E-3</v>
      </c>
      <c r="AE2091" s="68">
        <v>7.7721518240125298E-3</v>
      </c>
      <c r="AF2091" s="68">
        <v>7.42131347703951E-3</v>
      </c>
      <c r="AG2091" s="68">
        <v>7.0036649967341602E-3</v>
      </c>
      <c r="AH2091" s="68" t="s">
        <v>509</v>
      </c>
    </row>
    <row r="2092" spans="1:34" s="68" customFormat="1" ht="14.5" x14ac:dyDescent="0.35">
      <c r="A2092" s="68" t="s">
        <v>832</v>
      </c>
      <c r="B2092" s="68" t="s">
        <v>117</v>
      </c>
      <c r="C2092" s="68" t="s">
        <v>104</v>
      </c>
      <c r="D2092" s="68" t="s">
        <v>115</v>
      </c>
      <c r="E2092" s="68" t="s">
        <v>321</v>
      </c>
      <c r="F2092" s="68" t="s">
        <v>320</v>
      </c>
      <c r="G2092" s="68" t="s">
        <v>14</v>
      </c>
      <c r="H2092" s="68" t="s">
        <v>322</v>
      </c>
      <c r="I2092" s="68" t="s">
        <v>18</v>
      </c>
      <c r="J2092" s="68">
        <v>298</v>
      </c>
      <c r="K2092" s="68">
        <v>9.3433343095859697E-3</v>
      </c>
      <c r="L2092" s="68">
        <v>1.2058631466397201E-2</v>
      </c>
      <c r="M2092" s="68">
        <v>1.38569606474608E-2</v>
      </c>
      <c r="N2092" s="68">
        <v>8.0682401447343094E-2</v>
      </c>
      <c r="O2092" s="68">
        <v>0.11422492364690701</v>
      </c>
      <c r="P2092" s="68">
        <v>0.113688185798658</v>
      </c>
      <c r="Q2092" s="68">
        <v>0.105526566922271</v>
      </c>
      <c r="R2092" s="68">
        <v>9.7658533683319199E-2</v>
      </c>
      <c r="S2092" s="68">
        <v>9.8111966977862397E-2</v>
      </c>
      <c r="T2092" s="68">
        <v>9.4238552810503307E-2</v>
      </c>
      <c r="U2092" s="68">
        <v>0.14028172169248301</v>
      </c>
      <c r="V2092" s="68">
        <v>0.143509447555663</v>
      </c>
      <c r="W2092" s="68">
        <v>0.12564312240355999</v>
      </c>
      <c r="X2092" s="68">
        <v>0.123488512509819</v>
      </c>
      <c r="Y2092" s="68">
        <v>0.125645104022545</v>
      </c>
      <c r="Z2092" s="68">
        <v>0.112417738992292</v>
      </c>
      <c r="AA2092" s="68">
        <v>0.106049493461153</v>
      </c>
      <c r="AB2092" s="68">
        <v>9.8351189873162798E-2</v>
      </c>
      <c r="AC2092" s="68">
        <v>9.27759740466748E-2</v>
      </c>
      <c r="AD2092" s="68">
        <v>8.3758295688658904E-2</v>
      </c>
      <c r="AE2092" s="68">
        <v>6.6312087792122901E-2</v>
      </c>
      <c r="AF2092" s="68">
        <v>6.6961002647219006E-2</v>
      </c>
      <c r="AG2092" s="68">
        <v>6.3814878941875305E-2</v>
      </c>
      <c r="AH2092" s="68" t="s">
        <v>509</v>
      </c>
    </row>
    <row r="2093" spans="1:34" s="68" customFormat="1" ht="14.5" x14ac:dyDescent="0.35">
      <c r="A2093" s="68" t="s">
        <v>832</v>
      </c>
      <c r="B2093" s="68" t="s">
        <v>117</v>
      </c>
      <c r="C2093" s="68" t="s">
        <v>104</v>
      </c>
      <c r="D2093" s="68" t="s">
        <v>115</v>
      </c>
      <c r="E2093" s="68" t="s">
        <v>321</v>
      </c>
      <c r="F2093" s="68" t="s">
        <v>320</v>
      </c>
      <c r="G2093" s="68" t="s">
        <v>14</v>
      </c>
      <c r="H2093" s="68" t="s">
        <v>92</v>
      </c>
      <c r="I2093" s="68" t="s">
        <v>16</v>
      </c>
      <c r="J2093" s="68">
        <v>25</v>
      </c>
      <c r="K2093" s="68">
        <v>0.25502260566546803</v>
      </c>
      <c r="L2093" s="68">
        <v>0.245717646796591</v>
      </c>
      <c r="M2093" s="68">
        <v>0.23897063174824901</v>
      </c>
      <c r="N2093" s="68">
        <v>0.23349088247369201</v>
      </c>
      <c r="O2093" s="68">
        <v>0.22070518293852601</v>
      </c>
      <c r="P2093" s="68">
        <v>0.20680555063603001</v>
      </c>
      <c r="Q2093" s="68">
        <v>0.19435436814002399</v>
      </c>
      <c r="R2093" s="68">
        <v>0.181446385348879</v>
      </c>
      <c r="S2093" s="68">
        <v>0.16681094127531401</v>
      </c>
      <c r="T2093" s="68">
        <v>0.15754752011854301</v>
      </c>
      <c r="U2093" s="68">
        <v>0.146337608948824</v>
      </c>
      <c r="V2093" s="68">
        <v>0.13717220751977399</v>
      </c>
      <c r="W2093" s="68">
        <v>0.13062251533361299</v>
      </c>
      <c r="X2093" s="68">
        <v>0.12282385654064799</v>
      </c>
      <c r="Y2093" s="68">
        <v>0.11534781215649501</v>
      </c>
      <c r="Z2093" s="68">
        <v>0.11057776331263899</v>
      </c>
      <c r="AA2093" s="68">
        <v>0.103724225696378</v>
      </c>
      <c r="AB2093" s="68">
        <v>9.8068840011766106E-2</v>
      </c>
      <c r="AC2093" s="68">
        <v>9.0795355179055903E-2</v>
      </c>
      <c r="AD2093" s="68">
        <v>8.3906337392403094E-2</v>
      </c>
      <c r="AE2093" s="68">
        <v>6.9020400581212601E-2</v>
      </c>
      <c r="AF2093" s="68">
        <v>6.6133972924050197E-2</v>
      </c>
      <c r="AG2093" s="68">
        <v>6.0753662033614798E-2</v>
      </c>
      <c r="AH2093" s="68" t="s">
        <v>508</v>
      </c>
    </row>
    <row r="2094" spans="1:34" s="68" customFormat="1" ht="14.5" x14ac:dyDescent="0.35">
      <c r="A2094" s="68" t="s">
        <v>832</v>
      </c>
      <c r="B2094" s="68" t="s">
        <v>117</v>
      </c>
      <c r="C2094" s="68" t="s">
        <v>104</v>
      </c>
      <c r="D2094" s="68" t="s">
        <v>115</v>
      </c>
      <c r="E2094" s="68" t="s">
        <v>321</v>
      </c>
      <c r="F2094" s="68" t="s">
        <v>320</v>
      </c>
      <c r="G2094" s="68" t="s">
        <v>14</v>
      </c>
      <c r="H2094" s="68" t="s">
        <v>92</v>
      </c>
      <c r="I2094" s="68" t="s">
        <v>17</v>
      </c>
      <c r="J2094" s="68">
        <v>1</v>
      </c>
      <c r="K2094" s="68">
        <v>53.344902691198499</v>
      </c>
      <c r="L2094" s="68">
        <v>55.028516891754798</v>
      </c>
      <c r="M2094" s="68">
        <v>58.342869870498397</v>
      </c>
      <c r="N2094" s="68">
        <v>60.3168437655833</v>
      </c>
      <c r="O2094" s="68">
        <v>60.591732356667002</v>
      </c>
      <c r="P2094" s="68">
        <v>61.5658655777587</v>
      </c>
      <c r="Q2094" s="68">
        <v>61.873786974492099</v>
      </c>
      <c r="R2094" s="68">
        <v>61.8587953362983</v>
      </c>
      <c r="S2094" s="68">
        <v>58.618290448632202</v>
      </c>
      <c r="T2094" s="68">
        <v>57.844753893195197</v>
      </c>
      <c r="U2094" s="68">
        <v>55.940862560145902</v>
      </c>
      <c r="V2094" s="68">
        <v>54.455726622763301</v>
      </c>
      <c r="W2094" s="68">
        <v>53.649661221866999</v>
      </c>
      <c r="X2094" s="68">
        <v>53.210318322305802</v>
      </c>
      <c r="Y2094" s="68">
        <v>53.640543096055502</v>
      </c>
      <c r="Z2094" s="68">
        <v>55.136268802776897</v>
      </c>
      <c r="AA2094" s="68">
        <v>54.885529959011102</v>
      </c>
      <c r="AB2094" s="68">
        <v>57.714306394496703</v>
      </c>
      <c r="AC2094" s="68">
        <v>58.105700282537498</v>
      </c>
      <c r="AD2094" s="68">
        <v>58.521189984492899</v>
      </c>
      <c r="AE2094" s="68">
        <v>47.809049930493302</v>
      </c>
      <c r="AF2094" s="68">
        <v>53.331589325535603</v>
      </c>
      <c r="AG2094" s="68">
        <v>52.840990974863601</v>
      </c>
      <c r="AH2094" s="68" t="s">
        <v>508</v>
      </c>
    </row>
    <row r="2095" spans="1:34" s="68" customFormat="1" ht="14.5" x14ac:dyDescent="0.35">
      <c r="A2095" s="68" t="s">
        <v>832</v>
      </c>
      <c r="B2095" s="68" t="s">
        <v>117</v>
      </c>
      <c r="C2095" s="68" t="s">
        <v>104</v>
      </c>
      <c r="D2095" s="68" t="s">
        <v>115</v>
      </c>
      <c r="E2095" s="68" t="s">
        <v>321</v>
      </c>
      <c r="F2095" s="68" t="s">
        <v>320</v>
      </c>
      <c r="G2095" s="68" t="s">
        <v>14</v>
      </c>
      <c r="H2095" s="68" t="s">
        <v>92</v>
      </c>
      <c r="I2095" s="68" t="s">
        <v>18</v>
      </c>
      <c r="J2095" s="68">
        <v>298</v>
      </c>
      <c r="K2095" s="68">
        <v>2.3975226592011301</v>
      </c>
      <c r="L2095" s="68">
        <v>2.2967916748778201</v>
      </c>
      <c r="M2095" s="68">
        <v>2.2512067404082798</v>
      </c>
      <c r="N2095" s="68">
        <v>2.1824207183571498</v>
      </c>
      <c r="O2095" s="68">
        <v>2.0125436155609999</v>
      </c>
      <c r="P2095" s="68">
        <v>1.88084138961639</v>
      </c>
      <c r="Q2095" s="68">
        <v>1.74260777499717</v>
      </c>
      <c r="R2095" s="68">
        <v>1.60977615040537</v>
      </c>
      <c r="S2095" s="68">
        <v>1.4592866649679499</v>
      </c>
      <c r="T2095" s="68">
        <v>1.37791286420922</v>
      </c>
      <c r="U2095" s="68">
        <v>1.29177354880632</v>
      </c>
      <c r="V2095" s="68">
        <v>1.20685743177281</v>
      </c>
      <c r="W2095" s="68">
        <v>1.1466695568999301</v>
      </c>
      <c r="X2095" s="68">
        <v>1.07426614635835</v>
      </c>
      <c r="Y2095" s="68">
        <v>1.0124238715584499</v>
      </c>
      <c r="Z2095" s="68">
        <v>0.974645254064613</v>
      </c>
      <c r="AA2095" s="68">
        <v>0.93125998201559301</v>
      </c>
      <c r="AB2095" s="68">
        <v>0.86987780766171496</v>
      </c>
      <c r="AC2095" s="68">
        <v>0.80754484682110494</v>
      </c>
      <c r="AD2095" s="68">
        <v>0.74633574309051798</v>
      </c>
      <c r="AE2095" s="68">
        <v>0.58888284305619198</v>
      </c>
      <c r="AF2095" s="68">
        <v>0.59671339173843896</v>
      </c>
      <c r="AG2095" s="68">
        <v>0.55356553886552096</v>
      </c>
      <c r="AH2095" s="68" t="s">
        <v>508</v>
      </c>
    </row>
    <row r="2096" spans="1:34" s="68" customFormat="1" ht="14.5" x14ac:dyDescent="0.35">
      <c r="A2096" s="68" t="s">
        <v>832</v>
      </c>
      <c r="B2096" s="68" t="s">
        <v>117</v>
      </c>
      <c r="C2096" s="68" t="s">
        <v>104</v>
      </c>
      <c r="D2096" s="68" t="s">
        <v>115</v>
      </c>
      <c r="E2096" s="68" t="s">
        <v>321</v>
      </c>
      <c r="F2096" s="68" t="s">
        <v>320</v>
      </c>
      <c r="G2096" s="68" t="s">
        <v>14</v>
      </c>
      <c r="H2096" s="68" t="s">
        <v>910</v>
      </c>
      <c r="I2096" s="68" t="s">
        <v>16</v>
      </c>
      <c r="J2096" s="68">
        <v>25</v>
      </c>
      <c r="U2096" s="68">
        <v>1.05611085471507E-8</v>
      </c>
      <c r="V2096" s="68">
        <v>8.8673539401301095E-9</v>
      </c>
      <c r="W2096" s="68">
        <v>4.67269021823287E-8</v>
      </c>
      <c r="X2096" s="68">
        <v>6.1263412987271699E-7</v>
      </c>
      <c r="Y2096" s="68">
        <v>6.1110580574131196E-7</v>
      </c>
      <c r="Z2096" s="68">
        <v>1.24427038337724E-6</v>
      </c>
      <c r="AA2096" s="68">
        <v>1.9138646712240701E-6</v>
      </c>
      <c r="AB2096" s="68">
        <v>2.4240525255634398E-6</v>
      </c>
      <c r="AC2096" s="68">
        <v>2.6345367584905901E-6</v>
      </c>
      <c r="AD2096" s="68">
        <v>4.2957348335635597E-6</v>
      </c>
      <c r="AE2096" s="68">
        <v>3.5661673643443702E-6</v>
      </c>
      <c r="AF2096" s="68">
        <v>6.1694814740058999E-6</v>
      </c>
      <c r="AG2096" s="68">
        <v>8.6635886232272796E-6</v>
      </c>
      <c r="AH2096" s="68" t="s">
        <v>913</v>
      </c>
    </row>
    <row r="2097" spans="1:34" s="68" customFormat="1" ht="14.5" x14ac:dyDescent="0.35">
      <c r="A2097" s="68" t="s">
        <v>832</v>
      </c>
      <c r="B2097" s="68" t="s">
        <v>117</v>
      </c>
      <c r="C2097" s="68" t="s">
        <v>104</v>
      </c>
      <c r="D2097" s="68" t="s">
        <v>115</v>
      </c>
      <c r="E2097" s="68" t="s">
        <v>321</v>
      </c>
      <c r="F2097" s="68" t="s">
        <v>320</v>
      </c>
      <c r="G2097" s="68" t="s">
        <v>14</v>
      </c>
      <c r="H2097" s="68" t="s">
        <v>910</v>
      </c>
      <c r="I2097" s="68" t="s">
        <v>18</v>
      </c>
      <c r="J2097" s="68">
        <v>298</v>
      </c>
      <c r="U2097" s="68">
        <v>1.4551398979915601E-6</v>
      </c>
      <c r="V2097" s="68">
        <v>1.80409181050203E-6</v>
      </c>
      <c r="W2097" s="68">
        <v>1.44374064788239E-5</v>
      </c>
      <c r="X2097" s="68">
        <v>2.3089767217052899E-4</v>
      </c>
      <c r="Y2097" s="68">
        <v>2.9718691507395298E-4</v>
      </c>
      <c r="Z2097" s="68">
        <v>7.3321838281103005E-4</v>
      </c>
      <c r="AA2097" s="68">
        <v>1.33247103243713E-3</v>
      </c>
      <c r="AB2097" s="68">
        <v>1.6350488524572201E-3</v>
      </c>
      <c r="AC2097" s="68">
        <v>1.91285369163725E-3</v>
      </c>
      <c r="AD2097" s="68">
        <v>3.4289705731123201E-3</v>
      </c>
      <c r="AE2097" s="68">
        <v>2.9222395807386699E-3</v>
      </c>
      <c r="AF2097" s="68">
        <v>5.1952611199919596E-3</v>
      </c>
      <c r="AG2097" s="68">
        <v>7.5064817834561296E-3</v>
      </c>
      <c r="AH2097" s="68" t="s">
        <v>913</v>
      </c>
    </row>
    <row r="2098" spans="1:34" s="68" customFormat="1" ht="14.5" x14ac:dyDescent="0.35">
      <c r="A2098" s="68" t="s">
        <v>832</v>
      </c>
      <c r="B2098" s="68" t="s">
        <v>119</v>
      </c>
      <c r="C2098" s="68" t="s">
        <v>104</v>
      </c>
      <c r="D2098" s="68" t="s">
        <v>115</v>
      </c>
      <c r="E2098" s="68" t="s">
        <v>321</v>
      </c>
      <c r="F2098" s="68" t="s">
        <v>120</v>
      </c>
      <c r="G2098" s="68" t="s">
        <v>14</v>
      </c>
      <c r="H2098" s="68" t="s">
        <v>322</v>
      </c>
      <c r="I2098" s="68" t="s">
        <v>16</v>
      </c>
      <c r="J2098" s="68">
        <v>25</v>
      </c>
      <c r="K2098" s="68">
        <v>3.6316933950215101E-5</v>
      </c>
      <c r="L2098" s="68">
        <v>6.3463221253673706E-5</v>
      </c>
      <c r="M2098" s="68">
        <v>8.3427732622188595E-5</v>
      </c>
      <c r="N2098" s="68">
        <v>5.1958138005453805E-4</v>
      </c>
      <c r="O2098" s="68">
        <v>8.0602991624986601E-4</v>
      </c>
      <c r="P2098" s="68">
        <v>9.2654817392759002E-4</v>
      </c>
      <c r="Q2098" s="68">
        <v>1.0165831516091399E-3</v>
      </c>
      <c r="R2098" s="68">
        <v>1.0664436968259999E-3</v>
      </c>
      <c r="S2098" s="68">
        <v>1.1034253819106701E-3</v>
      </c>
      <c r="T2098" s="68">
        <v>1.01828807138478E-3</v>
      </c>
      <c r="U2098" s="68">
        <v>1.47235844290601E-3</v>
      </c>
      <c r="V2098" s="68">
        <v>1.5167212158290399E-3</v>
      </c>
      <c r="W2098" s="68">
        <v>1.3491565207514899E-3</v>
      </c>
      <c r="X2098" s="68">
        <v>1.3503756087133499E-3</v>
      </c>
      <c r="Y2098" s="68">
        <v>1.3941273168603099E-3</v>
      </c>
      <c r="Z2098" s="68">
        <v>1.30515147917675E-3</v>
      </c>
      <c r="AA2098" s="68">
        <v>1.2929488871046601E-3</v>
      </c>
      <c r="AB2098" s="68">
        <v>1.1658185446669399E-3</v>
      </c>
      <c r="AC2098" s="68">
        <v>1.1052054264287299E-3</v>
      </c>
      <c r="AD2098" s="68">
        <v>1.03552285077819E-3</v>
      </c>
      <c r="AE2098" s="68">
        <v>8.5310309264353804E-4</v>
      </c>
      <c r="AF2098" s="68">
        <v>9.0159444052601804E-4</v>
      </c>
      <c r="AG2098" s="68">
        <v>8.9923250668701605E-4</v>
      </c>
      <c r="AH2098" s="68" t="s">
        <v>511</v>
      </c>
    </row>
    <row r="2099" spans="1:34" s="68" customFormat="1" ht="14.5" x14ac:dyDescent="0.35">
      <c r="A2099" s="68" t="s">
        <v>832</v>
      </c>
      <c r="B2099" s="68" t="s">
        <v>119</v>
      </c>
      <c r="C2099" s="68" t="s">
        <v>104</v>
      </c>
      <c r="D2099" s="68" t="s">
        <v>115</v>
      </c>
      <c r="E2099" s="68" t="s">
        <v>321</v>
      </c>
      <c r="F2099" s="68" t="s">
        <v>120</v>
      </c>
      <c r="G2099" s="68" t="s">
        <v>14</v>
      </c>
      <c r="H2099" s="68" t="s">
        <v>322</v>
      </c>
      <c r="I2099" s="68" t="s">
        <v>18</v>
      </c>
      <c r="J2099" s="68">
        <v>298</v>
      </c>
      <c r="K2099" s="68">
        <v>5.7664084256455398E-5</v>
      </c>
      <c r="L2099" s="68">
        <v>1.05459849578916E-4</v>
      </c>
      <c r="M2099" s="68">
        <v>1.4128035946498699E-4</v>
      </c>
      <c r="N2099" s="68">
        <v>8.8707860115176695E-4</v>
      </c>
      <c r="O2099" s="68">
        <v>1.3793965215230799E-3</v>
      </c>
      <c r="P2099" s="68">
        <v>1.6098401950297701E-3</v>
      </c>
      <c r="Q2099" s="68">
        <v>1.7804816154360699E-3</v>
      </c>
      <c r="R2099" s="68">
        <v>1.8762221652427E-3</v>
      </c>
      <c r="S2099" s="68">
        <v>1.9651797067137601E-3</v>
      </c>
      <c r="T2099" s="68">
        <v>1.8241162107356899E-3</v>
      </c>
      <c r="U2099" s="68">
        <v>2.6529840760335498E-3</v>
      </c>
      <c r="V2099" s="68">
        <v>2.74383787275058E-3</v>
      </c>
      <c r="W2099" s="68">
        <v>2.4616871803219199E-3</v>
      </c>
      <c r="X2099" s="68">
        <v>2.4893211246962699E-3</v>
      </c>
      <c r="Y2099" s="68">
        <v>2.6041786691361601E-3</v>
      </c>
      <c r="Z2099" s="68">
        <v>2.4841835596034899E-3</v>
      </c>
      <c r="AA2099" s="68">
        <v>2.5274782401236398E-3</v>
      </c>
      <c r="AB2099" s="68">
        <v>2.2850273639394899E-3</v>
      </c>
      <c r="AC2099" s="68">
        <v>2.1965162657843801E-3</v>
      </c>
      <c r="AD2099" s="68">
        <v>2.0801061761120299E-3</v>
      </c>
      <c r="AE2099" s="68">
        <v>1.68354386127837E-3</v>
      </c>
      <c r="AF2099" s="68">
        <v>1.8407917096494599E-3</v>
      </c>
      <c r="AG2099" s="68">
        <v>1.8583543196413199E-3</v>
      </c>
      <c r="AH2099" s="68" t="s">
        <v>511</v>
      </c>
    </row>
    <row r="2100" spans="1:34" s="68" customFormat="1" ht="14.5" x14ac:dyDescent="0.35">
      <c r="A2100" s="68" t="s">
        <v>832</v>
      </c>
      <c r="B2100" s="68" t="s">
        <v>119</v>
      </c>
      <c r="C2100" s="68" t="s">
        <v>104</v>
      </c>
      <c r="D2100" s="68" t="s">
        <v>115</v>
      </c>
      <c r="E2100" s="68" t="s">
        <v>321</v>
      </c>
      <c r="F2100" s="68" t="s">
        <v>120</v>
      </c>
      <c r="G2100" s="68" t="s">
        <v>14</v>
      </c>
      <c r="H2100" s="68" t="s">
        <v>92</v>
      </c>
      <c r="I2100" s="68" t="s">
        <v>16</v>
      </c>
      <c r="J2100" s="68">
        <v>25</v>
      </c>
      <c r="K2100" s="68">
        <v>9.3190149440569008E-3</v>
      </c>
      <c r="L2100" s="68">
        <v>1.2087756280018101E-2</v>
      </c>
      <c r="M2100" s="68">
        <v>1.35536990249349E-2</v>
      </c>
      <c r="N2100" s="68">
        <v>1.4054430066061999E-2</v>
      </c>
      <c r="O2100" s="68">
        <v>1.42015447251626E-2</v>
      </c>
      <c r="P2100" s="68">
        <v>1.53286829476091E-2</v>
      </c>
      <c r="Q2100" s="68">
        <v>1.6787295897061402E-2</v>
      </c>
      <c r="R2100" s="68">
        <v>1.7578961757377502E-2</v>
      </c>
      <c r="S2100" s="68">
        <v>1.64120035018025E-2</v>
      </c>
      <c r="T2100" s="68">
        <v>1.4888940791071901E-2</v>
      </c>
      <c r="U2100" s="68">
        <v>1.3558100570486301E-2</v>
      </c>
      <c r="V2100" s="68">
        <v>1.2755022769778201E-2</v>
      </c>
      <c r="W2100" s="68">
        <v>1.231294383842E-2</v>
      </c>
      <c r="X2100" s="68">
        <v>1.17473501933506E-2</v>
      </c>
      <c r="Y2100" s="68">
        <v>1.1233607441861301E-2</v>
      </c>
      <c r="Z2100" s="68">
        <v>1.13154712629673E-2</v>
      </c>
      <c r="AA2100" s="68">
        <v>1.13538642953842E-2</v>
      </c>
      <c r="AB2100" s="68">
        <v>1.0311209056790199E-2</v>
      </c>
      <c r="AC2100" s="68">
        <v>9.6199792668544906E-3</v>
      </c>
      <c r="AD2100" s="68">
        <v>9.2271184599497704E-3</v>
      </c>
      <c r="AE2100" s="68">
        <v>7.5759607538044204E-3</v>
      </c>
      <c r="AF2100" s="68">
        <v>8.0344298219845196E-3</v>
      </c>
      <c r="AG2100" s="68">
        <v>7.8004398877413797E-3</v>
      </c>
      <c r="AH2100" s="68" t="s">
        <v>510</v>
      </c>
    </row>
    <row r="2101" spans="1:34" s="68" customFormat="1" ht="14.5" x14ac:dyDescent="0.35">
      <c r="A2101" s="68" t="s">
        <v>832</v>
      </c>
      <c r="B2101" s="68" t="s">
        <v>119</v>
      </c>
      <c r="C2101" s="68" t="s">
        <v>104</v>
      </c>
      <c r="D2101" s="68" t="s">
        <v>115</v>
      </c>
      <c r="E2101" s="68" t="s">
        <v>321</v>
      </c>
      <c r="F2101" s="68" t="s">
        <v>120</v>
      </c>
      <c r="G2101" s="68" t="s">
        <v>14</v>
      </c>
      <c r="H2101" s="68" t="s">
        <v>92</v>
      </c>
      <c r="I2101" s="68" t="s">
        <v>17</v>
      </c>
      <c r="J2101" s="68">
        <v>1</v>
      </c>
      <c r="K2101" s="68">
        <v>0.16534262734734301</v>
      </c>
      <c r="L2101" s="68">
        <v>0.22069438544598199</v>
      </c>
      <c r="M2101" s="68">
        <v>0.25132584665900498</v>
      </c>
      <c r="N2101" s="68">
        <v>0.26598902469626301</v>
      </c>
      <c r="O2101" s="68">
        <v>0.26780579191216702</v>
      </c>
      <c r="P2101" s="68">
        <v>0.291694074847968</v>
      </c>
      <c r="Q2101" s="68">
        <v>0.32492709226841798</v>
      </c>
      <c r="R2101" s="68">
        <v>0.34403118278999101</v>
      </c>
      <c r="S2101" s="68">
        <v>0.34366878229391101</v>
      </c>
      <c r="T2101" s="68">
        <v>0.33013067073577901</v>
      </c>
      <c r="U2101" s="68">
        <v>0.30644930798540498</v>
      </c>
      <c r="V2101" s="68">
        <v>0.29607427180134599</v>
      </c>
      <c r="W2101" s="68">
        <v>0.292938983262714</v>
      </c>
      <c r="X2101" s="68">
        <v>0.29089934477495499</v>
      </c>
      <c r="Y2101" s="68">
        <v>0.29014671514205098</v>
      </c>
      <c r="Z2101" s="68">
        <v>0.30583473742782102</v>
      </c>
      <c r="AA2101" s="68">
        <v>0.322803142443844</v>
      </c>
      <c r="AB2101" s="68">
        <v>0.30026662875040999</v>
      </c>
      <c r="AC2101" s="68">
        <v>0.289511971239656</v>
      </c>
      <c r="AD2101" s="68">
        <v>0.285036109830964</v>
      </c>
      <c r="AE2101" s="68">
        <v>0.23298492347507599</v>
      </c>
      <c r="AF2101" s="68">
        <v>0.25735632652732998</v>
      </c>
      <c r="AG2101" s="68">
        <v>0.25690397885796501</v>
      </c>
      <c r="AH2101" s="68" t="s">
        <v>510</v>
      </c>
    </row>
    <row r="2102" spans="1:34" s="68" customFormat="1" ht="14.5" x14ac:dyDescent="0.35">
      <c r="A2102" s="68" t="s">
        <v>832</v>
      </c>
      <c r="B2102" s="68" t="s">
        <v>119</v>
      </c>
      <c r="C2102" s="68" t="s">
        <v>104</v>
      </c>
      <c r="D2102" s="68" t="s">
        <v>115</v>
      </c>
      <c r="E2102" s="68" t="s">
        <v>321</v>
      </c>
      <c r="F2102" s="68" t="s">
        <v>120</v>
      </c>
      <c r="G2102" s="68" t="s">
        <v>14</v>
      </c>
      <c r="H2102" s="68" t="s">
        <v>92</v>
      </c>
      <c r="I2102" s="68" t="s">
        <v>18</v>
      </c>
      <c r="J2102" s="68">
        <v>298</v>
      </c>
      <c r="K2102" s="68">
        <v>1.47967464339892E-2</v>
      </c>
      <c r="L2102" s="68">
        <v>2.0086798839627301E-2</v>
      </c>
      <c r="M2102" s="68">
        <v>2.2952457296121699E-2</v>
      </c>
      <c r="N2102" s="68">
        <v>2.3995055715197E-2</v>
      </c>
      <c r="O2102" s="68">
        <v>2.4303764660852899E-2</v>
      </c>
      <c r="P2102" s="68">
        <v>2.6632970244089001E-2</v>
      </c>
      <c r="Q2102" s="68">
        <v>2.9401895624860001E-2</v>
      </c>
      <c r="R2102" s="68">
        <v>3.09271251631081E-2</v>
      </c>
      <c r="S2102" s="68">
        <v>2.92294673994263E-2</v>
      </c>
      <c r="T2102" s="68">
        <v>2.66713899739041E-2</v>
      </c>
      <c r="U2102" s="68">
        <v>2.4429801783707201E-2</v>
      </c>
      <c r="V2102" s="68">
        <v>2.3074586270874799E-2</v>
      </c>
      <c r="W2102" s="68">
        <v>2.2466345107370601E-2</v>
      </c>
      <c r="X2102" s="68">
        <v>2.1655402250174899E-2</v>
      </c>
      <c r="Y2102" s="68">
        <v>2.09839664740431E-2</v>
      </c>
      <c r="Z2102" s="68">
        <v>2.15375058980584E-2</v>
      </c>
      <c r="AA2102" s="68">
        <v>2.2194724968719801E-2</v>
      </c>
      <c r="AB2102" s="68">
        <v>2.0210173322296399E-2</v>
      </c>
      <c r="AC2102" s="68">
        <v>1.9119016637869399E-2</v>
      </c>
      <c r="AD2102" s="68">
        <v>1.8534971084254701E-2</v>
      </c>
      <c r="AE2102" s="68">
        <v>1.4950669304023599E-2</v>
      </c>
      <c r="AF2102" s="68">
        <v>1.6403951869357902E-2</v>
      </c>
      <c r="AG2102" s="68">
        <v>1.6120392726785698E-2</v>
      </c>
      <c r="AH2102" s="68" t="s">
        <v>510</v>
      </c>
    </row>
    <row r="2103" spans="1:34" s="68" customFormat="1" ht="14.5" x14ac:dyDescent="0.35">
      <c r="A2103" s="68" t="s">
        <v>832</v>
      </c>
      <c r="B2103" s="68" t="s">
        <v>116</v>
      </c>
      <c r="C2103" s="68" t="s">
        <v>104</v>
      </c>
      <c r="D2103" s="68" t="s">
        <v>115</v>
      </c>
      <c r="E2103" s="68" t="s">
        <v>321</v>
      </c>
      <c r="F2103" s="68" t="s">
        <v>319</v>
      </c>
      <c r="G2103" s="68" t="s">
        <v>14</v>
      </c>
      <c r="H2103" s="68" t="s">
        <v>908</v>
      </c>
      <c r="I2103" s="68" t="s">
        <v>16</v>
      </c>
      <c r="J2103" s="68">
        <v>25</v>
      </c>
      <c r="K2103" s="68">
        <v>2.13739153505016E-7</v>
      </c>
      <c r="L2103" s="68">
        <v>2.2194467588100101E-7</v>
      </c>
      <c r="M2103" s="68">
        <v>3.1084522217884898E-7</v>
      </c>
      <c r="N2103" s="68">
        <v>5.9811290719509502E-8</v>
      </c>
      <c r="O2103" s="68">
        <v>7.7561425286660204E-8</v>
      </c>
      <c r="P2103" s="68">
        <v>1.1093154949084399E-7</v>
      </c>
      <c r="Q2103" s="68">
        <v>7.0736304576786796E-7</v>
      </c>
      <c r="R2103" s="68">
        <v>5.5461243277117304E-7</v>
      </c>
      <c r="S2103" s="68">
        <v>3.3398149325614101E-7</v>
      </c>
      <c r="T2103" s="68">
        <v>2.02362645427786E-7</v>
      </c>
      <c r="U2103" s="68">
        <v>1.4199031298060399E-7</v>
      </c>
      <c r="V2103" s="68">
        <v>2.91150023855992E-7</v>
      </c>
      <c r="W2103" s="68">
        <v>4.3413303018049702E-7</v>
      </c>
      <c r="X2103" s="68">
        <v>1.17986224487464E-6</v>
      </c>
      <c r="Y2103" s="68">
        <v>1.2286144348437799E-6</v>
      </c>
      <c r="Z2103" s="68">
        <v>2.1712898805362502E-6</v>
      </c>
      <c r="AA2103" s="68">
        <v>2.54328356895405E-6</v>
      </c>
      <c r="AB2103" s="68">
        <v>1.97630270862573E-6</v>
      </c>
      <c r="AC2103" s="68">
        <v>1.7699205396446999E-6</v>
      </c>
      <c r="AD2103" s="68">
        <v>1.77500014160298E-6</v>
      </c>
      <c r="AE2103" s="68">
        <v>1.8177353086450401E-6</v>
      </c>
      <c r="AF2103" s="68">
        <v>1.9759081206623698E-6</v>
      </c>
      <c r="AG2103" s="68">
        <v>1.6912826682361299E-6</v>
      </c>
      <c r="AH2103" s="68" t="s">
        <v>909</v>
      </c>
    </row>
    <row r="2104" spans="1:34" s="68" customFormat="1" ht="14.5" x14ac:dyDescent="0.35">
      <c r="A2104" s="68" t="s">
        <v>832</v>
      </c>
      <c r="B2104" s="68" t="s">
        <v>116</v>
      </c>
      <c r="C2104" s="68" t="s">
        <v>104</v>
      </c>
      <c r="D2104" s="68" t="s">
        <v>115</v>
      </c>
      <c r="E2104" s="68" t="s">
        <v>321</v>
      </c>
      <c r="F2104" s="68" t="s">
        <v>319</v>
      </c>
      <c r="G2104" s="68" t="s">
        <v>14</v>
      </c>
      <c r="H2104" s="68" t="s">
        <v>908</v>
      </c>
      <c r="I2104" s="68" t="s">
        <v>18</v>
      </c>
      <c r="J2104" s="68">
        <v>298</v>
      </c>
      <c r="K2104" s="68">
        <v>8.5507485209241603E-6</v>
      </c>
      <c r="L2104" s="68">
        <v>9.1084338064941395E-6</v>
      </c>
      <c r="M2104" s="68">
        <v>1.3367010895984601E-5</v>
      </c>
      <c r="N2104" s="68">
        <v>2.7177584628608302E-6</v>
      </c>
      <c r="O2104" s="68">
        <v>3.6721022267836099E-6</v>
      </c>
      <c r="P2104" s="68">
        <v>5.48223832858862E-6</v>
      </c>
      <c r="Q2104" s="68">
        <v>3.6677211497659699E-5</v>
      </c>
      <c r="R2104" s="68">
        <v>3.0278619652710301E-5</v>
      </c>
      <c r="S2104" s="68">
        <v>1.9178096583675999E-5</v>
      </c>
      <c r="T2104" s="68">
        <v>1.35695246674859E-5</v>
      </c>
      <c r="U2104" s="68">
        <v>1.14589099674086E-5</v>
      </c>
      <c r="V2104" s="68">
        <v>3.0666209574195103E-5</v>
      </c>
      <c r="W2104" s="68">
        <v>5.78091213488477E-5</v>
      </c>
      <c r="X2104" s="68">
        <v>1.9801894121488999E-4</v>
      </c>
      <c r="Y2104" s="68">
        <v>2.6371026759120999E-4</v>
      </c>
      <c r="Z2104" s="68">
        <v>5.7068123104713202E-4</v>
      </c>
      <c r="AA2104" s="68">
        <v>6.9365205928642603E-4</v>
      </c>
      <c r="AB2104" s="68">
        <v>3.9640951492590901E-4</v>
      </c>
      <c r="AC2104" s="68">
        <v>3.5681582815951001E-4</v>
      </c>
      <c r="AD2104" s="68">
        <v>4.1397209514137901E-4</v>
      </c>
      <c r="AE2104" s="68">
        <v>4.3751010873651199E-4</v>
      </c>
      <c r="AF2104" s="68">
        <v>4.9337947939914002E-4</v>
      </c>
      <c r="AG2104" s="68">
        <v>4.3784777580046201E-4</v>
      </c>
      <c r="AH2104" s="68" t="s">
        <v>909</v>
      </c>
    </row>
    <row r="2105" spans="1:34" s="68" customFormat="1" ht="14.5" x14ac:dyDescent="0.35">
      <c r="A2105" s="68" t="s">
        <v>832</v>
      </c>
      <c r="B2105" s="68" t="s">
        <v>116</v>
      </c>
      <c r="C2105" s="68" t="s">
        <v>104</v>
      </c>
      <c r="D2105" s="68" t="s">
        <v>115</v>
      </c>
      <c r="E2105" s="68" t="s">
        <v>321</v>
      </c>
      <c r="F2105" s="68" t="s">
        <v>319</v>
      </c>
      <c r="G2105" s="68" t="s">
        <v>14</v>
      </c>
      <c r="H2105" s="68" t="s">
        <v>21</v>
      </c>
      <c r="I2105" s="68" t="s">
        <v>16</v>
      </c>
      <c r="J2105" s="68">
        <v>25</v>
      </c>
      <c r="K2105" s="68">
        <v>3.8970748172889499E-4</v>
      </c>
      <c r="L2105" s="68">
        <v>3.2883964681347798E-4</v>
      </c>
      <c r="M2105" s="68">
        <v>2.9606985285602201E-4</v>
      </c>
      <c r="N2105" s="68">
        <v>2.5461800044619399E-4</v>
      </c>
      <c r="O2105" s="68">
        <v>2.2338104146636499E-4</v>
      </c>
      <c r="P2105" s="68">
        <v>1.84316878379082E-4</v>
      </c>
      <c r="Q2105" s="68">
        <v>1.56528863375467E-4</v>
      </c>
      <c r="R2105" s="68">
        <v>1.34974167577802E-4</v>
      </c>
      <c r="S2105" s="68">
        <v>1.13846080031724E-4</v>
      </c>
      <c r="T2105" s="68">
        <v>1.0252775315504501E-4</v>
      </c>
      <c r="U2105" s="68">
        <v>9.5654725920624504E-5</v>
      </c>
      <c r="V2105" s="68">
        <v>8.6492241821965201E-5</v>
      </c>
      <c r="W2105" s="68">
        <v>7.9153222696651002E-5</v>
      </c>
      <c r="X2105" s="68">
        <v>7.0720483766605497E-5</v>
      </c>
      <c r="Y2105" s="68">
        <v>6.5323128356585802E-5</v>
      </c>
      <c r="Z2105" s="68">
        <v>6.1139380815970594E-5</v>
      </c>
      <c r="AA2105" s="68">
        <v>5.5064477187449399E-5</v>
      </c>
      <c r="AB2105" s="68">
        <v>4.0535799392945601E-5</v>
      </c>
      <c r="AC2105" s="68">
        <v>3.4229670031016598E-5</v>
      </c>
      <c r="AD2105" s="68">
        <v>2.7465177709178999E-5</v>
      </c>
      <c r="AE2105" s="68">
        <v>2.09133270114244E-5</v>
      </c>
      <c r="AF2105" s="68">
        <v>1.9957475719364999E-5</v>
      </c>
      <c r="AG2105" s="68">
        <v>1.4622239646295601E-5</v>
      </c>
      <c r="AH2105" s="68" t="s">
        <v>504</v>
      </c>
    </row>
    <row r="2106" spans="1:34" s="68" customFormat="1" ht="14.5" x14ac:dyDescent="0.35">
      <c r="A2106" s="68" t="s">
        <v>832</v>
      </c>
      <c r="B2106" s="68" t="s">
        <v>116</v>
      </c>
      <c r="C2106" s="68" t="s">
        <v>104</v>
      </c>
      <c r="D2106" s="68" t="s">
        <v>115</v>
      </c>
      <c r="E2106" s="68" t="s">
        <v>321</v>
      </c>
      <c r="F2106" s="68" t="s">
        <v>319</v>
      </c>
      <c r="G2106" s="68" t="s">
        <v>14</v>
      </c>
      <c r="H2106" s="68" t="s">
        <v>21</v>
      </c>
      <c r="I2106" s="68" t="s">
        <v>17</v>
      </c>
      <c r="J2106" s="68">
        <v>1</v>
      </c>
      <c r="K2106" s="68">
        <v>0.33445496887964299</v>
      </c>
      <c r="L2106" s="68">
        <v>0.28950895933654203</v>
      </c>
      <c r="M2106" s="68">
        <v>0.27312606859528699</v>
      </c>
      <c r="N2106" s="68">
        <v>0.248196495776041</v>
      </c>
      <c r="O2106" s="68">
        <v>0.22687892367108201</v>
      </c>
      <c r="P2106" s="68">
        <v>0.19541000639119099</v>
      </c>
      <c r="Q2106" s="68">
        <v>0.174111410477785</v>
      </c>
      <c r="R2106" s="68">
        <v>0.15807965863356199</v>
      </c>
      <c r="S2106" s="68">
        <v>0.14024262783010599</v>
      </c>
      <c r="T2106" s="68">
        <v>0.14748728696362101</v>
      </c>
      <c r="U2106" s="68">
        <v>0.16560364151540999</v>
      </c>
      <c r="V2106" s="68">
        <v>0.19543362302387099</v>
      </c>
      <c r="W2106" s="68">
        <v>0.226110640747508</v>
      </c>
      <c r="X2106" s="68">
        <v>0.25462306142114999</v>
      </c>
      <c r="Y2106" s="68">
        <v>0.30078115481023898</v>
      </c>
      <c r="Z2106" s="68">
        <v>0.344727299523717</v>
      </c>
      <c r="AA2106" s="68">
        <v>0.32217903370393403</v>
      </c>
      <c r="AB2106" s="68">
        <v>0.174424789038477</v>
      </c>
      <c r="AC2106" s="68">
        <v>0.148037558753535</v>
      </c>
      <c r="AD2106" s="68">
        <v>0.13741493879485001</v>
      </c>
      <c r="AE2106" s="68">
        <v>0.10798400652516101</v>
      </c>
      <c r="AF2106" s="68">
        <v>0.10690519397856001</v>
      </c>
      <c r="AG2106" s="68">
        <v>8.1208166820661995E-2</v>
      </c>
      <c r="AH2106" s="68" t="s">
        <v>504</v>
      </c>
    </row>
    <row r="2107" spans="1:34" s="68" customFormat="1" ht="14.5" x14ac:dyDescent="0.35">
      <c r="A2107" s="68" t="s">
        <v>832</v>
      </c>
      <c r="B2107" s="68" t="s">
        <v>116</v>
      </c>
      <c r="C2107" s="68" t="s">
        <v>104</v>
      </c>
      <c r="D2107" s="68" t="s">
        <v>115</v>
      </c>
      <c r="E2107" s="68" t="s">
        <v>321</v>
      </c>
      <c r="F2107" s="68" t="s">
        <v>319</v>
      </c>
      <c r="G2107" s="68" t="s">
        <v>14</v>
      </c>
      <c r="H2107" s="68" t="s">
        <v>21</v>
      </c>
      <c r="I2107" s="68" t="s">
        <v>18</v>
      </c>
      <c r="J2107" s="68">
        <v>298</v>
      </c>
      <c r="K2107" s="68">
        <v>1.55904550866869E-2</v>
      </c>
      <c r="L2107" s="68">
        <v>1.34953187953804E-2</v>
      </c>
      <c r="M2107" s="68">
        <v>1.2731638341933299E-2</v>
      </c>
      <c r="N2107" s="68">
        <v>1.1569558476082599E-2</v>
      </c>
      <c r="O2107" s="68">
        <v>1.0575850260077201E-2</v>
      </c>
      <c r="P2107" s="68">
        <v>9.1089420448328996E-3</v>
      </c>
      <c r="Q2107" s="68">
        <v>8.1161183947320494E-3</v>
      </c>
      <c r="R2107" s="68">
        <v>7.3688061095370698E-3</v>
      </c>
      <c r="S2107" s="68">
        <v>6.5373416270308902E-3</v>
      </c>
      <c r="T2107" s="68">
        <v>6.8750478755515102E-3</v>
      </c>
      <c r="U2107" s="68">
        <v>7.7195328982147303E-3</v>
      </c>
      <c r="V2107" s="68">
        <v>9.1100429226351701E-3</v>
      </c>
      <c r="W2107" s="68">
        <v>1.05400371266859E-2</v>
      </c>
      <c r="X2107" s="68">
        <v>1.1869178269329201E-2</v>
      </c>
      <c r="Y2107" s="68">
        <v>1.4020981009392501E-2</v>
      </c>
      <c r="Z2107" s="68">
        <v>1.6069294764502001E-2</v>
      </c>
      <c r="AA2107" s="68">
        <v>1.50182183618294E-2</v>
      </c>
      <c r="AB2107" s="68">
        <v>8.1307263833409991E-3</v>
      </c>
      <c r="AC2107" s="68">
        <v>6.9006985263845603E-3</v>
      </c>
      <c r="AD2107" s="68">
        <v>6.4055302831870402E-3</v>
      </c>
      <c r="AE2107" s="68">
        <v>5.0336217442081103E-3</v>
      </c>
      <c r="AF2107" s="68">
        <v>4.9833334240462898E-3</v>
      </c>
      <c r="AG2107" s="68">
        <v>3.7854790488859799E-3</v>
      </c>
      <c r="AH2107" s="68" t="s">
        <v>504</v>
      </c>
    </row>
    <row r="2108" spans="1:34" s="68" customFormat="1" ht="14.5" x14ac:dyDescent="0.35">
      <c r="A2108" s="68" t="s">
        <v>832</v>
      </c>
      <c r="B2108" s="68" t="s">
        <v>116</v>
      </c>
      <c r="C2108" s="68" t="s">
        <v>104</v>
      </c>
      <c r="D2108" s="68" t="s">
        <v>115</v>
      </c>
      <c r="E2108" s="68" t="s">
        <v>321</v>
      </c>
      <c r="F2108" s="68" t="s">
        <v>319</v>
      </c>
      <c r="G2108" s="68" t="s">
        <v>14</v>
      </c>
      <c r="H2108" s="68" t="s">
        <v>322</v>
      </c>
      <c r="I2108" s="68" t="s">
        <v>16</v>
      </c>
      <c r="J2108" s="68">
        <v>25</v>
      </c>
      <c r="K2108" s="68">
        <v>1.3681554419439799E-3</v>
      </c>
      <c r="L2108" s="68">
        <v>1.71624363656639E-3</v>
      </c>
      <c r="M2108" s="68">
        <v>1.91900712919793E-3</v>
      </c>
      <c r="N2108" s="68">
        <v>1.0405105406143001E-2</v>
      </c>
      <c r="O2108" s="68">
        <v>1.4805089727488801E-2</v>
      </c>
      <c r="P2108" s="68">
        <v>1.4129209379099599E-2</v>
      </c>
      <c r="Q2108" s="68">
        <v>1.30331270578739E-2</v>
      </c>
      <c r="R2108" s="68">
        <v>1.19080617745848E-2</v>
      </c>
      <c r="S2108" s="68">
        <v>1.1811069959140399E-2</v>
      </c>
      <c r="T2108" s="68">
        <v>1.12926358678505E-2</v>
      </c>
      <c r="U2108" s="68">
        <v>1.6255194144368299E-2</v>
      </c>
      <c r="V2108" s="68">
        <v>1.6285731049393098E-2</v>
      </c>
      <c r="W2108" s="68">
        <v>1.4026491994779599E-2</v>
      </c>
      <c r="X2108" s="68">
        <v>1.361854456669E-2</v>
      </c>
      <c r="Y2108" s="68">
        <v>1.3370502823602399E-2</v>
      </c>
      <c r="Z2108" s="68">
        <v>1.15867808539716E-2</v>
      </c>
      <c r="AA2108" s="68">
        <v>1.0586246879446801E-2</v>
      </c>
      <c r="AB2108" s="68">
        <v>9.2756607470669793E-3</v>
      </c>
      <c r="AC2108" s="68">
        <v>8.5211101292239893E-3</v>
      </c>
      <c r="AD2108" s="68">
        <v>7.5589760230656503E-3</v>
      </c>
      <c r="AE2108" s="68">
        <v>6.18882431444374E-3</v>
      </c>
      <c r="AF2108" s="68">
        <v>5.8226765368363503E-3</v>
      </c>
      <c r="AG2108" s="68">
        <v>5.4778538953016301E-3</v>
      </c>
      <c r="AH2108" s="68" t="s">
        <v>506</v>
      </c>
    </row>
    <row r="2109" spans="1:34" s="68" customFormat="1" ht="14.5" x14ac:dyDescent="0.35">
      <c r="A2109" s="68" t="s">
        <v>832</v>
      </c>
      <c r="B2109" s="68" t="s">
        <v>116</v>
      </c>
      <c r="C2109" s="68" t="s">
        <v>104</v>
      </c>
      <c r="D2109" s="68" t="s">
        <v>115</v>
      </c>
      <c r="E2109" s="68" t="s">
        <v>321</v>
      </c>
      <c r="F2109" s="68" t="s">
        <v>319</v>
      </c>
      <c r="G2109" s="68" t="s">
        <v>14</v>
      </c>
      <c r="H2109" s="68" t="s">
        <v>322</v>
      </c>
      <c r="I2109" s="68" t="s">
        <v>18</v>
      </c>
      <c r="J2109" s="68">
        <v>298</v>
      </c>
      <c r="K2109" s="68">
        <v>1.0745517600056299E-2</v>
      </c>
      <c r="L2109" s="68">
        <v>1.34109138616667E-2</v>
      </c>
      <c r="M2109" s="68">
        <v>1.5179173465713401E-2</v>
      </c>
      <c r="N2109" s="68">
        <v>8.1433344726179899E-2</v>
      </c>
      <c r="O2109" s="68">
        <v>0.112434477485571</v>
      </c>
      <c r="P2109" s="68">
        <v>0.106956127057385</v>
      </c>
      <c r="Q2109" s="68">
        <v>9.7116780097790303E-2</v>
      </c>
      <c r="R2109" s="68">
        <v>8.79421672880287E-2</v>
      </c>
      <c r="S2109" s="68">
        <v>8.6275854126868196E-2</v>
      </c>
      <c r="T2109" s="68">
        <v>8.2420308518980606E-2</v>
      </c>
      <c r="U2109" s="68">
        <v>0.120318049666093</v>
      </c>
      <c r="V2109" s="68">
        <v>0.120925595874879</v>
      </c>
      <c r="W2109" s="68">
        <v>0.104865974512792</v>
      </c>
      <c r="X2109" s="68">
        <v>0.102173116534106</v>
      </c>
      <c r="Y2109" s="68">
        <v>0.101802152616895</v>
      </c>
      <c r="Z2109" s="68">
        <v>9.0156953192634795E-2</v>
      </c>
      <c r="AA2109" s="68">
        <v>8.5511456202938999E-2</v>
      </c>
      <c r="AB2109" s="68">
        <v>7.5401529319509303E-2</v>
      </c>
      <c r="AC2109" s="68">
        <v>7.0401341090270797E-2</v>
      </c>
      <c r="AD2109" s="68">
        <v>6.3671914497863205E-2</v>
      </c>
      <c r="AE2109" s="68">
        <v>5.0741752787722701E-2</v>
      </c>
      <c r="AF2109" s="68">
        <v>5.1091954280730399E-2</v>
      </c>
      <c r="AG2109" s="68">
        <v>4.9114744004707202E-2</v>
      </c>
      <c r="AH2109" s="68" t="s">
        <v>506</v>
      </c>
    </row>
    <row r="2110" spans="1:34" s="68" customFormat="1" ht="14.5" x14ac:dyDescent="0.35">
      <c r="A2110" s="68" t="s">
        <v>832</v>
      </c>
      <c r="B2110" s="68" t="s">
        <v>116</v>
      </c>
      <c r="C2110" s="68" t="s">
        <v>104</v>
      </c>
      <c r="D2110" s="68" t="s">
        <v>115</v>
      </c>
      <c r="E2110" s="68" t="s">
        <v>321</v>
      </c>
      <c r="F2110" s="68" t="s">
        <v>319</v>
      </c>
      <c r="G2110" s="68" t="s">
        <v>14</v>
      </c>
      <c r="H2110" s="68" t="s">
        <v>92</v>
      </c>
      <c r="I2110" s="68" t="s">
        <v>16</v>
      </c>
      <c r="J2110" s="68">
        <v>25</v>
      </c>
      <c r="K2110" s="68">
        <v>0.35107206535515401</v>
      </c>
      <c r="L2110" s="68">
        <v>0.32689066810874501</v>
      </c>
      <c r="M2110" s="68">
        <v>0.31176257868160601</v>
      </c>
      <c r="N2110" s="68">
        <v>0.28145316955986699</v>
      </c>
      <c r="O2110" s="68">
        <v>0.26085277938964202</v>
      </c>
      <c r="P2110" s="68">
        <v>0.233751656920894</v>
      </c>
      <c r="Q2110" s="68">
        <v>0.21522190293849</v>
      </c>
      <c r="R2110" s="68">
        <v>0.19628918353865099</v>
      </c>
      <c r="S2110" s="68">
        <v>0.175674154960792</v>
      </c>
      <c r="T2110" s="68">
        <v>0.16511573840093399</v>
      </c>
      <c r="U2110" s="68">
        <v>0.149684717104036</v>
      </c>
      <c r="V2110" s="68">
        <v>0.13695652713867301</v>
      </c>
      <c r="W2110" s="68">
        <v>0.12801139491626201</v>
      </c>
      <c r="X2110" s="68">
        <v>0.11847208370498601</v>
      </c>
      <c r="Y2110" s="68">
        <v>0.107736917714881</v>
      </c>
      <c r="Z2110" s="68">
        <v>0.10045568493406901</v>
      </c>
      <c r="AA2110" s="68">
        <v>9.2961764896854301E-2</v>
      </c>
      <c r="AB2110" s="68">
        <v>8.2039591444476895E-2</v>
      </c>
      <c r="AC2110" s="68">
        <v>7.4169833782484401E-2</v>
      </c>
      <c r="AD2110" s="68">
        <v>6.7354928139279097E-2</v>
      </c>
      <c r="AE2110" s="68">
        <v>5.4959700091026902E-2</v>
      </c>
      <c r="AF2110" s="68">
        <v>5.1887948625807201E-2</v>
      </c>
      <c r="AG2110" s="68">
        <v>4.7517933022190699E-2</v>
      </c>
      <c r="AH2110" s="68" t="s">
        <v>505</v>
      </c>
    </row>
    <row r="2111" spans="1:34" s="68" customFormat="1" ht="14.5" x14ac:dyDescent="0.35">
      <c r="A2111" s="68" t="s">
        <v>832</v>
      </c>
      <c r="B2111" s="68" t="s">
        <v>116</v>
      </c>
      <c r="C2111" s="68" t="s">
        <v>104</v>
      </c>
      <c r="D2111" s="68" t="s">
        <v>115</v>
      </c>
      <c r="E2111" s="68" t="s">
        <v>321</v>
      </c>
      <c r="F2111" s="68" t="s">
        <v>319</v>
      </c>
      <c r="G2111" s="68" t="s">
        <v>14</v>
      </c>
      <c r="H2111" s="68" t="s">
        <v>92</v>
      </c>
      <c r="I2111" s="68" t="s">
        <v>17</v>
      </c>
      <c r="J2111" s="68">
        <v>1</v>
      </c>
      <c r="K2111" s="68">
        <v>65.779339731824606</v>
      </c>
      <c r="L2111" s="68">
        <v>64.187773510102403</v>
      </c>
      <c r="M2111" s="68">
        <v>65.786026259029597</v>
      </c>
      <c r="N2111" s="68">
        <v>62.520423613837004</v>
      </c>
      <c r="O2111" s="68">
        <v>60.596123545262799</v>
      </c>
      <c r="P2111" s="68">
        <v>59.075611286146497</v>
      </c>
      <c r="Q2111" s="68">
        <v>58.609488851314403</v>
      </c>
      <c r="R2111" s="68">
        <v>58.185080155324599</v>
      </c>
      <c r="S2111" s="68">
        <v>54.787998427530397</v>
      </c>
      <c r="T2111" s="68">
        <v>54.903668362953702</v>
      </c>
      <c r="U2111" s="68">
        <v>53.262781870936003</v>
      </c>
      <c r="V2111" s="68">
        <v>52.058329522462401</v>
      </c>
      <c r="W2111" s="68">
        <v>51.999612976436097</v>
      </c>
      <c r="X2111" s="68">
        <v>52.377067767783103</v>
      </c>
      <c r="Y2111" s="68">
        <v>52.604725061183203</v>
      </c>
      <c r="Z2111" s="68">
        <v>55.110940192076001</v>
      </c>
      <c r="AA2111" s="68">
        <v>57.993187491318302</v>
      </c>
      <c r="AB2111" s="68">
        <v>55.688147707292899</v>
      </c>
      <c r="AC2111" s="68">
        <v>54.647560115675802</v>
      </c>
      <c r="AD2111" s="68">
        <v>53.674621565789103</v>
      </c>
      <c r="AE2111" s="68">
        <v>43.128528034662601</v>
      </c>
      <c r="AF2111" s="68">
        <v>47.388057334252899</v>
      </c>
      <c r="AG2111" s="68">
        <v>46.277440150523098</v>
      </c>
      <c r="AH2111" s="68" t="s">
        <v>505</v>
      </c>
    </row>
    <row r="2112" spans="1:34" s="68" customFormat="1" ht="14.5" x14ac:dyDescent="0.35">
      <c r="A2112" s="68" t="s">
        <v>832</v>
      </c>
      <c r="B2112" s="68" t="s">
        <v>116</v>
      </c>
      <c r="C2112" s="68" t="s">
        <v>104</v>
      </c>
      <c r="D2112" s="68" t="s">
        <v>115</v>
      </c>
      <c r="E2112" s="68" t="s">
        <v>321</v>
      </c>
      <c r="F2112" s="68" t="s">
        <v>319</v>
      </c>
      <c r="G2112" s="68" t="s">
        <v>14</v>
      </c>
      <c r="H2112" s="68" t="s">
        <v>92</v>
      </c>
      <c r="I2112" s="68" t="s">
        <v>18</v>
      </c>
      <c r="J2112" s="68">
        <v>298</v>
      </c>
      <c r="K2112" s="68">
        <v>2.7573263545271698</v>
      </c>
      <c r="L2112" s="68">
        <v>2.5543591240692001</v>
      </c>
      <c r="M2112" s="68">
        <v>2.4660139037128701</v>
      </c>
      <c r="N2112" s="68">
        <v>2.2027333781273701</v>
      </c>
      <c r="O2112" s="68">
        <v>1.98099751444788</v>
      </c>
      <c r="P2112" s="68">
        <v>1.76946715465113</v>
      </c>
      <c r="Q2112" s="68">
        <v>1.60373317371119</v>
      </c>
      <c r="R2112" s="68">
        <v>1.4496142648864001</v>
      </c>
      <c r="S2112" s="68">
        <v>1.28324002987798</v>
      </c>
      <c r="T2112" s="68">
        <v>1.2051119206887799</v>
      </c>
      <c r="U2112" s="68">
        <v>1.10793959560416</v>
      </c>
      <c r="V2112" s="68">
        <v>1.0169362126249399</v>
      </c>
      <c r="W2112" s="68">
        <v>0.95704896717096599</v>
      </c>
      <c r="X2112" s="68">
        <v>0.88883668553209705</v>
      </c>
      <c r="Y2112" s="68">
        <v>0.82030199494989198</v>
      </c>
      <c r="Z2112" s="68">
        <v>0.78164751700042701</v>
      </c>
      <c r="AA2112" s="68">
        <v>0.75090785035051899</v>
      </c>
      <c r="AB2112" s="68">
        <v>0.66689703605398798</v>
      </c>
      <c r="AC2112" s="68">
        <v>0.61279055047313502</v>
      </c>
      <c r="AD2112" s="68">
        <v>0.56735425703263298</v>
      </c>
      <c r="AE2112" s="68">
        <v>0.45061087108221198</v>
      </c>
      <c r="AF2112" s="68">
        <v>0.45529863837345103</v>
      </c>
      <c r="AG2112" s="68">
        <v>0.42604844171171702</v>
      </c>
      <c r="AH2112" s="68" t="s">
        <v>505</v>
      </c>
    </row>
    <row r="2113" spans="1:34" s="68" customFormat="1" ht="14.5" x14ac:dyDescent="0.35">
      <c r="A2113" s="68" t="s">
        <v>832</v>
      </c>
      <c r="B2113" s="68" t="s">
        <v>116</v>
      </c>
      <c r="C2113" s="68" t="s">
        <v>104</v>
      </c>
      <c r="D2113" s="68" t="s">
        <v>115</v>
      </c>
      <c r="E2113" s="68" t="s">
        <v>321</v>
      </c>
      <c r="F2113" s="68" t="s">
        <v>319</v>
      </c>
      <c r="G2113" s="68" t="s">
        <v>14</v>
      </c>
      <c r="H2113" s="68" t="s">
        <v>910</v>
      </c>
      <c r="I2113" s="68" t="s">
        <v>16</v>
      </c>
      <c r="J2113" s="68">
        <v>25</v>
      </c>
      <c r="U2113" s="68">
        <v>5.1823056179593502E-8</v>
      </c>
      <c r="V2113" s="68">
        <v>4.1880895009503901E-8</v>
      </c>
      <c r="W2113" s="68">
        <v>1.91572528191746E-7</v>
      </c>
      <c r="X2113" s="68">
        <v>2.3033278222579998E-6</v>
      </c>
      <c r="Y2113" s="68">
        <v>2.0755507005986498E-6</v>
      </c>
      <c r="Z2113" s="68">
        <v>2.8359049170214699E-6</v>
      </c>
      <c r="AA2113" s="68">
        <v>3.9807117013050401E-6</v>
      </c>
      <c r="AB2113" s="68">
        <v>3.9052395540571802E-6</v>
      </c>
      <c r="AC2113" s="68">
        <v>3.6810688098802299E-6</v>
      </c>
      <c r="AD2113" s="68">
        <v>5.1839731748536696E-6</v>
      </c>
      <c r="AE2113" s="68">
        <v>4.0182089963972101E-6</v>
      </c>
      <c r="AF2113" s="68">
        <v>6.4099434207256402E-6</v>
      </c>
      <c r="AG2113" s="68">
        <v>8.2937264093754392E-6</v>
      </c>
      <c r="AH2113" s="68" t="s">
        <v>911</v>
      </c>
    </row>
    <row r="2114" spans="1:34" s="68" customFormat="1" ht="14.5" x14ac:dyDescent="0.35">
      <c r="A2114" s="68" t="s">
        <v>832</v>
      </c>
      <c r="B2114" s="68" t="s">
        <v>116</v>
      </c>
      <c r="C2114" s="68" t="s">
        <v>104</v>
      </c>
      <c r="D2114" s="68" t="s">
        <v>115</v>
      </c>
      <c r="E2114" s="68" t="s">
        <v>321</v>
      </c>
      <c r="F2114" s="68" t="s">
        <v>319</v>
      </c>
      <c r="G2114" s="68" t="s">
        <v>14</v>
      </c>
      <c r="H2114" s="68" t="s">
        <v>910</v>
      </c>
      <c r="I2114" s="68" t="s">
        <v>18</v>
      </c>
      <c r="J2114" s="68">
        <v>298</v>
      </c>
      <c r="U2114" s="68">
        <v>4.1822271007955096E-6</v>
      </c>
      <c r="V2114" s="68">
        <v>4.41122513577933E-6</v>
      </c>
      <c r="W2114" s="68">
        <v>2.5509783313971201E-5</v>
      </c>
      <c r="X2114" s="68">
        <v>3.86572702546972E-4</v>
      </c>
      <c r="Y2114" s="68">
        <v>4.45496988421422E-4</v>
      </c>
      <c r="Z2114" s="68">
        <v>7.4536234138332597E-4</v>
      </c>
      <c r="AA2114" s="68">
        <v>1.08569445528695E-3</v>
      </c>
      <c r="AB2114" s="68">
        <v>7.8331831987912901E-4</v>
      </c>
      <c r="AC2114" s="68">
        <v>7.4210315462705696E-4</v>
      </c>
      <c r="AD2114" s="68">
        <v>1.2090253888164999E-3</v>
      </c>
      <c r="AE2114" s="68">
        <v>9.6714139103685505E-4</v>
      </c>
      <c r="AF2114" s="68">
        <v>1.6005473710161201E-3</v>
      </c>
      <c r="AG2114" s="68">
        <v>2.14712166667552E-3</v>
      </c>
      <c r="AH2114" s="68" t="s">
        <v>911</v>
      </c>
    </row>
    <row r="2115" spans="1:34" s="68" customFormat="1" ht="14.5" x14ac:dyDescent="0.35">
      <c r="A2115" s="68" t="s">
        <v>832</v>
      </c>
      <c r="B2115" s="68" t="s">
        <v>118</v>
      </c>
      <c r="C2115" s="68" t="s">
        <v>104</v>
      </c>
      <c r="D2115" s="68" t="s">
        <v>115</v>
      </c>
      <c r="E2115" s="68" t="s">
        <v>12</v>
      </c>
      <c r="G2115" s="68" t="s">
        <v>14</v>
      </c>
      <c r="H2115" s="68" t="s">
        <v>885</v>
      </c>
      <c r="I2115" s="68" t="s">
        <v>16</v>
      </c>
      <c r="J2115" s="68">
        <v>25</v>
      </c>
      <c r="V2115" s="68">
        <v>5.5549953036204099E-6</v>
      </c>
      <c r="W2115" s="68">
        <v>5.6209703668183697E-6</v>
      </c>
      <c r="X2115" s="68">
        <v>4.4907187843632598E-6</v>
      </c>
      <c r="Y2115" s="68">
        <v>5.54004215539694E-6</v>
      </c>
      <c r="Z2115" s="68">
        <v>5.8584468014010196E-6</v>
      </c>
      <c r="AA2115" s="68">
        <v>3.82652330853673E-6</v>
      </c>
      <c r="AB2115" s="68">
        <v>5.1540154443867296E-6</v>
      </c>
      <c r="AC2115" s="68">
        <v>7.1777893607795901E-6</v>
      </c>
      <c r="AD2115" s="68">
        <v>6.7056142286148597E-6</v>
      </c>
      <c r="AE2115" s="68">
        <v>1.4251264808195299E-5</v>
      </c>
      <c r="AF2115" s="68">
        <v>3.5717335075437703E-5</v>
      </c>
      <c r="AG2115" s="68">
        <v>1.0217330922725499E-4</v>
      </c>
      <c r="AH2115" s="68" t="s">
        <v>932</v>
      </c>
    </row>
    <row r="2116" spans="1:34" s="68" customFormat="1" ht="14.5" x14ac:dyDescent="0.35">
      <c r="A2116" s="68" t="s">
        <v>832</v>
      </c>
      <c r="B2116" s="68" t="s">
        <v>118</v>
      </c>
      <c r="C2116" s="68" t="s">
        <v>104</v>
      </c>
      <c r="D2116" s="68" t="s">
        <v>115</v>
      </c>
      <c r="E2116" s="68" t="s">
        <v>12</v>
      </c>
      <c r="G2116" s="68" t="s">
        <v>14</v>
      </c>
      <c r="H2116" s="68" t="s">
        <v>885</v>
      </c>
      <c r="I2116" s="68" t="s">
        <v>18</v>
      </c>
      <c r="J2116" s="68">
        <v>298</v>
      </c>
      <c r="V2116" s="68">
        <v>6.6215544019155303E-6</v>
      </c>
      <c r="W2116" s="68">
        <v>6.7001966772474898E-6</v>
      </c>
      <c r="X2116" s="68">
        <v>5.3529367909610104E-6</v>
      </c>
      <c r="Y2116" s="68">
        <v>6.60373024923315E-6</v>
      </c>
      <c r="Z2116" s="68">
        <v>6.9832685872700199E-6</v>
      </c>
      <c r="AA2116" s="68">
        <v>4.5612157837757897E-6</v>
      </c>
      <c r="AB2116" s="68">
        <v>6.1435864097089904E-6</v>
      </c>
      <c r="AC2116" s="68">
        <v>8.55592491804928E-6</v>
      </c>
      <c r="AD2116" s="68">
        <v>7.9930921605089094E-6</v>
      </c>
      <c r="AE2116" s="68">
        <v>1.6987507651368799E-5</v>
      </c>
      <c r="AF2116" s="68">
        <v>4.25750634099217E-5</v>
      </c>
      <c r="AG2116" s="68">
        <v>1.21790584598888E-4</v>
      </c>
      <c r="AH2116" s="68" t="s">
        <v>932</v>
      </c>
    </row>
    <row r="2117" spans="1:34" s="68" customFormat="1" ht="14.5" x14ac:dyDescent="0.35">
      <c r="A2117" s="68" t="s">
        <v>832</v>
      </c>
      <c r="B2117" s="68" t="s">
        <v>114</v>
      </c>
      <c r="C2117" s="68" t="s">
        <v>104</v>
      </c>
      <c r="D2117" s="68" t="s">
        <v>115</v>
      </c>
      <c r="E2117" s="68" t="s">
        <v>12</v>
      </c>
      <c r="G2117" s="68" t="s">
        <v>14</v>
      </c>
      <c r="H2117" s="68" t="s">
        <v>20</v>
      </c>
      <c r="I2117" s="68" t="s">
        <v>16</v>
      </c>
      <c r="J2117" s="68">
        <v>25</v>
      </c>
      <c r="K2117" s="68">
        <v>4.8342479680570003E-5</v>
      </c>
      <c r="L2117" s="68">
        <v>6.8900343782420304E-5</v>
      </c>
      <c r="M2117" s="68">
        <v>7.1297292159726105E-5</v>
      </c>
      <c r="N2117" s="68">
        <v>8.7177806210070704E-5</v>
      </c>
      <c r="O2117" s="68">
        <v>9.7891624027945096E-5</v>
      </c>
      <c r="P2117" s="68">
        <v>2.4071672233377101E-4</v>
      </c>
      <c r="Q2117" s="68">
        <v>2.52859656980264E-4</v>
      </c>
      <c r="R2117" s="68">
        <v>2.8344348398957902E-4</v>
      </c>
      <c r="S2117" s="68">
        <v>3.0071562170128898E-4</v>
      </c>
      <c r="T2117" s="68">
        <v>3.2868757178892099E-4</v>
      </c>
      <c r="U2117" s="68">
        <v>3.4659503824643E-4</v>
      </c>
      <c r="V2117" s="68">
        <v>3.7353693817771102E-4</v>
      </c>
      <c r="W2117" s="68">
        <v>3.2976722102205099E-4</v>
      </c>
      <c r="X2117" s="68">
        <v>3.1394502669651299E-4</v>
      </c>
      <c r="Y2117" s="68">
        <v>3.6639669934640902E-4</v>
      </c>
      <c r="Z2117" s="68">
        <v>4.4313219243188997E-4</v>
      </c>
      <c r="AA2117" s="68">
        <v>4.5405292673829302E-4</v>
      </c>
      <c r="AB2117" s="68">
        <v>5.9467736751699204E-4</v>
      </c>
      <c r="AC2117" s="68">
        <v>5.8252741653169401E-4</v>
      </c>
      <c r="AD2117" s="68">
        <v>6.2558192925957299E-4</v>
      </c>
      <c r="AE2117" s="68">
        <v>5.4540401229514004E-4</v>
      </c>
      <c r="AF2117" s="68">
        <v>6.0004755900222096E-4</v>
      </c>
      <c r="AG2117" s="68">
        <v>6.8108858906565796E-4</v>
      </c>
      <c r="AH2117" s="68" t="s">
        <v>996</v>
      </c>
    </row>
    <row r="2118" spans="1:34" s="68" customFormat="1" ht="14.5" x14ac:dyDescent="0.35">
      <c r="A2118" s="68" t="s">
        <v>832</v>
      </c>
      <c r="B2118" s="68" t="s">
        <v>114</v>
      </c>
      <c r="C2118" s="68" t="s">
        <v>104</v>
      </c>
      <c r="D2118" s="68" t="s">
        <v>115</v>
      </c>
      <c r="E2118" s="68" t="s">
        <v>12</v>
      </c>
      <c r="G2118" s="68" t="s">
        <v>14</v>
      </c>
      <c r="H2118" s="68" t="s">
        <v>20</v>
      </c>
      <c r="I2118" s="68" t="s">
        <v>17</v>
      </c>
      <c r="J2118" s="68">
        <v>1</v>
      </c>
      <c r="K2118" s="68">
        <v>0.10252473090655299</v>
      </c>
      <c r="L2118" s="68">
        <v>0.146123849093757</v>
      </c>
      <c r="M2118" s="68">
        <v>0.15120729721234699</v>
      </c>
      <c r="N2118" s="68">
        <v>0.18488669141031799</v>
      </c>
      <c r="O2118" s="68">
        <v>0.207608556238466</v>
      </c>
      <c r="P2118" s="68">
        <v>0.51051202472546198</v>
      </c>
      <c r="Q2118" s="68">
        <v>0.53626476052374505</v>
      </c>
      <c r="R2118" s="68">
        <v>0.60112694084509899</v>
      </c>
      <c r="S2118" s="68">
        <v>0.63775769050409303</v>
      </c>
      <c r="T2118" s="68">
        <v>0.69708060224994495</v>
      </c>
      <c r="U2118" s="68">
        <v>0.73505875711303004</v>
      </c>
      <c r="V2118" s="68">
        <v>0.79219713848729001</v>
      </c>
      <c r="W2118" s="68">
        <v>0.699370322343566</v>
      </c>
      <c r="X2118" s="68">
        <v>0.66581461261796604</v>
      </c>
      <c r="Y2118" s="68">
        <v>0.77705411997386398</v>
      </c>
      <c r="Z2118" s="68">
        <v>0.93979475370955201</v>
      </c>
      <c r="AA2118" s="68">
        <v>0.96295544702657099</v>
      </c>
      <c r="AB2118" s="68">
        <v>1.26119176103004</v>
      </c>
      <c r="AC2118" s="68">
        <v>1.23542414498042</v>
      </c>
      <c r="AD2118" s="68">
        <v>1.3267341555737</v>
      </c>
      <c r="AE2118" s="68">
        <v>1.1566928292755301</v>
      </c>
      <c r="AF2118" s="68">
        <v>1.27258086313191</v>
      </c>
      <c r="AG2118" s="68">
        <v>1.44445267969045</v>
      </c>
      <c r="AH2118" s="68" t="s">
        <v>996</v>
      </c>
    </row>
    <row r="2119" spans="1:34" s="68" customFormat="1" ht="14.5" x14ac:dyDescent="0.35">
      <c r="A2119" s="68" t="s">
        <v>832</v>
      </c>
      <c r="B2119" s="68" t="s">
        <v>114</v>
      </c>
      <c r="C2119" s="68" t="s">
        <v>104</v>
      </c>
      <c r="D2119" s="68" t="s">
        <v>115</v>
      </c>
      <c r="E2119" s="68" t="s">
        <v>12</v>
      </c>
      <c r="G2119" s="68" t="s">
        <v>14</v>
      </c>
      <c r="H2119" s="68" t="s">
        <v>20</v>
      </c>
      <c r="I2119" s="68" t="s">
        <v>18</v>
      </c>
      <c r="J2119" s="68">
        <v>298</v>
      </c>
      <c r="K2119" s="68">
        <v>5.7624235779239498E-5</v>
      </c>
      <c r="L2119" s="68">
        <v>8.2129209788645005E-5</v>
      </c>
      <c r="M2119" s="68">
        <v>8.4986372254393505E-5</v>
      </c>
      <c r="N2119" s="68">
        <v>1.03915945002404E-4</v>
      </c>
      <c r="O2119" s="68">
        <v>1.16686815841311E-4</v>
      </c>
      <c r="P2119" s="68">
        <v>2.8693433302185502E-4</v>
      </c>
      <c r="Q2119" s="68">
        <v>3.0140871112047498E-4</v>
      </c>
      <c r="R2119" s="68">
        <v>3.3786463291557802E-4</v>
      </c>
      <c r="S2119" s="68">
        <v>3.5845302106793598E-4</v>
      </c>
      <c r="T2119" s="68">
        <v>3.9179558557239403E-4</v>
      </c>
      <c r="U2119" s="68">
        <v>4.13141285589745E-4</v>
      </c>
      <c r="V2119" s="68">
        <v>4.4525603030783198E-4</v>
      </c>
      <c r="W2119" s="68">
        <v>3.93082527458285E-4</v>
      </c>
      <c r="X2119" s="68">
        <v>3.7422247182224399E-4</v>
      </c>
      <c r="Y2119" s="68">
        <v>4.36744865620919E-4</v>
      </c>
      <c r="Z2119" s="68">
        <v>5.28213573378813E-4</v>
      </c>
      <c r="AA2119" s="68">
        <v>5.4123108867204495E-4</v>
      </c>
      <c r="AB2119" s="68">
        <v>7.0885542208025398E-4</v>
      </c>
      <c r="AC2119" s="68">
        <v>6.9437268050578005E-4</v>
      </c>
      <c r="AD2119" s="68">
        <v>7.4569365967741205E-4</v>
      </c>
      <c r="AE2119" s="68">
        <v>6.5012158265580699E-4</v>
      </c>
      <c r="AF2119" s="68">
        <v>7.1525669033064697E-4</v>
      </c>
      <c r="AG2119" s="68">
        <v>8.1185759816626395E-4</v>
      </c>
      <c r="AH2119" s="68" t="s">
        <v>996</v>
      </c>
    </row>
    <row r="2120" spans="1:34" s="68" customFormat="1" ht="14.5" x14ac:dyDescent="0.35">
      <c r="A2120" s="68" t="s">
        <v>832</v>
      </c>
      <c r="B2120" s="68" t="s">
        <v>121</v>
      </c>
      <c r="C2120" s="68" t="s">
        <v>104</v>
      </c>
      <c r="D2120" s="68" t="s">
        <v>122</v>
      </c>
      <c r="E2120" s="68" t="s">
        <v>12</v>
      </c>
      <c r="G2120" s="68" t="s">
        <v>14</v>
      </c>
      <c r="H2120" s="68" t="s">
        <v>908</v>
      </c>
      <c r="I2120" s="68" t="s">
        <v>16</v>
      </c>
      <c r="J2120" s="68">
        <v>25</v>
      </c>
      <c r="K2120" s="68">
        <v>1.1954844022843601E-7</v>
      </c>
      <c r="L2120" s="68">
        <v>1.4792899893733899E-7</v>
      </c>
      <c r="M2120" s="68">
        <v>3.0447899970609001E-7</v>
      </c>
      <c r="N2120" s="68">
        <v>7.8139897453861502E-8</v>
      </c>
      <c r="O2120" s="68">
        <v>1.17414893874804E-7</v>
      </c>
      <c r="P2120" s="68">
        <v>2.3356013828236699E-7</v>
      </c>
      <c r="Q2120" s="68">
        <v>1.8447945438522E-6</v>
      </c>
      <c r="R2120" s="68">
        <v>1.50656228047997E-6</v>
      </c>
      <c r="S2120" s="68">
        <v>8.0839459690087105E-7</v>
      </c>
      <c r="T2120" s="68">
        <v>4.4575300265538302E-7</v>
      </c>
      <c r="U2120" s="68">
        <v>3.9702129285467601E-7</v>
      </c>
      <c r="V2120" s="68">
        <v>1.02713164644064E-6</v>
      </c>
      <c r="W2120" s="68">
        <v>1.5166462503218201E-6</v>
      </c>
      <c r="X2120" s="68">
        <v>4.1406314753322001E-6</v>
      </c>
      <c r="Y2120" s="68">
        <v>4.1061105961147004E-6</v>
      </c>
      <c r="Z2120" s="68">
        <v>7.2456812809497702E-6</v>
      </c>
      <c r="AA2120" s="68">
        <v>8.3144415346125595E-6</v>
      </c>
      <c r="AB2120" s="68">
        <v>7.5058879300887001E-6</v>
      </c>
      <c r="AC2120" s="68">
        <v>1.1362494857984701E-5</v>
      </c>
      <c r="AD2120" s="68">
        <v>1.04842271161378E-5</v>
      </c>
      <c r="AE2120" s="68">
        <v>1.38625271988774E-5</v>
      </c>
      <c r="AF2120" s="68">
        <v>1.5527060365045199E-5</v>
      </c>
      <c r="AG2120" s="68">
        <v>1.53388360550578E-5</v>
      </c>
      <c r="AH2120" s="68" t="s">
        <v>1131</v>
      </c>
    </row>
    <row r="2121" spans="1:34" s="68" customFormat="1" ht="14.5" x14ac:dyDescent="0.35">
      <c r="A2121" s="68" t="s">
        <v>832</v>
      </c>
      <c r="B2121" s="68" t="s">
        <v>121</v>
      </c>
      <c r="C2121" s="68" t="s">
        <v>104</v>
      </c>
      <c r="D2121" s="68" t="s">
        <v>122</v>
      </c>
      <c r="E2121" s="68" t="s">
        <v>12</v>
      </c>
      <c r="G2121" s="68" t="s">
        <v>14</v>
      </c>
      <c r="H2121" s="68" t="s">
        <v>908</v>
      </c>
      <c r="I2121" s="68" t="s">
        <v>18</v>
      </c>
      <c r="J2121" s="68">
        <v>298</v>
      </c>
      <c r="K2121" s="68">
        <v>7.1250870376147603E-7</v>
      </c>
      <c r="L2121" s="68">
        <v>8.8165683366653697E-7</v>
      </c>
      <c r="M2121" s="68">
        <v>1.81469483824829E-6</v>
      </c>
      <c r="N2121" s="68">
        <v>4.6571378882501399E-7</v>
      </c>
      <c r="O2121" s="68">
        <v>6.9979276749383299E-7</v>
      </c>
      <c r="P2121" s="68">
        <v>1.3920184241629099E-6</v>
      </c>
      <c r="Q2121" s="68">
        <v>1.0994975481359101E-5</v>
      </c>
      <c r="R2121" s="68">
        <v>8.9791111916605897E-6</v>
      </c>
      <c r="S2121" s="68">
        <v>4.8180317975291901E-6</v>
      </c>
      <c r="T2121" s="68">
        <v>2.6566878958260902E-6</v>
      </c>
      <c r="U2121" s="68">
        <v>2.3662469054138701E-6</v>
      </c>
      <c r="V2121" s="68">
        <v>6.1217046127861901E-6</v>
      </c>
      <c r="W2121" s="68">
        <v>9.0392116519180505E-6</v>
      </c>
      <c r="X2121" s="68">
        <v>2.4678163592979901E-5</v>
      </c>
      <c r="Y2121" s="68">
        <v>2.44724191528436E-5</v>
      </c>
      <c r="Z2121" s="68">
        <v>4.3184260434460698E-5</v>
      </c>
      <c r="AA2121" s="68">
        <v>4.9554071546290899E-5</v>
      </c>
      <c r="AB2121" s="68">
        <v>4.4735092063328597E-5</v>
      </c>
      <c r="AC2121" s="68">
        <v>6.7720469353588705E-5</v>
      </c>
      <c r="AD2121" s="68">
        <v>6.2485993612181203E-5</v>
      </c>
      <c r="AE2121" s="68">
        <v>8.2620662105308993E-5</v>
      </c>
      <c r="AF2121" s="68">
        <v>9.2541279775669598E-5</v>
      </c>
      <c r="AG2121" s="68">
        <v>9.1419462888144305E-5</v>
      </c>
      <c r="AH2121" s="68" t="s">
        <v>1131</v>
      </c>
    </row>
    <row r="2122" spans="1:34" s="68" customFormat="1" ht="14.5" x14ac:dyDescent="0.35">
      <c r="A2122" s="68" t="s">
        <v>832</v>
      </c>
      <c r="B2122" s="68" t="s">
        <v>121</v>
      </c>
      <c r="C2122" s="68" t="s">
        <v>104</v>
      </c>
      <c r="D2122" s="68" t="s">
        <v>122</v>
      </c>
      <c r="E2122" s="68" t="s">
        <v>12</v>
      </c>
      <c r="G2122" s="68" t="s">
        <v>14</v>
      </c>
      <c r="H2122" s="68" t="s">
        <v>21</v>
      </c>
      <c r="I2122" s="68" t="s">
        <v>16</v>
      </c>
      <c r="J2122" s="68">
        <v>25</v>
      </c>
      <c r="K2122" s="68">
        <v>2.1797092775024799E-4</v>
      </c>
      <c r="L2122" s="68">
        <v>2.1917588052487201E-4</v>
      </c>
      <c r="M2122" s="68">
        <v>2.90006235286008E-4</v>
      </c>
      <c r="N2122" s="68">
        <v>3.32643288673975E-4</v>
      </c>
      <c r="O2122" s="68">
        <v>3.3816115653469701E-4</v>
      </c>
      <c r="P2122" s="68">
        <v>3.8806882081409902E-4</v>
      </c>
      <c r="Q2122" s="68">
        <v>4.0822544355138601E-4</v>
      </c>
      <c r="R2122" s="68">
        <v>3.6664700914809098E-4</v>
      </c>
      <c r="S2122" s="68">
        <v>2.75561843498337E-4</v>
      </c>
      <c r="T2122" s="68">
        <v>2.2584234223543999E-4</v>
      </c>
      <c r="U2122" s="68">
        <v>2.67461646893149E-4</v>
      </c>
      <c r="V2122" s="68">
        <v>3.0513107150174202E-4</v>
      </c>
      <c r="W2122" s="68">
        <v>2.7652224101412502E-4</v>
      </c>
      <c r="X2122" s="68">
        <v>2.4818783913696502E-4</v>
      </c>
      <c r="Y2122" s="68">
        <v>2.1831420981997701E-4</v>
      </c>
      <c r="Z2122" s="68">
        <v>2.04024562117762E-4</v>
      </c>
      <c r="AA2122" s="68">
        <v>1.80015465753724E-4</v>
      </c>
      <c r="AB2122" s="68">
        <v>1.5395271487108299E-4</v>
      </c>
      <c r="AC2122" s="68">
        <v>2.19746842305144E-4</v>
      </c>
      <c r="AD2122" s="68">
        <v>1.62225993192357E-4</v>
      </c>
      <c r="AE2122" s="68">
        <v>1.59490528206216E-4</v>
      </c>
      <c r="AF2122" s="68">
        <v>1.5682962531912901E-4</v>
      </c>
      <c r="AG2122" s="68">
        <v>1.3261422286447701E-4</v>
      </c>
      <c r="AH2122" s="68" t="s">
        <v>512</v>
      </c>
    </row>
    <row r="2123" spans="1:34" s="68" customFormat="1" ht="14.5" x14ac:dyDescent="0.35">
      <c r="A2123" s="68" t="s">
        <v>832</v>
      </c>
      <c r="B2123" s="68" t="s">
        <v>121</v>
      </c>
      <c r="C2123" s="68" t="s">
        <v>104</v>
      </c>
      <c r="D2123" s="68" t="s">
        <v>122</v>
      </c>
      <c r="E2123" s="68" t="s">
        <v>12</v>
      </c>
      <c r="G2123" s="68" t="s">
        <v>14</v>
      </c>
      <c r="H2123" s="68" t="s">
        <v>21</v>
      </c>
      <c r="I2123" s="68" t="s">
        <v>17</v>
      </c>
      <c r="J2123" s="68">
        <v>1</v>
      </c>
      <c r="K2123" s="68">
        <v>1.87280621123013</v>
      </c>
      <c r="L2123" s="68">
        <v>1.8831591654697</v>
      </c>
      <c r="M2123" s="68">
        <v>2.4917335735773798</v>
      </c>
      <c r="N2123" s="68">
        <v>2.8580711362867901</v>
      </c>
      <c r="O2123" s="68">
        <v>2.9054806569461098</v>
      </c>
      <c r="P2123" s="68">
        <v>3.33428730843473</v>
      </c>
      <c r="Q2123" s="68">
        <v>3.5074730109935102</v>
      </c>
      <c r="R2123" s="68">
        <v>3.1502311026004</v>
      </c>
      <c r="S2123" s="68">
        <v>2.36762735933771</v>
      </c>
      <c r="T2123" s="68">
        <v>1.9404374044868999</v>
      </c>
      <c r="U2123" s="68">
        <v>2.29803047010593</v>
      </c>
      <c r="V2123" s="68">
        <v>2.62168616634297</v>
      </c>
      <c r="W2123" s="68">
        <v>2.3758790947933601</v>
      </c>
      <c r="X2123" s="68">
        <v>2.1324211871350101</v>
      </c>
      <c r="Y2123" s="68">
        <v>1.87572701789115</v>
      </c>
      <c r="Z2123" s="68">
        <v>1.7529790377158101</v>
      </c>
      <c r="AA2123" s="68">
        <v>1.54669288175599</v>
      </c>
      <c r="AB2123" s="68">
        <v>1.3227617261723501</v>
      </c>
      <c r="AC2123" s="68">
        <v>1.8880648690858</v>
      </c>
      <c r="AD2123" s="68">
        <v>1.39384573350873</v>
      </c>
      <c r="AE2123" s="68">
        <v>1.37034261834781</v>
      </c>
      <c r="AF2123" s="68">
        <v>1.3474801407419601</v>
      </c>
      <c r="AG2123" s="68">
        <v>1.1394214028515901</v>
      </c>
      <c r="AH2123" s="68" t="s">
        <v>512</v>
      </c>
    </row>
    <row r="2124" spans="1:34" s="68" customFormat="1" ht="14.5" x14ac:dyDescent="0.35">
      <c r="A2124" s="68" t="s">
        <v>832</v>
      </c>
      <c r="B2124" s="68" t="s">
        <v>121</v>
      </c>
      <c r="C2124" s="68" t="s">
        <v>104</v>
      </c>
      <c r="D2124" s="68" t="s">
        <v>122</v>
      </c>
      <c r="E2124" s="68" t="s">
        <v>12</v>
      </c>
      <c r="G2124" s="68" t="s">
        <v>14</v>
      </c>
      <c r="H2124" s="68" t="s">
        <v>21</v>
      </c>
      <c r="I2124" s="68" t="s">
        <v>18</v>
      </c>
      <c r="J2124" s="68">
        <v>298</v>
      </c>
      <c r="K2124" s="68">
        <v>1.2991067293914799E-3</v>
      </c>
      <c r="L2124" s="68">
        <v>1.3062882479282401E-3</v>
      </c>
      <c r="M2124" s="68">
        <v>1.7284371623046101E-3</v>
      </c>
      <c r="N2124" s="68">
        <v>1.9825540004968899E-3</v>
      </c>
      <c r="O2124" s="68">
        <v>2.01544049294679E-3</v>
      </c>
      <c r="P2124" s="68">
        <v>2.3128901720520299E-3</v>
      </c>
      <c r="Q2124" s="68">
        <v>2.43302364356626E-3</v>
      </c>
      <c r="R2124" s="68">
        <v>2.1852161745226201E-3</v>
      </c>
      <c r="S2124" s="68">
        <v>1.64234858725009E-3</v>
      </c>
      <c r="T2124" s="68">
        <v>1.34602035972322E-3</v>
      </c>
      <c r="U2124" s="68">
        <v>1.5940714154831701E-3</v>
      </c>
      <c r="V2124" s="68">
        <v>1.8185811861503799E-3</v>
      </c>
      <c r="W2124" s="68">
        <v>1.64807255644419E-3</v>
      </c>
      <c r="X2124" s="68">
        <v>1.4791995212563101E-3</v>
      </c>
      <c r="Y2124" s="68">
        <v>1.3011526905270601E-3</v>
      </c>
      <c r="Z2124" s="68">
        <v>1.2159863902218601E-3</v>
      </c>
      <c r="AA2124" s="68">
        <v>1.0728921758921899E-3</v>
      </c>
      <c r="AB2124" s="68">
        <v>9.1755818063165705E-4</v>
      </c>
      <c r="AC2124" s="68">
        <v>1.30969118013866E-3</v>
      </c>
      <c r="AD2124" s="68">
        <v>9.6686691942645005E-4</v>
      </c>
      <c r="AE2124" s="68">
        <v>9.5056354810904803E-4</v>
      </c>
      <c r="AF2124" s="68">
        <v>9.3470456690201195E-4</v>
      </c>
      <c r="AG2124" s="68">
        <v>7.9038076827228404E-4</v>
      </c>
      <c r="AH2124" s="68" t="s">
        <v>512</v>
      </c>
    </row>
    <row r="2125" spans="1:34" s="68" customFormat="1" ht="14.5" x14ac:dyDescent="0.35">
      <c r="A2125" s="68" t="s">
        <v>832</v>
      </c>
      <c r="B2125" s="68" t="s">
        <v>121</v>
      </c>
      <c r="C2125" s="68" t="s">
        <v>104</v>
      </c>
      <c r="D2125" s="68" t="s">
        <v>122</v>
      </c>
      <c r="E2125" s="68" t="s">
        <v>12</v>
      </c>
      <c r="G2125" s="68" t="s">
        <v>14</v>
      </c>
      <c r="H2125" s="68" t="s">
        <v>910</v>
      </c>
      <c r="I2125" s="68" t="s">
        <v>16</v>
      </c>
      <c r="J2125" s="68">
        <v>25</v>
      </c>
      <c r="U2125" s="68">
        <v>1.4490324256777499E-7</v>
      </c>
      <c r="V2125" s="68">
        <v>1.4774923276941299E-7</v>
      </c>
      <c r="W2125" s="68">
        <v>6.6925973457003299E-7</v>
      </c>
      <c r="X2125" s="68">
        <v>8.0833433905354996E-6</v>
      </c>
      <c r="Y2125" s="68">
        <v>6.9366275397741202E-6</v>
      </c>
      <c r="Z2125" s="68">
        <v>9.4635282723009806E-6</v>
      </c>
      <c r="AA2125" s="68">
        <v>1.30136470469396E-5</v>
      </c>
      <c r="AB2125" s="68">
        <v>1.4831882942307799E-5</v>
      </c>
      <c r="AC2125" s="68">
        <v>2.3631640227503199E-5</v>
      </c>
      <c r="AD2125" s="68">
        <v>3.0619688897629703E-5</v>
      </c>
      <c r="AE2125" s="68">
        <v>3.0643917867696099E-5</v>
      </c>
      <c r="AF2125" s="68">
        <v>5.0370549819273898E-5</v>
      </c>
      <c r="AG2125" s="68">
        <v>7.5218715397579701E-5</v>
      </c>
      <c r="AH2125" s="68" t="s">
        <v>1132</v>
      </c>
    </row>
    <row r="2126" spans="1:34" s="68" customFormat="1" ht="14.5" x14ac:dyDescent="0.35">
      <c r="A2126" s="68" t="s">
        <v>832</v>
      </c>
      <c r="B2126" s="68" t="s">
        <v>121</v>
      </c>
      <c r="C2126" s="68" t="s">
        <v>104</v>
      </c>
      <c r="D2126" s="68" t="s">
        <v>122</v>
      </c>
      <c r="E2126" s="68" t="s">
        <v>12</v>
      </c>
      <c r="G2126" s="68" t="s">
        <v>14</v>
      </c>
      <c r="H2126" s="68" t="s">
        <v>910</v>
      </c>
      <c r="I2126" s="68" t="s">
        <v>18</v>
      </c>
      <c r="J2126" s="68">
        <v>298</v>
      </c>
      <c r="U2126" s="68">
        <v>8.6362332570393805E-7</v>
      </c>
      <c r="V2126" s="68">
        <v>8.8058542730570103E-7</v>
      </c>
      <c r="W2126" s="68">
        <v>3.9887880180373899E-6</v>
      </c>
      <c r="X2126" s="68">
        <v>4.81767266075916E-5</v>
      </c>
      <c r="Y2126" s="68">
        <v>4.1342300137053799E-5</v>
      </c>
      <c r="Z2126" s="68">
        <v>5.6402628502913802E-5</v>
      </c>
      <c r="AA2126" s="68">
        <v>7.7561336399760097E-5</v>
      </c>
      <c r="AB2126" s="68">
        <v>8.8398022336154698E-5</v>
      </c>
      <c r="AC2126" s="68">
        <v>1.4084457575591901E-4</v>
      </c>
      <c r="AD2126" s="68">
        <v>1.82493345829873E-4</v>
      </c>
      <c r="AE2126" s="68">
        <v>1.82637750491469E-4</v>
      </c>
      <c r="AF2126" s="68">
        <v>3.0020847692287201E-4</v>
      </c>
      <c r="AG2126" s="68">
        <v>4.4830354376957499E-4</v>
      </c>
      <c r="AH2126" s="68" t="s">
        <v>1132</v>
      </c>
    </row>
    <row r="2127" spans="1:34" s="68" customFormat="1" ht="14.5" x14ac:dyDescent="0.35">
      <c r="A2127" s="68" t="s">
        <v>832</v>
      </c>
      <c r="B2127" s="68" t="s">
        <v>123</v>
      </c>
      <c r="C2127" s="68" t="s">
        <v>104</v>
      </c>
      <c r="D2127" s="68" t="s">
        <v>124</v>
      </c>
      <c r="E2127" s="68" t="s">
        <v>125</v>
      </c>
      <c r="F2127" s="68" t="s">
        <v>126</v>
      </c>
      <c r="G2127" s="68" t="s">
        <v>14</v>
      </c>
      <c r="H2127" s="68" t="s">
        <v>21</v>
      </c>
      <c r="I2127" s="68" t="s">
        <v>16</v>
      </c>
      <c r="J2127" s="68">
        <v>25</v>
      </c>
      <c r="K2127" s="68">
        <v>5.9251330833869696E-6</v>
      </c>
      <c r="L2127" s="68">
        <v>6.2236216460151796E-6</v>
      </c>
      <c r="M2127" s="68">
        <v>6.5339380894544296E-6</v>
      </c>
      <c r="N2127" s="68">
        <v>6.8569928455953396E-6</v>
      </c>
      <c r="O2127" s="68">
        <v>7.1937852190744096E-6</v>
      </c>
      <c r="P2127" s="68">
        <v>7.5454133168471196E-6</v>
      </c>
      <c r="Q2127" s="68">
        <v>7.9130852575638096E-6</v>
      </c>
      <c r="R2127" s="68">
        <v>7.6954523405575905E-6</v>
      </c>
      <c r="S2127" s="68">
        <v>7.7036493083964707E-6</v>
      </c>
      <c r="T2127" s="68">
        <v>7.03969696550759E-6</v>
      </c>
      <c r="U2127" s="68">
        <v>4.2448178929846299E-5</v>
      </c>
      <c r="V2127" s="68">
        <v>4.2746163466394101E-5</v>
      </c>
      <c r="W2127" s="68">
        <v>4.5703815113569997E-5</v>
      </c>
      <c r="X2127" s="68">
        <v>4.7830159990338402E-5</v>
      </c>
      <c r="Y2127" s="68">
        <v>4.6321913841158398E-5</v>
      </c>
      <c r="Z2127" s="68">
        <v>4.5872840430141201E-5</v>
      </c>
      <c r="AA2127" s="68">
        <v>4.7014037098375303E-5</v>
      </c>
      <c r="AB2127" s="68">
        <v>4.832103747351E-5</v>
      </c>
      <c r="AC2127" s="68">
        <v>4.9638515734587599E-5</v>
      </c>
      <c r="AD2127" s="68">
        <v>5.0966544434244899E-5</v>
      </c>
      <c r="AE2127" s="68">
        <v>5.1938076569366498E-5</v>
      </c>
      <c r="AF2127" s="68">
        <v>5.3237171211101102E-5</v>
      </c>
      <c r="AG2127" s="68">
        <v>5.45660585920698E-5</v>
      </c>
      <c r="AH2127" s="68" t="s">
        <v>513</v>
      </c>
    </row>
    <row r="2128" spans="1:34" s="68" customFormat="1" ht="14.5" x14ac:dyDescent="0.35">
      <c r="A2128" s="68" t="s">
        <v>832</v>
      </c>
      <c r="B2128" s="68" t="s">
        <v>123</v>
      </c>
      <c r="C2128" s="68" t="s">
        <v>104</v>
      </c>
      <c r="D2128" s="68" t="s">
        <v>124</v>
      </c>
      <c r="E2128" s="68" t="s">
        <v>125</v>
      </c>
      <c r="F2128" s="68" t="s">
        <v>126</v>
      </c>
      <c r="G2128" s="68" t="s">
        <v>14</v>
      </c>
      <c r="H2128" s="68" t="s">
        <v>21</v>
      </c>
      <c r="I2128" s="68" t="s">
        <v>17</v>
      </c>
      <c r="J2128" s="68">
        <v>1</v>
      </c>
      <c r="K2128" s="68">
        <v>5.0908743452460797E-2</v>
      </c>
      <c r="L2128" s="68">
        <v>5.3473357182562402E-2</v>
      </c>
      <c r="M2128" s="68">
        <v>5.6139596064592498E-2</v>
      </c>
      <c r="N2128" s="68">
        <v>5.8915282529355101E-2</v>
      </c>
      <c r="O2128" s="68">
        <v>6.1809002602287298E-2</v>
      </c>
      <c r="P2128" s="68">
        <v>6.48301912183505E-2</v>
      </c>
      <c r="Q2128" s="68">
        <v>6.7989228532988194E-2</v>
      </c>
      <c r="R2128" s="68">
        <v>6.6119326510070797E-2</v>
      </c>
      <c r="S2128" s="68">
        <v>6.6189754857742394E-2</v>
      </c>
      <c r="T2128" s="68">
        <v>6.0485076327641198E-2</v>
      </c>
      <c r="U2128" s="68">
        <v>0.36471475336523901</v>
      </c>
      <c r="V2128" s="68">
        <v>0.36727503650325799</v>
      </c>
      <c r="W2128" s="68">
        <v>0.39268717945579301</v>
      </c>
      <c r="X2128" s="68">
        <v>0.41095505284273198</v>
      </c>
      <c r="Y2128" s="68">
        <v>0.397991799910482</v>
      </c>
      <c r="Z2128" s="68">
        <v>0.39413944497577402</v>
      </c>
      <c r="AA2128" s="68">
        <v>0.40394460674923999</v>
      </c>
      <c r="AB2128" s="68">
        <v>0.41517435397239799</v>
      </c>
      <c r="AC2128" s="68">
        <v>0.42649412719157598</v>
      </c>
      <c r="AD2128" s="68">
        <v>0.43790454977903198</v>
      </c>
      <c r="AE2128" s="68">
        <v>0.44625195388399802</v>
      </c>
      <c r="AF2128" s="68">
        <v>0.45741377504578101</v>
      </c>
      <c r="AG2128" s="68">
        <v>0.46883157542306397</v>
      </c>
      <c r="AH2128" s="68" t="s">
        <v>513</v>
      </c>
    </row>
    <row r="2129" spans="1:34" s="68" customFormat="1" ht="14.5" x14ac:dyDescent="0.35">
      <c r="A2129" s="68" t="s">
        <v>832</v>
      </c>
      <c r="B2129" s="68" t="s">
        <v>123</v>
      </c>
      <c r="C2129" s="68" t="s">
        <v>104</v>
      </c>
      <c r="D2129" s="68" t="s">
        <v>124</v>
      </c>
      <c r="E2129" s="68" t="s">
        <v>125</v>
      </c>
      <c r="F2129" s="68" t="s">
        <v>126</v>
      </c>
      <c r="G2129" s="68" t="s">
        <v>14</v>
      </c>
      <c r="H2129" s="68" t="s">
        <v>21</v>
      </c>
      <c r="I2129" s="68" t="s">
        <v>18</v>
      </c>
      <c r="J2129" s="68">
        <v>298</v>
      </c>
      <c r="K2129" s="68">
        <v>3.5313793176986303E-5</v>
      </c>
      <c r="L2129" s="68">
        <v>3.7092785010250499E-5</v>
      </c>
      <c r="M2129" s="68">
        <v>3.89422710131484E-5</v>
      </c>
      <c r="N2129" s="68">
        <v>4.08676773597482E-5</v>
      </c>
      <c r="O2129" s="68">
        <v>4.2874959905683501E-5</v>
      </c>
      <c r="P2129" s="68">
        <v>4.49706633684088E-5</v>
      </c>
      <c r="Q2129" s="68">
        <v>4.7161988135080302E-5</v>
      </c>
      <c r="R2129" s="68">
        <v>4.5864895949723198E-5</v>
      </c>
      <c r="S2129" s="68">
        <v>4.5913749878042899E-5</v>
      </c>
      <c r="T2129" s="68">
        <v>4.1956593914425197E-5</v>
      </c>
      <c r="U2129" s="68">
        <v>2.5299114642188399E-4</v>
      </c>
      <c r="V2129" s="68">
        <v>2.5476713425970902E-4</v>
      </c>
      <c r="W2129" s="68">
        <v>2.7239473807687698E-4</v>
      </c>
      <c r="X2129" s="68">
        <v>2.8506775354241701E-4</v>
      </c>
      <c r="Y2129" s="68">
        <v>2.7607860649330401E-4</v>
      </c>
      <c r="Z2129" s="68">
        <v>2.7340212896364202E-4</v>
      </c>
      <c r="AA2129" s="68">
        <v>2.8020366110631702E-4</v>
      </c>
      <c r="AB2129" s="68">
        <v>2.8799338334211901E-4</v>
      </c>
      <c r="AC2129" s="68">
        <v>2.9584555377814198E-4</v>
      </c>
      <c r="AD2129" s="68">
        <v>3.0376060482809899E-4</v>
      </c>
      <c r="AE2129" s="68">
        <v>3.0955093635342499E-4</v>
      </c>
      <c r="AF2129" s="68">
        <v>3.1729354041816298E-4</v>
      </c>
      <c r="AG2129" s="68">
        <v>3.2521370920873599E-4</v>
      </c>
      <c r="AH2129" s="68" t="s">
        <v>513</v>
      </c>
    </row>
    <row r="2130" spans="1:34" s="68" customFormat="1" ht="14.5" x14ac:dyDescent="0.35">
      <c r="A2130" s="68" t="s">
        <v>832</v>
      </c>
      <c r="B2130" s="68" t="s">
        <v>123</v>
      </c>
      <c r="C2130" s="68" t="s">
        <v>104</v>
      </c>
      <c r="D2130" s="68" t="s">
        <v>124</v>
      </c>
      <c r="E2130" s="68" t="s">
        <v>125</v>
      </c>
      <c r="F2130" s="68" t="s">
        <v>126</v>
      </c>
      <c r="G2130" s="68" t="s">
        <v>14</v>
      </c>
      <c r="H2130" s="68" t="s">
        <v>27</v>
      </c>
      <c r="I2130" s="68" t="s">
        <v>16</v>
      </c>
      <c r="J2130" s="68">
        <v>25</v>
      </c>
      <c r="K2130" s="68">
        <v>3.5914454720816202E-4</v>
      </c>
      <c r="L2130" s="68">
        <v>3.7828585011387297E-4</v>
      </c>
      <c r="M2130" s="68">
        <v>3.9818738318154101E-4</v>
      </c>
      <c r="N2130" s="68">
        <v>4.1891571825032901E-4</v>
      </c>
      <c r="O2130" s="68">
        <v>4.4054491991343499E-4</v>
      </c>
      <c r="P2130" s="68">
        <v>4.6315750503801901E-4</v>
      </c>
      <c r="Q2130" s="68">
        <v>4.8684553641257101E-4</v>
      </c>
      <c r="R2130" s="68">
        <v>4.6698488177450301E-4</v>
      </c>
      <c r="S2130" s="68">
        <v>4.6116395115704701E-4</v>
      </c>
      <c r="T2130" s="68">
        <v>4.0387837846686401E-4</v>
      </c>
      <c r="AH2130" s="68" t="s">
        <v>514</v>
      </c>
    </row>
    <row r="2131" spans="1:34" s="68" customFormat="1" ht="14.5" x14ac:dyDescent="0.35">
      <c r="A2131" s="68" t="s">
        <v>832</v>
      </c>
      <c r="B2131" s="68" t="s">
        <v>123</v>
      </c>
      <c r="C2131" s="68" t="s">
        <v>104</v>
      </c>
      <c r="D2131" s="68" t="s">
        <v>124</v>
      </c>
      <c r="E2131" s="68" t="s">
        <v>125</v>
      </c>
      <c r="F2131" s="68" t="s">
        <v>126</v>
      </c>
      <c r="G2131" s="68" t="s">
        <v>14</v>
      </c>
      <c r="H2131" s="68" t="s">
        <v>27</v>
      </c>
      <c r="I2131" s="68" t="s">
        <v>17</v>
      </c>
      <c r="J2131" s="68">
        <v>1</v>
      </c>
      <c r="K2131" s="68">
        <v>0.35962340660443898</v>
      </c>
      <c r="L2131" s="68">
        <v>0.378790231247358</v>
      </c>
      <c r="M2131" s="68">
        <v>0.39871829969244998</v>
      </c>
      <c r="N2131" s="68">
        <v>0.41947427254133002</v>
      </c>
      <c r="O2131" s="68">
        <v>0.44113231313998702</v>
      </c>
      <c r="P2131" s="68">
        <v>0.46377504837806999</v>
      </c>
      <c r="Q2131" s="68">
        <v>0.487494663794454</v>
      </c>
      <c r="R2131" s="68">
        <v>0.46760752828353602</v>
      </c>
      <c r="S2131" s="68">
        <v>0.46177883642525602</v>
      </c>
      <c r="T2131" s="68">
        <v>0.40441688297148598</v>
      </c>
      <c r="AH2131" s="68" t="s">
        <v>514</v>
      </c>
    </row>
    <row r="2132" spans="1:34" s="68" customFormat="1" ht="14.5" x14ac:dyDescent="0.35">
      <c r="A2132" s="68" t="s">
        <v>832</v>
      </c>
      <c r="B2132" s="68" t="s">
        <v>123</v>
      </c>
      <c r="C2132" s="68" t="s">
        <v>104</v>
      </c>
      <c r="D2132" s="68" t="s">
        <v>124</v>
      </c>
      <c r="E2132" s="68" t="s">
        <v>125</v>
      </c>
      <c r="F2132" s="68" t="s">
        <v>126</v>
      </c>
      <c r="G2132" s="68" t="s">
        <v>14</v>
      </c>
      <c r="H2132" s="68" t="s">
        <v>27</v>
      </c>
      <c r="I2132" s="68" t="s">
        <v>18</v>
      </c>
      <c r="J2132" s="68">
        <v>298</v>
      </c>
      <c r="K2132" s="68">
        <v>8.5620060054425798E-4</v>
      </c>
      <c r="L2132" s="68">
        <v>9.0183346667147295E-4</v>
      </c>
      <c r="M2132" s="68">
        <v>9.4927872150479397E-4</v>
      </c>
      <c r="N2132" s="68">
        <v>9.9869507230878501E-4</v>
      </c>
      <c r="O2132" s="68">
        <v>1.05025908907363E-3</v>
      </c>
      <c r="P2132" s="68">
        <v>1.10416749201064E-3</v>
      </c>
      <c r="Q2132" s="68">
        <v>1.1606397588075699E-3</v>
      </c>
      <c r="R2132" s="68">
        <v>1.1132919581504099E-3</v>
      </c>
      <c r="S2132" s="68">
        <v>1.0994148595584001E-3</v>
      </c>
      <c r="T2132" s="68">
        <v>9.6284605426500303E-4</v>
      </c>
      <c r="AH2132" s="68" t="s">
        <v>514</v>
      </c>
    </row>
    <row r="2133" spans="1:34" s="68" customFormat="1" ht="14.5" x14ac:dyDescent="0.35">
      <c r="A2133" s="68" t="s">
        <v>832</v>
      </c>
      <c r="B2133" s="68" t="s">
        <v>123</v>
      </c>
      <c r="C2133" s="68" t="s">
        <v>104</v>
      </c>
      <c r="D2133" s="68" t="s">
        <v>124</v>
      </c>
      <c r="E2133" s="68" t="s">
        <v>125</v>
      </c>
      <c r="F2133" s="68" t="s">
        <v>127</v>
      </c>
      <c r="G2133" s="68" t="s">
        <v>14</v>
      </c>
      <c r="H2133" s="68" t="s">
        <v>21</v>
      </c>
      <c r="I2133" s="68" t="s">
        <v>16</v>
      </c>
      <c r="J2133" s="68">
        <v>25</v>
      </c>
      <c r="K2133" s="68">
        <v>8.7388163159468603E-7</v>
      </c>
      <c r="L2133" s="68">
        <v>9.2175019015139195E-7</v>
      </c>
      <c r="M2133" s="68">
        <v>9.7204104757677893E-7</v>
      </c>
      <c r="N2133" s="68">
        <v>1.02500193298182E-6</v>
      </c>
      <c r="O2133" s="68">
        <v>1.0809120752760499E-6</v>
      </c>
      <c r="P2133" s="68">
        <v>1.14008648309619E-6</v>
      </c>
      <c r="Q2133" s="68">
        <v>1.20288083945156E-6</v>
      </c>
      <c r="R2133" s="68">
        <v>1.1676419280870501E-6</v>
      </c>
      <c r="S2133" s="68">
        <v>1.2144973178929299E-6</v>
      </c>
      <c r="T2133" s="68">
        <v>1.1140247502708901E-6</v>
      </c>
      <c r="U2133" s="68">
        <v>8.9469621459903795E-5</v>
      </c>
      <c r="V2133" s="68">
        <v>8.6529351006607702E-5</v>
      </c>
      <c r="W2133" s="68">
        <v>8.9108721447567907E-5</v>
      </c>
      <c r="X2133" s="68">
        <v>1.2278313768133799E-4</v>
      </c>
      <c r="Y2133" s="68">
        <v>1.3104847653117599E-4</v>
      </c>
      <c r="Z2133" s="68">
        <v>1.29944734523745E-4</v>
      </c>
      <c r="AA2133" s="68">
        <v>1.3424294097827099E-4</v>
      </c>
      <c r="AB2133" s="68">
        <v>1.39137734169576E-4</v>
      </c>
      <c r="AC2133" s="68">
        <v>1.4405247119279901E-4</v>
      </c>
      <c r="AD2133" s="68">
        <v>1.4898874170944499E-4</v>
      </c>
      <c r="AE2133" s="68">
        <v>1.5455049370075E-4</v>
      </c>
      <c r="AF2133" s="68">
        <v>1.6148401909172499E-4</v>
      </c>
      <c r="AG2133" s="68">
        <v>1.6846260979552801E-4</v>
      </c>
      <c r="AH2133" s="68" t="s">
        <v>515</v>
      </c>
    </row>
    <row r="2134" spans="1:34" s="68" customFormat="1" ht="14.5" x14ac:dyDescent="0.35">
      <c r="A2134" s="68" t="s">
        <v>832</v>
      </c>
      <c r="B2134" s="68" t="s">
        <v>123</v>
      </c>
      <c r="C2134" s="68" t="s">
        <v>104</v>
      </c>
      <c r="D2134" s="68" t="s">
        <v>124</v>
      </c>
      <c r="E2134" s="68" t="s">
        <v>125</v>
      </c>
      <c r="F2134" s="68" t="s">
        <v>127</v>
      </c>
      <c r="G2134" s="68" t="s">
        <v>14</v>
      </c>
      <c r="H2134" s="68" t="s">
        <v>21</v>
      </c>
      <c r="I2134" s="68" t="s">
        <v>17</v>
      </c>
      <c r="J2134" s="68">
        <v>1</v>
      </c>
      <c r="K2134" s="68">
        <v>7.50839097866154E-3</v>
      </c>
      <c r="L2134" s="68">
        <v>7.9196776337807605E-3</v>
      </c>
      <c r="M2134" s="68">
        <v>8.3517766807796791E-3</v>
      </c>
      <c r="N2134" s="68">
        <v>8.8068166081797707E-3</v>
      </c>
      <c r="O2134" s="68">
        <v>9.2871965507718597E-3</v>
      </c>
      <c r="P2134" s="68">
        <v>9.7956230627624201E-3</v>
      </c>
      <c r="Q2134" s="68">
        <v>1.0335152172567801E-2</v>
      </c>
      <c r="R2134" s="68">
        <v>1.0032379446123899E-2</v>
      </c>
      <c r="S2134" s="68">
        <v>1.0434960955336E-2</v>
      </c>
      <c r="T2134" s="68">
        <v>9.5717006543274905E-3</v>
      </c>
      <c r="U2134" s="68">
        <v>0.768722987583494</v>
      </c>
      <c r="V2134" s="68">
        <v>0.74346018384877299</v>
      </c>
      <c r="W2134" s="68">
        <v>0.76562213467750395</v>
      </c>
      <c r="X2134" s="68">
        <v>1.0549484016826001</v>
      </c>
      <c r="Y2134" s="68">
        <v>1.12595129875283</v>
      </c>
      <c r="Z2134" s="68">
        <v>1.11648515902802</v>
      </c>
      <c r="AA2134" s="68">
        <v>1.1534153488853001</v>
      </c>
      <c r="AB2134" s="68">
        <v>1.1954714119850001</v>
      </c>
      <c r="AC2134" s="68">
        <v>1.2376988324885301</v>
      </c>
      <c r="AD2134" s="68">
        <v>1.28011126876755</v>
      </c>
      <c r="AE2134" s="68">
        <v>1.3278978418768399</v>
      </c>
      <c r="AF2134" s="68">
        <v>1.3874706920361</v>
      </c>
      <c r="AG2134" s="68">
        <v>1.4474307433631799</v>
      </c>
      <c r="AH2134" s="68" t="s">
        <v>515</v>
      </c>
    </row>
    <row r="2135" spans="1:34" s="68" customFormat="1" ht="14.5" x14ac:dyDescent="0.35">
      <c r="A2135" s="68" t="s">
        <v>832</v>
      </c>
      <c r="B2135" s="68" t="s">
        <v>123</v>
      </c>
      <c r="C2135" s="68" t="s">
        <v>104</v>
      </c>
      <c r="D2135" s="68" t="s">
        <v>124</v>
      </c>
      <c r="E2135" s="68" t="s">
        <v>125</v>
      </c>
      <c r="F2135" s="68" t="s">
        <v>127</v>
      </c>
      <c r="G2135" s="68" t="s">
        <v>14</v>
      </c>
      <c r="H2135" s="68" t="s">
        <v>21</v>
      </c>
      <c r="I2135" s="68" t="s">
        <v>18</v>
      </c>
      <c r="J2135" s="68">
        <v>298</v>
      </c>
      <c r="K2135" s="68">
        <v>5.2083345243043297E-6</v>
      </c>
      <c r="L2135" s="68">
        <v>5.4936311333022997E-6</v>
      </c>
      <c r="M2135" s="68">
        <v>5.7933646435576001E-6</v>
      </c>
      <c r="N2135" s="68">
        <v>6.1090115205716301E-6</v>
      </c>
      <c r="O2135" s="68">
        <v>6.44223596864529E-6</v>
      </c>
      <c r="P2135" s="68">
        <v>6.79491543925326E-6</v>
      </c>
      <c r="Q2135" s="68">
        <v>7.1691698031313297E-6</v>
      </c>
      <c r="R2135" s="68">
        <v>6.9591458913987896E-6</v>
      </c>
      <c r="S2135" s="68">
        <v>7.2384040146418396E-6</v>
      </c>
      <c r="T2135" s="68">
        <v>6.6395875116145097E-6</v>
      </c>
      <c r="U2135" s="68">
        <v>5.3323894390102701E-4</v>
      </c>
      <c r="V2135" s="68">
        <v>5.1571493199938198E-4</v>
      </c>
      <c r="W2135" s="68">
        <v>5.3108797982750501E-4</v>
      </c>
      <c r="X2135" s="68">
        <v>7.3178750058077303E-4</v>
      </c>
      <c r="Y2135" s="68">
        <v>7.8104892012580899E-4</v>
      </c>
      <c r="Z2135" s="68">
        <v>7.7447061776152095E-4</v>
      </c>
      <c r="AA2135" s="68">
        <v>8.0008792823049496E-4</v>
      </c>
      <c r="AB2135" s="68">
        <v>8.2926089565067197E-4</v>
      </c>
      <c r="AC2135" s="68">
        <v>8.5855272830908302E-4</v>
      </c>
      <c r="AD2135" s="68">
        <v>8.8797290058829101E-4</v>
      </c>
      <c r="AE2135" s="68">
        <v>9.2112094245646995E-4</v>
      </c>
      <c r="AF2135" s="68">
        <v>9.6244475378668099E-4</v>
      </c>
      <c r="AG2135" s="68">
        <v>1.0040371543813501E-3</v>
      </c>
      <c r="AH2135" s="68" t="s">
        <v>515</v>
      </c>
    </row>
    <row r="2136" spans="1:34" s="68" customFormat="1" ht="14.5" x14ac:dyDescent="0.35">
      <c r="A2136" s="68" t="s">
        <v>832</v>
      </c>
      <c r="B2136" s="68" t="s">
        <v>123</v>
      </c>
      <c r="C2136" s="68" t="s">
        <v>104</v>
      </c>
      <c r="D2136" s="68" t="s">
        <v>124</v>
      </c>
      <c r="E2136" s="68" t="s">
        <v>125</v>
      </c>
      <c r="F2136" s="68" t="s">
        <v>127</v>
      </c>
      <c r="G2136" s="68" t="s">
        <v>14</v>
      </c>
      <c r="H2136" s="68" t="s">
        <v>27</v>
      </c>
      <c r="I2136" s="68" t="s">
        <v>16</v>
      </c>
      <c r="J2136" s="68">
        <v>25</v>
      </c>
      <c r="K2136" s="68">
        <v>4.20823483603815E-4</v>
      </c>
      <c r="L2136" s="68">
        <v>4.41756306938098E-4</v>
      </c>
      <c r="M2136" s="68">
        <v>4.6352452522472497E-4</v>
      </c>
      <c r="N2136" s="68">
        <v>4.8618829242169903E-4</v>
      </c>
      <c r="O2136" s="68">
        <v>5.0981331362356897E-4</v>
      </c>
      <c r="P2136" s="68">
        <v>5.3447142168433904E-4</v>
      </c>
      <c r="Q2136" s="68">
        <v>5.6024122481071904E-4</v>
      </c>
      <c r="R2136" s="68">
        <v>5.4496733854883105E-4</v>
      </c>
      <c r="S2136" s="68">
        <v>5.3131513743261399E-4</v>
      </c>
      <c r="T2136" s="68">
        <v>4.6139680883739402E-4</v>
      </c>
      <c r="U2136" s="68">
        <v>2.3470476989691201E-4</v>
      </c>
      <c r="V2136" s="68">
        <v>2.3232913474337399E-4</v>
      </c>
      <c r="W2136" s="68">
        <v>1.4553517672021799E-4</v>
      </c>
      <c r="AH2136" s="68" t="s">
        <v>516</v>
      </c>
    </row>
    <row r="2137" spans="1:34" s="68" customFormat="1" ht="14.5" x14ac:dyDescent="0.35">
      <c r="A2137" s="68" t="s">
        <v>832</v>
      </c>
      <c r="B2137" s="68" t="s">
        <v>123</v>
      </c>
      <c r="C2137" s="68" t="s">
        <v>104</v>
      </c>
      <c r="D2137" s="68" t="s">
        <v>124</v>
      </c>
      <c r="E2137" s="68" t="s">
        <v>125</v>
      </c>
      <c r="F2137" s="68" t="s">
        <v>127</v>
      </c>
      <c r="G2137" s="68" t="s">
        <v>14</v>
      </c>
      <c r="H2137" s="68" t="s">
        <v>27</v>
      </c>
      <c r="I2137" s="68" t="s">
        <v>17</v>
      </c>
      <c r="J2137" s="68">
        <v>1</v>
      </c>
      <c r="K2137" s="68">
        <v>0.42138458158195402</v>
      </c>
      <c r="L2137" s="68">
        <v>0.442345315347349</v>
      </c>
      <c r="M2137" s="68">
        <v>0.46414255792502501</v>
      </c>
      <c r="N2137" s="68">
        <v>0.486836543478261</v>
      </c>
      <c r="O2137" s="68">
        <v>0.51049306470839995</v>
      </c>
      <c r="P2137" s="68">
        <v>0.535184050246585</v>
      </c>
      <c r="Q2137" s="68">
        <v>0.56098821311046698</v>
      </c>
      <c r="R2137" s="68">
        <v>0.54569396166689599</v>
      </c>
      <c r="S2137" s="68">
        <v>0.53202355761585696</v>
      </c>
      <c r="T2137" s="68">
        <v>0.46201200458251102</v>
      </c>
      <c r="U2137" s="68">
        <v>0.23501770959010801</v>
      </c>
      <c r="V2137" s="68">
        <v>0.23263890692303199</v>
      </c>
      <c r="W2137" s="68">
        <v>0.14572922362251201</v>
      </c>
      <c r="AH2137" s="68" t="s">
        <v>516</v>
      </c>
    </row>
    <row r="2138" spans="1:34" s="68" customFormat="1" ht="14.5" x14ac:dyDescent="0.35">
      <c r="A2138" s="68" t="s">
        <v>832</v>
      </c>
      <c r="B2138" s="68" t="s">
        <v>123</v>
      </c>
      <c r="C2138" s="68" t="s">
        <v>104</v>
      </c>
      <c r="D2138" s="68" t="s">
        <v>124</v>
      </c>
      <c r="E2138" s="68" t="s">
        <v>125</v>
      </c>
      <c r="F2138" s="68" t="s">
        <v>127</v>
      </c>
      <c r="G2138" s="68" t="s">
        <v>14</v>
      </c>
      <c r="H2138" s="68" t="s">
        <v>27</v>
      </c>
      <c r="I2138" s="68" t="s">
        <v>18</v>
      </c>
      <c r="J2138" s="68">
        <v>298</v>
      </c>
      <c r="K2138" s="68">
        <v>1.0032431849115E-3</v>
      </c>
      <c r="L2138" s="68">
        <v>1.0531470357404301E-3</v>
      </c>
      <c r="M2138" s="68">
        <v>1.1050424681357399E-3</v>
      </c>
      <c r="N2138" s="68">
        <v>1.15907288913333E-3</v>
      </c>
      <c r="O2138" s="68">
        <v>1.21539493967859E-3</v>
      </c>
      <c r="P2138" s="68">
        <v>1.2741798692954701E-3</v>
      </c>
      <c r="Q2138" s="68">
        <v>1.3356150799487499E-3</v>
      </c>
      <c r="R2138" s="68">
        <v>1.29920213510041E-3</v>
      </c>
      <c r="S2138" s="68">
        <v>1.26665528763935E-3</v>
      </c>
      <c r="T2138" s="68">
        <v>1.0999699922683501E-3</v>
      </c>
      <c r="U2138" s="68">
        <v>5.59536171434239E-4</v>
      </c>
      <c r="V2138" s="68">
        <v>5.5387265722820303E-4</v>
      </c>
      <c r="W2138" s="68">
        <v>3.46955861301E-4</v>
      </c>
      <c r="AH2138" s="68" t="s">
        <v>516</v>
      </c>
    </row>
    <row r="2139" spans="1:34" s="68" customFormat="1" ht="14.5" x14ac:dyDescent="0.35">
      <c r="A2139" s="68" t="s">
        <v>832</v>
      </c>
      <c r="B2139" s="68" t="s">
        <v>129</v>
      </c>
      <c r="C2139" s="68" t="s">
        <v>104</v>
      </c>
      <c r="D2139" s="68" t="s">
        <v>124</v>
      </c>
      <c r="E2139" s="68" t="s">
        <v>112</v>
      </c>
      <c r="F2139" s="68" t="s">
        <v>126</v>
      </c>
      <c r="G2139" s="68" t="s">
        <v>14</v>
      </c>
      <c r="H2139" s="68" t="s">
        <v>21</v>
      </c>
      <c r="I2139" s="68" t="s">
        <v>16</v>
      </c>
      <c r="J2139" s="68">
        <v>25</v>
      </c>
      <c r="K2139" s="68">
        <v>6.3030347061467001E-7</v>
      </c>
      <c r="L2139" s="68">
        <v>6.6113967578707396E-7</v>
      </c>
      <c r="M2139" s="68">
        <v>6.9300069567160105E-7</v>
      </c>
      <c r="N2139" s="68">
        <v>7.2595806974944295E-7</v>
      </c>
      <c r="O2139" s="68">
        <v>7.6008952844081305E-7</v>
      </c>
      <c r="P2139" s="68">
        <v>7.9547963650848E-7</v>
      </c>
      <c r="Q2139" s="68">
        <v>8.3222051567681801E-7</v>
      </c>
      <c r="R2139" s="68">
        <v>7.8849980438622201E-7</v>
      </c>
      <c r="S2139" s="68">
        <v>7.6924340741914101E-7</v>
      </c>
      <c r="T2139" s="68">
        <v>6.8526019228504802E-7</v>
      </c>
      <c r="U2139" s="68">
        <v>5.0681977721475599E-6</v>
      </c>
      <c r="V2139" s="68">
        <v>5.10377631997554E-6</v>
      </c>
      <c r="W2139" s="68">
        <v>5.4569119283082102E-6</v>
      </c>
      <c r="X2139" s="68">
        <v>5.71079175634667E-6</v>
      </c>
      <c r="Y2139" s="68">
        <v>5.53071124486566E-6</v>
      </c>
      <c r="Z2139" s="68">
        <v>5.4770930940137797E-6</v>
      </c>
      <c r="AA2139" s="68">
        <v>5.6133488900771404E-6</v>
      </c>
      <c r="AB2139" s="68">
        <v>5.7694012003635502E-6</v>
      </c>
      <c r="AC2139" s="68">
        <v>5.9267045418963402E-6</v>
      </c>
      <c r="AD2139" s="68">
        <v>6.0852675772641197E-6</v>
      </c>
      <c r="AE2139" s="68">
        <v>6.20126588689552E-6</v>
      </c>
      <c r="AF2139" s="68">
        <v>6.3563742739933401E-6</v>
      </c>
      <c r="AG2139" s="68">
        <v>6.5150398335875803E-6</v>
      </c>
      <c r="AH2139" s="68" t="s">
        <v>522</v>
      </c>
    </row>
    <row r="2140" spans="1:34" s="68" customFormat="1" ht="14.5" x14ac:dyDescent="0.35">
      <c r="A2140" s="68" t="s">
        <v>832</v>
      </c>
      <c r="B2140" s="68" t="s">
        <v>129</v>
      </c>
      <c r="C2140" s="68" t="s">
        <v>104</v>
      </c>
      <c r="D2140" s="68" t="s">
        <v>124</v>
      </c>
      <c r="E2140" s="68" t="s">
        <v>112</v>
      </c>
      <c r="F2140" s="68" t="s">
        <v>126</v>
      </c>
      <c r="G2140" s="68" t="s">
        <v>14</v>
      </c>
      <c r="H2140" s="68" t="s">
        <v>21</v>
      </c>
      <c r="I2140" s="68" t="s">
        <v>17</v>
      </c>
      <c r="J2140" s="68">
        <v>1</v>
      </c>
      <c r="K2140" s="68">
        <v>5.4155674195212498E-3</v>
      </c>
      <c r="L2140" s="68">
        <v>5.6805120943625399E-3</v>
      </c>
      <c r="M2140" s="68">
        <v>5.9542619772104E-3</v>
      </c>
      <c r="N2140" s="68">
        <v>6.2374317352872103E-3</v>
      </c>
      <c r="O2140" s="68">
        <v>6.5306892283634697E-3</v>
      </c>
      <c r="P2140" s="68">
        <v>6.8347610368808603E-3</v>
      </c>
      <c r="Q2140" s="68">
        <v>7.1504386706952201E-3</v>
      </c>
      <c r="R2140" s="68">
        <v>6.7747903192864204E-3</v>
      </c>
      <c r="S2140" s="68">
        <v>6.60933935654526E-3</v>
      </c>
      <c r="T2140" s="68">
        <v>5.88775557211313E-3</v>
      </c>
      <c r="U2140" s="68">
        <v>4.3545955258291802E-2</v>
      </c>
      <c r="V2140" s="68">
        <v>4.38516461412298E-2</v>
      </c>
      <c r="W2140" s="68">
        <v>4.6885787288024103E-2</v>
      </c>
      <c r="X2140" s="68">
        <v>4.9066921968844497E-2</v>
      </c>
      <c r="Y2140" s="68">
        <v>4.75191446250956E-2</v>
      </c>
      <c r="Z2140" s="68">
        <v>4.7059183863766403E-2</v>
      </c>
      <c r="AA2140" s="68">
        <v>4.82298936635428E-2</v>
      </c>
      <c r="AB2140" s="68">
        <v>4.9570695113523702E-2</v>
      </c>
      <c r="AC2140" s="68">
        <v>5.0922245423973299E-2</v>
      </c>
      <c r="AD2140" s="68">
        <v>5.2284619023853299E-2</v>
      </c>
      <c r="AE2140" s="68">
        <v>5.3281276500206302E-2</v>
      </c>
      <c r="AF2140" s="68">
        <v>5.46139677621508E-2</v>
      </c>
      <c r="AG2140" s="68">
        <v>5.5977222250184498E-2</v>
      </c>
      <c r="AH2140" s="68" t="s">
        <v>522</v>
      </c>
    </row>
    <row r="2141" spans="1:34" s="68" customFormat="1" ht="14.5" x14ac:dyDescent="0.35">
      <c r="A2141" s="68" t="s">
        <v>832</v>
      </c>
      <c r="B2141" s="68" t="s">
        <v>129</v>
      </c>
      <c r="C2141" s="68" t="s">
        <v>104</v>
      </c>
      <c r="D2141" s="68" t="s">
        <v>124</v>
      </c>
      <c r="E2141" s="68" t="s">
        <v>112</v>
      </c>
      <c r="F2141" s="68" t="s">
        <v>126</v>
      </c>
      <c r="G2141" s="68" t="s">
        <v>14</v>
      </c>
      <c r="H2141" s="68" t="s">
        <v>21</v>
      </c>
      <c r="I2141" s="68" t="s">
        <v>18</v>
      </c>
      <c r="J2141" s="68">
        <v>298</v>
      </c>
      <c r="K2141" s="68">
        <v>3.7566086848634301E-6</v>
      </c>
      <c r="L2141" s="68">
        <v>3.9403924676909598E-6</v>
      </c>
      <c r="M2141" s="68">
        <v>4.1302841462027398E-6</v>
      </c>
      <c r="N2141" s="68">
        <v>4.3267100957066799E-6</v>
      </c>
      <c r="O2141" s="68">
        <v>4.5301335895072497E-6</v>
      </c>
      <c r="P2141" s="68">
        <v>4.7410586335905399E-6</v>
      </c>
      <c r="Q2141" s="68">
        <v>4.9600342734338402E-6</v>
      </c>
      <c r="R2141" s="68">
        <v>4.6994588341418899E-6</v>
      </c>
      <c r="S2141" s="68">
        <v>4.5846907082180797E-6</v>
      </c>
      <c r="T2141" s="68">
        <v>4.0841507460188902E-6</v>
      </c>
      <c r="U2141" s="68">
        <v>3.0206458721999501E-5</v>
      </c>
      <c r="V2141" s="68">
        <v>3.0418506867054201E-5</v>
      </c>
      <c r="W2141" s="68">
        <v>3.2523195092716897E-5</v>
      </c>
      <c r="X2141" s="68">
        <v>3.4036318867826102E-5</v>
      </c>
      <c r="Y2141" s="68">
        <v>3.29630390193993E-5</v>
      </c>
      <c r="Z2141" s="68">
        <v>3.2643474840322097E-5</v>
      </c>
      <c r="AA2141" s="68">
        <v>3.3455559384859801E-5</v>
      </c>
      <c r="AB2141" s="68">
        <v>3.4385631154166803E-5</v>
      </c>
      <c r="AC2141" s="68">
        <v>3.5323159069702201E-5</v>
      </c>
      <c r="AD2141" s="68">
        <v>3.6268194760494203E-5</v>
      </c>
      <c r="AE2141" s="68">
        <v>3.69595446858973E-5</v>
      </c>
      <c r="AF2141" s="68">
        <v>3.7883990673000302E-5</v>
      </c>
      <c r="AG2141" s="68">
        <v>3.8829637408181999E-5</v>
      </c>
      <c r="AH2141" s="68" t="s">
        <v>522</v>
      </c>
    </row>
    <row r="2142" spans="1:34" s="68" customFormat="1" ht="14.5" x14ac:dyDescent="0.35">
      <c r="A2142" s="68" t="s">
        <v>832</v>
      </c>
      <c r="B2142" s="68" t="s">
        <v>129</v>
      </c>
      <c r="C2142" s="68" t="s">
        <v>104</v>
      </c>
      <c r="D2142" s="68" t="s">
        <v>124</v>
      </c>
      <c r="E2142" s="68" t="s">
        <v>112</v>
      </c>
      <c r="F2142" s="68" t="s">
        <v>126</v>
      </c>
      <c r="G2142" s="68" t="s">
        <v>14</v>
      </c>
      <c r="H2142" s="68" t="s">
        <v>27</v>
      </c>
      <c r="I2142" s="68" t="s">
        <v>16</v>
      </c>
      <c r="J2142" s="68">
        <v>25</v>
      </c>
      <c r="K2142" s="68">
        <v>4.8939058188378703E-5</v>
      </c>
      <c r="L2142" s="68">
        <v>5.1417822476305201E-5</v>
      </c>
      <c r="M2142" s="68">
        <v>5.3975887109665299E-5</v>
      </c>
      <c r="N2142" s="68">
        <v>5.6618944726032598E-5</v>
      </c>
      <c r="O2142" s="68">
        <v>5.9353214384267397E-5</v>
      </c>
      <c r="P2142" s="68">
        <v>6.2185501654558905E-5</v>
      </c>
      <c r="Q2142" s="68">
        <v>6.5123266643989406E-5</v>
      </c>
      <c r="R2142" s="68">
        <v>6.1186838294324304E-5</v>
      </c>
      <c r="S2142" s="68">
        <v>5.9177183476748801E-5</v>
      </c>
      <c r="T2142" s="68">
        <v>5.0442451590986498E-5</v>
      </c>
      <c r="AH2142" s="68" t="s">
        <v>523</v>
      </c>
    </row>
    <row r="2143" spans="1:34" s="68" customFormat="1" ht="14.5" x14ac:dyDescent="0.35">
      <c r="A2143" s="68" t="s">
        <v>832</v>
      </c>
      <c r="B2143" s="68" t="s">
        <v>129</v>
      </c>
      <c r="C2143" s="68" t="s">
        <v>104</v>
      </c>
      <c r="D2143" s="68" t="s">
        <v>124</v>
      </c>
      <c r="E2143" s="68" t="s">
        <v>112</v>
      </c>
      <c r="F2143" s="68" t="s">
        <v>126</v>
      </c>
      <c r="G2143" s="68" t="s">
        <v>14</v>
      </c>
      <c r="H2143" s="68" t="s">
        <v>27</v>
      </c>
      <c r="I2143" s="68" t="s">
        <v>17</v>
      </c>
      <c r="J2143" s="68">
        <v>1</v>
      </c>
      <c r="K2143" s="68">
        <v>4.9004310265963198E-2</v>
      </c>
      <c r="L2143" s="68">
        <v>5.1486379572940298E-2</v>
      </c>
      <c r="M2143" s="68">
        <v>5.4047854959144902E-2</v>
      </c>
      <c r="N2143" s="68">
        <v>5.6694436652334E-2</v>
      </c>
      <c r="O2143" s="68">
        <v>5.9432352003446501E-2</v>
      </c>
      <c r="P2143" s="68">
        <v>6.22684156567649E-2</v>
      </c>
      <c r="Q2143" s="68">
        <v>6.5210097666181299E-2</v>
      </c>
      <c r="R2143" s="68">
        <v>6.1268420745383398E-2</v>
      </c>
      <c r="S2143" s="68">
        <v>5.9256086388051202E-2</v>
      </c>
      <c r="T2143" s="68">
        <v>5.0509708193107801E-2</v>
      </c>
      <c r="AH2143" s="68" t="s">
        <v>523</v>
      </c>
    </row>
    <row r="2144" spans="1:34" s="68" customFormat="1" ht="14.5" x14ac:dyDescent="0.35">
      <c r="A2144" s="68" t="s">
        <v>832</v>
      </c>
      <c r="B2144" s="68" t="s">
        <v>129</v>
      </c>
      <c r="C2144" s="68" t="s">
        <v>104</v>
      </c>
      <c r="D2144" s="68" t="s">
        <v>124</v>
      </c>
      <c r="E2144" s="68" t="s">
        <v>112</v>
      </c>
      <c r="F2144" s="68" t="s">
        <v>126</v>
      </c>
      <c r="G2144" s="68" t="s">
        <v>14</v>
      </c>
      <c r="H2144" s="68" t="s">
        <v>27</v>
      </c>
      <c r="I2144" s="68" t="s">
        <v>18</v>
      </c>
      <c r="J2144" s="68">
        <v>298</v>
      </c>
      <c r="K2144" s="68">
        <v>1.16670714721095E-4</v>
      </c>
      <c r="L2144" s="68">
        <v>1.2258008878351199E-4</v>
      </c>
      <c r="M2144" s="68">
        <v>1.2867851486944199E-4</v>
      </c>
      <c r="N2144" s="68">
        <v>1.3497956422686201E-4</v>
      </c>
      <c r="O2144" s="68">
        <v>1.4149806309209399E-4</v>
      </c>
      <c r="P2144" s="68">
        <v>1.4825023594446801E-4</v>
      </c>
      <c r="Q2144" s="68">
        <v>1.5525386767927099E-4</v>
      </c>
      <c r="R2144" s="68">
        <v>1.4586942249366901E-4</v>
      </c>
      <c r="S2144" s="68">
        <v>1.4107840540856901E-4</v>
      </c>
      <c r="T2144" s="68">
        <v>1.2025480459291199E-4</v>
      </c>
      <c r="AH2144" s="68" t="s">
        <v>523</v>
      </c>
    </row>
    <row r="2145" spans="1:34" s="68" customFormat="1" ht="14.5" x14ac:dyDescent="0.35">
      <c r="A2145" s="68" t="s">
        <v>832</v>
      </c>
      <c r="B2145" s="68" t="s">
        <v>129</v>
      </c>
      <c r="C2145" s="68" t="s">
        <v>104</v>
      </c>
      <c r="D2145" s="68" t="s">
        <v>124</v>
      </c>
      <c r="E2145" s="68" t="s">
        <v>112</v>
      </c>
      <c r="F2145" s="68" t="s">
        <v>127</v>
      </c>
      <c r="G2145" s="68" t="s">
        <v>14</v>
      </c>
      <c r="H2145" s="68" t="s">
        <v>21</v>
      </c>
      <c r="I2145" s="68" t="s">
        <v>16</v>
      </c>
      <c r="J2145" s="68">
        <v>25</v>
      </c>
      <c r="K2145" s="68">
        <v>1.7881706615596601E-7</v>
      </c>
      <c r="L2145" s="68">
        <v>1.8930547626071599E-7</v>
      </c>
      <c r="M2145" s="68">
        <v>2.0030332042987601E-7</v>
      </c>
      <c r="N2145" s="68">
        <v>2.1186530930449999E-7</v>
      </c>
      <c r="O2145" s="68">
        <v>2.2405323967252301E-7</v>
      </c>
      <c r="P2145" s="68">
        <v>2.36936977281737E-7</v>
      </c>
      <c r="Q2145" s="68">
        <v>2.5059558200997E-7</v>
      </c>
      <c r="R2145" s="68">
        <v>2.4088201276264699E-7</v>
      </c>
      <c r="S2145" s="68">
        <v>2.42481125190422E-7</v>
      </c>
      <c r="T2145" s="68">
        <v>2.1971966640091E-7</v>
      </c>
      <c r="U2145" s="68">
        <v>1.7153698157583601E-5</v>
      </c>
      <c r="V2145" s="68">
        <v>1.6589970368927399E-5</v>
      </c>
      <c r="W2145" s="68">
        <v>1.7084504058227199E-5</v>
      </c>
      <c r="X2145" s="68">
        <v>2.35407823153761E-5</v>
      </c>
      <c r="Y2145" s="68">
        <v>2.5125466876311799E-5</v>
      </c>
      <c r="Z2145" s="68">
        <v>2.49138502747171E-5</v>
      </c>
      <c r="AA2145" s="68">
        <v>2.57379303919327E-5</v>
      </c>
      <c r="AB2145" s="68">
        <v>2.6676392001330102E-5</v>
      </c>
      <c r="AC2145" s="68">
        <v>2.7618677371991399E-5</v>
      </c>
      <c r="AD2145" s="68">
        <v>2.8565091284166802E-5</v>
      </c>
      <c r="AE2145" s="68">
        <v>2.9631426575737801E-5</v>
      </c>
      <c r="AF2145" s="68">
        <v>3.0960767191960603E-5</v>
      </c>
      <c r="AG2145" s="68">
        <v>3.2298748023275497E-5</v>
      </c>
      <c r="AH2145" s="68" t="s">
        <v>524</v>
      </c>
    </row>
    <row r="2146" spans="1:34" s="68" customFormat="1" ht="14.5" x14ac:dyDescent="0.35">
      <c r="A2146" s="68" t="s">
        <v>832</v>
      </c>
      <c r="B2146" s="68" t="s">
        <v>129</v>
      </c>
      <c r="C2146" s="68" t="s">
        <v>104</v>
      </c>
      <c r="D2146" s="68" t="s">
        <v>124</v>
      </c>
      <c r="E2146" s="68" t="s">
        <v>112</v>
      </c>
      <c r="F2146" s="68" t="s">
        <v>127</v>
      </c>
      <c r="G2146" s="68" t="s">
        <v>14</v>
      </c>
      <c r="H2146" s="68" t="s">
        <v>21</v>
      </c>
      <c r="I2146" s="68" t="s">
        <v>17</v>
      </c>
      <c r="J2146" s="68">
        <v>1</v>
      </c>
      <c r="K2146" s="68">
        <v>1.5363962324120601E-3</v>
      </c>
      <c r="L2146" s="68">
        <v>1.6265126520320699E-3</v>
      </c>
      <c r="M2146" s="68">
        <v>1.7210061291334899E-3</v>
      </c>
      <c r="N2146" s="68">
        <v>1.8203467375442601E-3</v>
      </c>
      <c r="O2146" s="68">
        <v>1.9250654352663201E-3</v>
      </c>
      <c r="P2146" s="68">
        <v>2.0357625088046798E-3</v>
      </c>
      <c r="Q2146" s="68">
        <v>2.1531172406296598E-3</v>
      </c>
      <c r="R2146" s="68">
        <v>2.0696582536566602E-3</v>
      </c>
      <c r="S2146" s="68">
        <v>2.0833978276361101E-3</v>
      </c>
      <c r="T2146" s="68">
        <v>1.8878313737166199E-3</v>
      </c>
      <c r="U2146" s="68">
        <v>0.14738457456995799</v>
      </c>
      <c r="V2146" s="68">
        <v>0.142541025409824</v>
      </c>
      <c r="W2146" s="68">
        <v>0.146790058868288</v>
      </c>
      <c r="X2146" s="68">
        <v>0.202261573917562</v>
      </c>
      <c r="Y2146" s="68">
        <v>0.21587471148071299</v>
      </c>
      <c r="Z2146" s="68">
        <v>0.214059801560369</v>
      </c>
      <c r="AA2146" s="68">
        <v>0.22114029792748599</v>
      </c>
      <c r="AB2146" s="68">
        <v>0.229203560075428</v>
      </c>
      <c r="AC2146" s="68">
        <v>0.23729967598015</v>
      </c>
      <c r="AD2146" s="68">
        <v>0.24543126431356099</v>
      </c>
      <c r="AE2146" s="68">
        <v>0.254593217138739</v>
      </c>
      <c r="AF2146" s="68">
        <v>0.26601491171332498</v>
      </c>
      <c r="AG2146" s="68">
        <v>0.277510843015983</v>
      </c>
      <c r="AH2146" s="68" t="s">
        <v>524</v>
      </c>
    </row>
    <row r="2147" spans="1:34" s="68" customFormat="1" ht="14.5" x14ac:dyDescent="0.35">
      <c r="A2147" s="68" t="s">
        <v>832</v>
      </c>
      <c r="B2147" s="68" t="s">
        <v>129</v>
      </c>
      <c r="C2147" s="68" t="s">
        <v>104</v>
      </c>
      <c r="D2147" s="68" t="s">
        <v>124</v>
      </c>
      <c r="E2147" s="68" t="s">
        <v>112</v>
      </c>
      <c r="F2147" s="68" t="s">
        <v>127</v>
      </c>
      <c r="G2147" s="68" t="s">
        <v>14</v>
      </c>
      <c r="H2147" s="68" t="s">
        <v>21</v>
      </c>
      <c r="I2147" s="68" t="s">
        <v>18</v>
      </c>
      <c r="J2147" s="68">
        <v>298</v>
      </c>
      <c r="K2147" s="68">
        <v>1.0657497142895601E-6</v>
      </c>
      <c r="L2147" s="68">
        <v>1.1282606385138699E-6</v>
      </c>
      <c r="M2147" s="68">
        <v>1.19380778976206E-6</v>
      </c>
      <c r="N2147" s="68">
        <v>1.26271724345482E-6</v>
      </c>
      <c r="O2147" s="68">
        <v>1.33535730844824E-6</v>
      </c>
      <c r="P2147" s="68">
        <v>1.4121443845991501E-6</v>
      </c>
      <c r="Q2147" s="68">
        <v>1.49354966877942E-6</v>
      </c>
      <c r="R2147" s="68">
        <v>1.43565679606538E-6</v>
      </c>
      <c r="S2147" s="68">
        <v>1.44518750613492E-6</v>
      </c>
      <c r="T2147" s="68">
        <v>1.3095292117494301E-6</v>
      </c>
      <c r="U2147" s="68">
        <v>1.02236041019198E-4</v>
      </c>
      <c r="V2147" s="68">
        <v>9.8876223398807096E-5</v>
      </c>
      <c r="W2147" s="68">
        <v>1.01823644187034E-4</v>
      </c>
      <c r="X2147" s="68">
        <v>1.4030306259964201E-4</v>
      </c>
      <c r="Y2147" s="68">
        <v>1.4974778258281901E-4</v>
      </c>
      <c r="Z2147" s="68">
        <v>1.48486547637314E-4</v>
      </c>
      <c r="AA2147" s="68">
        <v>1.5339806513591899E-4</v>
      </c>
      <c r="AB2147" s="68">
        <v>1.58991296327928E-4</v>
      </c>
      <c r="AC2147" s="68">
        <v>1.6460731713706901E-4</v>
      </c>
      <c r="AD2147" s="68">
        <v>1.7024794405363401E-4</v>
      </c>
      <c r="AE2147" s="68">
        <v>1.76603302391397E-4</v>
      </c>
      <c r="AF2147" s="68">
        <v>1.8452617246408499E-4</v>
      </c>
      <c r="AG2147" s="68">
        <v>1.9250053821872199E-4</v>
      </c>
      <c r="AH2147" s="68" t="s">
        <v>524</v>
      </c>
    </row>
    <row r="2148" spans="1:34" s="68" customFormat="1" ht="14.5" x14ac:dyDescent="0.35">
      <c r="A2148" s="68" t="s">
        <v>832</v>
      </c>
      <c r="B2148" s="68" t="s">
        <v>129</v>
      </c>
      <c r="C2148" s="68" t="s">
        <v>104</v>
      </c>
      <c r="D2148" s="68" t="s">
        <v>124</v>
      </c>
      <c r="E2148" s="68" t="s">
        <v>112</v>
      </c>
      <c r="F2148" s="68" t="s">
        <v>127</v>
      </c>
      <c r="G2148" s="68" t="s">
        <v>14</v>
      </c>
      <c r="H2148" s="68" t="s">
        <v>27</v>
      </c>
      <c r="I2148" s="68" t="s">
        <v>16</v>
      </c>
      <c r="J2148" s="68">
        <v>25</v>
      </c>
      <c r="K2148" s="68">
        <v>8.2242876585816605E-5</v>
      </c>
      <c r="L2148" s="68">
        <v>8.6425902775224395E-5</v>
      </c>
      <c r="M2148" s="68">
        <v>9.0764687259245296E-5</v>
      </c>
      <c r="N2148" s="68">
        <v>9.5270885430242798E-5</v>
      </c>
      <c r="O2148" s="68">
        <v>9.9957262753003497E-5</v>
      </c>
      <c r="P2148" s="68">
        <v>1.04837817481475E-4</v>
      </c>
      <c r="Q2148" s="68">
        <v>1.09927919106532E-4</v>
      </c>
      <c r="R2148" s="68">
        <v>1.05504065460564E-4</v>
      </c>
      <c r="S2148" s="68">
        <v>1.03361013961792E-4</v>
      </c>
      <c r="T2148" s="68">
        <v>8.8928152237346305E-5</v>
      </c>
      <c r="U2148" s="68">
        <v>4.4999126108531103E-5</v>
      </c>
      <c r="V2148" s="68">
        <v>4.4543653874588498E-5</v>
      </c>
      <c r="W2148" s="68">
        <v>2.7902951326199801E-5</v>
      </c>
      <c r="AH2148" s="68" t="s">
        <v>525</v>
      </c>
    </row>
    <row r="2149" spans="1:34" s="68" customFormat="1" ht="14.5" x14ac:dyDescent="0.35">
      <c r="A2149" s="68" t="s">
        <v>832</v>
      </c>
      <c r="B2149" s="68" t="s">
        <v>129</v>
      </c>
      <c r="C2149" s="68" t="s">
        <v>104</v>
      </c>
      <c r="D2149" s="68" t="s">
        <v>124</v>
      </c>
      <c r="E2149" s="68" t="s">
        <v>112</v>
      </c>
      <c r="F2149" s="68" t="s">
        <v>127</v>
      </c>
      <c r="G2149" s="68" t="s">
        <v>14</v>
      </c>
      <c r="H2149" s="68" t="s">
        <v>27</v>
      </c>
      <c r="I2149" s="68" t="s">
        <v>17</v>
      </c>
      <c r="J2149" s="68">
        <v>1</v>
      </c>
      <c r="K2149" s="68">
        <v>8.2352533754597695E-2</v>
      </c>
      <c r="L2149" s="68">
        <v>8.6541137312258001E-2</v>
      </c>
      <c r="M2149" s="68">
        <v>9.0885706842257594E-2</v>
      </c>
      <c r="N2149" s="68">
        <v>9.5397913277483107E-2</v>
      </c>
      <c r="O2149" s="68">
        <v>0.10009053910334099</v>
      </c>
      <c r="P2149" s="68">
        <v>0.104977601238117</v>
      </c>
      <c r="Q2149" s="68">
        <v>0.110074489665341</v>
      </c>
      <c r="R2149" s="68">
        <v>0.10564473754784399</v>
      </c>
      <c r="S2149" s="68">
        <v>0.10349882864707401</v>
      </c>
      <c r="T2149" s="68">
        <v>8.9046723106996101E-2</v>
      </c>
      <c r="U2149" s="68">
        <v>4.50591249433425E-2</v>
      </c>
      <c r="V2149" s="68">
        <v>4.4603045413087898E-2</v>
      </c>
      <c r="W2149" s="68">
        <v>2.7940155261301398E-2</v>
      </c>
      <c r="AH2149" s="68" t="s">
        <v>525</v>
      </c>
    </row>
    <row r="2150" spans="1:34" s="68" customFormat="1" ht="14.5" x14ac:dyDescent="0.35">
      <c r="A2150" s="68" t="s">
        <v>832</v>
      </c>
      <c r="B2150" s="68" t="s">
        <v>129</v>
      </c>
      <c r="C2150" s="68" t="s">
        <v>104</v>
      </c>
      <c r="D2150" s="68" t="s">
        <v>124</v>
      </c>
      <c r="E2150" s="68" t="s">
        <v>112</v>
      </c>
      <c r="F2150" s="68" t="s">
        <v>127</v>
      </c>
      <c r="G2150" s="68" t="s">
        <v>14</v>
      </c>
      <c r="H2150" s="68" t="s">
        <v>27</v>
      </c>
      <c r="I2150" s="68" t="s">
        <v>18</v>
      </c>
      <c r="J2150" s="68">
        <v>298</v>
      </c>
      <c r="K2150" s="68">
        <v>1.96067017780587E-4</v>
      </c>
      <c r="L2150" s="68">
        <v>2.0603935221613501E-4</v>
      </c>
      <c r="M2150" s="68">
        <v>2.1638301442604099E-4</v>
      </c>
      <c r="N2150" s="68">
        <v>2.27125790865699E-4</v>
      </c>
      <c r="O2150" s="68">
        <v>2.3829811440316E-4</v>
      </c>
      <c r="P2150" s="68">
        <v>2.4993335687583599E-4</v>
      </c>
      <c r="Q2150" s="68">
        <v>2.6206815914997202E-4</v>
      </c>
      <c r="R2150" s="68">
        <v>2.5152169205798399E-4</v>
      </c>
      <c r="S2150" s="68">
        <v>2.4641265728491199E-4</v>
      </c>
      <c r="T2150" s="68">
        <v>2.1200471493383399E-4</v>
      </c>
      <c r="U2150" s="68">
        <v>1.07277916642738E-4</v>
      </c>
      <c r="V2150" s="68">
        <v>1.0619207083701901E-4</v>
      </c>
      <c r="W2150" s="68">
        <v>6.6520635961660199E-5</v>
      </c>
      <c r="AH2150" s="68" t="s">
        <v>525</v>
      </c>
    </row>
    <row r="2151" spans="1:34" s="68" customFormat="1" ht="14.5" x14ac:dyDescent="0.35">
      <c r="A2151" s="68" t="s">
        <v>832</v>
      </c>
      <c r="B2151" s="68" t="s">
        <v>129</v>
      </c>
      <c r="C2151" s="68" t="s">
        <v>104</v>
      </c>
      <c r="D2151" s="68" t="s">
        <v>124</v>
      </c>
      <c r="E2151" s="68" t="s">
        <v>111</v>
      </c>
      <c r="F2151" s="68" t="s">
        <v>130</v>
      </c>
      <c r="G2151" s="68" t="s">
        <v>14</v>
      </c>
      <c r="H2151" s="68" t="s">
        <v>908</v>
      </c>
      <c r="I2151" s="68" t="s">
        <v>16</v>
      </c>
      <c r="J2151" s="68">
        <v>25</v>
      </c>
      <c r="K2151" s="68">
        <v>5.37007892253984E-8</v>
      </c>
      <c r="L2151" s="68">
        <v>6.8579050473281503E-8</v>
      </c>
      <c r="M2151" s="68">
        <v>1.0694461355560899E-7</v>
      </c>
      <c r="N2151" s="68">
        <v>2.40738325953211E-8</v>
      </c>
      <c r="O2151" s="68">
        <v>3.5391861068836398E-8</v>
      </c>
      <c r="P2151" s="68">
        <v>6.2278234553378296E-8</v>
      </c>
      <c r="Q2151" s="68">
        <v>4.6758059045016099E-7</v>
      </c>
      <c r="R2151" s="68">
        <v>4.2688738466779301E-7</v>
      </c>
      <c r="S2151" s="68">
        <v>3.0656613267230299E-7</v>
      </c>
      <c r="T2151" s="68">
        <v>2.0749896676649399E-7</v>
      </c>
      <c r="U2151" s="68">
        <v>1.57372220590986E-7</v>
      </c>
      <c r="V2151" s="68">
        <v>3.5841560731302997E-7</v>
      </c>
      <c r="W2151" s="68">
        <v>5.8552573343345504E-7</v>
      </c>
      <c r="X2151" s="68">
        <v>1.7196088973728201E-6</v>
      </c>
      <c r="Y2151" s="68">
        <v>1.94882321692335E-6</v>
      </c>
      <c r="Z2151" s="68">
        <v>3.5777128481032399E-6</v>
      </c>
      <c r="AA2151" s="68">
        <v>4.5331733704553596E-6</v>
      </c>
      <c r="AB2151" s="68">
        <v>4.7085298663181901E-6</v>
      </c>
      <c r="AC2151" s="68">
        <v>4.9638022984435203E-6</v>
      </c>
      <c r="AD2151" s="68">
        <v>5.7709564364936604E-6</v>
      </c>
      <c r="AE2151" s="68">
        <v>7.6509986975325007E-6</v>
      </c>
      <c r="AF2151" s="68">
        <v>7.8812710738245906E-6</v>
      </c>
      <c r="AG2151" s="68">
        <v>7.8033031480171307E-6</v>
      </c>
      <c r="AH2151" s="68" t="s">
        <v>1133</v>
      </c>
    </row>
    <row r="2152" spans="1:34" s="68" customFormat="1" ht="14.5" x14ac:dyDescent="0.35">
      <c r="A2152" s="68" t="s">
        <v>832</v>
      </c>
      <c r="B2152" s="68" t="s">
        <v>129</v>
      </c>
      <c r="C2152" s="68" t="s">
        <v>104</v>
      </c>
      <c r="D2152" s="68" t="s">
        <v>124</v>
      </c>
      <c r="E2152" s="68" t="s">
        <v>111</v>
      </c>
      <c r="F2152" s="68" t="s">
        <v>130</v>
      </c>
      <c r="G2152" s="68" t="s">
        <v>14</v>
      </c>
      <c r="H2152" s="68" t="s">
        <v>908</v>
      </c>
      <c r="I2152" s="68" t="s">
        <v>18</v>
      </c>
      <c r="J2152" s="68">
        <v>298</v>
      </c>
      <c r="K2152" s="68">
        <v>3.20056703783374E-7</v>
      </c>
      <c r="L2152" s="68">
        <v>4.0873114082075803E-7</v>
      </c>
      <c r="M2152" s="68">
        <v>6.3738989679142895E-7</v>
      </c>
      <c r="N2152" s="68">
        <v>1.4348004226811399E-7</v>
      </c>
      <c r="O2152" s="68">
        <v>2.10935491970265E-7</v>
      </c>
      <c r="P2152" s="68">
        <v>3.71178277938134E-7</v>
      </c>
      <c r="Q2152" s="68">
        <v>2.7867803190829601E-6</v>
      </c>
      <c r="R2152" s="68">
        <v>2.5442488126200499E-6</v>
      </c>
      <c r="S2152" s="68">
        <v>1.8271341507269301E-6</v>
      </c>
      <c r="T2152" s="68">
        <v>1.2366938419283E-6</v>
      </c>
      <c r="U2152" s="68">
        <v>9.37938434722279E-7</v>
      </c>
      <c r="V2152" s="68">
        <v>2.1361570195856602E-6</v>
      </c>
      <c r="W2152" s="68">
        <v>3.4897333712633898E-6</v>
      </c>
      <c r="X2152" s="68">
        <v>1.0248869028342E-5</v>
      </c>
      <c r="Y2152" s="68">
        <v>1.16149863728632E-5</v>
      </c>
      <c r="Z2152" s="68">
        <v>2.1323168574695299E-5</v>
      </c>
      <c r="AA2152" s="68">
        <v>2.7017713287913901E-5</v>
      </c>
      <c r="AB2152" s="68">
        <v>2.80628380032564E-5</v>
      </c>
      <c r="AC2152" s="68">
        <v>2.9584261698723401E-5</v>
      </c>
      <c r="AD2152" s="68">
        <v>3.4394900361502201E-5</v>
      </c>
      <c r="AE2152" s="68">
        <v>4.5599952237293698E-5</v>
      </c>
      <c r="AF2152" s="68">
        <v>4.6972375599994598E-5</v>
      </c>
      <c r="AG2152" s="68">
        <v>4.6507686762182103E-5</v>
      </c>
      <c r="AH2152" s="68" t="s">
        <v>1133</v>
      </c>
    </row>
    <row r="2153" spans="1:34" s="68" customFormat="1" ht="14.5" x14ac:dyDescent="0.35">
      <c r="A2153" s="68" t="s">
        <v>832</v>
      </c>
      <c r="B2153" s="68" t="s">
        <v>129</v>
      </c>
      <c r="C2153" s="68" t="s">
        <v>104</v>
      </c>
      <c r="D2153" s="68" t="s">
        <v>124</v>
      </c>
      <c r="E2153" s="68" t="s">
        <v>111</v>
      </c>
      <c r="F2153" s="68" t="s">
        <v>130</v>
      </c>
      <c r="G2153" s="68" t="s">
        <v>14</v>
      </c>
      <c r="H2153" s="68" t="s">
        <v>21</v>
      </c>
      <c r="I2153" s="68" t="s">
        <v>16</v>
      </c>
      <c r="J2153" s="68">
        <v>25</v>
      </c>
      <c r="K2153" s="68">
        <v>9.7911865901504299E-5</v>
      </c>
      <c r="L2153" s="68">
        <v>1.01608703371325E-4</v>
      </c>
      <c r="M2153" s="68">
        <v>1.01861227839415E-4</v>
      </c>
      <c r="N2153" s="68">
        <v>1.02482843034479E-4</v>
      </c>
      <c r="O2153" s="68">
        <v>1.0193044745851599E-4</v>
      </c>
      <c r="P2153" s="68">
        <v>1.03477593493692E-4</v>
      </c>
      <c r="Q2153" s="68">
        <v>1.0346859197336701E-4</v>
      </c>
      <c r="R2153" s="68">
        <v>1.0389015101429E-4</v>
      </c>
      <c r="S2153" s="68">
        <v>1.04500857622252E-4</v>
      </c>
      <c r="T2153" s="68">
        <v>1.05130088606959E-4</v>
      </c>
      <c r="U2153" s="68">
        <v>1.06017067729171E-4</v>
      </c>
      <c r="V2153" s="68">
        <v>1.06474898988222E-4</v>
      </c>
      <c r="W2153" s="68">
        <v>1.06755868711047E-4</v>
      </c>
      <c r="X2153" s="68">
        <v>1.03072688053075E-4</v>
      </c>
      <c r="Y2153" s="68">
        <v>1.0361528037847399E-4</v>
      </c>
      <c r="Z2153" s="68">
        <v>1.00741568517029E-4</v>
      </c>
      <c r="AA2153" s="68">
        <v>9.8147459721469301E-5</v>
      </c>
      <c r="AB2153" s="68">
        <v>9.6576309521676998E-5</v>
      </c>
      <c r="AC2153" s="68">
        <v>9.5998272786320494E-5</v>
      </c>
      <c r="AD2153" s="68">
        <v>8.9295961372200101E-5</v>
      </c>
      <c r="AE2153" s="68">
        <v>8.8025928178041803E-5</v>
      </c>
      <c r="AF2153" s="68">
        <v>7.9604043552824994E-5</v>
      </c>
      <c r="AG2153" s="68">
        <v>6.7464635454461406E-5</v>
      </c>
      <c r="AH2153" s="68" t="s">
        <v>521</v>
      </c>
    </row>
    <row r="2154" spans="1:34" s="68" customFormat="1" ht="14.5" x14ac:dyDescent="0.35">
      <c r="A2154" s="68" t="s">
        <v>832</v>
      </c>
      <c r="B2154" s="68" t="s">
        <v>129</v>
      </c>
      <c r="C2154" s="68" t="s">
        <v>104</v>
      </c>
      <c r="D2154" s="68" t="s">
        <v>124</v>
      </c>
      <c r="E2154" s="68" t="s">
        <v>111</v>
      </c>
      <c r="F2154" s="68" t="s">
        <v>130</v>
      </c>
      <c r="G2154" s="68" t="s">
        <v>14</v>
      </c>
      <c r="H2154" s="68" t="s">
        <v>21</v>
      </c>
      <c r="I2154" s="68" t="s">
        <v>17</v>
      </c>
      <c r="J2154" s="68">
        <v>1</v>
      </c>
      <c r="K2154" s="68">
        <v>0.84125875182572496</v>
      </c>
      <c r="L2154" s="68">
        <v>0.873021979366427</v>
      </c>
      <c r="M2154" s="68">
        <v>0.87519166959625305</v>
      </c>
      <c r="N2154" s="68">
        <v>0.88053258735224105</v>
      </c>
      <c r="O2154" s="68">
        <v>0.87578640456357204</v>
      </c>
      <c r="P2154" s="68">
        <v>0.88907948329780495</v>
      </c>
      <c r="Q2154" s="68">
        <v>0.88900214223516505</v>
      </c>
      <c r="R2154" s="68">
        <v>0.89262417751478196</v>
      </c>
      <c r="S2154" s="68">
        <v>0.89787136869038897</v>
      </c>
      <c r="T2154" s="68">
        <v>0.90327772131099504</v>
      </c>
      <c r="U2154" s="68">
        <v>0.91089864592903602</v>
      </c>
      <c r="V2154" s="68">
        <v>0.91483233210680104</v>
      </c>
      <c r="W2154" s="68">
        <v>0.91724642396531797</v>
      </c>
      <c r="X2154" s="68">
        <v>0.88559691153134401</v>
      </c>
      <c r="Y2154" s="68">
        <v>0.89024888042118799</v>
      </c>
      <c r="Z2154" s="68">
        <v>0.86557155669831398</v>
      </c>
      <c r="AA2154" s="68">
        <v>0.84328297392686402</v>
      </c>
      <c r="AB2154" s="68">
        <v>0.82978365141024901</v>
      </c>
      <c r="AC2154" s="68">
        <v>0.82481715978006598</v>
      </c>
      <c r="AD2154" s="68">
        <v>0.76723090010994299</v>
      </c>
      <c r="AE2154" s="68">
        <v>0.75631877490573596</v>
      </c>
      <c r="AF2154" s="68">
        <v>0.68395794220587303</v>
      </c>
      <c r="AG2154" s="68">
        <v>0.57965614782473196</v>
      </c>
      <c r="AH2154" s="68" t="s">
        <v>521</v>
      </c>
    </row>
    <row r="2155" spans="1:34" s="68" customFormat="1" ht="14.5" x14ac:dyDescent="0.35">
      <c r="A2155" s="68" t="s">
        <v>832</v>
      </c>
      <c r="B2155" s="68" t="s">
        <v>129</v>
      </c>
      <c r="C2155" s="68" t="s">
        <v>104</v>
      </c>
      <c r="D2155" s="68" t="s">
        <v>124</v>
      </c>
      <c r="E2155" s="68" t="s">
        <v>111</v>
      </c>
      <c r="F2155" s="68" t="s">
        <v>130</v>
      </c>
      <c r="G2155" s="68" t="s">
        <v>14</v>
      </c>
      <c r="H2155" s="68" t="s">
        <v>21</v>
      </c>
      <c r="I2155" s="68" t="s">
        <v>18</v>
      </c>
      <c r="J2155" s="68">
        <v>298</v>
      </c>
      <c r="K2155" s="68">
        <v>5.8355472077296596E-4</v>
      </c>
      <c r="L2155" s="68">
        <v>6.05587872093099E-4</v>
      </c>
      <c r="M2155" s="68">
        <v>6.0709291792291297E-4</v>
      </c>
      <c r="N2155" s="68">
        <v>6.1079774448549295E-4</v>
      </c>
      <c r="O2155" s="68">
        <v>6.0750546685275702E-4</v>
      </c>
      <c r="P2155" s="68">
        <v>6.1672645722240604E-4</v>
      </c>
      <c r="Q2155" s="68">
        <v>6.1667280816126498E-4</v>
      </c>
      <c r="R2155" s="68">
        <v>6.1918530004516999E-4</v>
      </c>
      <c r="S2155" s="68">
        <v>6.22825111428622E-4</v>
      </c>
      <c r="T2155" s="68">
        <v>6.2657532809747799E-4</v>
      </c>
      <c r="U2155" s="68">
        <v>6.3186172366585798E-4</v>
      </c>
      <c r="V2155" s="68">
        <v>6.3459039796980097E-4</v>
      </c>
      <c r="W2155" s="68">
        <v>6.3626497751784205E-4</v>
      </c>
      <c r="X2155" s="68">
        <v>6.1431322079632503E-4</v>
      </c>
      <c r="Y2155" s="68">
        <v>6.1754707105570405E-4</v>
      </c>
      <c r="Z2155" s="68">
        <v>6.0041974836149304E-4</v>
      </c>
      <c r="AA2155" s="68">
        <v>5.8495885993995703E-4</v>
      </c>
      <c r="AB2155" s="68">
        <v>5.7559480474919504E-4</v>
      </c>
      <c r="AC2155" s="68">
        <v>5.7214970580647001E-4</v>
      </c>
      <c r="AD2155" s="68">
        <v>5.3220392977831204E-4</v>
      </c>
      <c r="AE2155" s="68">
        <v>5.2463453194112901E-4</v>
      </c>
      <c r="AF2155" s="68">
        <v>4.74440099574837E-4</v>
      </c>
      <c r="AG2155" s="68">
        <v>4.0208922730858998E-4</v>
      </c>
      <c r="AH2155" s="68" t="s">
        <v>521</v>
      </c>
    </row>
    <row r="2156" spans="1:34" s="68" customFormat="1" ht="14.5" x14ac:dyDescent="0.35">
      <c r="A2156" s="68" t="s">
        <v>832</v>
      </c>
      <c r="B2156" s="68" t="s">
        <v>129</v>
      </c>
      <c r="C2156" s="68" t="s">
        <v>104</v>
      </c>
      <c r="D2156" s="68" t="s">
        <v>124</v>
      </c>
      <c r="E2156" s="68" t="s">
        <v>111</v>
      </c>
      <c r="F2156" s="68" t="s">
        <v>130</v>
      </c>
      <c r="G2156" s="68" t="s">
        <v>14</v>
      </c>
      <c r="H2156" s="68" t="s">
        <v>910</v>
      </c>
      <c r="I2156" s="68" t="s">
        <v>16</v>
      </c>
      <c r="J2156" s="68">
        <v>25</v>
      </c>
      <c r="U2156" s="68">
        <v>5.74370832600963E-8</v>
      </c>
      <c r="V2156" s="68">
        <v>5.1556809856451098E-8</v>
      </c>
      <c r="W2156" s="68">
        <v>2.5837850906791601E-7</v>
      </c>
      <c r="X2156" s="68">
        <v>3.3570215793641499E-6</v>
      </c>
      <c r="Y2156" s="68">
        <v>3.29223007520865E-6</v>
      </c>
      <c r="Z2156" s="68">
        <v>4.6728230756185504E-6</v>
      </c>
      <c r="AA2156" s="68">
        <v>7.09525925464826E-6</v>
      </c>
      <c r="AB2156" s="68">
        <v>9.3042108352884107E-6</v>
      </c>
      <c r="AC2156" s="68">
        <v>1.0323682566495499E-5</v>
      </c>
      <c r="AD2156" s="68">
        <v>1.6854355477974901E-5</v>
      </c>
      <c r="AE2156" s="68">
        <v>1.6912974981360099E-5</v>
      </c>
      <c r="AF2156" s="68">
        <v>2.55672321695213E-5</v>
      </c>
      <c r="AG2156" s="68">
        <v>3.8265904697390503E-5</v>
      </c>
      <c r="AH2156" s="68" t="s">
        <v>1134</v>
      </c>
    </row>
    <row r="2157" spans="1:34" s="68" customFormat="1" ht="14.5" x14ac:dyDescent="0.35">
      <c r="A2157" s="68" t="s">
        <v>832</v>
      </c>
      <c r="B2157" s="68" t="s">
        <v>129</v>
      </c>
      <c r="C2157" s="68" t="s">
        <v>104</v>
      </c>
      <c r="D2157" s="68" t="s">
        <v>124</v>
      </c>
      <c r="E2157" s="68" t="s">
        <v>111</v>
      </c>
      <c r="F2157" s="68" t="s">
        <v>130</v>
      </c>
      <c r="G2157" s="68" t="s">
        <v>14</v>
      </c>
      <c r="H2157" s="68" t="s">
        <v>910</v>
      </c>
      <c r="I2157" s="68" t="s">
        <v>18</v>
      </c>
      <c r="J2157" s="68">
        <v>298</v>
      </c>
      <c r="U2157" s="68">
        <v>3.42325016230174E-7</v>
      </c>
      <c r="V2157" s="68">
        <v>3.0727858674444798E-7</v>
      </c>
      <c r="W2157" s="68">
        <v>1.53993591404478E-6</v>
      </c>
      <c r="X2157" s="68">
        <v>2.00078486130103E-5</v>
      </c>
      <c r="Y2157" s="68">
        <v>1.9621691248243501E-5</v>
      </c>
      <c r="Z2157" s="68">
        <v>2.78500255306866E-5</v>
      </c>
      <c r="AA2157" s="68">
        <v>4.2287745157703597E-5</v>
      </c>
      <c r="AB2157" s="68">
        <v>5.5453096578318902E-5</v>
      </c>
      <c r="AC2157" s="68">
        <v>6.1529148096312896E-5</v>
      </c>
      <c r="AD2157" s="68">
        <v>1.0045195864873E-4</v>
      </c>
      <c r="AE2157" s="68">
        <v>1.00801330888906E-4</v>
      </c>
      <c r="AF2157" s="68">
        <v>1.52380703730347E-4</v>
      </c>
      <c r="AG2157" s="68">
        <v>2.2806479199644701E-4</v>
      </c>
      <c r="AH2157" s="68" t="s">
        <v>1134</v>
      </c>
    </row>
    <row r="2158" spans="1:34" s="68" customFormat="1" ht="14.5" x14ac:dyDescent="0.35">
      <c r="A2158" s="68" t="s">
        <v>832</v>
      </c>
      <c r="B2158" s="68" t="s">
        <v>129</v>
      </c>
      <c r="C2158" s="68" t="s">
        <v>104</v>
      </c>
      <c r="D2158" s="68" t="s">
        <v>124</v>
      </c>
      <c r="E2158" s="68" t="s">
        <v>111</v>
      </c>
      <c r="F2158" s="68" t="s">
        <v>126</v>
      </c>
      <c r="G2158" s="68" t="s">
        <v>14</v>
      </c>
      <c r="H2158" s="68" t="s">
        <v>21</v>
      </c>
      <c r="I2158" s="68" t="s">
        <v>16</v>
      </c>
      <c r="J2158" s="68">
        <v>25</v>
      </c>
      <c r="K2158" s="68">
        <v>2.0693620357740802E-6</v>
      </c>
      <c r="L2158" s="68">
        <v>2.1745973411835701E-6</v>
      </c>
      <c r="M2158" s="68">
        <v>2.2836475896101502E-6</v>
      </c>
      <c r="N2158" s="68">
        <v>2.39679274812832E-6</v>
      </c>
      <c r="O2158" s="68">
        <v>2.5143388466868898E-6</v>
      </c>
      <c r="P2158" s="68">
        <v>2.63662082286497E-6</v>
      </c>
      <c r="Q2158" s="68">
        <v>2.7640057289215E-6</v>
      </c>
      <c r="R2158" s="68">
        <v>2.6412595287443299E-6</v>
      </c>
      <c r="S2158" s="68">
        <v>2.59831483245603E-6</v>
      </c>
      <c r="T2158" s="68">
        <v>2.33350551260238E-6</v>
      </c>
      <c r="U2158" s="68">
        <v>1.8394859836663001E-5</v>
      </c>
      <c r="V2158" s="68">
        <v>1.8523991024890202E-5</v>
      </c>
      <c r="W2158" s="68">
        <v>1.9805685289923099E-5</v>
      </c>
      <c r="X2158" s="68">
        <v>2.07271339117169E-5</v>
      </c>
      <c r="Y2158" s="68">
        <v>2.0073537521652601E-5</v>
      </c>
      <c r="Z2158" s="68">
        <v>1.98789321779066E-5</v>
      </c>
      <c r="AA2158" s="68">
        <v>2.0373468181275001E-5</v>
      </c>
      <c r="AB2158" s="68">
        <v>2.0939854992516101E-5</v>
      </c>
      <c r="AC2158" s="68">
        <v>2.1510782381189798E-5</v>
      </c>
      <c r="AD2158" s="68">
        <v>2.2086281787881401E-5</v>
      </c>
      <c r="AE2158" s="68">
        <v>2.25072938996592E-5</v>
      </c>
      <c r="AF2158" s="68">
        <v>2.3070254772227201E-5</v>
      </c>
      <c r="AG2158" s="68">
        <v>2.3646126287281499E-5</v>
      </c>
      <c r="AH2158" s="68" t="s">
        <v>517</v>
      </c>
    </row>
    <row r="2159" spans="1:34" s="68" customFormat="1" ht="14.5" x14ac:dyDescent="0.35">
      <c r="A2159" s="68" t="s">
        <v>832</v>
      </c>
      <c r="B2159" s="68" t="s">
        <v>129</v>
      </c>
      <c r="C2159" s="68" t="s">
        <v>104</v>
      </c>
      <c r="D2159" s="68" t="s">
        <v>124</v>
      </c>
      <c r="E2159" s="68" t="s">
        <v>111</v>
      </c>
      <c r="F2159" s="68" t="s">
        <v>126</v>
      </c>
      <c r="G2159" s="68" t="s">
        <v>14</v>
      </c>
      <c r="H2159" s="68" t="s">
        <v>21</v>
      </c>
      <c r="I2159" s="68" t="s">
        <v>17</v>
      </c>
      <c r="J2159" s="68">
        <v>1</v>
      </c>
      <c r="K2159" s="68">
        <v>1.77799586113709E-2</v>
      </c>
      <c r="L2159" s="68">
        <v>1.86841403554492E-2</v>
      </c>
      <c r="M2159" s="68">
        <v>1.9621100089930399E-2</v>
      </c>
      <c r="N2159" s="68">
        <v>2.0593243291918601E-2</v>
      </c>
      <c r="O2159" s="68">
        <v>2.1603199370733701E-2</v>
      </c>
      <c r="P2159" s="68">
        <v>2.26538461100558E-2</v>
      </c>
      <c r="Q2159" s="68">
        <v>2.37483372228935E-2</v>
      </c>
      <c r="R2159" s="68">
        <v>2.2693701870971299E-2</v>
      </c>
      <c r="S2159" s="68">
        <v>2.2324721040462198E-2</v>
      </c>
      <c r="T2159" s="68">
        <v>2.0049479364279699E-2</v>
      </c>
      <c r="U2159" s="68">
        <v>0.15804863571660899</v>
      </c>
      <c r="V2159" s="68">
        <v>0.15915813088585701</v>
      </c>
      <c r="W2159" s="68">
        <v>0.17017044801101999</v>
      </c>
      <c r="X2159" s="68">
        <v>0.178086805766249</v>
      </c>
      <c r="Y2159" s="68">
        <v>0.17246919797416799</v>
      </c>
      <c r="Z2159" s="68">
        <v>0.170799785272573</v>
      </c>
      <c r="AA2159" s="68">
        <v>0.175048838613515</v>
      </c>
      <c r="AB2159" s="68">
        <v>0.17991523409569801</v>
      </c>
      <c r="AC2159" s="68">
        <v>0.18482064221918301</v>
      </c>
      <c r="AD2159" s="68">
        <v>0.189765333121477</v>
      </c>
      <c r="AE2159" s="68">
        <v>0.19338266918587199</v>
      </c>
      <c r="AF2159" s="68">
        <v>0.19821962900297599</v>
      </c>
      <c r="AG2159" s="68">
        <v>0.20316751706032299</v>
      </c>
      <c r="AH2159" s="68" t="s">
        <v>517</v>
      </c>
    </row>
    <row r="2160" spans="1:34" s="68" customFormat="1" ht="14.5" x14ac:dyDescent="0.35">
      <c r="A2160" s="68" t="s">
        <v>832</v>
      </c>
      <c r="B2160" s="68" t="s">
        <v>129</v>
      </c>
      <c r="C2160" s="68" t="s">
        <v>104</v>
      </c>
      <c r="D2160" s="68" t="s">
        <v>124</v>
      </c>
      <c r="E2160" s="68" t="s">
        <v>111</v>
      </c>
      <c r="F2160" s="68" t="s">
        <v>126</v>
      </c>
      <c r="G2160" s="68" t="s">
        <v>14</v>
      </c>
      <c r="H2160" s="68" t="s">
        <v>21</v>
      </c>
      <c r="I2160" s="68" t="s">
        <v>18</v>
      </c>
      <c r="J2160" s="68">
        <v>298</v>
      </c>
      <c r="K2160" s="68">
        <v>1.2333397733213499E-5</v>
      </c>
      <c r="L2160" s="68">
        <v>1.29606001534541E-5</v>
      </c>
      <c r="M2160" s="68">
        <v>1.3610539634076501E-5</v>
      </c>
      <c r="N2160" s="68">
        <v>1.42848847788448E-5</v>
      </c>
      <c r="O2160" s="68">
        <v>1.49854595262538E-5</v>
      </c>
      <c r="P2160" s="68">
        <v>1.5714260104275201E-5</v>
      </c>
      <c r="Q2160" s="68">
        <v>1.64734741443721E-5</v>
      </c>
      <c r="R2160" s="68">
        <v>1.57419067913162E-5</v>
      </c>
      <c r="S2160" s="68">
        <v>1.5485956401437899E-5</v>
      </c>
      <c r="T2160" s="68">
        <v>1.39076928551102E-5</v>
      </c>
      <c r="U2160" s="68">
        <v>1.0963336462651201E-4</v>
      </c>
      <c r="V2160" s="68">
        <v>1.10402986508346E-4</v>
      </c>
      <c r="W2160" s="68">
        <v>1.18041884327942E-4</v>
      </c>
      <c r="X2160" s="68">
        <v>1.2353371811383299E-4</v>
      </c>
      <c r="Y2160" s="68">
        <v>1.1963828362904899E-4</v>
      </c>
      <c r="Z2160" s="68">
        <v>1.18478435780323E-4</v>
      </c>
      <c r="AA2160" s="68">
        <v>1.21425870360399E-4</v>
      </c>
      <c r="AB2160" s="68">
        <v>1.2480153575539601E-4</v>
      </c>
      <c r="AC2160" s="68">
        <v>1.2820426299189099E-4</v>
      </c>
      <c r="AD2160" s="68">
        <v>1.3163423945577299E-4</v>
      </c>
      <c r="AE2160" s="68">
        <v>1.34143471641969E-4</v>
      </c>
      <c r="AF2160" s="68">
        <v>1.37498718442474E-4</v>
      </c>
      <c r="AG2160" s="68">
        <v>1.4093091267219801E-4</v>
      </c>
      <c r="AH2160" s="68" t="s">
        <v>517</v>
      </c>
    </row>
    <row r="2161" spans="1:34" s="68" customFormat="1" ht="14.5" x14ac:dyDescent="0.35">
      <c r="A2161" s="68" t="s">
        <v>832</v>
      </c>
      <c r="B2161" s="68" t="s">
        <v>129</v>
      </c>
      <c r="C2161" s="68" t="s">
        <v>104</v>
      </c>
      <c r="D2161" s="68" t="s">
        <v>124</v>
      </c>
      <c r="E2161" s="68" t="s">
        <v>111</v>
      </c>
      <c r="F2161" s="68" t="s">
        <v>126</v>
      </c>
      <c r="G2161" s="68" t="s">
        <v>14</v>
      </c>
      <c r="H2161" s="68" t="s">
        <v>27</v>
      </c>
      <c r="I2161" s="68" t="s">
        <v>16</v>
      </c>
      <c r="J2161" s="68">
        <v>25</v>
      </c>
      <c r="K2161" s="68">
        <v>1.7402942816676501E-4</v>
      </c>
      <c r="L2161" s="68">
        <v>1.8304427191583099E-4</v>
      </c>
      <c r="M2161" s="68">
        <v>1.9236581804526299E-4</v>
      </c>
      <c r="N2161" s="68">
        <v>2.0201763578323999E-4</v>
      </c>
      <c r="O2161" s="68">
        <v>2.12025664854601E-4</v>
      </c>
      <c r="P2161" s="68">
        <v>2.2241850208200401E-4</v>
      </c>
      <c r="Q2161" s="68">
        <v>2.3322772705480199E-4</v>
      </c>
      <c r="R2161" s="68">
        <v>2.2026672552704E-4</v>
      </c>
      <c r="S2161" s="68">
        <v>2.1413899909692401E-4</v>
      </c>
      <c r="T2161" s="68">
        <v>1.8341149295974201E-4</v>
      </c>
      <c r="AH2161" s="68" t="s">
        <v>518</v>
      </c>
    </row>
    <row r="2162" spans="1:34" s="68" customFormat="1" ht="14.5" x14ac:dyDescent="0.35">
      <c r="A2162" s="68" t="s">
        <v>832</v>
      </c>
      <c r="B2162" s="68" t="s">
        <v>129</v>
      </c>
      <c r="C2162" s="68" t="s">
        <v>104</v>
      </c>
      <c r="D2162" s="68" t="s">
        <v>124</v>
      </c>
      <c r="E2162" s="68" t="s">
        <v>111</v>
      </c>
      <c r="F2162" s="68" t="s">
        <v>126</v>
      </c>
      <c r="G2162" s="68" t="s">
        <v>14</v>
      </c>
      <c r="H2162" s="68" t="s">
        <v>27</v>
      </c>
      <c r="I2162" s="68" t="s">
        <v>17</v>
      </c>
      <c r="J2162" s="68">
        <v>1</v>
      </c>
      <c r="K2162" s="68">
        <v>0.174261467404321</v>
      </c>
      <c r="L2162" s="68">
        <v>0.18328833094505201</v>
      </c>
      <c r="M2162" s="68">
        <v>0.19262230580265699</v>
      </c>
      <c r="N2162" s="68">
        <v>0.20228699263095101</v>
      </c>
      <c r="O2162" s="68">
        <v>0.21230836574107301</v>
      </c>
      <c r="P2162" s="68">
        <v>0.22271506008478001</v>
      </c>
      <c r="Q2162" s="68">
        <v>0.23353869735754099</v>
      </c>
      <c r="R2162" s="68">
        <v>0.220560414494409</v>
      </c>
      <c r="S2162" s="68">
        <v>0.214424517762387</v>
      </c>
      <c r="T2162" s="68">
        <v>0.18365604161702101</v>
      </c>
      <c r="AH2162" s="68" t="s">
        <v>518</v>
      </c>
    </row>
    <row r="2163" spans="1:34" s="68" customFormat="1" ht="14.5" x14ac:dyDescent="0.35">
      <c r="A2163" s="68" t="s">
        <v>832</v>
      </c>
      <c r="B2163" s="68" t="s">
        <v>129</v>
      </c>
      <c r="C2163" s="68" t="s">
        <v>104</v>
      </c>
      <c r="D2163" s="68" t="s">
        <v>124</v>
      </c>
      <c r="E2163" s="68" t="s">
        <v>111</v>
      </c>
      <c r="F2163" s="68" t="s">
        <v>126</v>
      </c>
      <c r="G2163" s="68" t="s">
        <v>14</v>
      </c>
      <c r="H2163" s="68" t="s">
        <v>27</v>
      </c>
      <c r="I2163" s="68" t="s">
        <v>18</v>
      </c>
      <c r="J2163" s="68">
        <v>298</v>
      </c>
      <c r="K2163" s="68">
        <v>4.1488615674956802E-4</v>
      </c>
      <c r="L2163" s="68">
        <v>4.3637754424734099E-4</v>
      </c>
      <c r="M2163" s="68">
        <v>4.58600110219908E-4</v>
      </c>
      <c r="N2163" s="68">
        <v>4.8161004370724398E-4</v>
      </c>
      <c r="O2163" s="68">
        <v>5.0546918501336805E-4</v>
      </c>
      <c r="P2163" s="68">
        <v>5.30245708963497E-4</v>
      </c>
      <c r="Q2163" s="68">
        <v>5.5601490129864701E-4</v>
      </c>
      <c r="R2163" s="68">
        <v>5.25115873656462E-4</v>
      </c>
      <c r="S2163" s="68">
        <v>5.1050737384706702E-4</v>
      </c>
      <c r="T2163" s="68">
        <v>4.37252999216024E-4</v>
      </c>
      <c r="AH2163" s="68" t="s">
        <v>518</v>
      </c>
    </row>
    <row r="2164" spans="1:34" s="68" customFormat="1" ht="14.5" x14ac:dyDescent="0.35">
      <c r="A2164" s="68" t="s">
        <v>832</v>
      </c>
      <c r="B2164" s="68" t="s">
        <v>129</v>
      </c>
      <c r="C2164" s="68" t="s">
        <v>104</v>
      </c>
      <c r="D2164" s="68" t="s">
        <v>124</v>
      </c>
      <c r="E2164" s="68" t="s">
        <v>111</v>
      </c>
      <c r="F2164" s="68" t="s">
        <v>127</v>
      </c>
      <c r="G2164" s="68" t="s">
        <v>14</v>
      </c>
      <c r="H2164" s="68" t="s">
        <v>21</v>
      </c>
      <c r="I2164" s="68" t="s">
        <v>16</v>
      </c>
      <c r="J2164" s="68">
        <v>25</v>
      </c>
      <c r="K2164" s="68">
        <v>3.9564620342021899E-7</v>
      </c>
      <c r="L2164" s="68">
        <v>4.2378721902213301E-7</v>
      </c>
      <c r="M2164" s="68">
        <v>4.53440893440792E-7</v>
      </c>
      <c r="N2164" s="68">
        <v>4.8478536280836002E-7</v>
      </c>
      <c r="O2164" s="68">
        <v>5.1802269998863496E-7</v>
      </c>
      <c r="P2164" s="68">
        <v>5.5338229835411898E-7</v>
      </c>
      <c r="Q2164" s="68">
        <v>5.9112474895081199E-7</v>
      </c>
      <c r="R2164" s="68">
        <v>5.7224623984984205E-7</v>
      </c>
      <c r="S2164" s="68">
        <v>5.8862958167020996E-7</v>
      </c>
      <c r="T2164" s="68">
        <v>5.3734542594592601E-7</v>
      </c>
      <c r="U2164" s="68">
        <v>4.3531127624097699E-5</v>
      </c>
      <c r="V2164" s="68">
        <v>4.2100549442774298E-5</v>
      </c>
      <c r="W2164" s="68">
        <v>4.3355533000579898E-5</v>
      </c>
      <c r="X2164" s="68">
        <v>5.97397010211874E-5</v>
      </c>
      <c r="Y2164" s="68">
        <v>6.3761172381608501E-5</v>
      </c>
      <c r="Z2164" s="68">
        <v>6.3224150614828297E-5</v>
      </c>
      <c r="AA2164" s="68">
        <v>6.5315427750839598E-5</v>
      </c>
      <c r="AB2164" s="68">
        <v>6.7696972051882099E-5</v>
      </c>
      <c r="AC2164" s="68">
        <v>7.0088219953748896E-5</v>
      </c>
      <c r="AD2164" s="68">
        <v>7.2489944900617904E-5</v>
      </c>
      <c r="AE2164" s="68">
        <v>7.5195995644954396E-5</v>
      </c>
      <c r="AF2164" s="68">
        <v>7.8569477881209606E-5</v>
      </c>
      <c r="AG2164" s="68">
        <v>8.1964886485902605E-5</v>
      </c>
      <c r="AH2164" s="68" t="s">
        <v>519</v>
      </c>
    </row>
    <row r="2165" spans="1:34" s="68" customFormat="1" ht="14.5" x14ac:dyDescent="0.35">
      <c r="A2165" s="68" t="s">
        <v>832</v>
      </c>
      <c r="B2165" s="68" t="s">
        <v>129</v>
      </c>
      <c r="C2165" s="68" t="s">
        <v>104</v>
      </c>
      <c r="D2165" s="68" t="s">
        <v>124</v>
      </c>
      <c r="E2165" s="68" t="s">
        <v>111</v>
      </c>
      <c r="F2165" s="68" t="s">
        <v>127</v>
      </c>
      <c r="G2165" s="68" t="s">
        <v>14</v>
      </c>
      <c r="H2165" s="68" t="s">
        <v>21</v>
      </c>
      <c r="I2165" s="68" t="s">
        <v>17</v>
      </c>
      <c r="J2165" s="68">
        <v>1</v>
      </c>
      <c r="K2165" s="68">
        <v>3.3993921797865201E-3</v>
      </c>
      <c r="L2165" s="68">
        <v>3.6411797858381602E-3</v>
      </c>
      <c r="M2165" s="68">
        <v>3.8959641564432902E-3</v>
      </c>
      <c r="N2165" s="68">
        <v>4.1652758372494299E-3</v>
      </c>
      <c r="O2165" s="68">
        <v>4.4508510383023496E-3</v>
      </c>
      <c r="P2165" s="68">
        <v>4.7546607074585899E-3</v>
      </c>
      <c r="Q2165" s="68">
        <v>5.0789438429853697E-3</v>
      </c>
      <c r="R2165" s="68">
        <v>4.9167396927898401E-3</v>
      </c>
      <c r="S2165" s="68">
        <v>5.0575053657104397E-3</v>
      </c>
      <c r="T2165" s="68">
        <v>4.6168718997273896E-3</v>
      </c>
      <c r="U2165" s="68">
        <v>0.37401944854624702</v>
      </c>
      <c r="V2165" s="68">
        <v>0.36172792081231703</v>
      </c>
      <c r="W2165" s="68">
        <v>0.37251073954098202</v>
      </c>
      <c r="X2165" s="68">
        <v>0.51328141061895305</v>
      </c>
      <c r="Y2165" s="68">
        <v>0.54782761885825104</v>
      </c>
      <c r="Z2165" s="68">
        <v>0.54322190208260501</v>
      </c>
      <c r="AA2165" s="68">
        <v>0.56119015523521398</v>
      </c>
      <c r="AB2165" s="68">
        <v>0.58165238386977103</v>
      </c>
      <c r="AC2165" s="68">
        <v>0.60219798584261097</v>
      </c>
      <c r="AD2165" s="68">
        <v>0.62283360658610898</v>
      </c>
      <c r="AE2165" s="68">
        <v>0.64608399458144905</v>
      </c>
      <c r="AF2165" s="68">
        <v>0.67506895395535305</v>
      </c>
      <c r="AG2165" s="68">
        <v>0.70424230468687599</v>
      </c>
      <c r="AH2165" s="68" t="s">
        <v>519</v>
      </c>
    </row>
    <row r="2166" spans="1:34" s="68" customFormat="1" ht="14.5" x14ac:dyDescent="0.35">
      <c r="A2166" s="68" t="s">
        <v>832</v>
      </c>
      <c r="B2166" s="68" t="s">
        <v>129</v>
      </c>
      <c r="C2166" s="68" t="s">
        <v>104</v>
      </c>
      <c r="D2166" s="68" t="s">
        <v>124</v>
      </c>
      <c r="E2166" s="68" t="s">
        <v>111</v>
      </c>
      <c r="F2166" s="68" t="s">
        <v>127</v>
      </c>
      <c r="G2166" s="68" t="s">
        <v>14</v>
      </c>
      <c r="H2166" s="68" t="s">
        <v>21</v>
      </c>
      <c r="I2166" s="68" t="s">
        <v>18</v>
      </c>
      <c r="J2166" s="68">
        <v>298</v>
      </c>
      <c r="K2166" s="68">
        <v>2.3580513723845001E-6</v>
      </c>
      <c r="L2166" s="68">
        <v>2.5257718253719099E-6</v>
      </c>
      <c r="M2166" s="68">
        <v>2.7025077249071198E-6</v>
      </c>
      <c r="N2166" s="68">
        <v>2.8893207623378202E-6</v>
      </c>
      <c r="O2166" s="68">
        <v>3.0874152919322698E-6</v>
      </c>
      <c r="P2166" s="68">
        <v>3.2981584981905498E-6</v>
      </c>
      <c r="Q2166" s="68">
        <v>3.5231035037468398E-6</v>
      </c>
      <c r="R2166" s="68">
        <v>3.4105875895050601E-6</v>
      </c>
      <c r="S2166" s="68">
        <v>3.5082323067544499E-6</v>
      </c>
      <c r="T2166" s="68">
        <v>3.2025787386377199E-6</v>
      </c>
      <c r="U2166" s="68">
        <v>2.5944552063962198E-4</v>
      </c>
      <c r="V2166" s="68">
        <v>2.5091927467893498E-4</v>
      </c>
      <c r="W2166" s="68">
        <v>2.5839897668345602E-4</v>
      </c>
      <c r="X2166" s="68">
        <v>3.5604861808627701E-4</v>
      </c>
      <c r="Y2166" s="68">
        <v>3.8001658739438698E-4</v>
      </c>
      <c r="Z2166" s="68">
        <v>3.7681593766437699E-4</v>
      </c>
      <c r="AA2166" s="68">
        <v>3.8927994939500399E-4</v>
      </c>
      <c r="AB2166" s="68">
        <v>4.0347395342921698E-4</v>
      </c>
      <c r="AC2166" s="68">
        <v>4.1772579092434401E-4</v>
      </c>
      <c r="AD2166" s="68">
        <v>4.3204007160768302E-4</v>
      </c>
      <c r="AE2166" s="68">
        <v>4.4816813404392801E-4</v>
      </c>
      <c r="AF2166" s="68">
        <v>4.68274088172009E-4</v>
      </c>
      <c r="AG2166" s="68">
        <v>4.8851072345597996E-4</v>
      </c>
      <c r="AH2166" s="68" t="s">
        <v>519</v>
      </c>
    </row>
    <row r="2167" spans="1:34" s="68" customFormat="1" ht="14.5" x14ac:dyDescent="0.35">
      <c r="A2167" s="68" t="s">
        <v>832</v>
      </c>
      <c r="B2167" s="68" t="s">
        <v>129</v>
      </c>
      <c r="C2167" s="68" t="s">
        <v>104</v>
      </c>
      <c r="D2167" s="68" t="s">
        <v>124</v>
      </c>
      <c r="E2167" s="68" t="s">
        <v>111</v>
      </c>
      <c r="F2167" s="68" t="s">
        <v>127</v>
      </c>
      <c r="G2167" s="68" t="s">
        <v>14</v>
      </c>
      <c r="H2167" s="68" t="s">
        <v>27</v>
      </c>
      <c r="I2167" s="68" t="s">
        <v>16</v>
      </c>
      <c r="J2167" s="68">
        <v>25</v>
      </c>
      <c r="K2167" s="68">
        <v>2.02094313645452E-4</v>
      </c>
      <c r="L2167" s="68">
        <v>2.1384530615740501E-4</v>
      </c>
      <c r="M2167" s="68">
        <v>2.2605615047267201E-4</v>
      </c>
      <c r="N2167" s="68">
        <v>2.3876400483491901E-4</v>
      </c>
      <c r="O2167" s="68">
        <v>2.5200969955252803E-4</v>
      </c>
      <c r="P2167" s="68">
        <v>2.6583815570758302E-4</v>
      </c>
      <c r="Q2167" s="68">
        <v>2.8029885816438201E-4</v>
      </c>
      <c r="R2167" s="68">
        <v>2.70499284864383E-4</v>
      </c>
      <c r="S2167" s="68">
        <v>2.6221923436157399E-4</v>
      </c>
      <c r="T2167" s="68">
        <v>2.2619548378470899E-4</v>
      </c>
      <c r="U2167" s="68">
        <v>1.14194775004673E-4</v>
      </c>
      <c r="V2167" s="68">
        <v>1.13038918129797E-4</v>
      </c>
      <c r="W2167" s="68">
        <v>7.0809625079755405E-5</v>
      </c>
      <c r="AH2167" s="68" t="s">
        <v>520</v>
      </c>
    </row>
    <row r="2168" spans="1:34" s="68" customFormat="1" ht="14.5" x14ac:dyDescent="0.35">
      <c r="A2168" s="68" t="s">
        <v>832</v>
      </c>
      <c r="B2168" s="68" t="s">
        <v>129</v>
      </c>
      <c r="C2168" s="68" t="s">
        <v>104</v>
      </c>
      <c r="D2168" s="68" t="s">
        <v>124</v>
      </c>
      <c r="E2168" s="68" t="s">
        <v>111</v>
      </c>
      <c r="F2168" s="68" t="s">
        <v>127</v>
      </c>
      <c r="G2168" s="68" t="s">
        <v>14</v>
      </c>
      <c r="H2168" s="68" t="s">
        <v>27</v>
      </c>
      <c r="I2168" s="68" t="s">
        <v>17</v>
      </c>
      <c r="J2168" s="68">
        <v>1</v>
      </c>
      <c r="K2168" s="68">
        <v>0.202363772730313</v>
      </c>
      <c r="L2168" s="68">
        <v>0.21413043323228201</v>
      </c>
      <c r="M2168" s="68">
        <v>0.22635755867330201</v>
      </c>
      <c r="N2168" s="68">
        <v>0.239082356841366</v>
      </c>
      <c r="O2168" s="68">
        <v>0.25234571248526499</v>
      </c>
      <c r="P2168" s="68">
        <v>0.266192606581859</v>
      </c>
      <c r="Q2168" s="68">
        <v>0.28067258997526801</v>
      </c>
      <c r="R2168" s="68">
        <v>0.27085995057753598</v>
      </c>
      <c r="S2168" s="68">
        <v>0.26256886000738999</v>
      </c>
      <c r="T2168" s="68">
        <v>0.226497077763088</v>
      </c>
      <c r="U2168" s="68">
        <v>0.114347034704679</v>
      </c>
      <c r="V2168" s="68">
        <v>0.113189636687303</v>
      </c>
      <c r="W2168" s="68">
        <v>7.0904037913195106E-2</v>
      </c>
      <c r="AH2168" s="68" t="s">
        <v>520</v>
      </c>
    </row>
    <row r="2169" spans="1:34" s="68" customFormat="1" ht="14.5" x14ac:dyDescent="0.35">
      <c r="A2169" s="68" t="s">
        <v>832</v>
      </c>
      <c r="B2169" s="68" t="s">
        <v>129</v>
      </c>
      <c r="C2169" s="68" t="s">
        <v>104</v>
      </c>
      <c r="D2169" s="68" t="s">
        <v>124</v>
      </c>
      <c r="E2169" s="68" t="s">
        <v>111</v>
      </c>
      <c r="F2169" s="68" t="s">
        <v>127</v>
      </c>
      <c r="G2169" s="68" t="s">
        <v>14</v>
      </c>
      <c r="H2169" s="68" t="s">
        <v>27</v>
      </c>
      <c r="I2169" s="68" t="s">
        <v>18</v>
      </c>
      <c r="J2169" s="68">
        <v>298</v>
      </c>
      <c r="K2169" s="68">
        <v>4.8179284373075799E-4</v>
      </c>
      <c r="L2169" s="68">
        <v>5.0980720987925398E-4</v>
      </c>
      <c r="M2169" s="68">
        <v>5.3891786272685001E-4</v>
      </c>
      <c r="N2169" s="68">
        <v>5.6921338752644805E-4</v>
      </c>
      <c r="O2169" s="68">
        <v>6.0079112373322705E-4</v>
      </c>
      <c r="P2169" s="68">
        <v>6.3375816320687705E-4</v>
      </c>
      <c r="Q2169" s="68">
        <v>6.6823247786388696E-4</v>
      </c>
      <c r="R2169" s="68">
        <v>6.4487029511668995E-4</v>
      </c>
      <c r="S2169" s="68">
        <v>6.2513065471799304E-4</v>
      </c>
      <c r="T2169" s="68">
        <v>5.3925003334274503E-4</v>
      </c>
      <c r="U2169" s="68">
        <v>2.7224034361114001E-4</v>
      </c>
      <c r="V2169" s="68">
        <v>2.69484780821436E-4</v>
      </c>
      <c r="W2169" s="68">
        <v>1.6881014619013699E-4</v>
      </c>
      <c r="AH2169" s="68" t="s">
        <v>520</v>
      </c>
    </row>
    <row r="2170" spans="1:34" s="68" customFormat="1" ht="14.5" x14ac:dyDescent="0.35">
      <c r="A2170" s="68" t="s">
        <v>832</v>
      </c>
      <c r="B2170" s="68" t="s">
        <v>129</v>
      </c>
      <c r="C2170" s="68" t="s">
        <v>104</v>
      </c>
      <c r="D2170" s="68" t="s">
        <v>124</v>
      </c>
      <c r="E2170" s="68" t="s">
        <v>12</v>
      </c>
      <c r="G2170" s="68" t="s">
        <v>14</v>
      </c>
      <c r="H2170" s="68" t="s">
        <v>322</v>
      </c>
      <c r="I2170" s="68" t="s">
        <v>16</v>
      </c>
      <c r="J2170" s="68">
        <v>25</v>
      </c>
      <c r="K2170" s="68">
        <v>6.8391138524611503E-6</v>
      </c>
      <c r="L2170" s="68">
        <v>5.1268081552996699E-6</v>
      </c>
      <c r="M2170" s="68">
        <v>9.0853069765518004E-6</v>
      </c>
      <c r="N2170" s="68">
        <v>5.8834009155284298E-5</v>
      </c>
      <c r="O2170" s="68">
        <v>7.5633206973970202E-5</v>
      </c>
      <c r="P2170" s="68">
        <v>9.7732064285714303E-5</v>
      </c>
      <c r="Q2170" s="68">
        <v>9.0234555541280801E-5</v>
      </c>
      <c r="R2170" s="68">
        <v>9.5066419582350703E-5</v>
      </c>
      <c r="S2170" s="68">
        <v>9.5472614721062E-5</v>
      </c>
      <c r="T2170" s="68">
        <v>1.01894480766821E-4</v>
      </c>
      <c r="U2170" s="68">
        <v>1.44581342210208E-4</v>
      </c>
      <c r="V2170" s="68">
        <v>1.3028932616400199E-4</v>
      </c>
      <c r="W2170" s="68">
        <v>1.4765575906433901E-4</v>
      </c>
      <c r="X2170" s="68">
        <v>1.4375767353204101E-4</v>
      </c>
      <c r="Y2170" s="68">
        <v>1.4741700092989399E-4</v>
      </c>
      <c r="Z2170" s="68">
        <v>4.14481502815643E-5</v>
      </c>
      <c r="AA2170" s="68">
        <v>2.84864592435822E-5</v>
      </c>
      <c r="AB2170" s="68">
        <v>3.2842148273058797E-5</v>
      </c>
      <c r="AC2170" s="68">
        <v>1.1957249182816101E-5</v>
      </c>
      <c r="AD2170" s="68">
        <v>2.06130004102986E-5</v>
      </c>
      <c r="AE2170" s="68">
        <v>3.2174966073430902E-5</v>
      </c>
      <c r="AF2170" s="68">
        <v>1.98746058437592E-5</v>
      </c>
      <c r="AG2170" s="68">
        <v>3.05147348394862E-5</v>
      </c>
      <c r="AH2170" s="68" t="s">
        <v>527</v>
      </c>
    </row>
    <row r="2171" spans="1:34" s="68" customFormat="1" ht="14.5" x14ac:dyDescent="0.35">
      <c r="A2171" s="68" t="s">
        <v>832</v>
      </c>
      <c r="B2171" s="68" t="s">
        <v>129</v>
      </c>
      <c r="C2171" s="68" t="s">
        <v>104</v>
      </c>
      <c r="D2171" s="68" t="s">
        <v>124</v>
      </c>
      <c r="E2171" s="68" t="s">
        <v>12</v>
      </c>
      <c r="G2171" s="68" t="s">
        <v>14</v>
      </c>
      <c r="H2171" s="68" t="s">
        <v>322</v>
      </c>
      <c r="I2171" s="68" t="s">
        <v>18</v>
      </c>
      <c r="J2171" s="68">
        <v>298</v>
      </c>
      <c r="K2171" s="68">
        <v>5.9489200061516099E-5</v>
      </c>
      <c r="L2171" s="68">
        <v>4.4594917208152501E-5</v>
      </c>
      <c r="M2171" s="68">
        <v>7.9027437765768406E-5</v>
      </c>
      <c r="N2171" s="68">
        <v>5.1176047314964099E-4</v>
      </c>
      <c r="O2171" s="68">
        <v>6.57886252229799E-4</v>
      </c>
      <c r="P2171" s="68">
        <v>8.5011047485714303E-4</v>
      </c>
      <c r="Q2171" s="68">
        <v>7.8489430690285899E-4</v>
      </c>
      <c r="R2171" s="68">
        <v>8.2692368860496604E-4</v>
      </c>
      <c r="S2171" s="68">
        <v>8.3045692761693404E-4</v>
      </c>
      <c r="T2171" s="68">
        <v>8.8631674837821005E-4</v>
      </c>
      <c r="U2171" s="68">
        <v>1.2576232209982E-3</v>
      </c>
      <c r="V2171" s="68">
        <v>1.1333058576384501E-3</v>
      </c>
      <c r="W2171" s="68">
        <v>1.2843656620883E-3</v>
      </c>
      <c r="X2171" s="68">
        <v>1.2504586391770801E-3</v>
      </c>
      <c r="Y2171" s="68">
        <v>1.2822888534939701E-3</v>
      </c>
      <c r="Z2171" s="68">
        <v>3.6053169423293701E-4</v>
      </c>
      <c r="AA2171" s="68">
        <v>2.4778600116093198E-4</v>
      </c>
      <c r="AB2171" s="68">
        <v>2.8567343243787198E-4</v>
      </c>
      <c r="AC2171" s="68">
        <v>1.0400867775669E-4</v>
      </c>
      <c r="AD2171" s="68">
        <v>1.79299677082446E-4</v>
      </c>
      <c r="AE2171" s="68">
        <v>2.79870029218189E-4</v>
      </c>
      <c r="AF2171" s="68">
        <v>1.7287684175014699E-4</v>
      </c>
      <c r="AG2171" s="68">
        <v>2.6542870974973599E-4</v>
      </c>
      <c r="AH2171" s="68" t="s">
        <v>527</v>
      </c>
    </row>
    <row r="2172" spans="1:34" s="68" customFormat="1" ht="14.5" x14ac:dyDescent="0.35">
      <c r="A2172" s="68" t="s">
        <v>832</v>
      </c>
      <c r="B2172" s="68" t="s">
        <v>129</v>
      </c>
      <c r="C2172" s="68" t="s">
        <v>104</v>
      </c>
      <c r="D2172" s="68" t="s">
        <v>124</v>
      </c>
      <c r="E2172" s="68" t="s">
        <v>12</v>
      </c>
      <c r="G2172" s="68" t="s">
        <v>14</v>
      </c>
      <c r="H2172" s="68" t="s">
        <v>92</v>
      </c>
      <c r="I2172" s="68" t="s">
        <v>16</v>
      </c>
      <c r="J2172" s="68">
        <v>25</v>
      </c>
      <c r="K2172" s="68">
        <v>9.4861270551089595E-4</v>
      </c>
      <c r="L2172" s="68">
        <v>5.2783589520563005E-4</v>
      </c>
      <c r="M2172" s="68">
        <v>7.9783902325591797E-4</v>
      </c>
      <c r="N2172" s="68">
        <v>8.6023354717474905E-4</v>
      </c>
      <c r="O2172" s="68">
        <v>7.2031956637185596E-4</v>
      </c>
      <c r="P2172" s="68">
        <v>8.7398138095238099E-4</v>
      </c>
      <c r="Q2172" s="68">
        <v>8.0545075504847099E-4</v>
      </c>
      <c r="R2172" s="68">
        <v>8.47053222362178E-4</v>
      </c>
      <c r="S2172" s="68">
        <v>7.6758365742233398E-4</v>
      </c>
      <c r="T2172" s="68">
        <v>8.0532666419296601E-4</v>
      </c>
      <c r="U2172" s="68">
        <v>7.1965744693914104E-4</v>
      </c>
      <c r="V2172" s="68">
        <v>5.9226025068303699E-4</v>
      </c>
      <c r="W2172" s="68">
        <v>7.2841389889624403E-4</v>
      </c>
      <c r="X2172" s="68">
        <v>6.7599679676924205E-4</v>
      </c>
      <c r="Y2172" s="68">
        <v>6.4208518531300499E-4</v>
      </c>
      <c r="Z2172" s="68">
        <v>1.9424289923099499E-4</v>
      </c>
      <c r="AA2172" s="68">
        <v>1.35216311702273E-4</v>
      </c>
      <c r="AB2172" s="68">
        <v>1.57014030471012E-4</v>
      </c>
      <c r="AC2172" s="68">
        <v>5.6258827777749797E-5</v>
      </c>
      <c r="AD2172" s="68">
        <v>9.9283228891952502E-5</v>
      </c>
      <c r="AE2172" s="68">
        <v>1.5444809966158599E-4</v>
      </c>
      <c r="AF2172" s="68">
        <v>9.5734975975494895E-5</v>
      </c>
      <c r="AG2172" s="68">
        <v>1.4308198893378499E-4</v>
      </c>
      <c r="AH2172" s="68" t="s">
        <v>526</v>
      </c>
    </row>
    <row r="2173" spans="1:34" s="68" customFormat="1" ht="14.5" x14ac:dyDescent="0.35">
      <c r="A2173" s="68" t="s">
        <v>832</v>
      </c>
      <c r="B2173" s="68" t="s">
        <v>129</v>
      </c>
      <c r="C2173" s="68" t="s">
        <v>104</v>
      </c>
      <c r="D2173" s="68" t="s">
        <v>124</v>
      </c>
      <c r="E2173" s="68" t="s">
        <v>12</v>
      </c>
      <c r="G2173" s="68" t="s">
        <v>14</v>
      </c>
      <c r="H2173" s="68" t="s">
        <v>92</v>
      </c>
      <c r="I2173" s="68" t="s">
        <v>17</v>
      </c>
      <c r="J2173" s="68">
        <v>1</v>
      </c>
      <c r="K2173" s="68">
        <v>0.71107534098743996</v>
      </c>
      <c r="L2173" s="68">
        <v>0.39300285495482801</v>
      </c>
      <c r="M2173" s="68">
        <v>0.59470521873984505</v>
      </c>
      <c r="N2173" s="68">
        <v>0.64943331643957702</v>
      </c>
      <c r="O2173" s="68">
        <v>0.53881344203747605</v>
      </c>
      <c r="P2173" s="68">
        <v>0.65008483078000001</v>
      </c>
      <c r="Q2173" s="68">
        <v>0.60376185873055899</v>
      </c>
      <c r="R2173" s="68">
        <v>0.63823766198545395</v>
      </c>
      <c r="S2173" s="68">
        <v>0.57183063518820398</v>
      </c>
      <c r="T2173" s="68">
        <v>0.60273868854858403</v>
      </c>
      <c r="U2173" s="68">
        <v>0.53726026701241603</v>
      </c>
      <c r="V2173" s="68">
        <v>0.441903140842134</v>
      </c>
      <c r="W2173" s="68">
        <v>0.53619491026032196</v>
      </c>
      <c r="X2173" s="68">
        <v>0.49759777206994499</v>
      </c>
      <c r="Y2173" s="68">
        <v>0.47263158144316297</v>
      </c>
      <c r="Z2173" s="68">
        <v>0.14297287438645001</v>
      </c>
      <c r="AA2173" s="68">
        <v>9.9521511460567202E-2</v>
      </c>
      <c r="AB2173" s="68">
        <v>0.115565750354654</v>
      </c>
      <c r="AC2173" s="68">
        <v>4.1408257260488801E-2</v>
      </c>
      <c r="AD2173" s="68">
        <v>7.3075988899580696E-2</v>
      </c>
      <c r="AE2173" s="68">
        <v>0.113666652492739</v>
      </c>
      <c r="AF2173" s="68">
        <v>7.0461587822235397E-2</v>
      </c>
      <c r="AG2173" s="68">
        <v>0.10530940029277</v>
      </c>
      <c r="AH2173" s="68" t="s">
        <v>526</v>
      </c>
    </row>
    <row r="2174" spans="1:34" s="68" customFormat="1" ht="14.5" x14ac:dyDescent="0.35">
      <c r="A2174" s="68" t="s">
        <v>832</v>
      </c>
      <c r="B2174" s="68" t="s">
        <v>129</v>
      </c>
      <c r="C2174" s="68" t="s">
        <v>104</v>
      </c>
      <c r="D2174" s="68" t="s">
        <v>124</v>
      </c>
      <c r="E2174" s="68" t="s">
        <v>12</v>
      </c>
      <c r="G2174" s="68" t="s">
        <v>14</v>
      </c>
      <c r="H2174" s="68" t="s">
        <v>92</v>
      </c>
      <c r="I2174" s="68" t="s">
        <v>18</v>
      </c>
      <c r="J2174" s="68">
        <v>298</v>
      </c>
      <c r="K2174" s="68">
        <v>1.13074634496899E-2</v>
      </c>
      <c r="L2174" s="68">
        <v>6.2918038708511103E-3</v>
      </c>
      <c r="M2174" s="68">
        <v>9.5102411572105406E-3</v>
      </c>
      <c r="N2174" s="68">
        <v>1.0253983882323001E-2</v>
      </c>
      <c r="O2174" s="68">
        <v>8.5862092311525303E-3</v>
      </c>
      <c r="P2174" s="68">
        <v>1.04178580609524E-2</v>
      </c>
      <c r="Q2174" s="68">
        <v>9.6009730001777698E-3</v>
      </c>
      <c r="R2174" s="68">
        <v>1.00968744105572E-2</v>
      </c>
      <c r="S2174" s="68">
        <v>9.1495971964742299E-3</v>
      </c>
      <c r="T2174" s="68">
        <v>9.5994938371801591E-3</v>
      </c>
      <c r="U2174" s="68">
        <v>8.5783167675145596E-3</v>
      </c>
      <c r="V2174" s="68">
        <v>7.0597421881417998E-3</v>
      </c>
      <c r="W2174" s="68">
        <v>8.6826936748432299E-3</v>
      </c>
      <c r="X2174" s="68">
        <v>8.0578818174893707E-3</v>
      </c>
      <c r="Y2174" s="68">
        <v>7.6536554089310198E-3</v>
      </c>
      <c r="Z2174" s="68">
        <v>2.3153753588334601E-3</v>
      </c>
      <c r="AA2174" s="68">
        <v>1.6117784354910899E-3</v>
      </c>
      <c r="AB2174" s="68">
        <v>1.87160724321446E-3</v>
      </c>
      <c r="AC2174" s="68">
        <v>6.70605227110778E-4</v>
      </c>
      <c r="AD2174" s="68">
        <v>1.18345608839207E-3</v>
      </c>
      <c r="AE2174" s="68">
        <v>1.8410213479661099E-3</v>
      </c>
      <c r="AF2174" s="68">
        <v>1.1411609136278999E-3</v>
      </c>
      <c r="AG2174" s="68">
        <v>1.7055373080907201E-3</v>
      </c>
      <c r="AH2174" s="68" t="s">
        <v>526</v>
      </c>
    </row>
  </sheetData>
  <sortState xmlns:xlrd2="http://schemas.microsoft.com/office/spreadsheetml/2017/richdata2" ref="A3:AH3">
    <sortCondition ref="C3"/>
    <sortCondition ref="D3"/>
    <sortCondition ref="E3"/>
    <sortCondition ref="F3"/>
    <sortCondition ref="G3"/>
    <sortCondition ref="H3"/>
    <sortCondition ref="I3"/>
  </sortState>
  <phoneticPr fontId="4" type="noConversion"/>
  <pageMargins left="0.75" right="0.75" top="1" bottom="1" header="0.5" footer="0.5"/>
  <pageSetup orientation="portrait"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8" tint="0.59999389629810485"/>
  </sheetPr>
  <dimension ref="A1:AH388"/>
  <sheetViews>
    <sheetView zoomScaleNormal="100" workbookViewId="0">
      <pane ySplit="2" topLeftCell="A3" activePane="bottomLeft" state="frozen"/>
      <selection pane="bottomLeft"/>
    </sheetView>
  </sheetViews>
  <sheetFormatPr defaultRowHeight="15" customHeight="1" x14ac:dyDescent="0.25"/>
  <cols>
    <col min="1" max="1" width="19.26953125" customWidth="1"/>
    <col min="2" max="2" width="11.81640625" customWidth="1"/>
    <col min="3" max="3" width="14.7265625" customWidth="1"/>
    <col min="4" max="4" width="34" customWidth="1"/>
    <col min="5" max="5" width="39.81640625" customWidth="1"/>
    <col min="6" max="6" width="15.453125" customWidth="1"/>
    <col min="7" max="7" width="21.453125" customWidth="1"/>
    <col min="8" max="8" width="19.54296875" customWidth="1"/>
    <col min="9" max="9" width="8.81640625" style="1" customWidth="1"/>
    <col min="10" max="10" width="8.1796875" style="1" customWidth="1"/>
    <col min="11" max="33" width="10.1796875" customWidth="1"/>
    <col min="34" max="34" width="24.1796875" customWidth="1"/>
  </cols>
  <sheetData>
    <row r="1" spans="1:34" ht="16.5" x14ac:dyDescent="0.45">
      <c r="A1" s="24" t="str">
        <f>'Included emissions'!A1</f>
        <v>2024 Edition: 2000 to 2022 - Last updated on 9/20/2024</v>
      </c>
      <c r="B1" s="17"/>
      <c r="C1" s="17"/>
      <c r="E1" s="67" t="s">
        <v>1239</v>
      </c>
      <c r="F1" s="17"/>
      <c r="G1" s="17"/>
      <c r="H1" s="17"/>
      <c r="I1" s="18"/>
      <c r="J1" s="19" t="s">
        <v>833</v>
      </c>
      <c r="K1" s="25">
        <f>SUBTOTAL(9,Excluded2024ed[2000])</f>
        <v>54.818099393834324</v>
      </c>
      <c r="L1" s="25">
        <f>SUBTOTAL(9,Excluded2024ed[2001])</f>
        <v>49.123530995222218</v>
      </c>
      <c r="M1" s="25">
        <f>SUBTOTAL(9,Excluded2024ed[2002])</f>
        <v>53.740664209285377</v>
      </c>
      <c r="N1" s="25">
        <f>SUBTOTAL(9,Excluded2024ed[2003])</f>
        <v>48.087671909420649</v>
      </c>
      <c r="O1" s="25">
        <f>SUBTOTAL(9,Excluded2024ed[2004])</f>
        <v>51.7017491556539</v>
      </c>
      <c r="P1" s="25">
        <f>SUBTOTAL(9,Excluded2024ed[2005])</f>
        <v>54.028229207979734</v>
      </c>
      <c r="Q1" s="25">
        <f>SUBTOTAL(9,Excluded2024ed[2006])</f>
        <v>56.720740784035513</v>
      </c>
      <c r="R1" s="25">
        <f>SUBTOTAL(9,Excluded2024ed[2007])</f>
        <v>59.613573325979097</v>
      </c>
      <c r="S1" s="25">
        <f>SUBTOTAL(9,Excluded2024ed[2008])</f>
        <v>56.026773129001874</v>
      </c>
      <c r="T1" s="25">
        <f>SUBTOTAL(9,Excluded2024ed[2009])</f>
        <v>54.458236222466169</v>
      </c>
      <c r="U1" s="25">
        <f>SUBTOTAL(9,Excluded2024ed[2010])</f>
        <v>56.021114642228518</v>
      </c>
      <c r="V1" s="25">
        <f>SUBTOTAL(9,Excluded2024ed[2011])</f>
        <v>51.359718616135751</v>
      </c>
      <c r="W1" s="25">
        <f>SUBTOTAL(9,Excluded2024ed[2012])</f>
        <v>49.201383484379953</v>
      </c>
      <c r="X1" s="25">
        <f>SUBTOTAL(9,Excluded2024ed[2013])</f>
        <v>47.805757632959384</v>
      </c>
      <c r="Y1" s="25">
        <f>SUBTOTAL(9,Excluded2024ed[2014])</f>
        <v>47.587599354538348</v>
      </c>
      <c r="Z1" s="25">
        <f>SUBTOTAL(9,Excluded2024ed[2015])</f>
        <v>52.500141926242698</v>
      </c>
      <c r="AA1" s="25">
        <f>SUBTOTAL(9,Excluded2024ed[2016])</f>
        <v>56.700070698857004</v>
      </c>
      <c r="AB1" s="25">
        <f>SUBTOTAL(9,Excluded2024ed[2017])</f>
        <v>59.645946149576567</v>
      </c>
      <c r="AC1" s="25">
        <f>SUBTOTAL(9,Excluded2024ed[2018])</f>
        <v>59.425901259289269</v>
      </c>
      <c r="AD1" s="25">
        <f>SUBTOTAL(9,Excluded2024ed[2019])</f>
        <v>53.670371695722885</v>
      </c>
      <c r="AE1" s="25">
        <f>SUBTOTAL(9,Excluded2024ed[2020])</f>
        <v>32.178039554676424</v>
      </c>
      <c r="AF1" s="25">
        <f>SUBTOTAL(9,Excluded2024ed[2021])</f>
        <v>36.182479033286235</v>
      </c>
      <c r="AG1" s="25">
        <f>SUBTOTAL(9,Excluded2024ed[2022])</f>
        <v>40.549419549762376</v>
      </c>
      <c r="AH1" s="17"/>
    </row>
    <row r="2" spans="1:34" s="43" customFormat="1" ht="26.25" customHeight="1" x14ac:dyDescent="0.25">
      <c r="A2" s="21" t="s">
        <v>845</v>
      </c>
      <c r="B2" s="22" t="s">
        <v>1</v>
      </c>
      <c r="C2" s="26" t="s">
        <v>2</v>
      </c>
      <c r="D2" s="26" t="s">
        <v>3</v>
      </c>
      <c r="E2" s="26" t="s">
        <v>4</v>
      </c>
      <c r="F2" s="26" t="s">
        <v>5</v>
      </c>
      <c r="G2" s="26" t="s">
        <v>6</v>
      </c>
      <c r="H2" s="26" t="s">
        <v>7</v>
      </c>
      <c r="I2" s="23" t="s">
        <v>8</v>
      </c>
      <c r="J2" s="23" t="s">
        <v>884</v>
      </c>
      <c r="K2" s="33" t="s">
        <v>820</v>
      </c>
      <c r="L2" s="33" t="s">
        <v>821</v>
      </c>
      <c r="M2" s="33" t="s">
        <v>822</v>
      </c>
      <c r="N2" s="33" t="s">
        <v>823</v>
      </c>
      <c r="O2" s="33" t="s">
        <v>824</v>
      </c>
      <c r="P2" s="33" t="s">
        <v>825</v>
      </c>
      <c r="Q2" s="33" t="s">
        <v>826</v>
      </c>
      <c r="R2" s="33" t="s">
        <v>827</v>
      </c>
      <c r="S2" s="33" t="s">
        <v>828</v>
      </c>
      <c r="T2" s="33" t="s">
        <v>829</v>
      </c>
      <c r="U2" s="33" t="s">
        <v>830</v>
      </c>
      <c r="V2" s="33" t="s">
        <v>831</v>
      </c>
      <c r="W2" s="33" t="s">
        <v>844</v>
      </c>
      <c r="X2" s="33" t="s">
        <v>882</v>
      </c>
      <c r="Y2" s="33" t="s">
        <v>883</v>
      </c>
      <c r="Z2" s="33" t="s">
        <v>956</v>
      </c>
      <c r="AA2" s="33" t="s">
        <v>984</v>
      </c>
      <c r="AB2" s="33" t="s">
        <v>997</v>
      </c>
      <c r="AC2" s="33" t="s">
        <v>998</v>
      </c>
      <c r="AD2" s="33" t="s">
        <v>1023</v>
      </c>
      <c r="AE2" s="33" t="s">
        <v>1034</v>
      </c>
      <c r="AF2" s="33" t="s">
        <v>1202</v>
      </c>
      <c r="AG2" s="33" t="s">
        <v>1204</v>
      </c>
      <c r="AH2" s="27" t="s">
        <v>957</v>
      </c>
    </row>
    <row r="3" spans="1:34" ht="15" customHeight="1" x14ac:dyDescent="0.3">
      <c r="A3" s="34" t="s">
        <v>325</v>
      </c>
      <c r="B3" s="34" t="s">
        <v>166</v>
      </c>
      <c r="C3" s="34" t="s">
        <v>45</v>
      </c>
      <c r="D3" s="34" t="s">
        <v>973</v>
      </c>
      <c r="E3" s="34" t="s">
        <v>171</v>
      </c>
      <c r="F3" s="34" t="s">
        <v>167</v>
      </c>
      <c r="G3" s="34" t="s">
        <v>168</v>
      </c>
      <c r="H3" s="34" t="s">
        <v>169</v>
      </c>
      <c r="I3" s="35" t="s">
        <v>16</v>
      </c>
      <c r="J3" s="56">
        <v>25</v>
      </c>
      <c r="K3" s="36">
        <v>0.41280888599999999</v>
      </c>
      <c r="L3" s="36">
        <v>0.54094351500000004</v>
      </c>
      <c r="M3" s="36">
        <v>0.55256542740000003</v>
      </c>
      <c r="N3" s="36">
        <v>0.55256644799999999</v>
      </c>
      <c r="O3" s="36">
        <v>9.7749665999999999E-2</v>
      </c>
      <c r="P3" s="36">
        <v>9.7749665999999999E-2</v>
      </c>
      <c r="Q3" s="36">
        <v>0.58729882680000001</v>
      </c>
      <c r="R3" s="36">
        <v>0.62058688650000005</v>
      </c>
      <c r="S3" s="36">
        <v>0.62058688650000005</v>
      </c>
      <c r="T3" s="36">
        <v>1.3332438E-2</v>
      </c>
      <c r="U3" s="36">
        <v>0.5982269013</v>
      </c>
      <c r="V3" s="36">
        <v>0.5982269013</v>
      </c>
      <c r="W3" s="36">
        <v>0.5982269013</v>
      </c>
      <c r="X3" s="36">
        <v>0.56945722831199996</v>
      </c>
      <c r="Y3" s="36">
        <v>0.56945722831199996</v>
      </c>
      <c r="Z3" s="36">
        <v>0.59219716247999998</v>
      </c>
      <c r="AA3" s="36">
        <v>0.59627434874490004</v>
      </c>
      <c r="AB3" s="36">
        <v>0.59627434874490004</v>
      </c>
      <c r="AC3" s="36">
        <v>0.59627434874490004</v>
      </c>
      <c r="AD3" s="36">
        <v>0.59627434874490004</v>
      </c>
      <c r="AE3" s="36">
        <v>0.59627434874490004</v>
      </c>
      <c r="AF3" s="36">
        <v>0.59627434874490004</v>
      </c>
      <c r="AG3" s="36">
        <v>0.59627434874490004</v>
      </c>
      <c r="AH3" s="53" t="s">
        <v>577</v>
      </c>
    </row>
    <row r="4" spans="1:34" ht="15" customHeight="1" x14ac:dyDescent="0.3">
      <c r="A4" s="34" t="s">
        <v>325</v>
      </c>
      <c r="B4" s="34" t="s">
        <v>323</v>
      </c>
      <c r="C4" s="34" t="s">
        <v>165</v>
      </c>
      <c r="D4" s="34" t="s">
        <v>12</v>
      </c>
      <c r="E4" s="34" t="s">
        <v>12</v>
      </c>
      <c r="F4" s="34" t="s">
        <v>13</v>
      </c>
      <c r="G4" s="34" t="s">
        <v>14</v>
      </c>
      <c r="H4" s="34" t="s">
        <v>21</v>
      </c>
      <c r="I4" s="35" t="s">
        <v>16</v>
      </c>
      <c r="J4" s="56">
        <v>25</v>
      </c>
      <c r="K4" s="36">
        <v>8.3261904761904805E-6</v>
      </c>
      <c r="L4" s="36">
        <v>3.3757142857142899E-5</v>
      </c>
      <c r="M4" s="36">
        <v>5.6592857142857101E-5</v>
      </c>
      <c r="N4" s="36">
        <v>5.7741666666666697E-5</v>
      </c>
      <c r="O4" s="36">
        <v>6.33309523809524E-5</v>
      </c>
      <c r="P4" s="36">
        <v>1.15595238095238E-5</v>
      </c>
      <c r="Q4" s="36">
        <v>1.27154761904762E-5</v>
      </c>
      <c r="R4" s="36">
        <v>1.3904761904761899E-5</v>
      </c>
      <c r="S4" s="36">
        <v>1.0678571428571401E-5</v>
      </c>
      <c r="T4" s="36">
        <v>1.6578571428571398E-5</v>
      </c>
      <c r="U4" s="36">
        <v>6.0422619047618998E-5</v>
      </c>
      <c r="V4" s="36">
        <v>4.3236904761904798E-5</v>
      </c>
      <c r="W4" s="36">
        <v>4.7539705185232501E-5</v>
      </c>
      <c r="X4" s="36">
        <v>5.54673669082528E-5</v>
      </c>
      <c r="Y4" s="36">
        <v>9.7796925547512001E-5</v>
      </c>
      <c r="Z4" s="36">
        <v>5.5827934718925402E-5</v>
      </c>
      <c r="AA4" s="36">
        <v>1.6018297386648599E-5</v>
      </c>
      <c r="AB4" s="36">
        <v>3.2107641546380001E-5</v>
      </c>
      <c r="AC4" s="36">
        <v>9.3481091027365304E-6</v>
      </c>
      <c r="AD4" s="36">
        <v>6.7741590934418903E-6</v>
      </c>
      <c r="AE4" s="36">
        <v>5.31051723371802E-6</v>
      </c>
      <c r="AF4" s="36">
        <v>5.79810966595947E-6</v>
      </c>
      <c r="AG4" s="36">
        <v>5.8096820485941501E-6</v>
      </c>
      <c r="AH4" s="53" t="s">
        <v>385</v>
      </c>
    </row>
    <row r="5" spans="1:34" ht="15" customHeight="1" x14ac:dyDescent="0.3">
      <c r="A5" s="34" t="s">
        <v>325</v>
      </c>
      <c r="B5" s="34" t="s">
        <v>323</v>
      </c>
      <c r="C5" s="34" t="s">
        <v>165</v>
      </c>
      <c r="D5" s="34" t="s">
        <v>12</v>
      </c>
      <c r="E5" s="34" t="s">
        <v>12</v>
      </c>
      <c r="F5" s="34" t="s">
        <v>13</v>
      </c>
      <c r="G5" s="34" t="s">
        <v>14</v>
      </c>
      <c r="H5" s="34" t="s">
        <v>21</v>
      </c>
      <c r="I5" s="35" t="s">
        <v>17</v>
      </c>
      <c r="J5" s="56">
        <v>1</v>
      </c>
      <c r="K5" s="36">
        <v>7.1538628571428606E-2</v>
      </c>
      <c r="L5" s="36">
        <v>0.290041371428571</v>
      </c>
      <c r="M5" s="36">
        <v>0.48624582857142801</v>
      </c>
      <c r="N5" s="36">
        <v>0.49611640000000001</v>
      </c>
      <c r="O5" s="36">
        <v>0.54413954285714305</v>
      </c>
      <c r="P5" s="36">
        <v>9.9319428571428503E-2</v>
      </c>
      <c r="Q5" s="36">
        <v>0.109251371428571</v>
      </c>
      <c r="R5" s="36">
        <v>0.119469714285714</v>
      </c>
      <c r="S5" s="36">
        <v>9.1750285714285701E-2</v>
      </c>
      <c r="T5" s="36">
        <v>0.14244308571428599</v>
      </c>
      <c r="U5" s="36">
        <v>0.51915114285714303</v>
      </c>
      <c r="V5" s="36">
        <v>0.37149148571428597</v>
      </c>
      <c r="W5" s="36">
        <v>0.40846114695151797</v>
      </c>
      <c r="X5" s="36">
        <v>0.47657366614355301</v>
      </c>
      <c r="Y5" s="36">
        <v>0.84025833988279597</v>
      </c>
      <c r="Z5" s="36">
        <v>0.479673615105007</v>
      </c>
      <c r="AA5" s="36">
        <v>0.13762921114608501</v>
      </c>
      <c r="AB5" s="36">
        <v>0.27586885616649698</v>
      </c>
      <c r="AC5" s="36">
        <v>8.0318953410712199E-2</v>
      </c>
      <c r="AD5" s="36">
        <v>5.8203574930852701E-2</v>
      </c>
      <c r="AE5" s="36">
        <v>4.5627964072105197E-2</v>
      </c>
      <c r="AF5" s="36">
        <v>4.9817358249923699E-2</v>
      </c>
      <c r="AG5" s="36">
        <v>4.9916788161521002E-2</v>
      </c>
      <c r="AH5" s="53" t="s">
        <v>385</v>
      </c>
    </row>
    <row r="6" spans="1:34" ht="15" customHeight="1" x14ac:dyDescent="0.3">
      <c r="A6" s="34" t="s">
        <v>325</v>
      </c>
      <c r="B6" s="34" t="s">
        <v>323</v>
      </c>
      <c r="C6" s="34" t="s">
        <v>165</v>
      </c>
      <c r="D6" s="34" t="s">
        <v>12</v>
      </c>
      <c r="E6" s="34" t="s">
        <v>12</v>
      </c>
      <c r="F6" s="34" t="s">
        <v>13</v>
      </c>
      <c r="G6" s="34" t="s">
        <v>14</v>
      </c>
      <c r="H6" s="34" t="s">
        <v>21</v>
      </c>
      <c r="I6" s="35" t="s">
        <v>18</v>
      </c>
      <c r="J6" s="56">
        <v>298</v>
      </c>
      <c r="K6" s="36">
        <v>4.9624095238095199E-5</v>
      </c>
      <c r="L6" s="36">
        <v>2.0119257142857101E-4</v>
      </c>
      <c r="M6" s="36">
        <v>3.3729342857142901E-4</v>
      </c>
      <c r="N6" s="36">
        <v>3.4414033333333299E-4</v>
      </c>
      <c r="O6" s="36">
        <v>3.7745247619047601E-4</v>
      </c>
      <c r="P6" s="36">
        <v>6.8894761904761905E-5</v>
      </c>
      <c r="Q6" s="36">
        <v>7.5784238095238097E-5</v>
      </c>
      <c r="R6" s="36">
        <v>8.2872380952380903E-5</v>
      </c>
      <c r="S6" s="36">
        <v>6.3644285714285702E-5</v>
      </c>
      <c r="T6" s="36">
        <v>9.8808285714285706E-5</v>
      </c>
      <c r="U6" s="36">
        <v>3.6011880952381E-4</v>
      </c>
      <c r="V6" s="36">
        <v>2.5769195238095198E-4</v>
      </c>
      <c r="W6" s="36">
        <v>2.8333664290398599E-4</v>
      </c>
      <c r="X6" s="36">
        <v>3.3058550677318699E-4</v>
      </c>
      <c r="Y6" s="36">
        <v>5.8286967626317195E-4</v>
      </c>
      <c r="Z6" s="36">
        <v>3.3273449092479501E-4</v>
      </c>
      <c r="AA6" s="36">
        <v>9.5469052424425902E-5</v>
      </c>
      <c r="AB6" s="36">
        <v>1.9136154361642499E-4</v>
      </c>
      <c r="AC6" s="36">
        <v>5.5714730252309701E-5</v>
      </c>
      <c r="AD6" s="36">
        <v>4.0373988196913602E-5</v>
      </c>
      <c r="AE6" s="36">
        <v>3.1650682712959398E-5</v>
      </c>
      <c r="AF6" s="36">
        <v>3.4556733609118398E-5</v>
      </c>
      <c r="AG6" s="36">
        <v>3.46257050096212E-5</v>
      </c>
      <c r="AH6" s="53" t="s">
        <v>385</v>
      </c>
    </row>
    <row r="7" spans="1:34" ht="15" customHeight="1" x14ac:dyDescent="0.3">
      <c r="A7" s="34" t="s">
        <v>325</v>
      </c>
      <c r="B7" s="34" t="s">
        <v>164</v>
      </c>
      <c r="C7" s="34" t="s">
        <v>165</v>
      </c>
      <c r="D7" s="34" t="s">
        <v>12</v>
      </c>
      <c r="E7" s="34" t="s">
        <v>12</v>
      </c>
      <c r="F7" s="34" t="s">
        <v>13</v>
      </c>
      <c r="G7" s="34" t="s">
        <v>14</v>
      </c>
      <c r="H7" s="34" t="s">
        <v>22</v>
      </c>
      <c r="I7" s="35" t="s">
        <v>16</v>
      </c>
      <c r="J7" s="56">
        <v>25</v>
      </c>
      <c r="K7" s="36">
        <v>6.7631102803420698E-4</v>
      </c>
      <c r="L7" s="36">
        <v>7.3649664376263901E-4</v>
      </c>
      <c r="M7" s="36">
        <v>6.5884186015190702E-4</v>
      </c>
      <c r="N7" s="36">
        <v>6.6264679846727995E-4</v>
      </c>
      <c r="O7" s="36">
        <v>6.0418010306279198E-4</v>
      </c>
      <c r="P7" s="36">
        <v>5.9960665559319803E-4</v>
      </c>
      <c r="Q7" s="36">
        <v>5.4371843925153304E-4</v>
      </c>
      <c r="R7" s="36">
        <v>5.0812063048313795E-4</v>
      </c>
      <c r="S7" s="36">
        <v>4.8555004966340898E-4</v>
      </c>
      <c r="T7" s="36">
        <v>4.63838817538122E-4</v>
      </c>
      <c r="U7" s="36">
        <v>4.6782040819723998E-4</v>
      </c>
      <c r="V7" s="36">
        <v>4.1769203682211399E-4</v>
      </c>
      <c r="W7" s="36">
        <v>5.2018193447984798E-4</v>
      </c>
      <c r="X7" s="36">
        <v>3.9306185573129002E-4</v>
      </c>
      <c r="Y7" s="36">
        <v>3.84223963288006E-4</v>
      </c>
      <c r="Z7" s="36">
        <v>3.89374276269093E-4</v>
      </c>
      <c r="AA7" s="36">
        <v>3.8888669842946299E-4</v>
      </c>
      <c r="AB7" s="36">
        <v>3.9666443239805201E-4</v>
      </c>
      <c r="AC7" s="36">
        <v>4.0459772104601302E-4</v>
      </c>
      <c r="AD7" s="36">
        <v>4.1268967546693298E-4</v>
      </c>
      <c r="AE7" s="36">
        <v>3.9169656045579199E-4</v>
      </c>
      <c r="AF7" s="36">
        <v>4.0299465232291302E-4</v>
      </c>
      <c r="AG7" s="36">
        <v>4.1105454536937103E-4</v>
      </c>
      <c r="AH7" s="53" t="s">
        <v>386</v>
      </c>
    </row>
    <row r="8" spans="1:34" ht="15" customHeight="1" x14ac:dyDescent="0.3">
      <c r="A8" s="34" t="s">
        <v>325</v>
      </c>
      <c r="B8" s="34" t="s">
        <v>164</v>
      </c>
      <c r="C8" s="34" t="s">
        <v>165</v>
      </c>
      <c r="D8" s="34" t="s">
        <v>12</v>
      </c>
      <c r="E8" s="34" t="s">
        <v>12</v>
      </c>
      <c r="F8" s="34" t="s">
        <v>13</v>
      </c>
      <c r="G8" s="34" t="s">
        <v>14</v>
      </c>
      <c r="H8" s="34" t="s">
        <v>22</v>
      </c>
      <c r="I8" s="35" t="s">
        <v>17</v>
      </c>
      <c r="J8" s="56">
        <v>1</v>
      </c>
      <c r="K8" s="36">
        <v>3.70348546568166</v>
      </c>
      <c r="L8" s="36">
        <v>4.0330624559330603</v>
      </c>
      <c r="M8" s="36">
        <v>3.6078241402443001</v>
      </c>
      <c r="N8" s="36">
        <v>3.6286600177691199</v>
      </c>
      <c r="O8" s="36">
        <v>3.3084958511632001</v>
      </c>
      <c r="P8" s="36">
        <v>3.2834516103781199</v>
      </c>
      <c r="Q8" s="36">
        <v>2.9774072190485099</v>
      </c>
      <c r="R8" s="36">
        <v>2.7824732878851099</v>
      </c>
      <c r="S8" s="36">
        <v>2.6588765778612902</v>
      </c>
      <c r="T8" s="36">
        <v>2.5399856692629799</v>
      </c>
      <c r="U8" s="36">
        <v>2.5617888966614801</v>
      </c>
      <c r="V8" s="36">
        <v>2.28728546982</v>
      </c>
      <c r="W8" s="36">
        <v>2.8485211005000002</v>
      </c>
      <c r="X8" s="36">
        <v>2.1524103695985599</v>
      </c>
      <c r="Y8" s="36">
        <v>2.1040139885635001</v>
      </c>
      <c r="Z8" s="36">
        <v>2.1322171502428402</v>
      </c>
      <c r="AA8" s="36">
        <v>2.1295471694682999</v>
      </c>
      <c r="AB8" s="36">
        <v>2.1721381128576698</v>
      </c>
      <c r="AC8" s="36">
        <v>2.2155808751148198</v>
      </c>
      <c r="AD8" s="36">
        <v>2.2598924926171202</v>
      </c>
      <c r="AE8" s="36">
        <v>2.1449340000000001</v>
      </c>
      <c r="AF8" s="36">
        <v>2.2068024559106401</v>
      </c>
      <c r="AG8" s="36">
        <v>2.2509385050288602</v>
      </c>
      <c r="AH8" s="53" t="s">
        <v>386</v>
      </c>
    </row>
    <row r="9" spans="1:34" ht="15" customHeight="1" x14ac:dyDescent="0.3">
      <c r="A9" s="34" t="s">
        <v>325</v>
      </c>
      <c r="B9" s="34" t="s">
        <v>164</v>
      </c>
      <c r="C9" s="34" t="s">
        <v>165</v>
      </c>
      <c r="D9" s="34" t="s">
        <v>12</v>
      </c>
      <c r="E9" s="34" t="s">
        <v>12</v>
      </c>
      <c r="F9" s="34" t="s">
        <v>13</v>
      </c>
      <c r="G9" s="34" t="s">
        <v>14</v>
      </c>
      <c r="H9" s="34" t="s">
        <v>22</v>
      </c>
      <c r="I9" s="35" t="s">
        <v>18</v>
      </c>
      <c r="J9" s="56">
        <v>298</v>
      </c>
      <c r="K9" s="36">
        <v>3.2246509816671001E-2</v>
      </c>
      <c r="L9" s="36">
        <v>3.5116159974602601E-2</v>
      </c>
      <c r="M9" s="36">
        <v>3.1413579892042902E-2</v>
      </c>
      <c r="N9" s="36">
        <v>3.1594999350919903E-2</v>
      </c>
      <c r="O9" s="36">
        <v>2.88073073140339E-2</v>
      </c>
      <c r="P9" s="36">
        <v>2.8589245338683698E-2</v>
      </c>
      <c r="Q9" s="36">
        <v>2.5924495183513099E-2</v>
      </c>
      <c r="R9" s="36">
        <v>2.4227191661435998E-2</v>
      </c>
      <c r="S9" s="36">
        <v>2.31510263679514E-2</v>
      </c>
      <c r="T9" s="36">
        <v>2.21158348202176E-2</v>
      </c>
      <c r="U9" s="36">
        <v>2.2305677062844399E-2</v>
      </c>
      <c r="V9" s="36">
        <v>1.9915556315678401E-2</v>
      </c>
      <c r="W9" s="36">
        <v>2.48022746359992E-2</v>
      </c>
      <c r="X9" s="36">
        <v>1.87411892812679E-2</v>
      </c>
      <c r="Y9" s="36">
        <v>1.83197985695721E-2</v>
      </c>
      <c r="Z9" s="36">
        <v>1.8565365492510401E-2</v>
      </c>
      <c r="AA9" s="36">
        <v>1.85421177811168E-2</v>
      </c>
      <c r="AB9" s="36">
        <v>1.8912960136739099E-2</v>
      </c>
      <c r="AC9" s="36">
        <v>1.9291219339473899E-2</v>
      </c>
      <c r="AD9" s="36">
        <v>1.9677043726263398E-2</v>
      </c>
      <c r="AE9" s="36">
        <v>1.8676092002532198E-2</v>
      </c>
      <c r="AF9" s="36">
        <v>1.92147850227565E-2</v>
      </c>
      <c r="AG9" s="36">
        <v>1.95990807232116E-2</v>
      </c>
      <c r="AH9" s="53" t="s">
        <v>386</v>
      </c>
    </row>
    <row r="10" spans="1:34" ht="15" customHeight="1" x14ac:dyDescent="0.3">
      <c r="A10" s="34" t="s">
        <v>325</v>
      </c>
      <c r="B10" s="34" t="s">
        <v>103</v>
      </c>
      <c r="C10" s="34" t="s">
        <v>165</v>
      </c>
      <c r="D10" s="34" t="s">
        <v>12</v>
      </c>
      <c r="E10" s="34" t="s">
        <v>12</v>
      </c>
      <c r="F10" s="34" t="s">
        <v>13</v>
      </c>
      <c r="G10" s="34" t="s">
        <v>14</v>
      </c>
      <c r="H10" s="34" t="s">
        <v>27</v>
      </c>
      <c r="I10" s="35" t="s">
        <v>16</v>
      </c>
      <c r="J10" s="56">
        <v>25</v>
      </c>
      <c r="K10" s="36"/>
      <c r="L10" s="36">
        <v>1.76625E-6</v>
      </c>
      <c r="M10" s="36"/>
      <c r="N10" s="36">
        <v>1.3072500000000001E-5</v>
      </c>
      <c r="O10" s="36"/>
      <c r="P10" s="36">
        <v>6.0637500000000002E-6</v>
      </c>
      <c r="Q10" s="36">
        <v>4.3874999999999999E-6</v>
      </c>
      <c r="R10" s="36">
        <v>2.023875E-5</v>
      </c>
      <c r="S10" s="36">
        <v>8.3699999999999995E-6</v>
      </c>
      <c r="T10" s="36">
        <v>6.9862500000000002E-6</v>
      </c>
      <c r="U10" s="36">
        <v>6.6937500000000001E-6</v>
      </c>
      <c r="V10" s="36">
        <v>3.7349999999999998E-6</v>
      </c>
      <c r="W10" s="36"/>
      <c r="X10" s="36"/>
      <c r="Y10" s="36"/>
      <c r="Z10" s="36"/>
      <c r="AA10" s="36"/>
      <c r="AB10" s="36"/>
      <c r="AC10" s="36"/>
      <c r="AD10" s="36"/>
      <c r="AE10" s="36"/>
      <c r="AF10" s="36"/>
      <c r="AG10" s="36"/>
      <c r="AH10" s="53" t="s">
        <v>1141</v>
      </c>
    </row>
    <row r="11" spans="1:34" ht="15" customHeight="1" x14ac:dyDescent="0.3">
      <c r="A11" s="34" t="s">
        <v>325</v>
      </c>
      <c r="B11" s="34" t="s">
        <v>103</v>
      </c>
      <c r="C11" s="34" t="s">
        <v>165</v>
      </c>
      <c r="D11" s="34" t="s">
        <v>12</v>
      </c>
      <c r="E11" s="34" t="s">
        <v>12</v>
      </c>
      <c r="F11" s="34" t="s">
        <v>13</v>
      </c>
      <c r="G11" s="34" t="s">
        <v>14</v>
      </c>
      <c r="H11" s="34" t="s">
        <v>27</v>
      </c>
      <c r="I11" s="35" t="s">
        <v>17</v>
      </c>
      <c r="J11" s="56">
        <v>1</v>
      </c>
      <c r="K11" s="36"/>
      <c r="L11" s="36">
        <v>1.7686049999999999E-3</v>
      </c>
      <c r="M11" s="36"/>
      <c r="N11" s="36">
        <v>1.308993E-2</v>
      </c>
      <c r="O11" s="36"/>
      <c r="P11" s="36">
        <v>6.0718350000000003E-3</v>
      </c>
      <c r="Q11" s="36">
        <v>4.3933499999999999E-3</v>
      </c>
      <c r="R11" s="36">
        <v>2.0265735E-2</v>
      </c>
      <c r="S11" s="36">
        <v>8.3811600000000003E-3</v>
      </c>
      <c r="T11" s="36">
        <v>6.9955649999999996E-3</v>
      </c>
      <c r="U11" s="36">
        <v>6.702675E-3</v>
      </c>
      <c r="V11" s="36">
        <v>3.73998E-3</v>
      </c>
      <c r="W11" s="36"/>
      <c r="X11" s="36"/>
      <c r="Y11" s="36"/>
      <c r="Z11" s="36"/>
      <c r="AA11" s="36"/>
      <c r="AB11" s="36"/>
      <c r="AC11" s="36"/>
      <c r="AD11" s="36"/>
      <c r="AE11" s="36"/>
      <c r="AF11" s="36"/>
      <c r="AG11" s="36"/>
      <c r="AH11" s="53" t="s">
        <v>1141</v>
      </c>
    </row>
    <row r="12" spans="1:34" ht="15" customHeight="1" x14ac:dyDescent="0.3">
      <c r="A12" s="34" t="s">
        <v>325</v>
      </c>
      <c r="B12" s="34" t="s">
        <v>103</v>
      </c>
      <c r="C12" s="34" t="s">
        <v>165</v>
      </c>
      <c r="D12" s="34" t="s">
        <v>12</v>
      </c>
      <c r="E12" s="34" t="s">
        <v>12</v>
      </c>
      <c r="F12" s="34" t="s">
        <v>13</v>
      </c>
      <c r="G12" s="34" t="s">
        <v>14</v>
      </c>
      <c r="H12" s="34" t="s">
        <v>27</v>
      </c>
      <c r="I12" s="35" t="s">
        <v>18</v>
      </c>
      <c r="J12" s="56">
        <v>298</v>
      </c>
      <c r="K12" s="36"/>
      <c r="L12" s="36">
        <v>4.2107399999999996E-6</v>
      </c>
      <c r="M12" s="36"/>
      <c r="N12" s="36">
        <v>3.116484E-5</v>
      </c>
      <c r="O12" s="36"/>
      <c r="P12" s="36">
        <v>1.445598E-5</v>
      </c>
      <c r="Q12" s="36">
        <v>1.0459799999999999E-5</v>
      </c>
      <c r="R12" s="36">
        <v>4.8249179999999997E-5</v>
      </c>
      <c r="S12" s="36">
        <v>1.9954080000000001E-5</v>
      </c>
      <c r="T12" s="36">
        <v>1.6655220000000001E-5</v>
      </c>
      <c r="U12" s="36">
        <v>1.5957899999999998E-5</v>
      </c>
      <c r="V12" s="36">
        <v>8.9042399999999996E-6</v>
      </c>
      <c r="W12" s="36"/>
      <c r="X12" s="36"/>
      <c r="Y12" s="36"/>
      <c r="Z12" s="36"/>
      <c r="AA12" s="36"/>
      <c r="AB12" s="36"/>
      <c r="AC12" s="36"/>
      <c r="AD12" s="36"/>
      <c r="AE12" s="36"/>
      <c r="AF12" s="36"/>
      <c r="AG12" s="36"/>
      <c r="AH12" s="53" t="s">
        <v>1141</v>
      </c>
    </row>
    <row r="13" spans="1:34" ht="15" customHeight="1" x14ac:dyDescent="0.3">
      <c r="A13" s="34" t="s">
        <v>325</v>
      </c>
      <c r="B13" s="34" t="s">
        <v>109</v>
      </c>
      <c r="C13" s="34" t="s">
        <v>104</v>
      </c>
      <c r="D13" s="34" t="s">
        <v>106</v>
      </c>
      <c r="E13" s="34" t="s">
        <v>110</v>
      </c>
      <c r="F13" s="34" t="s">
        <v>112</v>
      </c>
      <c r="G13" s="34" t="s">
        <v>14</v>
      </c>
      <c r="H13" s="34" t="s">
        <v>1127</v>
      </c>
      <c r="I13" s="35" t="s">
        <v>16</v>
      </c>
      <c r="J13" s="56">
        <v>25</v>
      </c>
      <c r="K13" s="36"/>
      <c r="L13" s="36"/>
      <c r="M13" s="36"/>
      <c r="N13" s="36"/>
      <c r="O13" s="36"/>
      <c r="P13" s="36"/>
      <c r="Q13" s="36"/>
      <c r="R13" s="36"/>
      <c r="S13" s="36"/>
      <c r="T13" s="36"/>
      <c r="U13" s="36"/>
      <c r="V13" s="36"/>
      <c r="W13" s="36"/>
      <c r="X13" s="36"/>
      <c r="Y13" s="36"/>
      <c r="Z13" s="36"/>
      <c r="AA13" s="36"/>
      <c r="AB13" s="36"/>
      <c r="AC13" s="36"/>
      <c r="AD13" s="36">
        <v>1.3062505255991601E-6</v>
      </c>
      <c r="AE13" s="36">
        <v>3.3324292364983E-6</v>
      </c>
      <c r="AF13" s="36">
        <v>6.5327971935538696E-6</v>
      </c>
      <c r="AG13" s="36">
        <v>8.7696634485402194E-6</v>
      </c>
      <c r="AH13" s="53" t="s">
        <v>1130</v>
      </c>
    </row>
    <row r="14" spans="1:34" ht="15" customHeight="1" x14ac:dyDescent="0.3">
      <c r="A14" s="34" t="s">
        <v>325</v>
      </c>
      <c r="B14" s="34" t="s">
        <v>109</v>
      </c>
      <c r="C14" s="34" t="s">
        <v>104</v>
      </c>
      <c r="D14" s="34" t="s">
        <v>106</v>
      </c>
      <c r="E14" s="34" t="s">
        <v>110</v>
      </c>
      <c r="F14" s="34" t="s">
        <v>112</v>
      </c>
      <c r="G14" s="34" t="s">
        <v>14</v>
      </c>
      <c r="H14" s="34" t="s">
        <v>1127</v>
      </c>
      <c r="I14" s="35" t="s">
        <v>18</v>
      </c>
      <c r="J14" s="56">
        <v>298</v>
      </c>
      <c r="K14" s="36"/>
      <c r="L14" s="36"/>
      <c r="M14" s="36"/>
      <c r="N14" s="36"/>
      <c r="O14" s="36"/>
      <c r="P14" s="36"/>
      <c r="Q14" s="36"/>
      <c r="R14" s="36"/>
      <c r="S14" s="36"/>
      <c r="T14" s="36"/>
      <c r="U14" s="36"/>
      <c r="V14" s="36"/>
      <c r="W14" s="36"/>
      <c r="X14" s="36"/>
      <c r="Y14" s="36"/>
      <c r="Z14" s="36"/>
      <c r="AA14" s="36"/>
      <c r="AB14" s="36"/>
      <c r="AC14" s="36"/>
      <c r="AD14" s="36">
        <v>6.2282025060567903E-5</v>
      </c>
      <c r="AE14" s="36">
        <v>1.5889022599623899E-4</v>
      </c>
      <c r="AF14" s="36">
        <v>3.1148377018864901E-4</v>
      </c>
      <c r="AG14" s="36">
        <v>4.1813755322639803E-4</v>
      </c>
      <c r="AH14" s="53" t="s">
        <v>1130</v>
      </c>
    </row>
    <row r="15" spans="1:34" ht="15" customHeight="1" x14ac:dyDescent="0.3">
      <c r="A15" s="34" t="s">
        <v>325</v>
      </c>
      <c r="B15" s="34" t="s">
        <v>109</v>
      </c>
      <c r="C15" s="34" t="s">
        <v>104</v>
      </c>
      <c r="D15" s="34" t="s">
        <v>106</v>
      </c>
      <c r="E15" s="34" t="s">
        <v>110</v>
      </c>
      <c r="F15" s="34" t="s">
        <v>112</v>
      </c>
      <c r="G15" s="34" t="s">
        <v>14</v>
      </c>
      <c r="H15" s="34" t="s">
        <v>22</v>
      </c>
      <c r="I15" s="35" t="s">
        <v>16</v>
      </c>
      <c r="J15" s="56">
        <v>25</v>
      </c>
      <c r="K15" s="36">
        <v>3.3226617903004099E-3</v>
      </c>
      <c r="L15" s="36">
        <v>3.1422232442871799E-3</v>
      </c>
      <c r="M15" s="36">
        <v>3.5191212540601098E-3</v>
      </c>
      <c r="N15" s="36">
        <v>3.4836401261869E-3</v>
      </c>
      <c r="O15" s="36">
        <v>3.6919290072426401E-3</v>
      </c>
      <c r="P15" s="36">
        <v>3.55688571154608E-3</v>
      </c>
      <c r="Q15" s="36">
        <v>3.61257324839204E-3</v>
      </c>
      <c r="R15" s="36">
        <v>3.7829967898327E-3</v>
      </c>
      <c r="S15" s="36">
        <v>3.29862583090964E-3</v>
      </c>
      <c r="T15" s="36">
        <v>3.2099309925772098E-3</v>
      </c>
      <c r="U15" s="36">
        <v>3.1309592063583302E-3</v>
      </c>
      <c r="V15" s="36">
        <v>3.09126241109691E-3</v>
      </c>
      <c r="W15" s="36">
        <v>2.9462539269620299E-3</v>
      </c>
      <c r="X15" s="36">
        <v>3.0962356056048199E-3</v>
      </c>
      <c r="Y15" s="36">
        <v>3.2139644975560399E-3</v>
      </c>
      <c r="Z15" s="36">
        <v>3.3549080241365198E-3</v>
      </c>
      <c r="AA15" s="36">
        <v>3.4726952121114799E-3</v>
      </c>
      <c r="AB15" s="36">
        <v>3.5269468939523102E-3</v>
      </c>
      <c r="AC15" s="36">
        <v>3.5352073492177102E-3</v>
      </c>
      <c r="AD15" s="36">
        <v>3.0571687385375999E-3</v>
      </c>
      <c r="AE15" s="36">
        <v>1.8282145589237999E-3</v>
      </c>
      <c r="AF15" s="36">
        <v>2.3616720136578301E-3</v>
      </c>
      <c r="AG15" s="36">
        <v>2.6308063093732998E-3</v>
      </c>
      <c r="AH15" s="53" t="s">
        <v>382</v>
      </c>
    </row>
    <row r="16" spans="1:34" ht="15" customHeight="1" x14ac:dyDescent="0.3">
      <c r="A16" s="34" t="s">
        <v>325</v>
      </c>
      <c r="B16" s="34" t="s">
        <v>109</v>
      </c>
      <c r="C16" s="34" t="s">
        <v>104</v>
      </c>
      <c r="D16" s="34" t="s">
        <v>106</v>
      </c>
      <c r="E16" s="34" t="s">
        <v>110</v>
      </c>
      <c r="F16" s="34" t="s">
        <v>112</v>
      </c>
      <c r="G16" s="34" t="s">
        <v>14</v>
      </c>
      <c r="H16" s="34" t="s">
        <v>22</v>
      </c>
      <c r="I16" s="35" t="s">
        <v>17</v>
      </c>
      <c r="J16" s="56">
        <v>1</v>
      </c>
      <c r="K16" s="36">
        <v>18.194926797986501</v>
      </c>
      <c r="L16" s="36">
        <v>17.2068436455483</v>
      </c>
      <c r="M16" s="36">
        <v>19.270740644678401</v>
      </c>
      <c r="N16" s="36">
        <v>19.0764456591798</v>
      </c>
      <c r="O16" s="36">
        <v>20.217037504761901</v>
      </c>
      <c r="P16" s="36">
        <v>19.477539164325801</v>
      </c>
      <c r="Q16" s="36">
        <v>19.782484632874599</v>
      </c>
      <c r="R16" s="36">
        <v>20.715725527334101</v>
      </c>
      <c r="S16" s="36">
        <v>18.063305661308899</v>
      </c>
      <c r="T16" s="36">
        <v>17.577611903512398</v>
      </c>
      <c r="U16" s="36">
        <v>17.145161669319702</v>
      </c>
      <c r="V16" s="36">
        <v>16.927781650081901</v>
      </c>
      <c r="W16" s="36">
        <v>16.1337138452805</v>
      </c>
      <c r="X16" s="36">
        <v>16.9550149093584</v>
      </c>
      <c r="Y16" s="36">
        <v>17.5996994142074</v>
      </c>
      <c r="Z16" s="36">
        <v>18.371507473718101</v>
      </c>
      <c r="AA16" s="36">
        <v>19.016511208133998</v>
      </c>
      <c r="AB16" s="36">
        <v>19.313593921350101</v>
      </c>
      <c r="AC16" s="36">
        <v>19.3588282510404</v>
      </c>
      <c r="AD16" s="36">
        <v>16.741084382757801</v>
      </c>
      <c r="AE16" s="36">
        <v>10.0113198904978</v>
      </c>
      <c r="AF16" s="36">
        <v>12.932537863106599</v>
      </c>
      <c r="AG16" s="36">
        <v>14.406319764010799</v>
      </c>
      <c r="AH16" s="53" t="s">
        <v>382</v>
      </c>
    </row>
    <row r="17" spans="1:34" ht="15" customHeight="1" x14ac:dyDescent="0.3">
      <c r="A17" s="34" t="s">
        <v>325</v>
      </c>
      <c r="B17" s="34" t="s">
        <v>109</v>
      </c>
      <c r="C17" s="34" t="s">
        <v>104</v>
      </c>
      <c r="D17" s="34" t="s">
        <v>106</v>
      </c>
      <c r="E17" s="34" t="s">
        <v>110</v>
      </c>
      <c r="F17" s="34" t="s">
        <v>112</v>
      </c>
      <c r="G17" s="34" t="s">
        <v>14</v>
      </c>
      <c r="H17" s="34" t="s">
        <v>22</v>
      </c>
      <c r="I17" s="35" t="s">
        <v>18</v>
      </c>
      <c r="J17" s="56">
        <v>298</v>
      </c>
      <c r="K17" s="36">
        <v>0.15842451416152301</v>
      </c>
      <c r="L17" s="36">
        <v>0.149821204287613</v>
      </c>
      <c r="M17" s="36">
        <v>0.16779170139358601</v>
      </c>
      <c r="N17" s="36">
        <v>0.16609996121659101</v>
      </c>
      <c r="O17" s="36">
        <v>0.176031175065329</v>
      </c>
      <c r="P17" s="36">
        <v>0.16959231072651701</v>
      </c>
      <c r="Q17" s="36">
        <v>0.17224749248333199</v>
      </c>
      <c r="R17" s="36">
        <v>0.180373286939223</v>
      </c>
      <c r="S17" s="36">
        <v>0.157278479617772</v>
      </c>
      <c r="T17" s="36">
        <v>0.153049509726081</v>
      </c>
      <c r="U17" s="36">
        <v>0.14928413495916501</v>
      </c>
      <c r="V17" s="36">
        <v>0.147391391761101</v>
      </c>
      <c r="W17" s="36">
        <v>0.14047738723754999</v>
      </c>
      <c r="X17" s="36">
        <v>0.14762851367523799</v>
      </c>
      <c r="Y17" s="36">
        <v>0.15324182724347199</v>
      </c>
      <c r="Z17" s="36">
        <v>0.15996201459083001</v>
      </c>
      <c r="AA17" s="36">
        <v>0.165578107713475</v>
      </c>
      <c r="AB17" s="36">
        <v>0.16816482790364601</v>
      </c>
      <c r="AC17" s="36">
        <v>0.16855868641069999</v>
      </c>
      <c r="AD17" s="36">
        <v>0.14576580545347301</v>
      </c>
      <c r="AE17" s="36">
        <v>8.7169270169486807E-2</v>
      </c>
      <c r="AF17" s="36">
        <v>0.112604521611205</v>
      </c>
      <c r="AG17" s="36">
        <v>0.12543684483091899</v>
      </c>
      <c r="AH17" s="53" t="s">
        <v>382</v>
      </c>
    </row>
    <row r="18" spans="1:34" ht="15" customHeight="1" x14ac:dyDescent="0.3">
      <c r="A18" s="34" t="s">
        <v>325</v>
      </c>
      <c r="B18" s="34" t="s">
        <v>107</v>
      </c>
      <c r="C18" s="34" t="s">
        <v>104</v>
      </c>
      <c r="D18" s="34" t="s">
        <v>106</v>
      </c>
      <c r="E18" s="34" t="s">
        <v>108</v>
      </c>
      <c r="F18" s="34" t="s">
        <v>13</v>
      </c>
      <c r="G18" s="34" t="s">
        <v>14</v>
      </c>
      <c r="H18" s="34" t="s">
        <v>1127</v>
      </c>
      <c r="I18" s="35" t="s">
        <v>16</v>
      </c>
      <c r="J18" s="56">
        <v>25</v>
      </c>
      <c r="K18" s="36"/>
      <c r="L18" s="36"/>
      <c r="M18" s="36"/>
      <c r="N18" s="36"/>
      <c r="O18" s="36"/>
      <c r="P18" s="36"/>
      <c r="Q18" s="36"/>
      <c r="R18" s="36"/>
      <c r="S18" s="36"/>
      <c r="T18" s="36"/>
      <c r="U18" s="36"/>
      <c r="V18" s="36"/>
      <c r="W18" s="36"/>
      <c r="X18" s="36"/>
      <c r="Y18" s="36"/>
      <c r="Z18" s="36"/>
      <c r="AA18" s="36"/>
      <c r="AB18" s="36"/>
      <c r="AC18" s="36"/>
      <c r="AD18" s="36">
        <v>1.5383482527763801E-6</v>
      </c>
      <c r="AE18" s="36">
        <v>3.2056880269223601E-6</v>
      </c>
      <c r="AF18" s="36">
        <v>5.3607003634272501E-6</v>
      </c>
      <c r="AG18" s="36">
        <v>8.1707261588943505E-6</v>
      </c>
      <c r="AH18" s="53" t="s">
        <v>1128</v>
      </c>
    </row>
    <row r="19" spans="1:34" ht="15" customHeight="1" x14ac:dyDescent="0.3">
      <c r="A19" s="34" t="s">
        <v>325</v>
      </c>
      <c r="B19" s="34" t="s">
        <v>107</v>
      </c>
      <c r="C19" s="34" t="s">
        <v>104</v>
      </c>
      <c r="D19" s="34" t="s">
        <v>106</v>
      </c>
      <c r="E19" s="34" t="s">
        <v>108</v>
      </c>
      <c r="F19" s="34" t="s">
        <v>13</v>
      </c>
      <c r="G19" s="34" t="s">
        <v>14</v>
      </c>
      <c r="H19" s="34" t="s">
        <v>1127</v>
      </c>
      <c r="I19" s="35" t="s">
        <v>18</v>
      </c>
      <c r="J19" s="56">
        <v>298</v>
      </c>
      <c r="K19" s="36"/>
      <c r="L19" s="36"/>
      <c r="M19" s="36"/>
      <c r="N19" s="36"/>
      <c r="O19" s="36"/>
      <c r="P19" s="36"/>
      <c r="Q19" s="36"/>
      <c r="R19" s="36"/>
      <c r="S19" s="36"/>
      <c r="T19" s="36"/>
      <c r="U19" s="36"/>
      <c r="V19" s="36"/>
      <c r="W19" s="36"/>
      <c r="X19" s="36"/>
      <c r="Y19" s="36"/>
      <c r="Z19" s="36"/>
      <c r="AA19" s="36"/>
      <c r="AB19" s="36"/>
      <c r="AC19" s="36"/>
      <c r="AD19" s="36">
        <v>7.33484446923778E-5</v>
      </c>
      <c r="AE19" s="36">
        <v>1.52847205123658E-4</v>
      </c>
      <c r="AF19" s="36">
        <v>2.5559819332821103E-4</v>
      </c>
      <c r="AG19" s="36">
        <v>3.8958022325608299E-4</v>
      </c>
      <c r="AH19" s="53" t="s">
        <v>1128</v>
      </c>
    </row>
    <row r="20" spans="1:34" ht="15" customHeight="1" x14ac:dyDescent="0.3">
      <c r="A20" s="34" t="s">
        <v>325</v>
      </c>
      <c r="B20" s="34" t="s">
        <v>107</v>
      </c>
      <c r="C20" s="34" t="s">
        <v>104</v>
      </c>
      <c r="D20" s="34" t="s">
        <v>106</v>
      </c>
      <c r="E20" s="34" t="s">
        <v>108</v>
      </c>
      <c r="F20" s="34" t="s">
        <v>13</v>
      </c>
      <c r="G20" s="34" t="s">
        <v>14</v>
      </c>
      <c r="H20" s="34" t="s">
        <v>22</v>
      </c>
      <c r="I20" s="35" t="s">
        <v>16</v>
      </c>
      <c r="J20" s="56">
        <v>25</v>
      </c>
      <c r="K20" s="36">
        <v>3.0343859542930102E-3</v>
      </c>
      <c r="L20" s="36">
        <v>2.7502612600853499E-3</v>
      </c>
      <c r="M20" s="36">
        <v>2.84211831972814E-3</v>
      </c>
      <c r="N20" s="36">
        <v>2.6345796575514301E-3</v>
      </c>
      <c r="O20" s="36">
        <v>2.8562318228284099E-3</v>
      </c>
      <c r="P20" s="36">
        <v>2.93004413385557E-3</v>
      </c>
      <c r="Q20" s="36">
        <v>3.0463791881013202E-3</v>
      </c>
      <c r="R20" s="36">
        <v>3.1760355063966501E-3</v>
      </c>
      <c r="S20" s="36">
        <v>3.01401567669483E-3</v>
      </c>
      <c r="T20" s="36">
        <v>2.9808583613421401E-3</v>
      </c>
      <c r="U20" s="36">
        <v>2.9330234394260501E-3</v>
      </c>
      <c r="V20" s="36">
        <v>3.1096794415625098E-3</v>
      </c>
      <c r="W20" s="36">
        <v>2.9718838711140002E-3</v>
      </c>
      <c r="X20" s="36">
        <v>3.2766114734520098E-3</v>
      </c>
      <c r="Y20" s="36">
        <v>3.6027042421211001E-3</v>
      </c>
      <c r="Z20" s="36">
        <v>3.9700394341159002E-3</v>
      </c>
      <c r="AA20" s="36">
        <v>4.2659606595538404E-3</v>
      </c>
      <c r="AB20" s="36">
        <v>4.4448688693611996E-3</v>
      </c>
      <c r="AC20" s="36">
        <v>4.3392580160342802E-3</v>
      </c>
      <c r="AD20" s="36">
        <v>3.6003738143681801E-3</v>
      </c>
      <c r="AE20" s="36">
        <v>1.7586826624848501E-3</v>
      </c>
      <c r="AF20" s="36">
        <v>1.9379471988513199E-3</v>
      </c>
      <c r="AG20" s="36">
        <v>2.4511314552850801E-3</v>
      </c>
      <c r="AH20" s="53" t="s">
        <v>381</v>
      </c>
    </row>
    <row r="21" spans="1:34" ht="15" customHeight="1" x14ac:dyDescent="0.3">
      <c r="A21" s="34" t="s">
        <v>325</v>
      </c>
      <c r="B21" s="34" t="s">
        <v>107</v>
      </c>
      <c r="C21" s="34" t="s">
        <v>104</v>
      </c>
      <c r="D21" s="34" t="s">
        <v>106</v>
      </c>
      <c r="E21" s="34" t="s">
        <v>108</v>
      </c>
      <c r="F21" s="34" t="s">
        <v>13</v>
      </c>
      <c r="G21" s="34" t="s">
        <v>14</v>
      </c>
      <c r="H21" s="34" t="s">
        <v>22</v>
      </c>
      <c r="I21" s="35" t="s">
        <v>17</v>
      </c>
      <c r="J21" s="56">
        <v>1</v>
      </c>
      <c r="K21" s="36">
        <v>16.6163256448102</v>
      </c>
      <c r="L21" s="36">
        <v>15.060456182651899</v>
      </c>
      <c r="M21" s="36">
        <v>15.5634662936893</v>
      </c>
      <c r="N21" s="36">
        <v>14.426982653650899</v>
      </c>
      <c r="O21" s="36">
        <v>15.6407519676397</v>
      </c>
      <c r="P21" s="36">
        <v>16.044948867802699</v>
      </c>
      <c r="Q21" s="36">
        <v>16.682000704441698</v>
      </c>
      <c r="R21" s="36">
        <v>17.391999906637601</v>
      </c>
      <c r="S21" s="36">
        <v>16.504777815646399</v>
      </c>
      <c r="T21" s="36">
        <v>16.323208049075198</v>
      </c>
      <c r="U21" s="36">
        <v>16.061263572754601</v>
      </c>
      <c r="V21" s="36">
        <v>17.028633479821501</v>
      </c>
      <c r="W21" s="36">
        <v>16.274063657302602</v>
      </c>
      <c r="X21" s="36">
        <v>17.942754835577698</v>
      </c>
      <c r="Y21" s="36">
        <v>19.728441862950501</v>
      </c>
      <c r="Z21" s="36">
        <v>21.739972783184601</v>
      </c>
      <c r="AA21" s="36">
        <v>23.3604401598317</v>
      </c>
      <c r="AB21" s="36">
        <v>24.340143177005</v>
      </c>
      <c r="AC21" s="36">
        <v>23.761817164118099</v>
      </c>
      <c r="AD21" s="36">
        <v>19.715680418949201</v>
      </c>
      <c r="AE21" s="36">
        <v>9.6305625803421293</v>
      </c>
      <c r="AF21" s="36">
        <v>10.6122168450598</v>
      </c>
      <c r="AG21" s="36">
        <v>13.422418595641</v>
      </c>
      <c r="AH21" s="53" t="s">
        <v>381</v>
      </c>
    </row>
    <row r="22" spans="1:34" ht="15" customHeight="1" x14ac:dyDescent="0.3">
      <c r="A22" s="34" t="s">
        <v>325</v>
      </c>
      <c r="B22" s="34" t="s">
        <v>107</v>
      </c>
      <c r="C22" s="34" t="s">
        <v>104</v>
      </c>
      <c r="D22" s="34" t="s">
        <v>106</v>
      </c>
      <c r="E22" s="34" t="s">
        <v>108</v>
      </c>
      <c r="F22" s="34" t="s">
        <v>13</v>
      </c>
      <c r="G22" s="34" t="s">
        <v>14</v>
      </c>
      <c r="H22" s="34" t="s">
        <v>22</v>
      </c>
      <c r="I22" s="35" t="s">
        <v>18</v>
      </c>
      <c r="J22" s="56">
        <v>298</v>
      </c>
      <c r="K22" s="36">
        <v>0.144679522300691</v>
      </c>
      <c r="L22" s="36">
        <v>0.13113245688087</v>
      </c>
      <c r="M22" s="36">
        <v>0.135512201484638</v>
      </c>
      <c r="N22" s="36">
        <v>0.125616758072052</v>
      </c>
      <c r="O22" s="36">
        <v>0.13618513331245899</v>
      </c>
      <c r="P22" s="36">
        <v>0.13970450430223399</v>
      </c>
      <c r="Q22" s="36">
        <v>0.14525135968867101</v>
      </c>
      <c r="R22" s="36">
        <v>0.15143337294499301</v>
      </c>
      <c r="S22" s="36">
        <v>0.14370826746481</v>
      </c>
      <c r="T22" s="36">
        <v>0.14212732666879299</v>
      </c>
      <c r="U22" s="36">
        <v>0.13984655759183401</v>
      </c>
      <c r="V22" s="36">
        <v>0.14826951577370001</v>
      </c>
      <c r="W22" s="36">
        <v>0.14169942297471499</v>
      </c>
      <c r="X22" s="36">
        <v>0.15622883505419199</v>
      </c>
      <c r="Y22" s="36">
        <v>0.17177693826433399</v>
      </c>
      <c r="Z22" s="36">
        <v>0.189291480218646</v>
      </c>
      <c r="AA22" s="36">
        <v>0.203401004247527</v>
      </c>
      <c r="AB22" s="36">
        <v>0.211931347691142</v>
      </c>
      <c r="AC22" s="36">
        <v>0.206895822204515</v>
      </c>
      <c r="AD22" s="36">
        <v>0.171665823469075</v>
      </c>
      <c r="AE22" s="36">
        <v>8.3853989347277502E-2</v>
      </c>
      <c r="AF22" s="36">
        <v>9.2401322441230893E-2</v>
      </c>
      <c r="AG22" s="36">
        <v>0.11686994778799301</v>
      </c>
      <c r="AH22" s="53" t="s">
        <v>381</v>
      </c>
    </row>
    <row r="23" spans="1:34" ht="15" customHeight="1" x14ac:dyDescent="0.3">
      <c r="A23" s="34" t="s">
        <v>325</v>
      </c>
      <c r="B23" s="34" t="s">
        <v>123</v>
      </c>
      <c r="C23" s="34" t="s">
        <v>104</v>
      </c>
      <c r="D23" s="34" t="s">
        <v>124</v>
      </c>
      <c r="E23" s="34" t="s">
        <v>128</v>
      </c>
      <c r="F23" s="34" t="s">
        <v>13</v>
      </c>
      <c r="G23" s="34" t="s">
        <v>14</v>
      </c>
      <c r="H23" s="34" t="s">
        <v>21</v>
      </c>
      <c r="I23" s="35" t="s">
        <v>16</v>
      </c>
      <c r="J23" s="56">
        <v>25</v>
      </c>
      <c r="K23" s="36">
        <v>7.7993850564189597E-6</v>
      </c>
      <c r="L23" s="36"/>
      <c r="M23" s="36"/>
      <c r="N23" s="36"/>
      <c r="O23" s="36"/>
      <c r="P23" s="36">
        <v>3.7237923022515899E-5</v>
      </c>
      <c r="Q23" s="36">
        <v>2.66777719064659E-5</v>
      </c>
      <c r="R23" s="36">
        <v>3.9245987942732699E-6</v>
      </c>
      <c r="S23" s="36"/>
      <c r="T23" s="36">
        <v>5.0954288484689899E-5</v>
      </c>
      <c r="U23" s="36"/>
      <c r="V23" s="36"/>
      <c r="W23" s="36"/>
      <c r="X23" s="36"/>
      <c r="Y23" s="36"/>
      <c r="Z23" s="36"/>
      <c r="AA23" s="36"/>
      <c r="AB23" s="36"/>
      <c r="AC23" s="36"/>
      <c r="AD23" s="36"/>
      <c r="AE23" s="36"/>
      <c r="AF23" s="36"/>
      <c r="AG23" s="36"/>
      <c r="AH23" s="53" t="s">
        <v>383</v>
      </c>
    </row>
    <row r="24" spans="1:34" ht="15" customHeight="1" x14ac:dyDescent="0.3">
      <c r="A24" s="34" t="s">
        <v>325</v>
      </c>
      <c r="B24" s="34" t="s">
        <v>123</v>
      </c>
      <c r="C24" s="34" t="s">
        <v>104</v>
      </c>
      <c r="D24" s="34" t="s">
        <v>124</v>
      </c>
      <c r="E24" s="34" t="s">
        <v>128</v>
      </c>
      <c r="F24" s="34" t="s">
        <v>13</v>
      </c>
      <c r="G24" s="34" t="s">
        <v>14</v>
      </c>
      <c r="H24" s="34" t="s">
        <v>21</v>
      </c>
      <c r="I24" s="35" t="s">
        <v>17</v>
      </c>
      <c r="J24" s="56">
        <v>1</v>
      </c>
      <c r="K24" s="36">
        <v>6.7012316404751707E-2</v>
      </c>
      <c r="L24" s="36"/>
      <c r="M24" s="36"/>
      <c r="N24" s="36"/>
      <c r="O24" s="36"/>
      <c r="P24" s="36">
        <v>0.31994823460945698</v>
      </c>
      <c r="Q24" s="36">
        <v>0.22921541622035499</v>
      </c>
      <c r="R24" s="36">
        <v>3.3720152840395902E-2</v>
      </c>
      <c r="S24" s="36"/>
      <c r="T24" s="36">
        <v>0.437799246660456</v>
      </c>
      <c r="U24" s="36"/>
      <c r="V24" s="36"/>
      <c r="W24" s="36"/>
      <c r="X24" s="36"/>
      <c r="Y24" s="36"/>
      <c r="Z24" s="36"/>
      <c r="AA24" s="36"/>
      <c r="AB24" s="36"/>
      <c r="AC24" s="36"/>
      <c r="AD24" s="36"/>
      <c r="AE24" s="36"/>
      <c r="AF24" s="36"/>
      <c r="AG24" s="36"/>
      <c r="AH24" s="53" t="s">
        <v>383</v>
      </c>
    </row>
    <row r="25" spans="1:34" ht="15" customHeight="1" x14ac:dyDescent="0.3">
      <c r="A25" s="34" t="s">
        <v>325</v>
      </c>
      <c r="B25" s="34" t="s">
        <v>123</v>
      </c>
      <c r="C25" s="34" t="s">
        <v>104</v>
      </c>
      <c r="D25" s="34" t="s">
        <v>124</v>
      </c>
      <c r="E25" s="34" t="s">
        <v>128</v>
      </c>
      <c r="F25" s="34" t="s">
        <v>13</v>
      </c>
      <c r="G25" s="34" t="s">
        <v>14</v>
      </c>
      <c r="H25" s="34" t="s">
        <v>21</v>
      </c>
      <c r="I25" s="35" t="s">
        <v>18</v>
      </c>
      <c r="J25" s="56">
        <v>298</v>
      </c>
      <c r="K25" s="36">
        <v>4.6484334936256997E-5</v>
      </c>
      <c r="L25" s="36"/>
      <c r="M25" s="36"/>
      <c r="N25" s="36"/>
      <c r="O25" s="36"/>
      <c r="P25" s="36">
        <v>2.2193802121419501E-4</v>
      </c>
      <c r="Q25" s="36">
        <v>1.5899952056253701E-4</v>
      </c>
      <c r="R25" s="36">
        <v>2.3390608813868702E-5</v>
      </c>
      <c r="S25" s="36"/>
      <c r="T25" s="36">
        <v>3.0368755936875202E-4</v>
      </c>
      <c r="U25" s="36"/>
      <c r="V25" s="36"/>
      <c r="W25" s="36"/>
      <c r="X25" s="36"/>
      <c r="Y25" s="36"/>
      <c r="Z25" s="36"/>
      <c r="AA25" s="36"/>
      <c r="AB25" s="36"/>
      <c r="AC25" s="36"/>
      <c r="AD25" s="36"/>
      <c r="AE25" s="36"/>
      <c r="AF25" s="36"/>
      <c r="AG25" s="36"/>
      <c r="AH25" s="53" t="s">
        <v>383</v>
      </c>
    </row>
    <row r="26" spans="1:34" ht="15" customHeight="1" x14ac:dyDescent="0.3">
      <c r="A26" s="34" t="s">
        <v>325</v>
      </c>
      <c r="B26" s="34" t="s">
        <v>123</v>
      </c>
      <c r="C26" s="34" t="s">
        <v>104</v>
      </c>
      <c r="D26" s="34" t="s">
        <v>124</v>
      </c>
      <c r="E26" s="34" t="s">
        <v>128</v>
      </c>
      <c r="F26" s="34" t="s">
        <v>13</v>
      </c>
      <c r="G26" s="34" t="s">
        <v>14</v>
      </c>
      <c r="H26" s="34" t="s">
        <v>27</v>
      </c>
      <c r="I26" s="53" t="s">
        <v>16</v>
      </c>
      <c r="J26" s="56">
        <v>25</v>
      </c>
      <c r="K26" s="60">
        <v>1.5337155042601599E-2</v>
      </c>
      <c r="L26" s="36">
        <v>1.1612694539623301E-2</v>
      </c>
      <c r="M26" s="36">
        <v>1.38523442987069E-2</v>
      </c>
      <c r="N26" s="36">
        <v>9.5183707685535402E-3</v>
      </c>
      <c r="O26" s="36">
        <v>1.14907521749186E-2</v>
      </c>
      <c r="P26" s="36">
        <v>1.4286473596352E-2</v>
      </c>
      <c r="Q26" s="36">
        <v>1.5922661717806999E-2</v>
      </c>
      <c r="R26" s="36">
        <v>1.74831646155304E-2</v>
      </c>
      <c r="S26" s="36">
        <v>1.7664725730513298E-2</v>
      </c>
      <c r="T26" s="36">
        <v>1.7012167232123E-2</v>
      </c>
      <c r="U26" s="36">
        <v>1.8722090078989902E-2</v>
      </c>
      <c r="V26" s="36">
        <v>1.3755163293252199E-2</v>
      </c>
      <c r="W26" s="36">
        <v>1.25653734968738E-2</v>
      </c>
      <c r="X26" s="36">
        <v>9.3357562500000005E-3</v>
      </c>
      <c r="Y26" s="36">
        <v>6.3644849999999996E-3</v>
      </c>
      <c r="Z26" s="36">
        <v>8.7672937500000003E-3</v>
      </c>
      <c r="AA26" s="36">
        <v>1.1011961250000001E-2</v>
      </c>
      <c r="AB26" s="36">
        <v>1.2481447499999999E-2</v>
      </c>
      <c r="AC26" s="36">
        <v>1.2948907500000001E-2</v>
      </c>
      <c r="AD26" s="36">
        <v>1.3889351249999999E-2</v>
      </c>
      <c r="AE26" s="36">
        <v>9.5104237500000001E-3</v>
      </c>
      <c r="AF26" s="61">
        <v>9.5104237500000001E-3</v>
      </c>
      <c r="AG26" s="62">
        <v>9.5104237500000001E-3</v>
      </c>
      <c r="AH26" s="53" t="s">
        <v>384</v>
      </c>
    </row>
    <row r="27" spans="1:34" ht="15" customHeight="1" x14ac:dyDescent="0.3">
      <c r="A27" s="34" t="s">
        <v>325</v>
      </c>
      <c r="B27" s="34" t="s">
        <v>123</v>
      </c>
      <c r="C27" s="34" t="s">
        <v>104</v>
      </c>
      <c r="D27" s="34" t="s">
        <v>124</v>
      </c>
      <c r="E27" s="34" t="s">
        <v>128</v>
      </c>
      <c r="F27" s="34" t="s">
        <v>13</v>
      </c>
      <c r="G27" s="34" t="s">
        <v>14</v>
      </c>
      <c r="H27" s="34" t="s">
        <v>27</v>
      </c>
      <c r="I27" s="53" t="s">
        <v>17</v>
      </c>
      <c r="J27" s="56">
        <v>1</v>
      </c>
      <c r="K27" s="60">
        <v>15.3576045826584</v>
      </c>
      <c r="L27" s="36">
        <v>11.6281781323428</v>
      </c>
      <c r="M27" s="36">
        <v>13.870814091105199</v>
      </c>
      <c r="N27" s="36">
        <v>9.5310619295782804</v>
      </c>
      <c r="O27" s="36">
        <v>11.5060731778185</v>
      </c>
      <c r="P27" s="36">
        <v>14.3055222278138</v>
      </c>
      <c r="Q27" s="36">
        <v>15.943891933430701</v>
      </c>
      <c r="R27" s="36">
        <v>17.506475501684399</v>
      </c>
      <c r="S27" s="36">
        <v>17.688278698154001</v>
      </c>
      <c r="T27" s="36">
        <v>17.0348501217658</v>
      </c>
      <c r="U27" s="36">
        <v>18.747052865761901</v>
      </c>
      <c r="V27" s="36">
        <v>13.7735035109766</v>
      </c>
      <c r="W27" s="36">
        <v>12.582127328203001</v>
      </c>
      <c r="X27" s="36">
        <v>9.348203925</v>
      </c>
      <c r="Y27" s="36">
        <v>6.3729709799999998</v>
      </c>
      <c r="Z27" s="36">
        <v>8.7789834750000004</v>
      </c>
      <c r="AA27" s="36">
        <v>11.026643865</v>
      </c>
      <c r="AB27" s="36">
        <v>12.49808943</v>
      </c>
      <c r="AC27" s="36">
        <v>12.96617271</v>
      </c>
      <c r="AD27" s="36">
        <v>13.907870385000001</v>
      </c>
      <c r="AE27" s="36">
        <v>9.5231043149999994</v>
      </c>
      <c r="AF27" s="61">
        <v>9.5231043149999994</v>
      </c>
      <c r="AG27" s="62">
        <v>9.5231043149999994</v>
      </c>
      <c r="AH27" s="53" t="s">
        <v>384</v>
      </c>
    </row>
    <row r="28" spans="1:34" ht="15" customHeight="1" x14ac:dyDescent="0.3">
      <c r="A28" s="34" t="s">
        <v>325</v>
      </c>
      <c r="B28" s="34" t="s">
        <v>123</v>
      </c>
      <c r="C28" s="34" t="s">
        <v>104</v>
      </c>
      <c r="D28" s="34" t="s">
        <v>124</v>
      </c>
      <c r="E28" s="34" t="s">
        <v>128</v>
      </c>
      <c r="F28" s="34" t="s">
        <v>13</v>
      </c>
      <c r="G28" s="34" t="s">
        <v>14</v>
      </c>
      <c r="H28" s="34" t="s">
        <v>27</v>
      </c>
      <c r="I28" s="53" t="s">
        <v>18</v>
      </c>
      <c r="J28" s="56">
        <v>298</v>
      </c>
      <c r="K28" s="60">
        <v>3.6563777621562203E-2</v>
      </c>
      <c r="L28" s="36">
        <v>2.7684663782461899E-2</v>
      </c>
      <c r="M28" s="36">
        <v>3.3023988808117202E-2</v>
      </c>
      <c r="N28" s="36">
        <v>2.26917959122316E-2</v>
      </c>
      <c r="O28" s="36">
        <v>2.7393953185005902E-2</v>
      </c>
      <c r="P28" s="36">
        <v>3.4058953053703198E-2</v>
      </c>
      <c r="Q28" s="36">
        <v>3.7959625535251902E-2</v>
      </c>
      <c r="R28" s="36">
        <v>4.1679864443424398E-2</v>
      </c>
      <c r="S28" s="36">
        <v>4.21127061415437E-2</v>
      </c>
      <c r="T28" s="36">
        <v>4.0557006681381097E-2</v>
      </c>
      <c r="U28" s="36">
        <v>4.4633462748311897E-2</v>
      </c>
      <c r="V28" s="36">
        <v>3.2792309291113299E-2</v>
      </c>
      <c r="W28" s="36">
        <v>2.9955850416547199E-2</v>
      </c>
      <c r="X28" s="36">
        <v>2.2256442899999999E-2</v>
      </c>
      <c r="Y28" s="36">
        <v>1.5172932240000001E-2</v>
      </c>
      <c r="Z28" s="36">
        <v>2.0901228300000001E-2</v>
      </c>
      <c r="AA28" s="36">
        <v>2.625251562E-2</v>
      </c>
      <c r="AB28" s="36">
        <v>2.9755770840000001E-2</v>
      </c>
      <c r="AC28" s="36">
        <v>3.0870195480000001E-2</v>
      </c>
      <c r="AD28" s="36">
        <v>3.3112213379999998E-2</v>
      </c>
      <c r="AE28" s="36">
        <v>2.2672850219999999E-2</v>
      </c>
      <c r="AF28" s="61">
        <v>2.2672850219999999E-2</v>
      </c>
      <c r="AG28" s="62">
        <v>2.2672850219999999E-2</v>
      </c>
      <c r="AH28" s="53" t="s">
        <v>384</v>
      </c>
    </row>
    <row r="29" spans="1:34" ht="15" customHeight="1" x14ac:dyDescent="0.25">
      <c r="I29"/>
      <c r="J29"/>
    </row>
    <row r="30" spans="1:34" ht="15" customHeight="1" x14ac:dyDescent="0.25">
      <c r="I30"/>
      <c r="J30"/>
    </row>
    <row r="31" spans="1:34" ht="15" customHeight="1" x14ac:dyDescent="0.25">
      <c r="I31"/>
      <c r="J31"/>
    </row>
    <row r="32" spans="1:34" ht="15" customHeight="1" x14ac:dyDescent="0.25">
      <c r="I32"/>
      <c r="J32"/>
    </row>
    <row r="33" spans="1:33" ht="15" customHeight="1" x14ac:dyDescent="0.25">
      <c r="I33"/>
      <c r="J33"/>
    </row>
    <row r="34" spans="1:33" ht="15" customHeight="1" x14ac:dyDescent="0.25">
      <c r="I34"/>
      <c r="J34"/>
    </row>
    <row r="35" spans="1:33" ht="15" customHeight="1" x14ac:dyDescent="0.25">
      <c r="I35"/>
      <c r="J35"/>
    </row>
    <row r="36" spans="1:33" ht="15" customHeight="1" x14ac:dyDescent="0.25">
      <c r="I36"/>
      <c r="J36"/>
    </row>
    <row r="37" spans="1:33" ht="15" customHeight="1" x14ac:dyDescent="0.25">
      <c r="I37"/>
      <c r="J37"/>
    </row>
    <row r="38" spans="1:33" ht="15" customHeight="1" x14ac:dyDescent="0.25">
      <c r="I38"/>
      <c r="J38"/>
    </row>
    <row r="39" spans="1:33" ht="15" customHeight="1" x14ac:dyDescent="0.25">
      <c r="I39"/>
      <c r="J39"/>
    </row>
    <row r="40" spans="1:33" ht="15" customHeight="1" x14ac:dyDescent="0.25">
      <c r="I40"/>
      <c r="J40"/>
    </row>
    <row r="41" spans="1:33" ht="15" customHeight="1" x14ac:dyDescent="0.25">
      <c r="I41"/>
      <c r="J41"/>
    </row>
    <row r="42" spans="1:33" ht="15" customHeight="1" x14ac:dyDescent="0.25">
      <c r="I42"/>
      <c r="J42"/>
    </row>
    <row r="43" spans="1:33" ht="15" customHeight="1" x14ac:dyDescent="0.25">
      <c r="I43"/>
      <c r="J43"/>
    </row>
    <row r="44" spans="1:33" ht="15" customHeight="1" x14ac:dyDescent="0.25">
      <c r="I44"/>
      <c r="J44"/>
    </row>
    <row r="45" spans="1:33" ht="15" customHeight="1" x14ac:dyDescent="0.25">
      <c r="A45" s="3"/>
      <c r="B45" s="3"/>
      <c r="C45" s="3"/>
      <c r="D45" s="3"/>
      <c r="E45" s="3"/>
      <c r="F45" s="3"/>
      <c r="G45" s="3"/>
      <c r="H45" s="3"/>
      <c r="I45" s="2"/>
      <c r="J45" s="2"/>
      <c r="K45" s="3"/>
      <c r="L45" s="3"/>
      <c r="M45" s="3"/>
      <c r="N45" s="3"/>
      <c r="O45" s="3"/>
      <c r="P45" s="3"/>
      <c r="Q45" s="3"/>
      <c r="R45" s="3"/>
      <c r="S45" s="3"/>
      <c r="T45" s="3"/>
      <c r="U45" s="3"/>
      <c r="V45" s="3"/>
      <c r="W45" s="3"/>
      <c r="X45" s="3"/>
      <c r="Y45" s="3"/>
      <c r="Z45" s="3"/>
      <c r="AA45" s="3"/>
      <c r="AB45" s="3"/>
      <c r="AC45" s="3"/>
      <c r="AD45" s="3"/>
      <c r="AE45" s="3"/>
      <c r="AF45" s="3"/>
      <c r="AG45" s="3"/>
    </row>
    <row r="46" spans="1:33" ht="15" customHeight="1" x14ac:dyDescent="0.25">
      <c r="A46" s="3"/>
      <c r="B46" s="3"/>
      <c r="C46" s="3"/>
      <c r="D46" s="3"/>
      <c r="E46" s="3"/>
      <c r="F46" s="3"/>
      <c r="G46" s="3"/>
      <c r="H46" s="3"/>
      <c r="I46" s="2"/>
      <c r="J46" s="2"/>
      <c r="K46" s="3"/>
      <c r="L46" s="3"/>
      <c r="M46" s="3"/>
      <c r="N46" s="3"/>
      <c r="O46" s="3"/>
      <c r="P46" s="3"/>
      <c r="Q46" s="3"/>
      <c r="R46" s="3"/>
      <c r="S46" s="3"/>
      <c r="T46" s="3"/>
      <c r="U46" s="3"/>
      <c r="V46" s="3"/>
      <c r="W46" s="3"/>
      <c r="X46" s="3"/>
      <c r="Y46" s="3"/>
      <c r="Z46" s="3"/>
      <c r="AA46" s="3"/>
      <c r="AB46" s="3"/>
      <c r="AC46" s="3"/>
      <c r="AD46" s="3"/>
      <c r="AE46" s="3"/>
      <c r="AF46" s="3"/>
      <c r="AG46" s="3"/>
    </row>
    <row r="47" spans="1:33" ht="15" customHeight="1" x14ac:dyDescent="0.25">
      <c r="A47" s="3"/>
      <c r="B47" s="3"/>
      <c r="C47" s="3"/>
      <c r="D47" s="3"/>
      <c r="E47" s="3"/>
      <c r="F47" s="3"/>
      <c r="G47" s="3"/>
      <c r="H47" s="3"/>
      <c r="I47" s="2"/>
      <c r="J47" s="2"/>
      <c r="K47" s="3"/>
      <c r="L47" s="3"/>
      <c r="M47" s="3"/>
      <c r="N47" s="3"/>
      <c r="O47" s="3"/>
      <c r="P47" s="3"/>
      <c r="Q47" s="3"/>
      <c r="R47" s="3"/>
      <c r="S47" s="3"/>
      <c r="T47" s="3"/>
      <c r="U47" s="3"/>
      <c r="V47" s="3"/>
      <c r="W47" s="3"/>
      <c r="X47" s="3"/>
      <c r="Y47" s="3"/>
      <c r="Z47" s="3"/>
      <c r="AA47" s="3"/>
      <c r="AB47" s="3"/>
      <c r="AC47" s="3"/>
      <c r="AD47" s="3"/>
      <c r="AE47" s="3"/>
      <c r="AF47" s="3"/>
      <c r="AG47" s="3"/>
    </row>
    <row r="48" spans="1:33" ht="15" customHeight="1" x14ac:dyDescent="0.25">
      <c r="A48" s="3"/>
      <c r="B48" s="3"/>
      <c r="C48" s="3"/>
      <c r="D48" s="3"/>
      <c r="E48" s="3"/>
      <c r="F48" s="3"/>
      <c r="G48" s="3"/>
      <c r="H48" s="3"/>
      <c r="I48" s="2"/>
      <c r="J48" s="2"/>
      <c r="K48" s="3"/>
      <c r="L48" s="3"/>
      <c r="M48" s="3"/>
      <c r="N48" s="3"/>
      <c r="O48" s="3"/>
      <c r="P48" s="3"/>
      <c r="Q48" s="3"/>
      <c r="R48" s="3"/>
      <c r="S48" s="3"/>
      <c r="T48" s="3"/>
      <c r="U48" s="3"/>
      <c r="V48" s="3"/>
      <c r="W48" s="3"/>
      <c r="X48" s="3"/>
      <c r="Y48" s="3"/>
      <c r="Z48" s="3"/>
      <c r="AA48" s="3"/>
      <c r="AB48" s="3"/>
      <c r="AC48" s="3"/>
      <c r="AD48" s="3"/>
      <c r="AE48" s="3"/>
      <c r="AF48" s="3"/>
      <c r="AG48" s="3"/>
    </row>
    <row r="49" spans="1:33" ht="15" customHeight="1" x14ac:dyDescent="0.25">
      <c r="A49" s="3"/>
      <c r="B49" s="3"/>
      <c r="C49" s="3"/>
      <c r="D49" s="3"/>
      <c r="E49" s="3"/>
      <c r="F49" s="3"/>
      <c r="G49" s="3"/>
      <c r="H49" s="3"/>
      <c r="I49" s="2"/>
      <c r="J49" s="2"/>
      <c r="K49" s="3"/>
      <c r="L49" s="3"/>
      <c r="M49" s="3"/>
      <c r="N49" s="3"/>
      <c r="O49" s="3"/>
      <c r="P49" s="3"/>
      <c r="Q49" s="3"/>
      <c r="R49" s="3"/>
      <c r="S49" s="3"/>
      <c r="T49" s="3"/>
      <c r="U49" s="3"/>
      <c r="V49" s="3"/>
      <c r="W49" s="3"/>
      <c r="X49" s="3"/>
      <c r="Y49" s="3"/>
      <c r="Z49" s="3"/>
      <c r="AA49" s="3"/>
      <c r="AB49" s="3"/>
      <c r="AC49" s="3"/>
      <c r="AD49" s="3"/>
      <c r="AE49" s="3"/>
      <c r="AF49" s="3"/>
      <c r="AG49" s="3"/>
    </row>
    <row r="50" spans="1:33" ht="15" customHeight="1" x14ac:dyDescent="0.25">
      <c r="A50" s="3"/>
      <c r="B50" s="3"/>
      <c r="C50" s="3"/>
      <c r="D50" s="3"/>
      <c r="E50" s="3"/>
      <c r="F50" s="3"/>
      <c r="G50" s="3"/>
      <c r="H50" s="3"/>
      <c r="I50" s="2"/>
      <c r="J50" s="2"/>
      <c r="K50" s="3"/>
      <c r="L50" s="3"/>
      <c r="M50" s="3"/>
      <c r="N50" s="3"/>
      <c r="O50" s="3"/>
      <c r="P50" s="3"/>
      <c r="Q50" s="3"/>
      <c r="R50" s="3"/>
      <c r="S50" s="3"/>
      <c r="T50" s="3"/>
      <c r="U50" s="3"/>
      <c r="V50" s="3"/>
      <c r="W50" s="3"/>
      <c r="X50" s="3"/>
      <c r="Y50" s="3"/>
      <c r="Z50" s="3"/>
      <c r="AA50" s="3"/>
      <c r="AB50" s="3"/>
      <c r="AC50" s="3"/>
      <c r="AD50" s="3"/>
      <c r="AE50" s="3"/>
      <c r="AF50" s="3"/>
      <c r="AG50" s="3"/>
    </row>
    <row r="51" spans="1:33" ht="15" customHeight="1" x14ac:dyDescent="0.25">
      <c r="A51" s="3"/>
      <c r="B51" s="3"/>
      <c r="C51" s="3"/>
      <c r="D51" s="3"/>
      <c r="E51" s="3"/>
      <c r="F51" s="3"/>
      <c r="G51" s="3"/>
      <c r="H51" s="3"/>
      <c r="I51" s="2"/>
      <c r="J51" s="2"/>
      <c r="K51" s="3"/>
      <c r="L51" s="3"/>
      <c r="M51" s="3"/>
      <c r="N51" s="3"/>
      <c r="O51" s="3"/>
      <c r="P51" s="3"/>
      <c r="Q51" s="3"/>
      <c r="R51" s="3"/>
      <c r="S51" s="3"/>
      <c r="T51" s="3"/>
      <c r="U51" s="3"/>
      <c r="V51" s="3"/>
      <c r="W51" s="3"/>
      <c r="X51" s="3"/>
      <c r="Y51" s="3"/>
      <c r="Z51" s="3"/>
      <c r="AA51" s="3"/>
      <c r="AB51" s="3"/>
      <c r="AC51" s="3"/>
      <c r="AD51" s="3"/>
      <c r="AE51" s="3"/>
      <c r="AF51" s="3"/>
      <c r="AG51" s="3"/>
    </row>
    <row r="52" spans="1:33" ht="15" customHeight="1" x14ac:dyDescent="0.25">
      <c r="A52" s="3"/>
      <c r="B52" s="3"/>
      <c r="C52" s="3"/>
      <c r="D52" s="3"/>
      <c r="E52" s="3"/>
      <c r="F52" s="3"/>
      <c r="G52" s="3"/>
      <c r="H52" s="3"/>
      <c r="I52" s="2"/>
      <c r="J52" s="2"/>
      <c r="K52" s="3"/>
      <c r="L52" s="3"/>
      <c r="M52" s="3"/>
      <c r="N52" s="3"/>
      <c r="O52" s="3"/>
      <c r="P52" s="3"/>
      <c r="Q52" s="3"/>
      <c r="R52" s="3"/>
      <c r="S52" s="3"/>
      <c r="T52" s="3"/>
      <c r="U52" s="3"/>
      <c r="V52" s="3"/>
      <c r="W52" s="3"/>
      <c r="X52" s="3"/>
      <c r="Y52" s="3"/>
      <c r="Z52" s="3"/>
      <c r="AA52" s="3"/>
      <c r="AB52" s="3"/>
      <c r="AC52" s="3"/>
      <c r="AD52" s="3"/>
      <c r="AE52" s="3"/>
      <c r="AF52" s="3"/>
      <c r="AG52" s="3"/>
    </row>
    <row r="53" spans="1:33" ht="15" customHeight="1" x14ac:dyDescent="0.25">
      <c r="A53" s="3"/>
      <c r="B53" s="3"/>
      <c r="C53" s="3"/>
      <c r="D53" s="3"/>
      <c r="E53" s="3"/>
      <c r="F53" s="3"/>
      <c r="G53" s="3"/>
      <c r="H53" s="3"/>
      <c r="I53" s="2"/>
      <c r="J53" s="2"/>
      <c r="K53" s="3"/>
      <c r="L53" s="3"/>
      <c r="M53" s="3"/>
      <c r="N53" s="3"/>
      <c r="O53" s="3"/>
      <c r="P53" s="3"/>
      <c r="Q53" s="3"/>
      <c r="R53" s="3"/>
      <c r="S53" s="3"/>
      <c r="T53" s="3"/>
      <c r="U53" s="3"/>
      <c r="V53" s="3"/>
      <c r="W53" s="3"/>
      <c r="X53" s="3"/>
      <c r="Y53" s="3"/>
      <c r="Z53" s="3"/>
      <c r="AA53" s="3"/>
      <c r="AB53" s="3"/>
      <c r="AC53" s="3"/>
      <c r="AD53" s="3"/>
      <c r="AE53" s="3"/>
      <c r="AF53" s="3"/>
      <c r="AG53" s="3"/>
    </row>
    <row r="54" spans="1:33" ht="15" customHeight="1" x14ac:dyDescent="0.25">
      <c r="A54" s="3"/>
      <c r="B54" s="3"/>
      <c r="C54" s="3"/>
      <c r="D54" s="3"/>
      <c r="E54" s="3"/>
      <c r="F54" s="3"/>
      <c r="G54" s="3"/>
      <c r="H54" s="3"/>
      <c r="I54" s="2"/>
      <c r="J54" s="2"/>
      <c r="K54" s="3"/>
      <c r="L54" s="3"/>
      <c r="M54" s="3"/>
      <c r="N54" s="3"/>
      <c r="O54" s="3"/>
      <c r="P54" s="3"/>
      <c r="Q54" s="3"/>
      <c r="R54" s="3"/>
      <c r="S54" s="3"/>
      <c r="T54" s="3"/>
      <c r="U54" s="3"/>
      <c r="V54" s="3"/>
      <c r="W54" s="3"/>
      <c r="X54" s="3"/>
      <c r="Y54" s="3"/>
      <c r="Z54" s="3"/>
      <c r="AA54" s="3"/>
      <c r="AB54" s="3"/>
      <c r="AC54" s="3"/>
      <c r="AD54" s="3"/>
      <c r="AE54" s="3"/>
      <c r="AF54" s="3"/>
      <c r="AG54" s="3"/>
    </row>
    <row r="55" spans="1:33" ht="15" customHeight="1" x14ac:dyDescent="0.25">
      <c r="A55" s="3"/>
      <c r="B55" s="3"/>
      <c r="C55" s="3"/>
      <c r="D55" s="3"/>
      <c r="E55" s="3"/>
      <c r="F55" s="3"/>
      <c r="G55" s="3"/>
      <c r="H55" s="3"/>
      <c r="I55" s="2"/>
      <c r="J55" s="2"/>
      <c r="K55" s="3"/>
      <c r="L55" s="3"/>
      <c r="M55" s="3"/>
      <c r="N55" s="3"/>
      <c r="O55" s="3"/>
      <c r="P55" s="3"/>
      <c r="Q55" s="3"/>
      <c r="R55" s="3"/>
      <c r="S55" s="3"/>
      <c r="T55" s="3"/>
      <c r="U55" s="3"/>
      <c r="V55" s="3"/>
      <c r="W55" s="3"/>
      <c r="X55" s="3"/>
      <c r="Y55" s="3"/>
      <c r="Z55" s="3"/>
      <c r="AA55" s="3"/>
      <c r="AB55" s="3"/>
      <c r="AC55" s="3"/>
      <c r="AD55" s="3"/>
      <c r="AE55" s="3"/>
      <c r="AF55" s="3"/>
      <c r="AG55" s="3"/>
    </row>
    <row r="56" spans="1:33" ht="15" customHeight="1" x14ac:dyDescent="0.25">
      <c r="A56" s="3"/>
      <c r="B56" s="3"/>
      <c r="C56" s="3"/>
      <c r="D56" s="3"/>
      <c r="E56" s="3"/>
      <c r="F56" s="3"/>
      <c r="G56" s="3"/>
      <c r="H56" s="3"/>
      <c r="I56" s="2"/>
      <c r="J56" s="2"/>
      <c r="K56" s="3"/>
      <c r="L56" s="3"/>
      <c r="M56" s="3"/>
      <c r="N56" s="3"/>
      <c r="O56" s="3"/>
      <c r="P56" s="3"/>
      <c r="Q56" s="3"/>
      <c r="R56" s="3"/>
      <c r="S56" s="3"/>
      <c r="T56" s="3"/>
      <c r="U56" s="3"/>
      <c r="V56" s="3"/>
      <c r="W56" s="3"/>
      <c r="X56" s="3"/>
      <c r="Y56" s="3"/>
      <c r="Z56" s="3"/>
      <c r="AA56" s="3"/>
      <c r="AB56" s="3"/>
      <c r="AC56" s="3"/>
      <c r="AD56" s="3"/>
      <c r="AE56" s="3"/>
      <c r="AF56" s="3"/>
      <c r="AG56" s="3"/>
    </row>
    <row r="57" spans="1:33" ht="15" customHeight="1" x14ac:dyDescent="0.25">
      <c r="A57" s="3"/>
      <c r="B57" s="3"/>
      <c r="C57" s="3"/>
      <c r="D57" s="3"/>
      <c r="E57" s="3"/>
      <c r="F57" s="3"/>
      <c r="G57" s="3"/>
      <c r="H57" s="3"/>
      <c r="I57" s="2"/>
      <c r="J57" s="2"/>
      <c r="K57" s="3"/>
      <c r="L57" s="3"/>
      <c r="M57" s="3"/>
      <c r="N57" s="3"/>
      <c r="O57" s="3"/>
      <c r="P57" s="3"/>
      <c r="Q57" s="3"/>
      <c r="R57" s="3"/>
      <c r="S57" s="3"/>
      <c r="T57" s="3"/>
      <c r="U57" s="3"/>
      <c r="V57" s="3"/>
      <c r="W57" s="3"/>
      <c r="X57" s="3"/>
      <c r="Y57" s="3"/>
      <c r="Z57" s="3"/>
      <c r="AA57" s="3"/>
      <c r="AB57" s="3"/>
      <c r="AC57" s="3"/>
      <c r="AD57" s="3"/>
      <c r="AE57" s="3"/>
      <c r="AF57" s="3"/>
      <c r="AG57" s="3"/>
    </row>
    <row r="58" spans="1:33" ht="15" customHeight="1" x14ac:dyDescent="0.25">
      <c r="A58" s="3"/>
      <c r="B58" s="3"/>
      <c r="C58" s="3"/>
      <c r="D58" s="3"/>
      <c r="E58" s="3"/>
      <c r="F58" s="3"/>
      <c r="G58" s="3"/>
      <c r="H58" s="3"/>
      <c r="I58" s="2"/>
      <c r="J58" s="2"/>
      <c r="K58" s="3"/>
      <c r="L58" s="3"/>
      <c r="M58" s="3"/>
      <c r="N58" s="3"/>
      <c r="O58" s="3"/>
      <c r="P58" s="3"/>
      <c r="Q58" s="3"/>
      <c r="R58" s="3"/>
      <c r="S58" s="3"/>
      <c r="T58" s="3"/>
      <c r="U58" s="3"/>
      <c r="V58" s="3"/>
      <c r="W58" s="3"/>
      <c r="X58" s="3"/>
      <c r="Y58" s="3"/>
      <c r="Z58" s="3"/>
      <c r="AA58" s="3"/>
      <c r="AB58" s="3"/>
      <c r="AC58" s="3"/>
      <c r="AD58" s="3"/>
      <c r="AE58" s="3"/>
      <c r="AF58" s="3"/>
      <c r="AG58" s="3"/>
    </row>
    <row r="59" spans="1:33" ht="15" customHeight="1" x14ac:dyDescent="0.25">
      <c r="A59" s="3"/>
      <c r="B59" s="3"/>
      <c r="C59" s="3"/>
      <c r="D59" s="3"/>
      <c r="E59" s="3"/>
      <c r="F59" s="3"/>
      <c r="G59" s="3"/>
      <c r="H59" s="3"/>
      <c r="I59" s="2"/>
      <c r="J59" s="2"/>
      <c r="K59" s="3"/>
      <c r="L59" s="3"/>
      <c r="M59" s="3"/>
      <c r="N59" s="3"/>
      <c r="O59" s="3"/>
      <c r="P59" s="3"/>
      <c r="Q59" s="3"/>
      <c r="R59" s="3"/>
      <c r="S59" s="3"/>
      <c r="T59" s="3"/>
      <c r="U59" s="3"/>
      <c r="V59" s="3"/>
      <c r="W59" s="3"/>
      <c r="X59" s="3"/>
      <c r="Y59" s="3"/>
      <c r="Z59" s="3"/>
      <c r="AA59" s="3"/>
      <c r="AB59" s="3"/>
      <c r="AC59" s="3"/>
      <c r="AD59" s="3"/>
      <c r="AE59" s="3"/>
      <c r="AF59" s="3"/>
      <c r="AG59" s="3"/>
    </row>
    <row r="60" spans="1:33" ht="15" customHeight="1" x14ac:dyDescent="0.25">
      <c r="A60" s="3"/>
      <c r="B60" s="3"/>
      <c r="C60" s="3"/>
      <c r="D60" s="3"/>
      <c r="E60" s="3"/>
      <c r="F60" s="3"/>
      <c r="G60" s="3"/>
      <c r="H60" s="3"/>
      <c r="I60" s="2"/>
      <c r="J60" s="2"/>
      <c r="K60" s="3"/>
      <c r="L60" s="3"/>
      <c r="M60" s="3"/>
      <c r="N60" s="3"/>
      <c r="O60" s="3"/>
      <c r="P60" s="3"/>
      <c r="Q60" s="3"/>
      <c r="R60" s="3"/>
      <c r="S60" s="3"/>
      <c r="T60" s="3"/>
      <c r="U60" s="3"/>
      <c r="V60" s="3"/>
      <c r="W60" s="3"/>
      <c r="X60" s="3"/>
      <c r="Y60" s="3"/>
      <c r="Z60" s="3"/>
      <c r="AA60" s="3"/>
      <c r="AB60" s="3"/>
      <c r="AC60" s="3"/>
      <c r="AD60" s="3"/>
      <c r="AE60" s="3"/>
      <c r="AF60" s="3"/>
      <c r="AG60" s="3"/>
    </row>
    <row r="61" spans="1:33" ht="15" customHeight="1" x14ac:dyDescent="0.25">
      <c r="A61" s="3"/>
      <c r="B61" s="3"/>
      <c r="C61" s="3"/>
      <c r="D61" s="3"/>
      <c r="E61" s="3"/>
      <c r="F61" s="3"/>
      <c r="G61" s="3"/>
      <c r="H61" s="3"/>
      <c r="I61" s="2"/>
      <c r="J61" s="2"/>
      <c r="K61" s="3"/>
      <c r="L61" s="3"/>
      <c r="M61" s="3"/>
      <c r="N61" s="3"/>
      <c r="O61" s="3"/>
      <c r="P61" s="3"/>
      <c r="Q61" s="3"/>
      <c r="R61" s="3"/>
      <c r="S61" s="3"/>
      <c r="T61" s="3"/>
      <c r="U61" s="3"/>
      <c r="V61" s="3"/>
      <c r="W61" s="3"/>
      <c r="X61" s="3"/>
      <c r="Y61" s="3"/>
      <c r="Z61" s="3"/>
      <c r="AA61" s="3"/>
      <c r="AB61" s="3"/>
      <c r="AC61" s="3"/>
      <c r="AD61" s="3"/>
      <c r="AE61" s="3"/>
      <c r="AF61" s="3"/>
      <c r="AG61" s="3"/>
    </row>
    <row r="62" spans="1:33" ht="15" customHeight="1" x14ac:dyDescent="0.25">
      <c r="A62" s="3"/>
      <c r="B62" s="3"/>
      <c r="C62" s="3"/>
      <c r="D62" s="3"/>
      <c r="E62" s="3"/>
      <c r="F62" s="3"/>
      <c r="G62" s="3"/>
      <c r="H62" s="3"/>
      <c r="I62" s="2"/>
      <c r="J62" s="2"/>
      <c r="K62" s="3"/>
      <c r="L62" s="3"/>
      <c r="M62" s="3"/>
      <c r="N62" s="3"/>
      <c r="O62" s="3"/>
      <c r="P62" s="3"/>
      <c r="Q62" s="3"/>
      <c r="R62" s="3"/>
      <c r="S62" s="3"/>
      <c r="T62" s="3"/>
      <c r="U62" s="3"/>
      <c r="V62" s="3"/>
      <c r="W62" s="3"/>
      <c r="X62" s="3"/>
      <c r="Y62" s="3"/>
      <c r="Z62" s="3"/>
      <c r="AA62" s="3"/>
      <c r="AB62" s="3"/>
      <c r="AC62" s="3"/>
      <c r="AD62" s="3"/>
      <c r="AE62" s="3"/>
      <c r="AF62" s="3"/>
      <c r="AG62" s="3"/>
    </row>
    <row r="63" spans="1:33" ht="15" customHeight="1" x14ac:dyDescent="0.25">
      <c r="A63" s="3"/>
      <c r="B63" s="3"/>
      <c r="C63" s="3"/>
      <c r="D63" s="3"/>
      <c r="E63" s="3"/>
      <c r="F63" s="3"/>
      <c r="G63" s="3"/>
      <c r="H63" s="3"/>
      <c r="I63" s="2"/>
      <c r="J63" s="2"/>
      <c r="K63" s="3"/>
      <c r="L63" s="3"/>
      <c r="M63" s="3"/>
      <c r="N63" s="3"/>
      <c r="O63" s="3"/>
      <c r="P63" s="3"/>
      <c r="Q63" s="3"/>
      <c r="R63" s="3"/>
      <c r="S63" s="3"/>
      <c r="T63" s="3"/>
      <c r="U63" s="3"/>
      <c r="V63" s="3"/>
      <c r="W63" s="3"/>
      <c r="X63" s="3"/>
      <c r="Y63" s="3"/>
      <c r="Z63" s="3"/>
      <c r="AA63" s="3"/>
      <c r="AB63" s="3"/>
      <c r="AC63" s="3"/>
      <c r="AD63" s="3"/>
      <c r="AE63" s="3"/>
      <c r="AF63" s="3"/>
      <c r="AG63" s="3"/>
    </row>
    <row r="64" spans="1:33" ht="15" customHeight="1" x14ac:dyDescent="0.25">
      <c r="A64" s="3"/>
      <c r="B64" s="3"/>
      <c r="C64" s="3"/>
      <c r="D64" s="3"/>
      <c r="E64" s="3"/>
      <c r="F64" s="3"/>
      <c r="G64" s="3"/>
      <c r="H64" s="3"/>
      <c r="I64" s="2"/>
      <c r="J64" s="2"/>
      <c r="K64" s="3"/>
      <c r="L64" s="3"/>
      <c r="M64" s="3"/>
      <c r="N64" s="3"/>
      <c r="O64" s="3"/>
      <c r="P64" s="3"/>
      <c r="Q64" s="3"/>
      <c r="R64" s="3"/>
      <c r="S64" s="3"/>
      <c r="T64" s="3"/>
      <c r="U64" s="3"/>
      <c r="V64" s="3"/>
      <c r="W64" s="3"/>
      <c r="X64" s="3"/>
      <c r="Y64" s="3"/>
      <c r="Z64" s="3"/>
      <c r="AA64" s="3"/>
      <c r="AB64" s="3"/>
      <c r="AC64" s="3"/>
      <c r="AD64" s="3"/>
      <c r="AE64" s="3"/>
      <c r="AF64" s="3"/>
      <c r="AG64" s="3"/>
    </row>
    <row r="65" spans="1:33" ht="15" customHeight="1" x14ac:dyDescent="0.25">
      <c r="A65" s="3"/>
      <c r="B65" s="3"/>
      <c r="C65" s="3"/>
      <c r="D65" s="3"/>
      <c r="E65" s="3"/>
      <c r="F65" s="3"/>
      <c r="G65" s="3"/>
      <c r="H65" s="3"/>
      <c r="I65" s="2"/>
      <c r="J65" s="2"/>
      <c r="K65" s="3"/>
      <c r="L65" s="3"/>
      <c r="M65" s="3"/>
      <c r="N65" s="3"/>
      <c r="O65" s="3"/>
      <c r="P65" s="3"/>
      <c r="Q65" s="3"/>
      <c r="R65" s="3"/>
      <c r="S65" s="3"/>
      <c r="T65" s="3"/>
      <c r="U65" s="3"/>
      <c r="V65" s="3"/>
      <c r="W65" s="3"/>
      <c r="X65" s="3"/>
      <c r="Y65" s="3"/>
      <c r="Z65" s="3"/>
      <c r="AA65" s="3"/>
      <c r="AB65" s="3"/>
      <c r="AC65" s="3"/>
      <c r="AD65" s="3"/>
      <c r="AE65" s="3"/>
      <c r="AF65" s="3"/>
      <c r="AG65" s="3"/>
    </row>
    <row r="66" spans="1:33" ht="15" customHeight="1" x14ac:dyDescent="0.25">
      <c r="A66" s="3"/>
      <c r="B66" s="3"/>
      <c r="C66" s="3"/>
      <c r="D66" s="3"/>
      <c r="E66" s="3"/>
      <c r="F66" s="3"/>
      <c r="G66" s="3"/>
      <c r="H66" s="3"/>
      <c r="I66" s="2"/>
      <c r="J66" s="2"/>
      <c r="K66" s="3"/>
      <c r="L66" s="3"/>
      <c r="M66" s="3"/>
      <c r="N66" s="3"/>
      <c r="O66" s="3"/>
      <c r="P66" s="3"/>
      <c r="Q66" s="3"/>
      <c r="R66" s="3"/>
      <c r="S66" s="3"/>
      <c r="T66" s="3"/>
      <c r="U66" s="3"/>
      <c r="V66" s="3"/>
      <c r="W66" s="3"/>
      <c r="X66" s="3"/>
      <c r="Y66" s="3"/>
      <c r="Z66" s="3"/>
      <c r="AA66" s="3"/>
      <c r="AB66" s="3"/>
      <c r="AC66" s="3"/>
      <c r="AD66" s="3"/>
      <c r="AE66" s="3"/>
      <c r="AF66" s="3"/>
      <c r="AG66" s="3"/>
    </row>
    <row r="67" spans="1:33" ht="15" customHeight="1" x14ac:dyDescent="0.25">
      <c r="A67" s="3"/>
      <c r="B67" s="3"/>
      <c r="C67" s="3"/>
      <c r="D67" s="3"/>
      <c r="E67" s="3"/>
      <c r="F67" s="3"/>
      <c r="G67" s="3"/>
      <c r="H67" s="3"/>
      <c r="I67" s="2"/>
      <c r="J67" s="2"/>
      <c r="K67" s="3"/>
      <c r="L67" s="3"/>
      <c r="M67" s="3"/>
      <c r="N67" s="3"/>
      <c r="O67" s="3"/>
      <c r="P67" s="3"/>
      <c r="Q67" s="3"/>
      <c r="R67" s="3"/>
      <c r="S67" s="3"/>
      <c r="T67" s="3"/>
      <c r="U67" s="3"/>
      <c r="V67" s="3"/>
      <c r="W67" s="3"/>
      <c r="X67" s="3"/>
      <c r="Y67" s="3"/>
      <c r="Z67" s="3"/>
      <c r="AA67" s="3"/>
      <c r="AB67" s="3"/>
      <c r="AC67" s="3"/>
      <c r="AD67" s="3"/>
      <c r="AE67" s="3"/>
      <c r="AF67" s="3"/>
      <c r="AG67" s="3"/>
    </row>
    <row r="68" spans="1:33" ht="15" customHeight="1" x14ac:dyDescent="0.25">
      <c r="A68" s="3"/>
      <c r="B68" s="3"/>
      <c r="C68" s="3"/>
      <c r="D68" s="3"/>
      <c r="E68" s="3"/>
      <c r="F68" s="3"/>
      <c r="G68" s="3"/>
      <c r="H68" s="3"/>
      <c r="I68" s="2"/>
      <c r="J68" s="2"/>
      <c r="K68" s="3"/>
      <c r="L68" s="3"/>
      <c r="M68" s="3"/>
      <c r="N68" s="3"/>
      <c r="O68" s="3"/>
      <c r="P68" s="3"/>
      <c r="Q68" s="3"/>
      <c r="R68" s="3"/>
      <c r="S68" s="3"/>
      <c r="T68" s="3"/>
      <c r="U68" s="3"/>
      <c r="V68" s="3"/>
      <c r="W68" s="3"/>
      <c r="X68" s="3"/>
      <c r="Y68" s="3"/>
      <c r="Z68" s="3"/>
      <c r="AA68" s="3"/>
      <c r="AB68" s="3"/>
      <c r="AC68" s="3"/>
      <c r="AD68" s="3"/>
      <c r="AE68" s="3"/>
      <c r="AF68" s="3"/>
      <c r="AG68" s="3"/>
    </row>
    <row r="69" spans="1:33" ht="15" customHeight="1" x14ac:dyDescent="0.25">
      <c r="A69" s="3"/>
      <c r="B69" s="3"/>
      <c r="C69" s="3"/>
      <c r="D69" s="3"/>
      <c r="E69" s="3"/>
      <c r="F69" s="3"/>
      <c r="G69" s="3"/>
      <c r="H69" s="3"/>
      <c r="I69" s="2"/>
      <c r="J69" s="2"/>
      <c r="K69" s="3"/>
      <c r="L69" s="3"/>
      <c r="M69" s="3"/>
      <c r="N69" s="3"/>
      <c r="O69" s="3"/>
      <c r="P69" s="3"/>
      <c r="Q69" s="3"/>
      <c r="R69" s="3"/>
      <c r="S69" s="3"/>
      <c r="T69" s="3"/>
      <c r="U69" s="3"/>
      <c r="V69" s="3"/>
      <c r="W69" s="3"/>
      <c r="X69" s="3"/>
      <c r="Y69" s="3"/>
      <c r="Z69" s="3"/>
      <c r="AA69" s="3"/>
      <c r="AB69" s="3"/>
      <c r="AC69" s="3"/>
      <c r="AD69" s="3"/>
      <c r="AE69" s="3"/>
      <c r="AF69" s="3"/>
      <c r="AG69" s="3"/>
    </row>
    <row r="70" spans="1:33" ht="15" customHeight="1" x14ac:dyDescent="0.25">
      <c r="A70" s="3"/>
      <c r="B70" s="3"/>
      <c r="C70" s="3"/>
      <c r="D70" s="3"/>
      <c r="E70" s="3"/>
      <c r="F70" s="3"/>
      <c r="G70" s="3"/>
      <c r="H70" s="3"/>
      <c r="I70" s="2"/>
      <c r="J70" s="2"/>
      <c r="K70" s="3"/>
      <c r="L70" s="3"/>
      <c r="M70" s="3"/>
      <c r="N70" s="3"/>
      <c r="O70" s="3"/>
      <c r="P70" s="3"/>
      <c r="Q70" s="3"/>
      <c r="R70" s="3"/>
      <c r="S70" s="3"/>
      <c r="T70" s="3"/>
      <c r="U70" s="3"/>
      <c r="V70" s="3"/>
      <c r="W70" s="3"/>
      <c r="X70" s="3"/>
      <c r="Y70" s="3"/>
      <c r="Z70" s="3"/>
      <c r="AA70" s="3"/>
      <c r="AB70" s="3"/>
      <c r="AC70" s="3"/>
      <c r="AD70" s="3"/>
      <c r="AE70" s="3"/>
      <c r="AF70" s="3"/>
      <c r="AG70" s="3"/>
    </row>
    <row r="71" spans="1:33" ht="15" customHeight="1" x14ac:dyDescent="0.25">
      <c r="A71" s="3"/>
      <c r="B71" s="3"/>
      <c r="C71" s="3"/>
      <c r="D71" s="3"/>
      <c r="E71" s="3"/>
      <c r="F71" s="3"/>
      <c r="G71" s="3"/>
      <c r="H71" s="3"/>
      <c r="I71" s="2"/>
      <c r="J71" s="2"/>
      <c r="K71" s="3"/>
      <c r="L71" s="3"/>
      <c r="M71" s="3"/>
      <c r="N71" s="3"/>
      <c r="O71" s="3"/>
      <c r="P71" s="3"/>
      <c r="Q71" s="3"/>
      <c r="R71" s="3"/>
      <c r="S71" s="3"/>
      <c r="T71" s="3"/>
      <c r="U71" s="3"/>
      <c r="V71" s="3"/>
      <c r="W71" s="3"/>
      <c r="X71" s="3"/>
      <c r="Y71" s="3"/>
      <c r="Z71" s="3"/>
      <c r="AA71" s="3"/>
      <c r="AB71" s="3"/>
      <c r="AC71" s="3"/>
      <c r="AD71" s="3"/>
      <c r="AE71" s="3"/>
      <c r="AF71" s="3"/>
      <c r="AG71" s="3"/>
    </row>
    <row r="72" spans="1:33" ht="15" customHeight="1" x14ac:dyDescent="0.25">
      <c r="A72" s="3"/>
      <c r="B72" s="3"/>
      <c r="C72" s="3"/>
      <c r="D72" s="3"/>
      <c r="E72" s="3"/>
      <c r="F72" s="3"/>
      <c r="G72" s="3"/>
      <c r="H72" s="3"/>
      <c r="I72" s="2"/>
      <c r="J72" s="2"/>
      <c r="K72" s="3"/>
      <c r="L72" s="3"/>
      <c r="M72" s="3"/>
      <c r="N72" s="3"/>
      <c r="O72" s="3"/>
      <c r="P72" s="3"/>
      <c r="Q72" s="3"/>
      <c r="R72" s="3"/>
      <c r="S72" s="3"/>
      <c r="T72" s="3"/>
      <c r="U72" s="3"/>
      <c r="V72" s="3"/>
      <c r="W72" s="3"/>
      <c r="X72" s="3"/>
      <c r="Y72" s="3"/>
      <c r="Z72" s="3"/>
      <c r="AA72" s="3"/>
      <c r="AB72" s="3"/>
      <c r="AC72" s="3"/>
      <c r="AD72" s="3"/>
      <c r="AE72" s="3"/>
      <c r="AF72" s="3"/>
      <c r="AG72" s="3"/>
    </row>
    <row r="73" spans="1:33" ht="15" customHeight="1" x14ac:dyDescent="0.25">
      <c r="A73" s="3"/>
      <c r="B73" s="3"/>
      <c r="C73" s="3"/>
      <c r="D73" s="3"/>
      <c r="E73" s="3"/>
      <c r="F73" s="3"/>
      <c r="G73" s="3"/>
      <c r="H73" s="3"/>
      <c r="I73" s="2"/>
      <c r="J73" s="2"/>
      <c r="K73" s="3"/>
      <c r="L73" s="3"/>
      <c r="M73" s="3"/>
      <c r="N73" s="3"/>
      <c r="O73" s="3"/>
      <c r="P73" s="3"/>
      <c r="Q73" s="3"/>
      <c r="R73" s="3"/>
      <c r="S73" s="3"/>
      <c r="T73" s="3"/>
      <c r="U73" s="3"/>
      <c r="V73" s="3"/>
      <c r="W73" s="3"/>
      <c r="X73" s="3"/>
      <c r="Y73" s="3"/>
      <c r="Z73" s="3"/>
      <c r="AA73" s="3"/>
      <c r="AB73" s="3"/>
      <c r="AC73" s="3"/>
      <c r="AD73" s="3"/>
      <c r="AE73" s="3"/>
      <c r="AF73" s="3"/>
      <c r="AG73" s="3"/>
    </row>
    <row r="74" spans="1:33" ht="15" customHeight="1" x14ac:dyDescent="0.25">
      <c r="A74" s="3"/>
      <c r="B74" s="3"/>
      <c r="C74" s="3"/>
      <c r="D74" s="3"/>
      <c r="E74" s="3"/>
      <c r="F74" s="3"/>
      <c r="G74" s="3"/>
      <c r="H74" s="3"/>
      <c r="I74" s="2"/>
      <c r="J74" s="2"/>
      <c r="K74" s="3"/>
      <c r="L74" s="3"/>
      <c r="M74" s="3"/>
      <c r="N74" s="3"/>
      <c r="O74" s="3"/>
      <c r="P74" s="3"/>
      <c r="Q74" s="3"/>
      <c r="R74" s="3"/>
      <c r="S74" s="3"/>
      <c r="T74" s="3"/>
      <c r="U74" s="3"/>
      <c r="V74" s="3"/>
      <c r="W74" s="3"/>
      <c r="X74" s="3"/>
      <c r="Y74" s="3"/>
      <c r="Z74" s="3"/>
      <c r="AA74" s="3"/>
      <c r="AB74" s="3"/>
      <c r="AC74" s="3"/>
      <c r="AD74" s="3"/>
      <c r="AE74" s="3"/>
      <c r="AF74" s="3"/>
      <c r="AG74" s="3"/>
    </row>
    <row r="75" spans="1:33" ht="15" customHeight="1" x14ac:dyDescent="0.25">
      <c r="A75" s="3"/>
      <c r="B75" s="3"/>
      <c r="C75" s="3"/>
      <c r="D75" s="3"/>
      <c r="E75" s="3"/>
      <c r="F75" s="3"/>
      <c r="G75" s="3"/>
      <c r="H75" s="3"/>
      <c r="I75" s="2"/>
      <c r="J75" s="2"/>
      <c r="K75" s="3"/>
      <c r="L75" s="3"/>
      <c r="M75" s="3"/>
      <c r="N75" s="3"/>
      <c r="O75" s="3"/>
      <c r="P75" s="3"/>
      <c r="Q75" s="3"/>
      <c r="R75" s="3"/>
      <c r="S75" s="3"/>
      <c r="T75" s="3"/>
      <c r="U75" s="3"/>
      <c r="V75" s="3"/>
      <c r="W75" s="3"/>
      <c r="X75" s="3"/>
      <c r="Y75" s="3"/>
      <c r="Z75" s="3"/>
      <c r="AA75" s="3"/>
      <c r="AB75" s="3"/>
      <c r="AC75" s="3"/>
      <c r="AD75" s="3"/>
      <c r="AE75" s="3"/>
      <c r="AF75" s="3"/>
      <c r="AG75" s="3"/>
    </row>
    <row r="76" spans="1:33" ht="15" customHeight="1" x14ac:dyDescent="0.25">
      <c r="A76" s="3"/>
      <c r="B76" s="3"/>
      <c r="C76" s="3"/>
      <c r="D76" s="3"/>
      <c r="E76" s="3"/>
      <c r="F76" s="3"/>
      <c r="G76" s="3"/>
      <c r="H76" s="3"/>
      <c r="I76" s="2"/>
      <c r="J76" s="2"/>
      <c r="K76" s="3"/>
      <c r="L76" s="3"/>
      <c r="M76" s="3"/>
      <c r="N76" s="3"/>
      <c r="O76" s="3"/>
      <c r="P76" s="3"/>
      <c r="Q76" s="3"/>
      <c r="R76" s="3"/>
      <c r="S76" s="3"/>
      <c r="T76" s="3"/>
      <c r="U76" s="3"/>
      <c r="V76" s="3"/>
      <c r="W76" s="3"/>
      <c r="X76" s="3"/>
      <c r="Y76" s="3"/>
      <c r="Z76" s="3"/>
      <c r="AA76" s="3"/>
      <c r="AB76" s="3"/>
      <c r="AC76" s="3"/>
      <c r="AD76" s="3"/>
      <c r="AE76" s="3"/>
      <c r="AF76" s="3"/>
      <c r="AG76" s="3"/>
    </row>
    <row r="77" spans="1:33" ht="15" customHeight="1" x14ac:dyDescent="0.25">
      <c r="A77" s="3"/>
      <c r="B77" s="3"/>
      <c r="C77" s="3"/>
      <c r="D77" s="3"/>
      <c r="E77" s="3"/>
      <c r="F77" s="3"/>
      <c r="G77" s="3"/>
      <c r="H77" s="3"/>
      <c r="I77" s="2"/>
      <c r="J77" s="2"/>
      <c r="K77" s="3"/>
      <c r="L77" s="3"/>
      <c r="M77" s="3"/>
      <c r="N77" s="3"/>
      <c r="O77" s="3"/>
      <c r="P77" s="3"/>
      <c r="Q77" s="3"/>
      <c r="R77" s="3"/>
      <c r="S77" s="3"/>
      <c r="T77" s="3"/>
      <c r="U77" s="3"/>
      <c r="V77" s="3"/>
      <c r="W77" s="3"/>
      <c r="X77" s="3"/>
      <c r="Y77" s="3"/>
      <c r="Z77" s="3"/>
      <c r="AA77" s="3"/>
      <c r="AB77" s="3"/>
      <c r="AC77" s="3"/>
      <c r="AD77" s="3"/>
      <c r="AE77" s="3"/>
      <c r="AF77" s="3"/>
      <c r="AG77" s="3"/>
    </row>
    <row r="78" spans="1:33" ht="15" customHeight="1" x14ac:dyDescent="0.25">
      <c r="A78" s="3"/>
      <c r="B78" s="3"/>
      <c r="C78" s="3"/>
      <c r="D78" s="3"/>
      <c r="E78" s="3"/>
      <c r="F78" s="3"/>
      <c r="G78" s="3"/>
      <c r="H78" s="3"/>
      <c r="I78" s="2"/>
      <c r="J78" s="2"/>
      <c r="K78" s="3"/>
      <c r="L78" s="3"/>
      <c r="M78" s="3"/>
      <c r="N78" s="3"/>
      <c r="O78" s="3"/>
      <c r="P78" s="3"/>
      <c r="Q78" s="3"/>
      <c r="R78" s="3"/>
      <c r="S78" s="3"/>
      <c r="T78" s="3"/>
      <c r="U78" s="3"/>
      <c r="V78" s="3"/>
      <c r="W78" s="3"/>
      <c r="X78" s="3"/>
      <c r="Y78" s="3"/>
      <c r="Z78" s="3"/>
      <c r="AA78" s="3"/>
      <c r="AB78" s="3"/>
      <c r="AC78" s="3"/>
      <c r="AD78" s="3"/>
      <c r="AE78" s="3"/>
      <c r="AF78" s="3"/>
      <c r="AG78" s="3"/>
    </row>
    <row r="79" spans="1:33" ht="15" customHeight="1" x14ac:dyDescent="0.25">
      <c r="A79" s="3"/>
      <c r="B79" s="3"/>
      <c r="C79" s="3"/>
      <c r="D79" s="3"/>
      <c r="E79" s="3"/>
      <c r="F79" s="3"/>
      <c r="G79" s="3"/>
      <c r="H79" s="3"/>
      <c r="I79" s="2"/>
      <c r="J79" s="2"/>
      <c r="K79" s="3"/>
      <c r="L79" s="3"/>
      <c r="M79" s="3"/>
      <c r="N79" s="3"/>
      <c r="O79" s="3"/>
      <c r="P79" s="3"/>
      <c r="Q79" s="3"/>
      <c r="R79" s="3"/>
      <c r="S79" s="3"/>
      <c r="T79" s="3"/>
      <c r="U79" s="3"/>
      <c r="V79" s="3"/>
      <c r="W79" s="3"/>
      <c r="X79" s="3"/>
      <c r="Y79" s="3"/>
      <c r="Z79" s="3"/>
      <c r="AA79" s="3"/>
      <c r="AB79" s="3"/>
      <c r="AC79" s="3"/>
      <c r="AD79" s="3"/>
      <c r="AE79" s="3"/>
      <c r="AF79" s="3"/>
      <c r="AG79" s="3"/>
    </row>
    <row r="80" spans="1:33" ht="15" customHeight="1" x14ac:dyDescent="0.25">
      <c r="A80" s="3"/>
      <c r="B80" s="3"/>
      <c r="C80" s="3"/>
      <c r="D80" s="3"/>
      <c r="E80" s="3"/>
      <c r="F80" s="3"/>
      <c r="G80" s="3"/>
      <c r="H80" s="3"/>
      <c r="I80" s="2"/>
      <c r="J80" s="2"/>
      <c r="K80" s="3"/>
      <c r="L80" s="3"/>
      <c r="M80" s="3"/>
      <c r="N80" s="3"/>
      <c r="O80" s="3"/>
      <c r="P80" s="3"/>
      <c r="Q80" s="3"/>
      <c r="R80" s="3"/>
      <c r="S80" s="3"/>
      <c r="T80" s="3"/>
      <c r="U80" s="3"/>
      <c r="V80" s="3"/>
      <c r="W80" s="3"/>
      <c r="X80" s="3"/>
      <c r="Y80" s="3"/>
      <c r="Z80" s="3"/>
      <c r="AA80" s="3"/>
      <c r="AB80" s="3"/>
      <c r="AC80" s="3"/>
      <c r="AD80" s="3"/>
      <c r="AE80" s="3"/>
      <c r="AF80" s="3"/>
      <c r="AG80" s="3"/>
    </row>
    <row r="81" spans="1:33" ht="15" customHeight="1" x14ac:dyDescent="0.25">
      <c r="A81" s="3"/>
      <c r="B81" s="3"/>
      <c r="C81" s="3"/>
      <c r="D81" s="3"/>
      <c r="E81" s="3"/>
      <c r="F81" s="3"/>
      <c r="G81" s="3"/>
      <c r="H81" s="3"/>
      <c r="I81" s="2"/>
      <c r="J81" s="2"/>
      <c r="K81" s="3"/>
      <c r="L81" s="3"/>
      <c r="M81" s="3"/>
      <c r="N81" s="3"/>
      <c r="O81" s="3"/>
      <c r="P81" s="3"/>
      <c r="Q81" s="3"/>
      <c r="R81" s="3"/>
      <c r="S81" s="3"/>
      <c r="T81" s="3"/>
      <c r="U81" s="3"/>
      <c r="V81" s="3"/>
      <c r="W81" s="3"/>
      <c r="X81" s="3"/>
      <c r="Y81" s="3"/>
      <c r="Z81" s="3"/>
      <c r="AA81" s="3"/>
      <c r="AB81" s="3"/>
      <c r="AC81" s="3"/>
      <c r="AD81" s="3"/>
      <c r="AE81" s="3"/>
      <c r="AF81" s="3"/>
      <c r="AG81" s="3"/>
    </row>
    <row r="82" spans="1:33" ht="15" customHeight="1" x14ac:dyDescent="0.25">
      <c r="A82" s="3"/>
      <c r="B82" s="3"/>
      <c r="C82" s="3"/>
      <c r="D82" s="3"/>
      <c r="E82" s="3"/>
      <c r="F82" s="3"/>
      <c r="G82" s="3"/>
      <c r="H82" s="3"/>
      <c r="I82" s="2"/>
      <c r="J82" s="2"/>
      <c r="K82" s="3"/>
      <c r="L82" s="3"/>
      <c r="M82" s="3"/>
      <c r="N82" s="3"/>
      <c r="O82" s="3"/>
      <c r="P82" s="3"/>
      <c r="Q82" s="3"/>
      <c r="R82" s="3"/>
      <c r="S82" s="3"/>
      <c r="T82" s="3"/>
      <c r="U82" s="3"/>
      <c r="V82" s="3"/>
      <c r="W82" s="3"/>
      <c r="X82" s="3"/>
      <c r="Y82" s="3"/>
      <c r="Z82" s="3"/>
      <c r="AA82" s="3"/>
      <c r="AB82" s="3"/>
      <c r="AC82" s="3"/>
      <c r="AD82" s="3"/>
      <c r="AE82" s="3"/>
      <c r="AF82" s="3"/>
      <c r="AG82" s="3"/>
    </row>
    <row r="83" spans="1:33" ht="15" customHeight="1" x14ac:dyDescent="0.25">
      <c r="A83" s="3"/>
      <c r="B83" s="3"/>
      <c r="C83" s="3"/>
      <c r="D83" s="3"/>
      <c r="E83" s="3"/>
      <c r="F83" s="3"/>
      <c r="G83" s="3"/>
      <c r="H83" s="3"/>
      <c r="I83" s="2"/>
      <c r="J83" s="2"/>
      <c r="K83" s="3"/>
      <c r="L83" s="3"/>
      <c r="M83" s="3"/>
      <c r="N83" s="3"/>
      <c r="O83" s="3"/>
      <c r="P83" s="3"/>
      <c r="Q83" s="3"/>
      <c r="R83" s="3"/>
      <c r="S83" s="3"/>
      <c r="T83" s="3"/>
      <c r="U83" s="3"/>
      <c r="V83" s="3"/>
      <c r="W83" s="3"/>
      <c r="X83" s="3"/>
      <c r="Y83" s="3"/>
      <c r="Z83" s="3"/>
      <c r="AA83" s="3"/>
      <c r="AB83" s="3"/>
      <c r="AC83" s="3"/>
      <c r="AD83" s="3"/>
      <c r="AE83" s="3"/>
      <c r="AF83" s="3"/>
      <c r="AG83" s="3"/>
    </row>
    <row r="84" spans="1:33" ht="15" customHeight="1" x14ac:dyDescent="0.25">
      <c r="A84" s="3"/>
      <c r="B84" s="3"/>
      <c r="C84" s="3"/>
      <c r="D84" s="3"/>
      <c r="E84" s="3"/>
      <c r="F84" s="3"/>
      <c r="G84" s="3"/>
      <c r="H84" s="3"/>
      <c r="I84" s="2"/>
      <c r="J84" s="2"/>
      <c r="K84" s="3"/>
      <c r="L84" s="3"/>
      <c r="M84" s="3"/>
      <c r="N84" s="3"/>
      <c r="O84" s="3"/>
      <c r="P84" s="3"/>
      <c r="Q84" s="3"/>
      <c r="R84" s="3"/>
      <c r="S84" s="3"/>
      <c r="T84" s="3"/>
      <c r="U84" s="3"/>
      <c r="V84" s="3"/>
      <c r="W84" s="3"/>
      <c r="X84" s="3"/>
      <c r="Y84" s="3"/>
      <c r="Z84" s="3"/>
      <c r="AA84" s="3"/>
      <c r="AB84" s="3"/>
      <c r="AC84" s="3"/>
      <c r="AD84" s="3"/>
      <c r="AE84" s="3"/>
      <c r="AF84" s="3"/>
      <c r="AG84" s="3"/>
    </row>
    <row r="85" spans="1:33" ht="15" customHeight="1" x14ac:dyDescent="0.25">
      <c r="A85" s="3"/>
      <c r="B85" s="3"/>
      <c r="C85" s="3"/>
      <c r="D85" s="3"/>
      <c r="E85" s="3"/>
      <c r="F85" s="3"/>
      <c r="G85" s="3"/>
      <c r="H85" s="3"/>
      <c r="I85" s="2"/>
      <c r="J85" s="2"/>
      <c r="K85" s="3"/>
      <c r="L85" s="3"/>
      <c r="M85" s="3"/>
      <c r="N85" s="3"/>
      <c r="O85" s="3"/>
      <c r="P85" s="3"/>
      <c r="Q85" s="3"/>
      <c r="R85" s="3"/>
      <c r="S85" s="3"/>
      <c r="T85" s="3"/>
      <c r="U85" s="3"/>
      <c r="V85" s="3"/>
      <c r="W85" s="3"/>
      <c r="X85" s="3"/>
      <c r="Y85" s="3"/>
      <c r="Z85" s="3"/>
      <c r="AA85" s="3"/>
      <c r="AB85" s="3"/>
      <c r="AC85" s="3"/>
      <c r="AD85" s="3"/>
      <c r="AE85" s="3"/>
      <c r="AF85" s="3"/>
      <c r="AG85" s="3"/>
    </row>
    <row r="86" spans="1:33" ht="15" customHeight="1" x14ac:dyDescent="0.25">
      <c r="A86" s="3"/>
      <c r="B86" s="3"/>
      <c r="C86" s="3"/>
      <c r="D86" s="3"/>
      <c r="E86" s="3"/>
      <c r="F86" s="3"/>
      <c r="G86" s="3"/>
      <c r="H86" s="3"/>
      <c r="I86" s="2"/>
      <c r="J86" s="2"/>
      <c r="K86" s="3"/>
      <c r="L86" s="3"/>
      <c r="M86" s="3"/>
      <c r="N86" s="3"/>
      <c r="O86" s="3"/>
      <c r="P86" s="3"/>
      <c r="Q86" s="3"/>
      <c r="R86" s="3"/>
      <c r="S86" s="3"/>
      <c r="T86" s="3"/>
      <c r="U86" s="3"/>
      <c r="V86" s="3"/>
      <c r="W86" s="3"/>
      <c r="X86" s="3"/>
      <c r="Y86" s="3"/>
      <c r="Z86" s="3"/>
      <c r="AA86" s="3"/>
      <c r="AB86" s="3"/>
      <c r="AC86" s="3"/>
      <c r="AD86" s="3"/>
      <c r="AE86" s="3"/>
      <c r="AF86" s="3"/>
      <c r="AG86" s="3"/>
    </row>
    <row r="87" spans="1:33" ht="15" customHeight="1" x14ac:dyDescent="0.25">
      <c r="A87" s="3"/>
      <c r="B87" s="3"/>
      <c r="C87" s="3"/>
      <c r="D87" s="3"/>
      <c r="E87" s="3"/>
      <c r="F87" s="3"/>
      <c r="G87" s="3"/>
      <c r="H87" s="3"/>
      <c r="I87" s="2"/>
      <c r="J87" s="2"/>
      <c r="K87" s="3"/>
      <c r="L87" s="3"/>
      <c r="M87" s="3"/>
      <c r="N87" s="3"/>
      <c r="O87" s="3"/>
      <c r="P87" s="3"/>
      <c r="Q87" s="3"/>
      <c r="R87" s="3"/>
      <c r="S87" s="3"/>
      <c r="T87" s="3"/>
      <c r="U87" s="3"/>
      <c r="V87" s="3"/>
      <c r="W87" s="3"/>
      <c r="X87" s="3"/>
      <c r="Y87" s="3"/>
      <c r="Z87" s="3"/>
      <c r="AA87" s="3"/>
      <c r="AB87" s="3"/>
      <c r="AC87" s="3"/>
      <c r="AD87" s="3"/>
      <c r="AE87" s="3"/>
      <c r="AF87" s="3"/>
      <c r="AG87" s="3"/>
    </row>
    <row r="88" spans="1:33" ht="15" customHeight="1" x14ac:dyDescent="0.25">
      <c r="A88" s="3"/>
      <c r="B88" s="3"/>
      <c r="C88" s="3"/>
      <c r="D88" s="3"/>
      <c r="E88" s="3"/>
      <c r="F88" s="3"/>
      <c r="G88" s="3"/>
      <c r="H88" s="3"/>
      <c r="I88" s="2"/>
      <c r="J88" s="2"/>
      <c r="K88" s="3"/>
      <c r="L88" s="3"/>
      <c r="M88" s="3"/>
      <c r="N88" s="3"/>
      <c r="O88" s="3"/>
      <c r="P88" s="3"/>
      <c r="Q88" s="3"/>
      <c r="R88" s="3"/>
      <c r="S88" s="3"/>
      <c r="T88" s="3"/>
      <c r="U88" s="3"/>
      <c r="V88" s="3"/>
      <c r="W88" s="3"/>
      <c r="X88" s="3"/>
      <c r="Y88" s="3"/>
      <c r="Z88" s="3"/>
      <c r="AA88" s="3"/>
      <c r="AB88" s="3"/>
      <c r="AC88" s="3"/>
      <c r="AD88" s="3"/>
      <c r="AE88" s="3"/>
      <c r="AF88" s="3"/>
      <c r="AG88" s="3"/>
    </row>
    <row r="89" spans="1:33" ht="15" customHeight="1" x14ac:dyDescent="0.25">
      <c r="A89" s="3"/>
      <c r="B89" s="3"/>
      <c r="C89" s="3"/>
      <c r="D89" s="3"/>
      <c r="E89" s="3"/>
      <c r="F89" s="3"/>
      <c r="G89" s="3"/>
      <c r="H89" s="3"/>
      <c r="I89" s="2"/>
      <c r="J89" s="2"/>
      <c r="K89" s="3"/>
      <c r="L89" s="3"/>
      <c r="M89" s="3"/>
      <c r="N89" s="3"/>
      <c r="O89" s="3"/>
      <c r="P89" s="3"/>
      <c r="Q89" s="3"/>
      <c r="R89" s="3"/>
      <c r="S89" s="3"/>
      <c r="T89" s="3"/>
      <c r="U89" s="3"/>
      <c r="V89" s="3"/>
      <c r="W89" s="3"/>
      <c r="X89" s="3"/>
      <c r="Y89" s="3"/>
      <c r="Z89" s="3"/>
      <c r="AA89" s="3"/>
      <c r="AB89" s="3"/>
      <c r="AC89" s="3"/>
      <c r="AD89" s="3"/>
      <c r="AE89" s="3"/>
      <c r="AF89" s="3"/>
      <c r="AG89" s="3"/>
    </row>
    <row r="90" spans="1:33" ht="15" customHeight="1" x14ac:dyDescent="0.25">
      <c r="A90" s="3"/>
      <c r="B90" s="3"/>
      <c r="C90" s="3"/>
      <c r="D90" s="3"/>
      <c r="E90" s="3"/>
      <c r="F90" s="3"/>
      <c r="G90" s="3"/>
      <c r="H90" s="3"/>
      <c r="I90" s="2"/>
      <c r="J90" s="2"/>
      <c r="K90" s="3"/>
      <c r="L90" s="3"/>
      <c r="M90" s="3"/>
      <c r="N90" s="3"/>
      <c r="O90" s="3"/>
      <c r="P90" s="3"/>
      <c r="Q90" s="3"/>
      <c r="R90" s="3"/>
      <c r="S90" s="3"/>
      <c r="T90" s="3"/>
      <c r="U90" s="3"/>
      <c r="V90" s="3"/>
      <c r="W90" s="3"/>
      <c r="X90" s="3"/>
      <c r="Y90" s="3"/>
      <c r="Z90" s="3"/>
      <c r="AA90" s="3"/>
      <c r="AB90" s="3"/>
      <c r="AC90" s="3"/>
      <c r="AD90" s="3"/>
      <c r="AE90" s="3"/>
      <c r="AF90" s="3"/>
      <c r="AG90" s="3"/>
    </row>
    <row r="91" spans="1:33" ht="15" customHeight="1" x14ac:dyDescent="0.25">
      <c r="A91" s="3"/>
      <c r="B91" s="3"/>
      <c r="C91" s="3"/>
      <c r="D91" s="3"/>
      <c r="E91" s="3"/>
      <c r="F91" s="3"/>
      <c r="G91" s="3"/>
      <c r="H91" s="3"/>
      <c r="I91" s="2"/>
      <c r="J91" s="2"/>
      <c r="K91" s="3"/>
      <c r="L91" s="3"/>
      <c r="M91" s="3"/>
      <c r="N91" s="3"/>
      <c r="O91" s="3"/>
      <c r="P91" s="3"/>
      <c r="Q91" s="3"/>
      <c r="R91" s="3"/>
      <c r="S91" s="3"/>
      <c r="T91" s="3"/>
      <c r="U91" s="3"/>
      <c r="V91" s="3"/>
      <c r="W91" s="3"/>
      <c r="X91" s="3"/>
      <c r="Y91" s="3"/>
      <c r="Z91" s="3"/>
      <c r="AA91" s="3"/>
      <c r="AB91" s="3"/>
      <c r="AC91" s="3"/>
      <c r="AD91" s="3"/>
      <c r="AE91" s="3"/>
      <c r="AF91" s="3"/>
      <c r="AG91" s="3"/>
    </row>
    <row r="92" spans="1:33" ht="15" customHeight="1" x14ac:dyDescent="0.25">
      <c r="A92" s="3"/>
      <c r="B92" s="3"/>
      <c r="C92" s="3"/>
      <c r="D92" s="3"/>
      <c r="E92" s="3"/>
      <c r="F92" s="3"/>
      <c r="G92" s="3"/>
      <c r="H92" s="3"/>
      <c r="I92" s="2"/>
      <c r="J92" s="2"/>
      <c r="K92" s="3"/>
      <c r="L92" s="3"/>
      <c r="M92" s="3"/>
      <c r="N92" s="3"/>
      <c r="O92" s="3"/>
      <c r="P92" s="3"/>
      <c r="Q92" s="3"/>
      <c r="R92" s="3"/>
      <c r="S92" s="3"/>
      <c r="T92" s="3"/>
      <c r="U92" s="3"/>
      <c r="V92" s="3"/>
      <c r="W92" s="3"/>
      <c r="X92" s="3"/>
      <c r="Y92" s="3"/>
      <c r="Z92" s="3"/>
      <c r="AA92" s="3"/>
      <c r="AB92" s="3"/>
      <c r="AC92" s="3"/>
      <c r="AD92" s="3"/>
      <c r="AE92" s="3"/>
      <c r="AF92" s="3"/>
      <c r="AG92" s="3"/>
    </row>
    <row r="93" spans="1:33" ht="15" customHeight="1" x14ac:dyDescent="0.25">
      <c r="A93" s="3"/>
      <c r="B93" s="3"/>
      <c r="C93" s="3"/>
      <c r="D93" s="3"/>
      <c r="E93" s="3"/>
      <c r="F93" s="3"/>
      <c r="G93" s="3"/>
      <c r="H93" s="3"/>
      <c r="I93" s="2"/>
      <c r="J93" s="2"/>
      <c r="K93" s="3"/>
      <c r="L93" s="3"/>
      <c r="M93" s="3"/>
      <c r="N93" s="3"/>
      <c r="O93" s="3"/>
      <c r="P93" s="3"/>
      <c r="Q93" s="3"/>
      <c r="R93" s="3"/>
      <c r="S93" s="3"/>
      <c r="T93" s="3"/>
      <c r="U93" s="3"/>
      <c r="V93" s="3"/>
      <c r="W93" s="3"/>
      <c r="X93" s="3"/>
      <c r="Y93" s="3"/>
      <c r="Z93" s="3"/>
      <c r="AA93" s="3"/>
      <c r="AB93" s="3"/>
      <c r="AC93" s="3"/>
      <c r="AD93" s="3"/>
      <c r="AE93" s="3"/>
      <c r="AF93" s="3"/>
      <c r="AG93" s="3"/>
    </row>
    <row r="94" spans="1:33" ht="15" customHeight="1" x14ac:dyDescent="0.25">
      <c r="A94" s="3"/>
      <c r="B94" s="3"/>
      <c r="C94" s="3"/>
      <c r="D94" s="3"/>
      <c r="E94" s="3"/>
      <c r="F94" s="3"/>
      <c r="G94" s="3"/>
      <c r="H94" s="3"/>
      <c r="I94" s="2"/>
      <c r="J94" s="2"/>
      <c r="K94" s="3"/>
      <c r="L94" s="3"/>
      <c r="M94" s="3"/>
      <c r="N94" s="3"/>
      <c r="O94" s="3"/>
      <c r="P94" s="3"/>
      <c r="Q94" s="3"/>
      <c r="R94" s="3"/>
      <c r="S94" s="3"/>
      <c r="T94" s="3"/>
      <c r="U94" s="3"/>
      <c r="V94" s="3"/>
      <c r="W94" s="3"/>
      <c r="X94" s="3"/>
      <c r="Y94" s="3"/>
      <c r="Z94" s="3"/>
      <c r="AA94" s="3"/>
      <c r="AB94" s="3"/>
      <c r="AC94" s="3"/>
      <c r="AD94" s="3"/>
      <c r="AE94" s="3"/>
      <c r="AF94" s="3"/>
      <c r="AG94" s="3"/>
    </row>
    <row r="95" spans="1:33" ht="15" customHeight="1" x14ac:dyDescent="0.25">
      <c r="A95" s="3"/>
      <c r="B95" s="3"/>
      <c r="C95" s="3"/>
      <c r="D95" s="3"/>
      <c r="E95" s="3"/>
      <c r="F95" s="3"/>
      <c r="G95" s="3"/>
      <c r="H95" s="3"/>
      <c r="I95" s="2"/>
      <c r="J95" s="2"/>
      <c r="K95" s="3"/>
      <c r="L95" s="3"/>
      <c r="M95" s="3"/>
      <c r="N95" s="3"/>
      <c r="O95" s="3"/>
      <c r="P95" s="3"/>
      <c r="Q95" s="3"/>
      <c r="R95" s="3"/>
      <c r="S95" s="3"/>
      <c r="T95" s="3"/>
      <c r="U95" s="3"/>
      <c r="V95" s="3"/>
      <c r="W95" s="3"/>
      <c r="X95" s="3"/>
      <c r="Y95" s="3"/>
      <c r="Z95" s="3"/>
      <c r="AA95" s="3"/>
      <c r="AB95" s="3"/>
      <c r="AC95" s="3"/>
      <c r="AD95" s="3"/>
      <c r="AE95" s="3"/>
      <c r="AF95" s="3"/>
      <c r="AG95" s="3"/>
    </row>
    <row r="96" spans="1:33" ht="15" customHeight="1" x14ac:dyDescent="0.25">
      <c r="A96" s="3"/>
      <c r="B96" s="3"/>
      <c r="C96" s="3"/>
      <c r="D96" s="3"/>
      <c r="E96" s="3"/>
      <c r="F96" s="3"/>
      <c r="G96" s="3"/>
      <c r="H96" s="3"/>
      <c r="I96" s="2"/>
      <c r="J96" s="2"/>
      <c r="K96" s="3"/>
      <c r="L96" s="3"/>
      <c r="M96" s="3"/>
      <c r="N96" s="3"/>
      <c r="O96" s="3"/>
      <c r="P96" s="3"/>
      <c r="Q96" s="3"/>
      <c r="R96" s="3"/>
      <c r="S96" s="3"/>
      <c r="T96" s="3"/>
      <c r="U96" s="3"/>
      <c r="V96" s="3"/>
      <c r="W96" s="3"/>
      <c r="X96" s="3"/>
      <c r="Y96" s="3"/>
      <c r="Z96" s="3"/>
      <c r="AA96" s="3"/>
      <c r="AB96" s="3"/>
      <c r="AC96" s="3"/>
      <c r="AD96" s="3"/>
      <c r="AE96" s="3"/>
      <c r="AF96" s="3"/>
      <c r="AG96" s="3"/>
    </row>
    <row r="97" spans="1:33" ht="15" customHeight="1" x14ac:dyDescent="0.25">
      <c r="A97" s="3"/>
      <c r="B97" s="3"/>
      <c r="C97" s="3"/>
      <c r="D97" s="3"/>
      <c r="E97" s="3"/>
      <c r="F97" s="3"/>
      <c r="G97" s="3"/>
      <c r="H97" s="3"/>
      <c r="I97" s="2"/>
      <c r="J97" s="2"/>
      <c r="K97" s="3"/>
      <c r="L97" s="3"/>
      <c r="M97" s="3"/>
      <c r="N97" s="3"/>
      <c r="O97" s="3"/>
      <c r="P97" s="3"/>
      <c r="Q97" s="3"/>
      <c r="R97" s="3"/>
      <c r="S97" s="3"/>
      <c r="T97" s="3"/>
      <c r="U97" s="3"/>
      <c r="V97" s="3"/>
      <c r="W97" s="3"/>
      <c r="X97" s="3"/>
      <c r="Y97" s="3"/>
      <c r="Z97" s="3"/>
      <c r="AA97" s="3"/>
      <c r="AB97" s="3"/>
      <c r="AC97" s="3"/>
      <c r="AD97" s="3"/>
      <c r="AE97" s="3"/>
      <c r="AF97" s="3"/>
      <c r="AG97" s="3"/>
    </row>
    <row r="98" spans="1:33" ht="15" customHeight="1" x14ac:dyDescent="0.25">
      <c r="A98" s="3"/>
      <c r="B98" s="3"/>
      <c r="C98" s="3"/>
      <c r="D98" s="3"/>
      <c r="E98" s="3"/>
      <c r="F98" s="3"/>
      <c r="G98" s="3"/>
      <c r="H98" s="3"/>
      <c r="I98" s="2"/>
      <c r="J98" s="2"/>
      <c r="K98" s="3"/>
      <c r="L98" s="3"/>
      <c r="M98" s="3"/>
      <c r="N98" s="3"/>
      <c r="O98" s="3"/>
      <c r="P98" s="3"/>
      <c r="Q98" s="3"/>
      <c r="R98" s="3"/>
      <c r="S98" s="3"/>
      <c r="T98" s="3"/>
      <c r="U98" s="3"/>
      <c r="V98" s="3"/>
      <c r="W98" s="3"/>
      <c r="X98" s="3"/>
      <c r="Y98" s="3"/>
      <c r="Z98" s="3"/>
      <c r="AA98" s="3"/>
      <c r="AB98" s="3"/>
      <c r="AC98" s="3"/>
      <c r="AD98" s="3"/>
      <c r="AE98" s="3"/>
      <c r="AF98" s="3"/>
      <c r="AG98" s="3"/>
    </row>
    <row r="99" spans="1:33" ht="15" customHeight="1" x14ac:dyDescent="0.25">
      <c r="A99" s="3"/>
      <c r="B99" s="3"/>
      <c r="C99" s="3"/>
      <c r="D99" s="3"/>
      <c r="E99" s="3"/>
      <c r="F99" s="3"/>
      <c r="G99" s="3"/>
      <c r="H99" s="3"/>
      <c r="I99" s="2"/>
      <c r="J99" s="2"/>
      <c r="K99" s="3"/>
      <c r="L99" s="3"/>
      <c r="M99" s="3"/>
      <c r="N99" s="3"/>
      <c r="O99" s="3"/>
      <c r="P99" s="3"/>
      <c r="Q99" s="3"/>
      <c r="R99" s="3"/>
      <c r="S99" s="3"/>
      <c r="T99" s="3"/>
      <c r="U99" s="3"/>
      <c r="V99" s="3"/>
      <c r="W99" s="3"/>
      <c r="X99" s="3"/>
      <c r="Y99" s="3"/>
      <c r="Z99" s="3"/>
      <c r="AA99" s="3"/>
      <c r="AB99" s="3"/>
      <c r="AC99" s="3"/>
      <c r="AD99" s="3"/>
      <c r="AE99" s="3"/>
      <c r="AF99" s="3"/>
      <c r="AG99" s="3"/>
    </row>
    <row r="100" spans="1:33" ht="15" customHeight="1" x14ac:dyDescent="0.25">
      <c r="A100" s="3"/>
      <c r="B100" s="3"/>
      <c r="C100" s="3"/>
      <c r="D100" s="3"/>
      <c r="E100" s="3"/>
      <c r="F100" s="3"/>
      <c r="G100" s="3"/>
      <c r="H100" s="3"/>
      <c r="I100" s="2"/>
      <c r="J100" s="2"/>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ht="15" customHeight="1" x14ac:dyDescent="0.25">
      <c r="A101" s="3"/>
      <c r="B101" s="3"/>
      <c r="C101" s="3"/>
      <c r="D101" s="3"/>
      <c r="E101" s="3"/>
      <c r="F101" s="3"/>
      <c r="G101" s="3"/>
      <c r="H101" s="3"/>
      <c r="I101" s="2"/>
      <c r="J101" s="2"/>
      <c r="K101" s="3"/>
      <c r="L101" s="3"/>
      <c r="M101" s="3"/>
      <c r="N101" s="3"/>
      <c r="O101" s="3"/>
      <c r="P101" s="3"/>
      <c r="Q101" s="3"/>
      <c r="R101" s="3"/>
      <c r="S101" s="3"/>
      <c r="T101" s="3"/>
      <c r="U101" s="3"/>
      <c r="V101" s="3"/>
      <c r="W101" s="3"/>
      <c r="X101" s="3"/>
      <c r="Y101" s="3"/>
      <c r="Z101" s="3"/>
      <c r="AA101" s="3"/>
      <c r="AB101" s="3"/>
      <c r="AC101" s="3"/>
      <c r="AD101" s="3"/>
      <c r="AE101" s="3"/>
      <c r="AF101" s="3"/>
      <c r="AG101" s="3"/>
    </row>
    <row r="102" spans="1:33" ht="15" customHeight="1" x14ac:dyDescent="0.25">
      <c r="A102" s="3"/>
      <c r="B102" s="3"/>
      <c r="C102" s="3"/>
      <c r="D102" s="3"/>
      <c r="E102" s="3"/>
      <c r="F102" s="3"/>
      <c r="G102" s="3"/>
      <c r="H102" s="3"/>
      <c r="I102" s="2"/>
      <c r="J102" s="2"/>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ht="15" customHeight="1" x14ac:dyDescent="0.25">
      <c r="A103" s="3"/>
      <c r="B103" s="3"/>
      <c r="C103" s="3"/>
      <c r="D103" s="3"/>
      <c r="E103" s="3"/>
      <c r="F103" s="3"/>
      <c r="G103" s="3"/>
      <c r="H103" s="3"/>
      <c r="I103" s="2"/>
      <c r="J103" s="2"/>
      <c r="K103" s="3"/>
      <c r="L103" s="3"/>
      <c r="M103" s="3"/>
      <c r="N103" s="3"/>
      <c r="O103" s="3"/>
      <c r="P103" s="3"/>
      <c r="Q103" s="3"/>
      <c r="R103" s="3"/>
      <c r="S103" s="3"/>
      <c r="T103" s="3"/>
      <c r="U103" s="3"/>
      <c r="V103" s="3"/>
      <c r="W103" s="3"/>
      <c r="X103" s="3"/>
      <c r="Y103" s="3"/>
      <c r="Z103" s="3"/>
      <c r="AA103" s="3"/>
      <c r="AB103" s="3"/>
      <c r="AC103" s="3"/>
      <c r="AD103" s="3"/>
      <c r="AE103" s="3"/>
      <c r="AF103" s="3"/>
      <c r="AG103" s="3"/>
    </row>
    <row r="104" spans="1:33" ht="15" customHeight="1" x14ac:dyDescent="0.25">
      <c r="A104" s="3"/>
      <c r="B104" s="3"/>
      <c r="C104" s="3"/>
      <c r="D104" s="3"/>
      <c r="E104" s="3"/>
      <c r="F104" s="3"/>
      <c r="G104" s="3"/>
      <c r="H104" s="3"/>
      <c r="I104" s="2"/>
      <c r="J104" s="2"/>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ht="15" customHeight="1" x14ac:dyDescent="0.25">
      <c r="A105" s="3"/>
      <c r="B105" s="3"/>
      <c r="C105" s="3"/>
      <c r="D105" s="3"/>
      <c r="E105" s="3"/>
      <c r="F105" s="3"/>
      <c r="G105" s="3"/>
      <c r="H105" s="3"/>
      <c r="I105" s="2"/>
      <c r="J105" s="2"/>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ht="15" customHeight="1" x14ac:dyDescent="0.25">
      <c r="A106" s="3"/>
      <c r="B106" s="3"/>
      <c r="C106" s="3"/>
      <c r="D106" s="3"/>
      <c r="E106" s="3"/>
      <c r="F106" s="3"/>
      <c r="G106" s="3"/>
      <c r="H106" s="3"/>
      <c r="I106" s="2"/>
      <c r="J106" s="2"/>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ht="15" customHeight="1" x14ac:dyDescent="0.25">
      <c r="A107" s="3"/>
      <c r="B107" s="3"/>
      <c r="C107" s="3"/>
      <c r="D107" s="3"/>
      <c r="E107" s="3"/>
      <c r="F107" s="3"/>
      <c r="G107" s="3"/>
      <c r="H107" s="3"/>
      <c r="I107" s="2"/>
      <c r="J107" s="2"/>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ht="15" customHeight="1" x14ac:dyDescent="0.25">
      <c r="A108" s="3"/>
      <c r="B108" s="3"/>
      <c r="C108" s="3"/>
      <c r="D108" s="3"/>
      <c r="E108" s="3"/>
      <c r="F108" s="3"/>
      <c r="G108" s="3"/>
      <c r="H108" s="3"/>
      <c r="I108" s="2"/>
      <c r="J108" s="2"/>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ht="15" customHeight="1" x14ac:dyDescent="0.25">
      <c r="A109" s="3"/>
      <c r="B109" s="3"/>
      <c r="C109" s="3"/>
      <c r="D109" s="3"/>
      <c r="E109" s="3"/>
      <c r="F109" s="3"/>
      <c r="G109" s="3"/>
      <c r="H109" s="3"/>
      <c r="I109" s="2"/>
      <c r="J109" s="2"/>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ht="15" customHeight="1" x14ac:dyDescent="0.25">
      <c r="A110" s="3"/>
      <c r="B110" s="3"/>
      <c r="C110" s="3"/>
      <c r="D110" s="3"/>
      <c r="E110" s="3"/>
      <c r="F110" s="3"/>
      <c r="G110" s="3"/>
      <c r="H110" s="3"/>
      <c r="I110" s="2"/>
      <c r="J110" s="2"/>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ht="15" customHeight="1" x14ac:dyDescent="0.25">
      <c r="A111" s="3"/>
      <c r="B111" s="3"/>
      <c r="C111" s="3"/>
      <c r="D111" s="3"/>
      <c r="E111" s="3"/>
      <c r="F111" s="3"/>
      <c r="G111" s="3"/>
      <c r="H111" s="3"/>
      <c r="I111" s="2"/>
      <c r="J111" s="2"/>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ht="15" customHeight="1" x14ac:dyDescent="0.25">
      <c r="A112" s="3"/>
      <c r="B112" s="3"/>
      <c r="C112" s="3"/>
      <c r="D112" s="3"/>
      <c r="E112" s="3"/>
      <c r="F112" s="3"/>
      <c r="G112" s="3"/>
      <c r="H112" s="3"/>
      <c r="I112" s="2"/>
      <c r="J112" s="2"/>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ht="15" customHeight="1" x14ac:dyDescent="0.25">
      <c r="A113" s="3"/>
      <c r="B113" s="3"/>
      <c r="C113" s="3"/>
      <c r="D113" s="3"/>
      <c r="E113" s="3"/>
      <c r="F113" s="3"/>
      <c r="G113" s="3"/>
      <c r="H113" s="3"/>
      <c r="I113" s="2"/>
      <c r="J113" s="2"/>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ht="15" customHeight="1" x14ac:dyDescent="0.25">
      <c r="A114" s="3"/>
      <c r="B114" s="3"/>
      <c r="C114" s="3"/>
      <c r="D114" s="3"/>
      <c r="E114" s="3"/>
      <c r="F114" s="3"/>
      <c r="G114" s="3"/>
      <c r="H114" s="3"/>
      <c r="I114" s="2"/>
      <c r="J114" s="2"/>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ht="15" customHeight="1" x14ac:dyDescent="0.25">
      <c r="A115" s="3"/>
      <c r="B115" s="3"/>
      <c r="C115" s="3"/>
      <c r="D115" s="3"/>
      <c r="E115" s="3"/>
      <c r="F115" s="3"/>
      <c r="G115" s="3"/>
      <c r="H115" s="3"/>
      <c r="I115" s="2"/>
      <c r="J115" s="2"/>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ht="15" customHeight="1" x14ac:dyDescent="0.25">
      <c r="A116" s="3"/>
      <c r="B116" s="3"/>
      <c r="C116" s="3"/>
      <c r="D116" s="3"/>
      <c r="E116" s="3"/>
      <c r="F116" s="3"/>
      <c r="G116" s="3"/>
      <c r="H116" s="3"/>
      <c r="I116" s="2"/>
      <c r="J116" s="2"/>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ht="15" customHeight="1" x14ac:dyDescent="0.25">
      <c r="A117" s="3"/>
      <c r="B117" s="3"/>
      <c r="C117" s="3"/>
      <c r="D117" s="3"/>
      <c r="E117" s="3"/>
      <c r="F117" s="3"/>
      <c r="G117" s="3"/>
      <c r="H117" s="3"/>
      <c r="I117" s="2"/>
      <c r="J117" s="2"/>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ht="15" customHeight="1" x14ac:dyDescent="0.25">
      <c r="A118" s="3"/>
      <c r="B118" s="3"/>
      <c r="C118" s="3"/>
      <c r="D118" s="3"/>
      <c r="E118" s="3"/>
      <c r="F118" s="3"/>
      <c r="G118" s="3"/>
      <c r="H118" s="3"/>
      <c r="I118" s="2"/>
      <c r="J118" s="2"/>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ht="15" customHeight="1" x14ac:dyDescent="0.25">
      <c r="A119" s="3"/>
      <c r="B119" s="3"/>
      <c r="C119" s="3"/>
      <c r="D119" s="3"/>
      <c r="E119" s="3"/>
      <c r="F119" s="3"/>
      <c r="G119" s="3"/>
      <c r="H119" s="3"/>
      <c r="I119" s="2"/>
      <c r="J119" s="2"/>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ht="15" customHeight="1" x14ac:dyDescent="0.25">
      <c r="A120" s="3"/>
      <c r="B120" s="3"/>
      <c r="C120" s="3"/>
      <c r="D120" s="3"/>
      <c r="E120" s="3"/>
      <c r="F120" s="3"/>
      <c r="G120" s="3"/>
      <c r="H120" s="3"/>
      <c r="I120" s="2"/>
      <c r="J120" s="2"/>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ht="15" customHeight="1" x14ac:dyDescent="0.25">
      <c r="A121" s="3"/>
      <c r="B121" s="3"/>
      <c r="C121" s="3"/>
      <c r="D121" s="3"/>
      <c r="E121" s="3"/>
      <c r="F121" s="3"/>
      <c r="G121" s="3"/>
      <c r="H121" s="3"/>
      <c r="I121" s="2"/>
      <c r="J121" s="2"/>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ht="15" customHeight="1" x14ac:dyDescent="0.25">
      <c r="A122" s="3"/>
      <c r="B122" s="3"/>
      <c r="C122" s="3"/>
      <c r="D122" s="3"/>
      <c r="E122" s="3"/>
      <c r="F122" s="3"/>
      <c r="G122" s="3"/>
      <c r="H122" s="3"/>
      <c r="I122" s="2"/>
      <c r="J122" s="2"/>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ht="15" customHeight="1" x14ac:dyDescent="0.25">
      <c r="A123" s="3"/>
      <c r="B123" s="3"/>
      <c r="C123" s="3"/>
      <c r="D123" s="3"/>
      <c r="E123" s="3"/>
      <c r="F123" s="3"/>
      <c r="G123" s="3"/>
      <c r="H123" s="3"/>
      <c r="I123" s="2"/>
      <c r="J123" s="2"/>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ht="15" customHeight="1" x14ac:dyDescent="0.25">
      <c r="A124" s="3"/>
      <c r="B124" s="3"/>
      <c r="C124" s="3"/>
      <c r="D124" s="3"/>
      <c r="E124" s="3"/>
      <c r="F124" s="3"/>
      <c r="G124" s="3"/>
      <c r="H124" s="3"/>
      <c r="I124" s="2"/>
      <c r="J124" s="2"/>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ht="15" customHeight="1" x14ac:dyDescent="0.25">
      <c r="A125" s="3"/>
      <c r="B125" s="3"/>
      <c r="C125" s="3"/>
      <c r="D125" s="3"/>
      <c r="E125" s="3"/>
      <c r="F125" s="3"/>
      <c r="G125" s="3"/>
      <c r="H125" s="3"/>
      <c r="I125" s="2"/>
      <c r="J125" s="2"/>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ht="15" customHeight="1" x14ac:dyDescent="0.25">
      <c r="A126" s="3"/>
      <c r="B126" s="3"/>
      <c r="C126" s="3"/>
      <c r="D126" s="3"/>
      <c r="E126" s="3"/>
      <c r="F126" s="3"/>
      <c r="G126" s="3"/>
      <c r="H126" s="3"/>
      <c r="I126" s="2"/>
      <c r="J126" s="2"/>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ht="15" customHeight="1" x14ac:dyDescent="0.25">
      <c r="A127" s="3"/>
      <c r="B127" s="3"/>
      <c r="C127" s="3"/>
      <c r="D127" s="3"/>
      <c r="E127" s="3"/>
      <c r="F127" s="3"/>
      <c r="G127" s="3"/>
      <c r="H127" s="3"/>
      <c r="I127" s="2"/>
      <c r="J127" s="2"/>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ht="15" customHeight="1" x14ac:dyDescent="0.25">
      <c r="A128" s="3"/>
      <c r="B128" s="3"/>
      <c r="C128" s="3"/>
      <c r="D128" s="3"/>
      <c r="E128" s="3"/>
      <c r="F128" s="3"/>
      <c r="G128" s="3"/>
      <c r="H128" s="3"/>
      <c r="I128" s="2"/>
      <c r="J128" s="2"/>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ht="15" customHeight="1" x14ac:dyDescent="0.25">
      <c r="A129" s="3"/>
      <c r="B129" s="3"/>
      <c r="C129" s="3"/>
      <c r="D129" s="3"/>
      <c r="E129" s="3"/>
      <c r="F129" s="3"/>
      <c r="G129" s="3"/>
      <c r="H129" s="3"/>
      <c r="I129" s="2"/>
      <c r="J129" s="2"/>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ht="15" customHeight="1" x14ac:dyDescent="0.25">
      <c r="A130" s="3"/>
      <c r="B130" s="3"/>
      <c r="C130" s="3"/>
      <c r="D130" s="3"/>
      <c r="E130" s="3"/>
      <c r="F130" s="3"/>
      <c r="G130" s="3"/>
      <c r="H130" s="3"/>
      <c r="I130" s="2"/>
      <c r="J130" s="2"/>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ht="15" customHeight="1" x14ac:dyDescent="0.25">
      <c r="A131" s="3"/>
      <c r="B131" s="3"/>
      <c r="C131" s="3"/>
      <c r="D131" s="3"/>
      <c r="E131" s="3"/>
      <c r="F131" s="3"/>
      <c r="G131" s="3"/>
      <c r="H131" s="3"/>
      <c r="I131" s="2"/>
      <c r="J131" s="2"/>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ht="15" customHeight="1" x14ac:dyDescent="0.25">
      <c r="A132" s="3"/>
      <c r="B132" s="3"/>
      <c r="C132" s="3"/>
      <c r="D132" s="3"/>
      <c r="E132" s="3"/>
      <c r="F132" s="3"/>
      <c r="G132" s="3"/>
      <c r="H132" s="3"/>
      <c r="I132" s="2"/>
      <c r="J132" s="2"/>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ht="15" customHeight="1" x14ac:dyDescent="0.25">
      <c r="A133" s="3"/>
      <c r="B133" s="3"/>
      <c r="C133" s="3"/>
      <c r="D133" s="3"/>
      <c r="E133" s="3"/>
      <c r="F133" s="3"/>
      <c r="G133" s="3"/>
      <c r="H133" s="3"/>
      <c r="I133" s="2"/>
      <c r="J133" s="2"/>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ht="15" customHeight="1" x14ac:dyDescent="0.25">
      <c r="A134" s="3"/>
      <c r="B134" s="3"/>
      <c r="C134" s="3"/>
      <c r="D134" s="3"/>
      <c r="E134" s="3"/>
      <c r="F134" s="3"/>
      <c r="G134" s="3"/>
      <c r="H134" s="3"/>
      <c r="I134" s="2"/>
      <c r="J134" s="2"/>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ht="15" customHeight="1" x14ac:dyDescent="0.25">
      <c r="A135" s="3"/>
      <c r="B135" s="3"/>
      <c r="C135" s="3"/>
      <c r="D135" s="3"/>
      <c r="E135" s="3"/>
      <c r="F135" s="3"/>
      <c r="G135" s="3"/>
      <c r="H135" s="3"/>
      <c r="I135" s="2"/>
      <c r="J135" s="2"/>
      <c r="K135" s="3"/>
      <c r="L135" s="3"/>
      <c r="M135" s="3"/>
      <c r="N135" s="3"/>
      <c r="O135" s="3"/>
      <c r="P135" s="3"/>
      <c r="Q135" s="3"/>
      <c r="R135" s="3"/>
      <c r="S135" s="3"/>
      <c r="T135" s="3"/>
      <c r="U135" s="3"/>
      <c r="V135" s="3"/>
      <c r="W135" s="3"/>
      <c r="X135" s="3"/>
      <c r="Y135" s="3"/>
      <c r="Z135" s="3"/>
      <c r="AA135" s="3"/>
      <c r="AB135" s="3"/>
      <c r="AC135" s="3"/>
      <c r="AD135" s="3"/>
      <c r="AE135" s="3"/>
      <c r="AF135" s="3"/>
      <c r="AG135" s="3"/>
    </row>
    <row r="136" spans="1:33" ht="15" customHeight="1" x14ac:dyDescent="0.25">
      <c r="A136" s="3"/>
      <c r="B136" s="3"/>
      <c r="C136" s="3"/>
      <c r="D136" s="3"/>
      <c r="E136" s="3"/>
      <c r="F136" s="3"/>
      <c r="G136" s="3"/>
      <c r="H136" s="3"/>
      <c r="I136" s="2"/>
      <c r="J136" s="2"/>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ht="15" customHeight="1" x14ac:dyDescent="0.25">
      <c r="A137" s="3"/>
      <c r="B137" s="3"/>
      <c r="C137" s="3"/>
      <c r="D137" s="3"/>
      <c r="E137" s="3"/>
      <c r="F137" s="3"/>
      <c r="G137" s="3"/>
      <c r="H137" s="3"/>
      <c r="I137" s="2"/>
      <c r="J137" s="2"/>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ht="15" customHeight="1" x14ac:dyDescent="0.25">
      <c r="A138" s="3"/>
      <c r="B138" s="3"/>
      <c r="C138" s="3"/>
      <c r="D138" s="3"/>
      <c r="E138" s="3"/>
      <c r="F138" s="3"/>
      <c r="G138" s="3"/>
      <c r="H138" s="3"/>
      <c r="I138" s="2"/>
      <c r="J138" s="2"/>
      <c r="K138" s="3"/>
      <c r="L138" s="3"/>
      <c r="M138" s="3"/>
      <c r="N138" s="3"/>
      <c r="O138" s="3"/>
      <c r="P138" s="3"/>
      <c r="Q138" s="3"/>
      <c r="R138" s="3"/>
      <c r="S138" s="3"/>
      <c r="T138" s="3"/>
      <c r="U138" s="3"/>
      <c r="V138" s="3"/>
      <c r="W138" s="3"/>
      <c r="X138" s="3"/>
      <c r="Y138" s="3"/>
      <c r="Z138" s="3"/>
      <c r="AA138" s="3"/>
      <c r="AB138" s="3"/>
      <c r="AC138" s="3"/>
      <c r="AD138" s="3"/>
      <c r="AE138" s="3"/>
      <c r="AF138" s="3"/>
      <c r="AG138" s="3"/>
    </row>
    <row r="139" spans="1:33" ht="15" customHeight="1" x14ac:dyDescent="0.25">
      <c r="A139" s="3"/>
      <c r="B139" s="3"/>
      <c r="C139" s="3"/>
      <c r="D139" s="3"/>
      <c r="E139" s="3"/>
      <c r="F139" s="3"/>
      <c r="G139" s="3"/>
      <c r="H139" s="3"/>
      <c r="I139" s="2"/>
      <c r="J139" s="2"/>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ht="15" customHeight="1" x14ac:dyDescent="0.25">
      <c r="A140" s="3"/>
      <c r="B140" s="3"/>
      <c r="C140" s="3"/>
      <c r="D140" s="3"/>
      <c r="E140" s="3"/>
      <c r="F140" s="3"/>
      <c r="G140" s="3"/>
      <c r="H140" s="3"/>
      <c r="I140" s="2"/>
      <c r="J140" s="2"/>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ht="15" customHeight="1" x14ac:dyDescent="0.25">
      <c r="A141" s="3"/>
      <c r="B141" s="3"/>
      <c r="C141" s="3"/>
      <c r="D141" s="3"/>
      <c r="E141" s="3"/>
      <c r="F141" s="3"/>
      <c r="G141" s="3"/>
      <c r="H141" s="3"/>
      <c r="I141" s="2"/>
      <c r="J141" s="2"/>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ht="15" customHeight="1" x14ac:dyDescent="0.25">
      <c r="A142" s="3"/>
      <c r="B142" s="3"/>
      <c r="C142" s="3"/>
      <c r="D142" s="3"/>
      <c r="E142" s="3"/>
      <c r="F142" s="3"/>
      <c r="G142" s="3"/>
      <c r="H142" s="3"/>
      <c r="I142" s="2"/>
      <c r="J142" s="2"/>
      <c r="K142" s="3"/>
      <c r="L142" s="3"/>
      <c r="M142" s="3"/>
      <c r="N142" s="3"/>
      <c r="O142" s="3"/>
      <c r="P142" s="3"/>
      <c r="Q142" s="3"/>
      <c r="R142" s="3"/>
      <c r="S142" s="3"/>
      <c r="T142" s="3"/>
      <c r="U142" s="3"/>
      <c r="V142" s="3"/>
      <c r="W142" s="3"/>
      <c r="X142" s="3"/>
      <c r="Y142" s="3"/>
      <c r="Z142" s="3"/>
      <c r="AA142" s="3"/>
      <c r="AB142" s="3"/>
      <c r="AC142" s="3"/>
      <c r="AD142" s="3"/>
      <c r="AE142" s="3"/>
      <c r="AF142" s="3"/>
      <c r="AG142" s="3"/>
    </row>
    <row r="143" spans="1:33" ht="15" customHeight="1" x14ac:dyDescent="0.25">
      <c r="A143" s="3"/>
      <c r="B143" s="3"/>
      <c r="C143" s="3"/>
      <c r="D143" s="3"/>
      <c r="E143" s="3"/>
      <c r="F143" s="3"/>
      <c r="G143" s="3"/>
      <c r="H143" s="3"/>
      <c r="I143" s="2"/>
      <c r="J143" s="2"/>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ht="15" customHeight="1" x14ac:dyDescent="0.25">
      <c r="A144" s="3"/>
      <c r="B144" s="3"/>
      <c r="C144" s="3"/>
      <c r="D144" s="3"/>
      <c r="E144" s="3"/>
      <c r="F144" s="3"/>
      <c r="G144" s="3"/>
      <c r="H144" s="3"/>
      <c r="I144" s="2"/>
      <c r="J144" s="2"/>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ht="15" customHeight="1" x14ac:dyDescent="0.25">
      <c r="A145" s="3"/>
      <c r="B145" s="3"/>
      <c r="C145" s="3"/>
      <c r="D145" s="3"/>
      <c r="E145" s="3"/>
      <c r="F145" s="3"/>
      <c r="G145" s="3"/>
      <c r="H145" s="3"/>
      <c r="I145" s="2"/>
      <c r="J145" s="2"/>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ht="15" customHeight="1" x14ac:dyDescent="0.25">
      <c r="A146" s="3"/>
      <c r="B146" s="3"/>
      <c r="C146" s="3"/>
      <c r="D146" s="3"/>
      <c r="E146" s="3"/>
      <c r="F146" s="3"/>
      <c r="G146" s="3"/>
      <c r="H146" s="3"/>
      <c r="I146" s="2"/>
      <c r="J146" s="2"/>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ht="15" customHeight="1" x14ac:dyDescent="0.25">
      <c r="A147" s="3"/>
      <c r="B147" s="3"/>
      <c r="C147" s="3"/>
      <c r="D147" s="3"/>
      <c r="E147" s="3"/>
      <c r="F147" s="3"/>
      <c r="G147" s="3"/>
      <c r="H147" s="3"/>
      <c r="I147" s="2"/>
      <c r="J147" s="2"/>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ht="15" customHeight="1" x14ac:dyDescent="0.25">
      <c r="A148" s="3"/>
      <c r="B148" s="3"/>
      <c r="C148" s="3"/>
      <c r="D148" s="3"/>
      <c r="E148" s="3"/>
      <c r="F148" s="3"/>
      <c r="G148" s="3"/>
      <c r="H148" s="3"/>
      <c r="I148" s="2"/>
      <c r="J148" s="2"/>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ht="15" customHeight="1" x14ac:dyDescent="0.25">
      <c r="A149" s="3"/>
      <c r="B149" s="3"/>
      <c r="C149" s="3"/>
      <c r="D149" s="3"/>
      <c r="E149" s="3"/>
      <c r="F149" s="3"/>
      <c r="G149" s="3"/>
      <c r="H149" s="3"/>
      <c r="I149" s="2"/>
      <c r="J149" s="2"/>
      <c r="K149" s="3"/>
      <c r="L149" s="3"/>
      <c r="M149" s="3"/>
      <c r="N149" s="3"/>
      <c r="O149" s="3"/>
      <c r="P149" s="3"/>
      <c r="Q149" s="3"/>
      <c r="R149" s="3"/>
      <c r="S149" s="3"/>
      <c r="T149" s="3"/>
      <c r="U149" s="3"/>
      <c r="V149" s="3"/>
      <c r="W149" s="3"/>
      <c r="X149" s="3"/>
      <c r="Y149" s="3"/>
      <c r="Z149" s="3"/>
      <c r="AA149" s="3"/>
      <c r="AB149" s="3"/>
      <c r="AC149" s="3"/>
      <c r="AD149" s="3"/>
      <c r="AE149" s="3"/>
      <c r="AF149" s="3"/>
      <c r="AG149" s="3"/>
    </row>
    <row r="150" spans="1:33" ht="15" customHeight="1" x14ac:dyDescent="0.25">
      <c r="A150" s="3"/>
      <c r="B150" s="3"/>
      <c r="C150" s="3"/>
      <c r="D150" s="3"/>
      <c r="E150" s="3"/>
      <c r="F150" s="3"/>
      <c r="G150" s="3"/>
      <c r="H150" s="3"/>
      <c r="I150" s="2"/>
      <c r="J150" s="2"/>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ht="15" customHeight="1" x14ac:dyDescent="0.25">
      <c r="A151" s="3"/>
      <c r="B151" s="3"/>
      <c r="C151" s="3"/>
      <c r="D151" s="3"/>
      <c r="E151" s="3"/>
      <c r="F151" s="3"/>
      <c r="G151" s="3"/>
      <c r="H151" s="3"/>
      <c r="I151" s="2"/>
      <c r="J151" s="2"/>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ht="15" customHeight="1" x14ac:dyDescent="0.25">
      <c r="A152" s="3"/>
      <c r="B152" s="3"/>
      <c r="C152" s="3"/>
      <c r="D152" s="3"/>
      <c r="E152" s="3"/>
      <c r="F152" s="3"/>
      <c r="G152" s="3"/>
      <c r="H152" s="3"/>
      <c r="I152" s="2"/>
      <c r="J152" s="2"/>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ht="15" customHeight="1" x14ac:dyDescent="0.25">
      <c r="A153" s="3"/>
      <c r="B153" s="3"/>
      <c r="C153" s="3"/>
      <c r="D153" s="3"/>
      <c r="E153" s="3"/>
      <c r="F153" s="3"/>
      <c r="G153" s="3"/>
      <c r="H153" s="3"/>
      <c r="I153" s="2"/>
      <c r="J153" s="2"/>
      <c r="K153" s="3"/>
      <c r="L153" s="3"/>
      <c r="M153" s="3"/>
      <c r="N153" s="3"/>
      <c r="O153" s="3"/>
      <c r="P153" s="3"/>
      <c r="Q153" s="3"/>
      <c r="R153" s="3"/>
      <c r="S153" s="3"/>
      <c r="T153" s="3"/>
      <c r="U153" s="3"/>
      <c r="V153" s="3"/>
      <c r="W153" s="3"/>
      <c r="X153" s="3"/>
      <c r="Y153" s="3"/>
      <c r="Z153" s="3"/>
      <c r="AA153" s="3"/>
      <c r="AB153" s="3"/>
      <c r="AC153" s="3"/>
      <c r="AD153" s="3"/>
      <c r="AE153" s="3"/>
      <c r="AF153" s="3"/>
      <c r="AG153" s="3"/>
    </row>
    <row r="154" spans="1:33" ht="15" customHeight="1" x14ac:dyDescent="0.25">
      <c r="A154" s="3"/>
      <c r="B154" s="3"/>
      <c r="C154" s="3"/>
      <c r="D154" s="3"/>
      <c r="E154" s="3"/>
      <c r="F154" s="3"/>
      <c r="G154" s="3"/>
      <c r="H154" s="3"/>
      <c r="I154" s="2"/>
      <c r="J154" s="2"/>
      <c r="K154" s="3"/>
      <c r="L154" s="3"/>
      <c r="M154" s="3"/>
      <c r="N154" s="3"/>
      <c r="O154" s="3"/>
      <c r="P154" s="3"/>
      <c r="Q154" s="3"/>
      <c r="R154" s="3"/>
      <c r="S154" s="3"/>
      <c r="T154" s="3"/>
      <c r="U154" s="3"/>
      <c r="V154" s="3"/>
      <c r="W154" s="3"/>
      <c r="X154" s="3"/>
      <c r="Y154" s="3"/>
      <c r="Z154" s="3"/>
      <c r="AA154" s="3"/>
      <c r="AB154" s="3"/>
      <c r="AC154" s="3"/>
      <c r="AD154" s="3"/>
      <c r="AE154" s="3"/>
      <c r="AF154" s="3"/>
      <c r="AG154" s="3"/>
    </row>
    <row r="155" spans="1:33" ht="15" customHeight="1" x14ac:dyDescent="0.25">
      <c r="A155" s="3"/>
      <c r="B155" s="3"/>
      <c r="C155" s="3"/>
      <c r="D155" s="3"/>
      <c r="E155" s="3"/>
      <c r="F155" s="3"/>
      <c r="G155" s="3"/>
      <c r="H155" s="3"/>
      <c r="I155" s="2"/>
      <c r="J155" s="2"/>
      <c r="K155" s="3"/>
      <c r="L155" s="3"/>
      <c r="M155" s="3"/>
      <c r="N155" s="3"/>
      <c r="O155" s="3"/>
      <c r="P155" s="3"/>
      <c r="Q155" s="3"/>
      <c r="R155" s="3"/>
      <c r="S155" s="3"/>
      <c r="T155" s="3"/>
      <c r="U155" s="3"/>
      <c r="V155" s="3"/>
      <c r="W155" s="3"/>
      <c r="X155" s="3"/>
      <c r="Y155" s="3"/>
      <c r="Z155" s="3"/>
      <c r="AA155" s="3"/>
      <c r="AB155" s="3"/>
      <c r="AC155" s="3"/>
      <c r="AD155" s="3"/>
      <c r="AE155" s="3"/>
      <c r="AF155" s="3"/>
      <c r="AG155" s="3"/>
    </row>
    <row r="156" spans="1:33" ht="15" customHeight="1" x14ac:dyDescent="0.25">
      <c r="A156" s="3"/>
      <c r="B156" s="3"/>
      <c r="C156" s="3"/>
      <c r="D156" s="3"/>
      <c r="E156" s="3"/>
      <c r="F156" s="3"/>
      <c r="G156" s="3"/>
      <c r="H156" s="3"/>
      <c r="I156" s="2"/>
      <c r="J156" s="2"/>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ht="15" customHeight="1" x14ac:dyDescent="0.25">
      <c r="A157" s="3"/>
      <c r="B157" s="3"/>
      <c r="C157" s="3"/>
      <c r="D157" s="3"/>
      <c r="E157" s="3"/>
      <c r="F157" s="3"/>
      <c r="G157" s="3"/>
      <c r="H157" s="3"/>
      <c r="I157" s="2"/>
      <c r="J157" s="2"/>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ht="15" customHeight="1" x14ac:dyDescent="0.25">
      <c r="A158" s="3"/>
      <c r="B158" s="3"/>
      <c r="C158" s="3"/>
      <c r="D158" s="3"/>
      <c r="E158" s="3"/>
      <c r="F158" s="3"/>
      <c r="G158" s="3"/>
      <c r="H158" s="3"/>
      <c r="I158" s="2"/>
      <c r="J158" s="2"/>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ht="15" customHeight="1" x14ac:dyDescent="0.25">
      <c r="A159" s="3"/>
      <c r="B159" s="3"/>
      <c r="C159" s="3"/>
      <c r="D159" s="3"/>
      <c r="E159" s="3"/>
      <c r="F159" s="3"/>
      <c r="G159" s="3"/>
      <c r="H159" s="3"/>
      <c r="I159" s="2"/>
      <c r="J159" s="2"/>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ht="15" customHeight="1" x14ac:dyDescent="0.25">
      <c r="A160" s="3"/>
      <c r="B160" s="3"/>
      <c r="C160" s="3"/>
      <c r="D160" s="3"/>
      <c r="E160" s="3"/>
      <c r="F160" s="3"/>
      <c r="G160" s="3"/>
      <c r="H160" s="3"/>
      <c r="I160" s="2"/>
      <c r="J160" s="2"/>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ht="15" customHeight="1" x14ac:dyDescent="0.25">
      <c r="A161" s="3"/>
      <c r="B161" s="3"/>
      <c r="C161" s="3"/>
      <c r="D161" s="3"/>
      <c r="E161" s="3"/>
      <c r="F161" s="3"/>
      <c r="G161" s="3"/>
      <c r="H161" s="3"/>
      <c r="I161" s="2"/>
      <c r="J161" s="2"/>
      <c r="K161" s="3"/>
      <c r="L161" s="3"/>
      <c r="M161" s="3"/>
      <c r="N161" s="3"/>
      <c r="O161" s="3"/>
      <c r="P161" s="3"/>
      <c r="Q161" s="3"/>
      <c r="R161" s="3"/>
      <c r="S161" s="3"/>
      <c r="T161" s="3"/>
      <c r="U161" s="3"/>
      <c r="V161" s="3"/>
      <c r="W161" s="3"/>
      <c r="X161" s="3"/>
      <c r="Y161" s="3"/>
      <c r="Z161" s="3"/>
      <c r="AA161" s="3"/>
      <c r="AB161" s="3"/>
      <c r="AC161" s="3"/>
      <c r="AD161" s="3"/>
      <c r="AE161" s="3"/>
      <c r="AF161" s="3"/>
      <c r="AG161" s="3"/>
    </row>
    <row r="162" spans="1:33" ht="15" customHeight="1" x14ac:dyDescent="0.25">
      <c r="A162" s="3"/>
      <c r="B162" s="3"/>
      <c r="C162" s="3"/>
      <c r="D162" s="3"/>
      <c r="E162" s="3"/>
      <c r="F162" s="3"/>
      <c r="G162" s="3"/>
      <c r="H162" s="3"/>
      <c r="I162" s="2"/>
      <c r="J162" s="2"/>
      <c r="K162" s="3"/>
      <c r="L162" s="3"/>
      <c r="M162" s="3"/>
      <c r="N162" s="3"/>
      <c r="O162" s="3"/>
      <c r="P162" s="3"/>
      <c r="Q162" s="3"/>
      <c r="R162" s="3"/>
      <c r="S162" s="3"/>
      <c r="T162" s="3"/>
      <c r="U162" s="3"/>
      <c r="V162" s="3"/>
      <c r="W162" s="3"/>
      <c r="X162" s="3"/>
      <c r="Y162" s="3"/>
      <c r="Z162" s="3"/>
      <c r="AA162" s="3"/>
      <c r="AB162" s="3"/>
      <c r="AC162" s="3"/>
      <c r="AD162" s="3"/>
      <c r="AE162" s="3"/>
      <c r="AF162" s="3"/>
      <c r="AG162" s="3"/>
    </row>
    <row r="163" spans="1:33" ht="15" customHeight="1" x14ac:dyDescent="0.25">
      <c r="A163" s="3"/>
      <c r="B163" s="3"/>
      <c r="C163" s="3"/>
      <c r="D163" s="3"/>
      <c r="E163" s="3"/>
      <c r="F163" s="3"/>
      <c r="G163" s="3"/>
      <c r="H163" s="3"/>
      <c r="I163" s="2"/>
      <c r="J163" s="2"/>
      <c r="K163" s="3"/>
      <c r="L163" s="3"/>
      <c r="M163" s="3"/>
      <c r="N163" s="3"/>
      <c r="O163" s="3"/>
      <c r="P163" s="3"/>
      <c r="Q163" s="3"/>
      <c r="R163" s="3"/>
      <c r="S163" s="3"/>
      <c r="T163" s="3"/>
      <c r="U163" s="3"/>
      <c r="V163" s="3"/>
      <c r="W163" s="3"/>
      <c r="X163" s="3"/>
      <c r="Y163" s="3"/>
      <c r="Z163" s="3"/>
      <c r="AA163" s="3"/>
      <c r="AB163" s="3"/>
      <c r="AC163" s="3"/>
      <c r="AD163" s="3"/>
      <c r="AE163" s="3"/>
      <c r="AF163" s="3"/>
      <c r="AG163" s="3"/>
    </row>
    <row r="164" spans="1:33" ht="15" customHeight="1" x14ac:dyDescent="0.25">
      <c r="A164" s="3"/>
      <c r="B164" s="3"/>
      <c r="C164" s="3"/>
      <c r="D164" s="3"/>
      <c r="E164" s="3"/>
      <c r="F164" s="3"/>
      <c r="G164" s="3"/>
      <c r="H164" s="3"/>
      <c r="I164" s="2"/>
      <c r="J164" s="2"/>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ht="15" customHeight="1" x14ac:dyDescent="0.25">
      <c r="A165" s="3"/>
      <c r="B165" s="3"/>
      <c r="C165" s="3"/>
      <c r="D165" s="3"/>
      <c r="E165" s="3"/>
      <c r="F165" s="3"/>
      <c r="G165" s="3"/>
      <c r="H165" s="3"/>
      <c r="I165" s="2"/>
      <c r="J165" s="2"/>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ht="15" customHeight="1" x14ac:dyDescent="0.25">
      <c r="A166" s="3"/>
      <c r="B166" s="3"/>
      <c r="C166" s="3"/>
      <c r="D166" s="3"/>
      <c r="E166" s="3"/>
      <c r="F166" s="3"/>
      <c r="G166" s="3"/>
      <c r="H166" s="3"/>
      <c r="I166" s="2"/>
      <c r="J166" s="2"/>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ht="15" customHeight="1" x14ac:dyDescent="0.25">
      <c r="A167" s="3"/>
      <c r="B167" s="3"/>
      <c r="C167" s="3"/>
      <c r="D167" s="3"/>
      <c r="E167" s="3"/>
      <c r="F167" s="3"/>
      <c r="G167" s="3"/>
      <c r="H167" s="3"/>
      <c r="I167" s="2"/>
      <c r="J167" s="2"/>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ht="15" customHeight="1" x14ac:dyDescent="0.25">
      <c r="A168" s="3"/>
      <c r="B168" s="3"/>
      <c r="C168" s="3"/>
      <c r="D168" s="3"/>
      <c r="E168" s="3"/>
      <c r="F168" s="3"/>
      <c r="G168" s="3"/>
      <c r="H168" s="3"/>
      <c r="I168" s="2"/>
      <c r="J168" s="2"/>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ht="15" customHeight="1" x14ac:dyDescent="0.25">
      <c r="A169" s="3"/>
      <c r="B169" s="3"/>
      <c r="C169" s="3"/>
      <c r="D169" s="3"/>
      <c r="E169" s="3"/>
      <c r="F169" s="3"/>
      <c r="G169" s="3"/>
      <c r="H169" s="3"/>
      <c r="I169" s="2"/>
      <c r="J169" s="2"/>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ht="15" customHeight="1" x14ac:dyDescent="0.25">
      <c r="A170" s="3"/>
      <c r="B170" s="3"/>
      <c r="C170" s="3"/>
      <c r="D170" s="3"/>
      <c r="E170" s="3"/>
      <c r="F170" s="3"/>
      <c r="G170" s="3"/>
      <c r="H170" s="3"/>
      <c r="I170" s="2"/>
      <c r="J170" s="2"/>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ht="15" customHeight="1" x14ac:dyDescent="0.25">
      <c r="A171" s="3"/>
      <c r="B171" s="3"/>
      <c r="C171" s="3"/>
      <c r="D171" s="3"/>
      <c r="E171" s="3"/>
      <c r="F171" s="3"/>
      <c r="G171" s="3"/>
      <c r="H171" s="3"/>
      <c r="I171" s="2"/>
      <c r="J171" s="2"/>
      <c r="K171" s="3"/>
      <c r="L171" s="3"/>
      <c r="M171" s="3"/>
      <c r="N171" s="3"/>
      <c r="O171" s="3"/>
      <c r="P171" s="3"/>
      <c r="Q171" s="3"/>
      <c r="R171" s="3"/>
      <c r="S171" s="3"/>
      <c r="T171" s="3"/>
      <c r="U171" s="3"/>
      <c r="V171" s="3"/>
      <c r="W171" s="3"/>
      <c r="X171" s="3"/>
      <c r="Y171" s="3"/>
      <c r="Z171" s="3"/>
      <c r="AA171" s="3"/>
      <c r="AB171" s="3"/>
      <c r="AC171" s="3"/>
      <c r="AD171" s="3"/>
      <c r="AE171" s="3"/>
      <c r="AF171" s="3"/>
      <c r="AG171" s="3"/>
    </row>
    <row r="172" spans="1:33" ht="15" customHeight="1" x14ac:dyDescent="0.25">
      <c r="A172" s="3"/>
      <c r="B172" s="3"/>
      <c r="C172" s="3"/>
      <c r="D172" s="3"/>
      <c r="E172" s="3"/>
      <c r="F172" s="3"/>
      <c r="G172" s="3"/>
      <c r="H172" s="3"/>
      <c r="I172" s="2"/>
      <c r="J172" s="2"/>
      <c r="K172" s="3"/>
      <c r="L172" s="3"/>
      <c r="M172" s="3"/>
      <c r="N172" s="3"/>
      <c r="O172" s="3"/>
      <c r="P172" s="3"/>
      <c r="Q172" s="3"/>
      <c r="R172" s="3"/>
      <c r="S172" s="3"/>
      <c r="T172" s="3"/>
      <c r="U172" s="3"/>
      <c r="V172" s="3"/>
      <c r="W172" s="3"/>
      <c r="X172" s="3"/>
      <c r="Y172" s="3"/>
      <c r="Z172" s="3"/>
      <c r="AA172" s="3"/>
      <c r="AB172" s="3"/>
      <c r="AC172" s="3"/>
      <c r="AD172" s="3"/>
      <c r="AE172" s="3"/>
      <c r="AF172" s="3"/>
      <c r="AG172" s="3"/>
    </row>
    <row r="173" spans="1:33" ht="15" customHeight="1" x14ac:dyDescent="0.25">
      <c r="A173" s="3"/>
      <c r="B173" s="3"/>
      <c r="C173" s="3"/>
      <c r="D173" s="3"/>
      <c r="E173" s="3"/>
      <c r="F173" s="3"/>
      <c r="G173" s="3"/>
      <c r="H173" s="3"/>
      <c r="I173" s="2"/>
      <c r="J173" s="2"/>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ht="15" customHeight="1" x14ac:dyDescent="0.25">
      <c r="A174" s="3"/>
      <c r="B174" s="3"/>
      <c r="C174" s="3"/>
      <c r="D174" s="3"/>
      <c r="E174" s="3"/>
      <c r="F174" s="3"/>
      <c r="G174" s="3"/>
      <c r="H174" s="3"/>
      <c r="I174" s="2"/>
      <c r="J174" s="2"/>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ht="15" customHeight="1" x14ac:dyDescent="0.25">
      <c r="A175" s="3"/>
      <c r="B175" s="3"/>
      <c r="C175" s="3"/>
      <c r="D175" s="3"/>
      <c r="E175" s="3"/>
      <c r="F175" s="3"/>
      <c r="G175" s="3"/>
      <c r="H175" s="3"/>
      <c r="I175" s="2"/>
      <c r="J175" s="2"/>
      <c r="K175" s="3"/>
      <c r="L175" s="3"/>
      <c r="M175" s="3"/>
      <c r="N175" s="3"/>
      <c r="O175" s="3"/>
      <c r="P175" s="3"/>
      <c r="Q175" s="3"/>
      <c r="R175" s="3"/>
      <c r="S175" s="3"/>
      <c r="T175" s="3"/>
      <c r="U175" s="3"/>
      <c r="V175" s="3"/>
      <c r="W175" s="3"/>
      <c r="X175" s="3"/>
      <c r="Y175" s="3"/>
      <c r="Z175" s="3"/>
      <c r="AA175" s="3"/>
      <c r="AB175" s="3"/>
      <c r="AC175" s="3"/>
      <c r="AD175" s="3"/>
      <c r="AE175" s="3"/>
      <c r="AF175" s="3"/>
      <c r="AG175" s="3"/>
    </row>
    <row r="176" spans="1:33" ht="15" customHeight="1" x14ac:dyDescent="0.25">
      <c r="A176" s="3"/>
      <c r="B176" s="3"/>
      <c r="C176" s="3"/>
      <c r="D176" s="3"/>
      <c r="E176" s="3"/>
      <c r="F176" s="3"/>
      <c r="G176" s="3"/>
      <c r="H176" s="3"/>
      <c r="I176" s="2"/>
      <c r="J176" s="2"/>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ht="15" customHeight="1" x14ac:dyDescent="0.25">
      <c r="A177" s="3"/>
      <c r="B177" s="3"/>
      <c r="C177" s="3"/>
      <c r="D177" s="3"/>
      <c r="E177" s="3"/>
      <c r="F177" s="3"/>
      <c r="G177" s="3"/>
      <c r="H177" s="3"/>
      <c r="I177" s="2"/>
      <c r="J177" s="2"/>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ht="15" customHeight="1" x14ac:dyDescent="0.25">
      <c r="A178" s="3"/>
      <c r="B178" s="3"/>
      <c r="C178" s="3"/>
      <c r="D178" s="3"/>
      <c r="E178" s="3"/>
      <c r="F178" s="3"/>
      <c r="G178" s="3"/>
      <c r="H178" s="3"/>
      <c r="I178" s="2"/>
      <c r="J178" s="2"/>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ht="15" customHeight="1" x14ac:dyDescent="0.25">
      <c r="A179" s="3"/>
      <c r="B179" s="3"/>
      <c r="C179" s="3"/>
      <c r="D179" s="3"/>
      <c r="E179" s="3"/>
      <c r="F179" s="3"/>
      <c r="G179" s="3"/>
      <c r="H179" s="3"/>
      <c r="I179" s="2"/>
      <c r="J179" s="2"/>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ht="15" customHeight="1" x14ac:dyDescent="0.25">
      <c r="A180" s="3"/>
      <c r="B180" s="3"/>
      <c r="C180" s="3"/>
      <c r="D180" s="3"/>
      <c r="E180" s="3"/>
      <c r="F180" s="3"/>
      <c r="G180" s="3"/>
      <c r="H180" s="3"/>
      <c r="I180" s="2"/>
      <c r="J180" s="2"/>
      <c r="K180" s="3"/>
      <c r="L180" s="3"/>
      <c r="M180" s="3"/>
      <c r="N180" s="3"/>
      <c r="O180" s="3"/>
      <c r="P180" s="3"/>
      <c r="Q180" s="3"/>
      <c r="R180" s="3"/>
      <c r="S180" s="3"/>
      <c r="T180" s="3"/>
      <c r="U180" s="3"/>
      <c r="V180" s="3"/>
      <c r="W180" s="3"/>
      <c r="X180" s="3"/>
      <c r="Y180" s="3"/>
      <c r="Z180" s="3"/>
      <c r="AA180" s="3"/>
      <c r="AB180" s="3"/>
      <c r="AC180" s="3"/>
      <c r="AD180" s="3"/>
      <c r="AE180" s="3"/>
      <c r="AF180" s="3"/>
      <c r="AG180" s="3"/>
    </row>
    <row r="181" spans="1:33" ht="15" customHeight="1" x14ac:dyDescent="0.25">
      <c r="A181" s="3"/>
      <c r="B181" s="3"/>
      <c r="C181" s="3"/>
      <c r="D181" s="3"/>
      <c r="E181" s="3"/>
      <c r="F181" s="3"/>
      <c r="G181" s="3"/>
      <c r="H181" s="3"/>
      <c r="I181" s="2"/>
      <c r="J181" s="2"/>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ht="15" customHeight="1" x14ac:dyDescent="0.25">
      <c r="A182" s="3"/>
      <c r="B182" s="3"/>
      <c r="C182" s="3"/>
      <c r="D182" s="3"/>
      <c r="E182" s="3"/>
      <c r="F182" s="3"/>
      <c r="G182" s="3"/>
      <c r="H182" s="3"/>
      <c r="I182" s="2"/>
      <c r="J182" s="2"/>
      <c r="K182" s="3"/>
      <c r="L182" s="3"/>
      <c r="M182" s="3"/>
      <c r="N182" s="3"/>
      <c r="O182" s="3"/>
      <c r="P182" s="3"/>
      <c r="Q182" s="3"/>
      <c r="R182" s="3"/>
      <c r="S182" s="3"/>
      <c r="T182" s="3"/>
      <c r="U182" s="3"/>
      <c r="V182" s="3"/>
      <c r="W182" s="3"/>
      <c r="X182" s="3"/>
      <c r="Y182" s="3"/>
      <c r="Z182" s="3"/>
      <c r="AA182" s="3"/>
      <c r="AB182" s="3"/>
      <c r="AC182" s="3"/>
      <c r="AD182" s="3"/>
      <c r="AE182" s="3"/>
      <c r="AF182" s="3"/>
      <c r="AG182" s="3"/>
    </row>
    <row r="183" spans="1:33" ht="15" customHeight="1" x14ac:dyDescent="0.25">
      <c r="A183" s="3"/>
      <c r="B183" s="3"/>
      <c r="C183" s="3"/>
      <c r="D183" s="3"/>
      <c r="E183" s="3"/>
      <c r="F183" s="3"/>
      <c r="G183" s="3"/>
      <c r="H183" s="3"/>
      <c r="I183" s="2"/>
      <c r="J183" s="2"/>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ht="15" customHeight="1" x14ac:dyDescent="0.25">
      <c r="A184" s="3"/>
      <c r="B184" s="3"/>
      <c r="C184" s="3"/>
      <c r="D184" s="3"/>
      <c r="E184" s="3"/>
      <c r="F184" s="3"/>
      <c r="G184" s="3"/>
      <c r="H184" s="3"/>
      <c r="I184" s="2"/>
      <c r="J184" s="2"/>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ht="15" customHeight="1" x14ac:dyDescent="0.25">
      <c r="A185" s="3"/>
      <c r="B185" s="3"/>
      <c r="C185" s="3"/>
      <c r="D185" s="3"/>
      <c r="E185" s="3"/>
      <c r="F185" s="3"/>
      <c r="G185" s="3"/>
      <c r="H185" s="3"/>
      <c r="I185" s="2"/>
      <c r="J185" s="2"/>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ht="15" customHeight="1" x14ac:dyDescent="0.25">
      <c r="A186" s="3"/>
      <c r="B186" s="3"/>
      <c r="C186" s="3"/>
      <c r="D186" s="3"/>
      <c r="E186" s="3"/>
      <c r="F186" s="3"/>
      <c r="G186" s="3"/>
      <c r="H186" s="3"/>
      <c r="I186" s="2"/>
      <c r="J186" s="2"/>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ht="15" customHeight="1" x14ac:dyDescent="0.25">
      <c r="A187" s="3"/>
      <c r="B187" s="3"/>
      <c r="C187" s="3"/>
      <c r="D187" s="3"/>
      <c r="E187" s="3"/>
      <c r="F187" s="3"/>
      <c r="G187" s="3"/>
      <c r="H187" s="3"/>
      <c r="I187" s="2"/>
      <c r="J187" s="2"/>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ht="15" customHeight="1" x14ac:dyDescent="0.25">
      <c r="A188" s="3"/>
      <c r="B188" s="3"/>
      <c r="C188" s="3"/>
      <c r="D188" s="3"/>
      <c r="E188" s="3"/>
      <c r="F188" s="3"/>
      <c r="G188" s="3"/>
      <c r="H188" s="3"/>
      <c r="I188" s="2"/>
      <c r="J188" s="2"/>
      <c r="K188" s="3"/>
      <c r="L188" s="3"/>
      <c r="M188" s="3"/>
      <c r="N188" s="3"/>
      <c r="O188" s="3"/>
      <c r="P188" s="3"/>
      <c r="Q188" s="3"/>
      <c r="R188" s="3"/>
      <c r="S188" s="3"/>
      <c r="T188" s="3"/>
      <c r="U188" s="3"/>
      <c r="V188" s="3"/>
      <c r="W188" s="3"/>
      <c r="X188" s="3"/>
      <c r="Y188" s="3"/>
      <c r="Z188" s="3"/>
      <c r="AA188" s="3"/>
      <c r="AB188" s="3"/>
      <c r="AC188" s="3"/>
      <c r="AD188" s="3"/>
      <c r="AE188" s="3"/>
      <c r="AF188" s="3"/>
      <c r="AG188" s="3"/>
    </row>
    <row r="189" spans="1:33" ht="15" customHeight="1" x14ac:dyDescent="0.25">
      <c r="A189" s="3"/>
      <c r="B189" s="3"/>
      <c r="C189" s="3"/>
      <c r="D189" s="3"/>
      <c r="E189" s="3"/>
      <c r="F189" s="3"/>
      <c r="G189" s="3"/>
      <c r="H189" s="3"/>
      <c r="I189" s="2"/>
      <c r="J189" s="2"/>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ht="15" customHeight="1" x14ac:dyDescent="0.25">
      <c r="A190" s="3"/>
      <c r="B190" s="3"/>
      <c r="C190" s="3"/>
      <c r="D190" s="3"/>
      <c r="E190" s="3"/>
      <c r="F190" s="3"/>
      <c r="G190" s="3"/>
      <c r="H190" s="3"/>
      <c r="I190" s="2"/>
      <c r="J190" s="2"/>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ht="15" customHeight="1" x14ac:dyDescent="0.25">
      <c r="A191" s="3"/>
      <c r="B191" s="3"/>
      <c r="C191" s="3"/>
      <c r="D191" s="3"/>
      <c r="E191" s="3"/>
      <c r="F191" s="3"/>
      <c r="G191" s="3"/>
      <c r="H191" s="3"/>
      <c r="I191" s="2"/>
      <c r="J191" s="2"/>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ht="15" customHeight="1" x14ac:dyDescent="0.25">
      <c r="A192" s="3"/>
      <c r="B192" s="3"/>
      <c r="C192" s="3"/>
      <c r="D192" s="3"/>
      <c r="E192" s="3"/>
      <c r="F192" s="3"/>
      <c r="G192" s="3"/>
      <c r="H192" s="3"/>
      <c r="I192" s="2"/>
      <c r="J192" s="2"/>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ht="15" customHeight="1" x14ac:dyDescent="0.25">
      <c r="A193" s="3"/>
      <c r="B193" s="3"/>
      <c r="C193" s="3"/>
      <c r="D193" s="3"/>
      <c r="E193" s="3"/>
      <c r="F193" s="3"/>
      <c r="G193" s="3"/>
      <c r="H193" s="3"/>
      <c r="I193" s="2"/>
      <c r="J193" s="2"/>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ht="15" customHeight="1" x14ac:dyDescent="0.25">
      <c r="A194" s="3"/>
      <c r="B194" s="3"/>
      <c r="C194" s="3"/>
      <c r="D194" s="3"/>
      <c r="E194" s="3"/>
      <c r="F194" s="3"/>
      <c r="G194" s="3"/>
      <c r="H194" s="3"/>
      <c r="I194" s="2"/>
      <c r="J194" s="2"/>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ht="15" customHeight="1" x14ac:dyDescent="0.25">
      <c r="A195" s="3"/>
      <c r="B195" s="3"/>
      <c r="C195" s="3"/>
      <c r="D195" s="3"/>
      <c r="E195" s="3"/>
      <c r="F195" s="3"/>
      <c r="G195" s="3"/>
      <c r="H195" s="3"/>
      <c r="I195" s="2"/>
      <c r="J195" s="2"/>
      <c r="K195" s="3"/>
      <c r="L195" s="3"/>
      <c r="M195" s="3"/>
      <c r="N195" s="3"/>
      <c r="O195" s="3"/>
      <c r="P195" s="3"/>
      <c r="Q195" s="3"/>
      <c r="R195" s="3"/>
      <c r="S195" s="3"/>
      <c r="T195" s="3"/>
      <c r="U195" s="3"/>
      <c r="V195" s="3"/>
      <c r="W195" s="3"/>
      <c r="X195" s="3"/>
      <c r="Y195" s="3"/>
      <c r="Z195" s="3"/>
      <c r="AA195" s="3"/>
      <c r="AB195" s="3"/>
      <c r="AC195" s="3"/>
      <c r="AD195" s="3"/>
      <c r="AE195" s="3"/>
      <c r="AF195" s="3"/>
      <c r="AG195" s="3"/>
    </row>
    <row r="196" spans="1:33" ht="15" customHeight="1" x14ac:dyDescent="0.25">
      <c r="A196" s="3"/>
      <c r="B196" s="3"/>
      <c r="C196" s="3"/>
      <c r="D196" s="3"/>
      <c r="E196" s="3"/>
      <c r="F196" s="3"/>
      <c r="G196" s="3"/>
      <c r="H196" s="3"/>
      <c r="I196" s="2"/>
      <c r="J196" s="2"/>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ht="15" customHeight="1" x14ac:dyDescent="0.25">
      <c r="A197" s="3"/>
      <c r="B197" s="3"/>
      <c r="C197" s="3"/>
      <c r="D197" s="3"/>
      <c r="E197" s="3"/>
      <c r="F197" s="3"/>
      <c r="G197" s="3"/>
      <c r="H197" s="3"/>
      <c r="I197" s="2"/>
      <c r="J197" s="2"/>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ht="15" customHeight="1" x14ac:dyDescent="0.25">
      <c r="A198" s="3"/>
      <c r="B198" s="3"/>
      <c r="C198" s="3"/>
      <c r="D198" s="3"/>
      <c r="E198" s="3"/>
      <c r="F198" s="3"/>
      <c r="G198" s="3"/>
      <c r="H198" s="3"/>
      <c r="I198" s="2"/>
      <c r="J198" s="2"/>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ht="15" customHeight="1" x14ac:dyDescent="0.25">
      <c r="A199" s="3"/>
      <c r="B199" s="3"/>
      <c r="C199" s="3"/>
      <c r="D199" s="3"/>
      <c r="E199" s="3"/>
      <c r="F199" s="3"/>
      <c r="G199" s="3"/>
      <c r="H199" s="3"/>
      <c r="I199" s="2"/>
      <c r="J199" s="2"/>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ht="15" customHeight="1" x14ac:dyDescent="0.25">
      <c r="A200" s="3"/>
      <c r="B200" s="3"/>
      <c r="C200" s="3"/>
      <c r="D200" s="3"/>
      <c r="E200" s="3"/>
      <c r="F200" s="3"/>
      <c r="G200" s="3"/>
      <c r="H200" s="3"/>
      <c r="I200" s="2"/>
      <c r="J200" s="2"/>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ht="15" customHeight="1" x14ac:dyDescent="0.25">
      <c r="A201" s="3"/>
      <c r="B201" s="3"/>
      <c r="C201" s="3"/>
      <c r="D201" s="3"/>
      <c r="E201" s="3"/>
      <c r="F201" s="3"/>
      <c r="G201" s="3"/>
      <c r="H201" s="3"/>
      <c r="I201" s="2"/>
      <c r="J201" s="2"/>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ht="15" customHeight="1" x14ac:dyDescent="0.25">
      <c r="A202" s="3"/>
      <c r="B202" s="3"/>
      <c r="C202" s="3"/>
      <c r="D202" s="3"/>
      <c r="E202" s="3"/>
      <c r="F202" s="3"/>
      <c r="G202" s="3"/>
      <c r="H202" s="3"/>
      <c r="I202" s="2"/>
      <c r="J202" s="2"/>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ht="15" customHeight="1" x14ac:dyDescent="0.25">
      <c r="A203" s="3"/>
      <c r="B203" s="3"/>
      <c r="C203" s="3"/>
      <c r="D203" s="3"/>
      <c r="E203" s="3"/>
      <c r="F203" s="3"/>
      <c r="G203" s="3"/>
      <c r="H203" s="3"/>
      <c r="I203" s="2"/>
      <c r="J203" s="2"/>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ht="15" customHeight="1" x14ac:dyDescent="0.25">
      <c r="A204" s="3"/>
      <c r="B204" s="3"/>
      <c r="C204" s="3"/>
      <c r="D204" s="3"/>
      <c r="E204" s="3"/>
      <c r="F204" s="3"/>
      <c r="G204" s="3"/>
      <c r="H204" s="3"/>
      <c r="I204" s="2"/>
      <c r="J204" s="2"/>
      <c r="K204" s="3"/>
      <c r="L204" s="3"/>
      <c r="M204" s="3"/>
      <c r="N204" s="3"/>
      <c r="O204" s="3"/>
      <c r="P204" s="3"/>
      <c r="Q204" s="3"/>
      <c r="R204" s="3"/>
      <c r="S204" s="3"/>
      <c r="T204" s="3"/>
      <c r="U204" s="3"/>
      <c r="V204" s="3"/>
      <c r="W204" s="3"/>
      <c r="X204" s="3"/>
      <c r="Y204" s="3"/>
      <c r="Z204" s="3"/>
      <c r="AA204" s="3"/>
      <c r="AB204" s="3"/>
      <c r="AC204" s="3"/>
      <c r="AD204" s="3"/>
      <c r="AE204" s="3"/>
      <c r="AF204" s="3"/>
      <c r="AG204" s="3"/>
    </row>
    <row r="205" spans="1:33" ht="15" customHeight="1" x14ac:dyDescent="0.25">
      <c r="A205" s="3"/>
      <c r="B205" s="3"/>
      <c r="C205" s="3"/>
      <c r="D205" s="3"/>
      <c r="E205" s="3"/>
      <c r="F205" s="3"/>
      <c r="G205" s="3"/>
      <c r="H205" s="3"/>
      <c r="I205" s="2"/>
      <c r="J205" s="2"/>
      <c r="K205" s="3"/>
      <c r="L205" s="3"/>
      <c r="M205" s="3"/>
      <c r="N205" s="3"/>
      <c r="O205" s="3"/>
      <c r="P205" s="3"/>
      <c r="Q205" s="3"/>
      <c r="R205" s="3"/>
      <c r="S205" s="3"/>
      <c r="T205" s="3"/>
      <c r="U205" s="3"/>
      <c r="V205" s="3"/>
      <c r="W205" s="3"/>
      <c r="X205" s="3"/>
      <c r="Y205" s="3"/>
      <c r="Z205" s="3"/>
      <c r="AA205" s="3"/>
      <c r="AB205" s="3"/>
      <c r="AC205" s="3"/>
      <c r="AD205" s="3"/>
      <c r="AE205" s="3"/>
      <c r="AF205" s="3"/>
      <c r="AG205" s="3"/>
    </row>
    <row r="206" spans="1:33" ht="15" customHeight="1" x14ac:dyDescent="0.25">
      <c r="A206" s="3"/>
      <c r="B206" s="3"/>
      <c r="C206" s="3"/>
      <c r="D206" s="3"/>
      <c r="E206" s="3"/>
      <c r="F206" s="3"/>
      <c r="G206" s="3"/>
      <c r="H206" s="3"/>
      <c r="I206" s="2"/>
      <c r="J206" s="2"/>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ht="15" customHeight="1" x14ac:dyDescent="0.25">
      <c r="A207" s="3"/>
      <c r="B207" s="3"/>
      <c r="C207" s="3"/>
      <c r="D207" s="3"/>
      <c r="E207" s="3"/>
      <c r="F207" s="3"/>
      <c r="G207" s="3"/>
      <c r="H207" s="3"/>
      <c r="I207" s="2"/>
      <c r="J207" s="2"/>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ht="15" customHeight="1" x14ac:dyDescent="0.25">
      <c r="A208" s="3"/>
      <c r="B208" s="3"/>
      <c r="C208" s="3"/>
      <c r="D208" s="3"/>
      <c r="E208" s="3"/>
      <c r="F208" s="3"/>
      <c r="G208" s="3"/>
      <c r="H208" s="3"/>
      <c r="I208" s="2"/>
      <c r="J208" s="2"/>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ht="15" customHeight="1" x14ac:dyDescent="0.25">
      <c r="A209" s="3"/>
      <c r="B209" s="3"/>
      <c r="C209" s="3"/>
      <c r="D209" s="3"/>
      <c r="E209" s="3"/>
      <c r="F209" s="3"/>
      <c r="G209" s="3"/>
      <c r="H209" s="3"/>
      <c r="I209" s="2"/>
      <c r="J209" s="2"/>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ht="15" customHeight="1" x14ac:dyDescent="0.25">
      <c r="A210" s="3"/>
      <c r="B210" s="3"/>
      <c r="C210" s="3"/>
      <c r="D210" s="3"/>
      <c r="E210" s="3"/>
      <c r="F210" s="3"/>
      <c r="G210" s="3"/>
      <c r="H210" s="3"/>
      <c r="I210" s="2"/>
      <c r="J210" s="2"/>
      <c r="K210" s="3"/>
      <c r="L210" s="3"/>
      <c r="M210" s="3"/>
      <c r="N210" s="3"/>
      <c r="O210" s="3"/>
      <c r="P210" s="3"/>
      <c r="Q210" s="3"/>
      <c r="R210" s="3"/>
      <c r="S210" s="3"/>
      <c r="T210" s="3"/>
      <c r="U210" s="3"/>
      <c r="V210" s="3"/>
      <c r="W210" s="3"/>
      <c r="X210" s="3"/>
      <c r="Y210" s="3"/>
      <c r="Z210" s="3"/>
      <c r="AA210" s="3"/>
      <c r="AB210" s="3"/>
      <c r="AC210" s="3"/>
      <c r="AD210" s="3"/>
      <c r="AE210" s="3"/>
      <c r="AF210" s="3"/>
      <c r="AG210" s="3"/>
    </row>
    <row r="211" spans="1:33" ht="15" customHeight="1" x14ac:dyDescent="0.25">
      <c r="A211" s="3"/>
      <c r="B211" s="3"/>
      <c r="C211" s="3"/>
      <c r="D211" s="3"/>
      <c r="E211" s="3"/>
      <c r="F211" s="3"/>
      <c r="G211" s="3"/>
      <c r="H211" s="3"/>
      <c r="I211" s="2"/>
      <c r="J211" s="2"/>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ht="15" customHeight="1" x14ac:dyDescent="0.25">
      <c r="A212" s="3"/>
      <c r="B212" s="3"/>
      <c r="C212" s="3"/>
      <c r="D212" s="3"/>
      <c r="E212" s="3"/>
      <c r="F212" s="3"/>
      <c r="G212" s="3"/>
      <c r="H212" s="3"/>
      <c r="I212" s="2"/>
      <c r="J212" s="2"/>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ht="15" customHeight="1" x14ac:dyDescent="0.25">
      <c r="A213" s="3"/>
      <c r="B213" s="3"/>
      <c r="C213" s="3"/>
      <c r="D213" s="3"/>
      <c r="E213" s="3"/>
      <c r="F213" s="3"/>
      <c r="G213" s="3"/>
      <c r="H213" s="3"/>
      <c r="I213" s="2"/>
      <c r="J213" s="2"/>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ht="15" customHeight="1" x14ac:dyDescent="0.25">
      <c r="A214" s="3"/>
      <c r="B214" s="3"/>
      <c r="C214" s="3"/>
      <c r="D214" s="3"/>
      <c r="E214" s="3"/>
      <c r="F214" s="3"/>
      <c r="G214" s="3"/>
      <c r="H214" s="3"/>
      <c r="I214" s="2"/>
      <c r="J214" s="2"/>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ht="15" customHeight="1" x14ac:dyDescent="0.25">
      <c r="A215" s="3"/>
      <c r="B215" s="3"/>
      <c r="C215" s="3"/>
      <c r="D215" s="3"/>
      <c r="E215" s="3"/>
      <c r="F215" s="3"/>
      <c r="G215" s="3"/>
      <c r="H215" s="3"/>
      <c r="I215" s="2"/>
      <c r="J215" s="2"/>
      <c r="K215" s="3"/>
      <c r="L215" s="3"/>
      <c r="M215" s="3"/>
      <c r="N215" s="3"/>
      <c r="O215" s="3"/>
      <c r="P215" s="3"/>
      <c r="Q215" s="3"/>
      <c r="R215" s="3"/>
      <c r="S215" s="3"/>
      <c r="T215" s="3"/>
      <c r="U215" s="3"/>
      <c r="V215" s="3"/>
      <c r="W215" s="3"/>
      <c r="X215" s="3"/>
      <c r="Y215" s="3"/>
      <c r="Z215" s="3"/>
      <c r="AA215" s="3"/>
      <c r="AB215" s="3"/>
      <c r="AC215" s="3"/>
      <c r="AD215" s="3"/>
      <c r="AE215" s="3"/>
      <c r="AF215" s="3"/>
      <c r="AG215" s="3"/>
    </row>
    <row r="216" spans="1:33" ht="15" customHeight="1" x14ac:dyDescent="0.25">
      <c r="A216" s="3"/>
      <c r="B216" s="3"/>
      <c r="C216" s="3"/>
      <c r="D216" s="3"/>
      <c r="E216" s="3"/>
      <c r="F216" s="3"/>
      <c r="G216" s="3"/>
      <c r="H216" s="3"/>
      <c r="I216" s="2"/>
      <c r="J216" s="2"/>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ht="15" customHeight="1" x14ac:dyDescent="0.25">
      <c r="A217" s="3"/>
      <c r="B217" s="3"/>
      <c r="C217" s="3"/>
      <c r="D217" s="3"/>
      <c r="E217" s="3"/>
      <c r="F217" s="3"/>
      <c r="G217" s="3"/>
      <c r="H217" s="3"/>
      <c r="I217" s="2"/>
      <c r="J217" s="2"/>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ht="15" customHeight="1" x14ac:dyDescent="0.25">
      <c r="A218" s="3"/>
      <c r="B218" s="3"/>
      <c r="C218" s="3"/>
      <c r="D218" s="3"/>
      <c r="E218" s="3"/>
      <c r="F218" s="3"/>
      <c r="G218" s="3"/>
      <c r="H218" s="3"/>
      <c r="I218" s="2"/>
      <c r="J218" s="2"/>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ht="15" customHeight="1" x14ac:dyDescent="0.25">
      <c r="A219" s="3"/>
      <c r="B219" s="3"/>
      <c r="C219" s="3"/>
      <c r="D219" s="3"/>
      <c r="E219" s="3"/>
      <c r="F219" s="3"/>
      <c r="G219" s="3"/>
      <c r="H219" s="3"/>
      <c r="I219" s="2"/>
      <c r="J219" s="2"/>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ht="15" customHeight="1" x14ac:dyDescent="0.25">
      <c r="A220" s="3"/>
      <c r="B220" s="3"/>
      <c r="C220" s="3"/>
      <c r="D220" s="3"/>
      <c r="E220" s="3"/>
      <c r="F220" s="3"/>
      <c r="G220" s="3"/>
      <c r="H220" s="3"/>
      <c r="I220" s="2"/>
      <c r="J220" s="2"/>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ht="15" customHeight="1" x14ac:dyDescent="0.25">
      <c r="A221" s="3"/>
      <c r="B221" s="3"/>
      <c r="C221" s="3"/>
      <c r="D221" s="3"/>
      <c r="E221" s="3"/>
      <c r="F221" s="3"/>
      <c r="G221" s="3"/>
      <c r="H221" s="3"/>
      <c r="I221" s="2"/>
      <c r="J221" s="2"/>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ht="15" customHeight="1" x14ac:dyDescent="0.25">
      <c r="A222" s="3"/>
      <c r="B222" s="3"/>
      <c r="C222" s="3"/>
      <c r="D222" s="3"/>
      <c r="E222" s="3"/>
      <c r="F222" s="3"/>
      <c r="G222" s="3"/>
      <c r="H222" s="3"/>
      <c r="I222" s="2"/>
      <c r="J222" s="2"/>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ht="15" customHeight="1" x14ac:dyDescent="0.25">
      <c r="A223" s="3"/>
      <c r="B223" s="3"/>
      <c r="C223" s="3"/>
      <c r="D223" s="3"/>
      <c r="E223" s="3"/>
      <c r="F223" s="3"/>
      <c r="G223" s="3"/>
      <c r="H223" s="3"/>
      <c r="I223" s="2"/>
      <c r="J223" s="2"/>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ht="15" customHeight="1" x14ac:dyDescent="0.25">
      <c r="A224" s="3"/>
      <c r="B224" s="3"/>
      <c r="C224" s="3"/>
      <c r="D224" s="3"/>
      <c r="E224" s="3"/>
      <c r="F224" s="3"/>
      <c r="G224" s="3"/>
      <c r="H224" s="3"/>
      <c r="I224" s="2"/>
      <c r="J224" s="2"/>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ht="15" customHeight="1" x14ac:dyDescent="0.25">
      <c r="A225" s="3"/>
      <c r="B225" s="3"/>
      <c r="C225" s="3"/>
      <c r="D225" s="3"/>
      <c r="E225" s="3"/>
      <c r="F225" s="3"/>
      <c r="G225" s="3"/>
      <c r="H225" s="3"/>
      <c r="I225" s="2"/>
      <c r="J225" s="2"/>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ht="15" customHeight="1" x14ac:dyDescent="0.25">
      <c r="A226" s="3"/>
      <c r="B226" s="3"/>
      <c r="C226" s="3"/>
      <c r="D226" s="3"/>
      <c r="E226" s="3"/>
      <c r="F226" s="3"/>
      <c r="G226" s="3"/>
      <c r="H226" s="3"/>
      <c r="I226" s="2"/>
      <c r="J226" s="2"/>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ht="15" customHeight="1" x14ac:dyDescent="0.25">
      <c r="A227" s="3"/>
      <c r="B227" s="3"/>
      <c r="C227" s="3"/>
      <c r="D227" s="3"/>
      <c r="E227" s="3"/>
      <c r="F227" s="3"/>
      <c r="G227" s="3"/>
      <c r="H227" s="3"/>
      <c r="I227" s="2"/>
      <c r="J227" s="2"/>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ht="15" customHeight="1" x14ac:dyDescent="0.25">
      <c r="A228" s="3"/>
      <c r="B228" s="3"/>
      <c r="C228" s="3"/>
      <c r="D228" s="3"/>
      <c r="E228" s="3"/>
      <c r="F228" s="3"/>
      <c r="G228" s="3"/>
      <c r="H228" s="3"/>
      <c r="I228" s="2"/>
      <c r="J228" s="2"/>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ht="15" customHeight="1" x14ac:dyDescent="0.25">
      <c r="A229" s="3"/>
      <c r="B229" s="3"/>
      <c r="C229" s="3"/>
      <c r="D229" s="3"/>
      <c r="E229" s="3"/>
      <c r="F229" s="3"/>
      <c r="G229" s="3"/>
      <c r="H229" s="3"/>
      <c r="I229" s="2"/>
      <c r="J229" s="2"/>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ht="15" customHeight="1" x14ac:dyDescent="0.25">
      <c r="A230" s="3"/>
      <c r="B230" s="3"/>
      <c r="C230" s="3"/>
      <c r="D230" s="3"/>
      <c r="E230" s="3"/>
      <c r="F230" s="3"/>
      <c r="G230" s="3"/>
      <c r="H230" s="3"/>
      <c r="I230" s="2"/>
      <c r="J230" s="2"/>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ht="15" customHeight="1" x14ac:dyDescent="0.25">
      <c r="A231" s="3"/>
      <c r="B231" s="3"/>
      <c r="C231" s="3"/>
      <c r="D231" s="3"/>
      <c r="E231" s="3"/>
      <c r="F231" s="3"/>
      <c r="G231" s="3"/>
      <c r="H231" s="3"/>
      <c r="I231" s="2"/>
      <c r="J231" s="2"/>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ht="15" customHeight="1" x14ac:dyDescent="0.25">
      <c r="A232" s="3"/>
      <c r="B232" s="3"/>
      <c r="C232" s="3"/>
      <c r="D232" s="3"/>
      <c r="E232" s="3"/>
      <c r="F232" s="3"/>
      <c r="G232" s="3"/>
      <c r="H232" s="3"/>
      <c r="I232" s="2"/>
      <c r="J232" s="2"/>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ht="15" customHeight="1" x14ac:dyDescent="0.25">
      <c r="A233" s="3"/>
      <c r="B233" s="3"/>
      <c r="C233" s="3"/>
      <c r="D233" s="3"/>
      <c r="E233" s="3"/>
      <c r="F233" s="3"/>
      <c r="G233" s="3"/>
      <c r="H233" s="3"/>
      <c r="I233" s="2"/>
      <c r="J233" s="2"/>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ht="15" customHeight="1" x14ac:dyDescent="0.25">
      <c r="A234" s="3"/>
      <c r="B234" s="3"/>
      <c r="C234" s="3"/>
      <c r="D234" s="3"/>
      <c r="E234" s="3"/>
      <c r="F234" s="3"/>
      <c r="G234" s="3"/>
      <c r="H234" s="3"/>
      <c r="I234" s="2"/>
      <c r="J234" s="2"/>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ht="15" customHeight="1" x14ac:dyDescent="0.25">
      <c r="A235" s="3"/>
      <c r="B235" s="3"/>
      <c r="C235" s="3"/>
      <c r="D235" s="3"/>
      <c r="E235" s="3"/>
      <c r="F235" s="3"/>
      <c r="G235" s="3"/>
      <c r="H235" s="3"/>
      <c r="I235" s="2"/>
      <c r="J235" s="2"/>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ht="15" customHeight="1" x14ac:dyDescent="0.25">
      <c r="A236" s="3"/>
      <c r="B236" s="3"/>
      <c r="C236" s="3"/>
      <c r="D236" s="3"/>
      <c r="E236" s="3"/>
      <c r="F236" s="3"/>
      <c r="G236" s="3"/>
      <c r="H236" s="3"/>
      <c r="I236" s="2"/>
      <c r="J236" s="2"/>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ht="15" customHeight="1" x14ac:dyDescent="0.25">
      <c r="A237" s="3"/>
      <c r="B237" s="3"/>
      <c r="C237" s="3"/>
      <c r="D237" s="3"/>
      <c r="E237" s="3"/>
      <c r="F237" s="3"/>
      <c r="G237" s="3"/>
      <c r="H237" s="3"/>
      <c r="I237" s="2"/>
      <c r="J237" s="2"/>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ht="15" customHeight="1" x14ac:dyDescent="0.25">
      <c r="A238" s="3"/>
      <c r="B238" s="3"/>
      <c r="C238" s="3"/>
      <c r="D238" s="3"/>
      <c r="E238" s="3"/>
      <c r="F238" s="3"/>
      <c r="G238" s="3"/>
      <c r="H238" s="3"/>
      <c r="I238" s="2"/>
      <c r="J238" s="2"/>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ht="15" customHeight="1" x14ac:dyDescent="0.25">
      <c r="A239" s="3"/>
      <c r="B239" s="3"/>
      <c r="C239" s="3"/>
      <c r="D239" s="3"/>
      <c r="E239" s="3"/>
      <c r="F239" s="3"/>
      <c r="G239" s="3"/>
      <c r="H239" s="3"/>
      <c r="I239" s="2"/>
      <c r="J239" s="2"/>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ht="15" customHeight="1" x14ac:dyDescent="0.25">
      <c r="A240" s="3"/>
      <c r="B240" s="3"/>
      <c r="C240" s="3"/>
      <c r="D240" s="3"/>
      <c r="E240" s="3"/>
      <c r="F240" s="3"/>
      <c r="G240" s="3"/>
      <c r="H240" s="3"/>
      <c r="I240" s="2"/>
      <c r="J240" s="2"/>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ht="15" customHeight="1" x14ac:dyDescent="0.25">
      <c r="A241" s="3"/>
      <c r="B241" s="3"/>
      <c r="C241" s="3"/>
      <c r="D241" s="3"/>
      <c r="E241" s="3"/>
      <c r="F241" s="3"/>
      <c r="G241" s="3"/>
      <c r="H241" s="3"/>
      <c r="I241" s="2"/>
      <c r="J241" s="2"/>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ht="15" customHeight="1" x14ac:dyDescent="0.25">
      <c r="A242" s="3"/>
      <c r="B242" s="3"/>
      <c r="C242" s="3"/>
      <c r="D242" s="3"/>
      <c r="E242" s="3"/>
      <c r="F242" s="3"/>
      <c r="G242" s="3"/>
      <c r="H242" s="3"/>
      <c r="I242" s="2"/>
      <c r="J242" s="2"/>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ht="15" customHeight="1" x14ac:dyDescent="0.25">
      <c r="A243" s="3"/>
      <c r="B243" s="3"/>
      <c r="C243" s="3"/>
      <c r="D243" s="3"/>
      <c r="E243" s="3"/>
      <c r="F243" s="3"/>
      <c r="G243" s="3"/>
      <c r="H243" s="3"/>
      <c r="I243" s="2"/>
      <c r="J243" s="2"/>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ht="15" customHeight="1" x14ac:dyDescent="0.25">
      <c r="A244" s="3"/>
      <c r="B244" s="3"/>
      <c r="C244" s="3"/>
      <c r="D244" s="3"/>
      <c r="E244" s="3"/>
      <c r="F244" s="3"/>
      <c r="G244" s="3"/>
      <c r="H244" s="3"/>
      <c r="I244" s="2"/>
      <c r="J244" s="2"/>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ht="15" customHeight="1" x14ac:dyDescent="0.25">
      <c r="A245" s="3"/>
      <c r="B245" s="3"/>
      <c r="C245" s="3"/>
      <c r="D245" s="3"/>
      <c r="E245" s="3"/>
      <c r="F245" s="3"/>
      <c r="G245" s="3"/>
      <c r="H245" s="3"/>
      <c r="I245" s="2"/>
      <c r="J245" s="2"/>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ht="15" customHeight="1" x14ac:dyDescent="0.25">
      <c r="A246" s="3"/>
      <c r="B246" s="3"/>
      <c r="C246" s="3"/>
      <c r="D246" s="3"/>
      <c r="E246" s="3"/>
      <c r="F246" s="3"/>
      <c r="G246" s="3"/>
      <c r="H246" s="3"/>
      <c r="I246" s="2"/>
      <c r="J246" s="2"/>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ht="15" customHeight="1" x14ac:dyDescent="0.25">
      <c r="A247" s="3"/>
      <c r="B247" s="3"/>
      <c r="C247" s="3"/>
      <c r="D247" s="3"/>
      <c r="E247" s="3"/>
      <c r="F247" s="3"/>
      <c r="G247" s="3"/>
      <c r="H247" s="3"/>
      <c r="I247" s="2"/>
      <c r="J247" s="2"/>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ht="15" customHeight="1" x14ac:dyDescent="0.25">
      <c r="A248" s="3"/>
      <c r="B248" s="3"/>
      <c r="C248" s="3"/>
      <c r="D248" s="3"/>
      <c r="E248" s="3"/>
      <c r="F248" s="3"/>
      <c r="G248" s="3"/>
      <c r="H248" s="3"/>
      <c r="I248" s="2"/>
      <c r="J248" s="2"/>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ht="15" customHeight="1" x14ac:dyDescent="0.25">
      <c r="A249" s="3"/>
      <c r="B249" s="3"/>
      <c r="C249" s="3"/>
      <c r="D249" s="3"/>
      <c r="E249" s="3"/>
      <c r="F249" s="3"/>
      <c r="G249" s="3"/>
      <c r="H249" s="3"/>
      <c r="I249" s="2"/>
      <c r="J249" s="2"/>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ht="15" customHeight="1" x14ac:dyDescent="0.25">
      <c r="A250" s="3"/>
      <c r="B250" s="3"/>
      <c r="C250" s="3"/>
      <c r="D250" s="3"/>
      <c r="E250" s="3"/>
      <c r="F250" s="3"/>
      <c r="G250" s="3"/>
      <c r="H250" s="3"/>
      <c r="I250" s="2"/>
      <c r="J250" s="2"/>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ht="15" customHeight="1" x14ac:dyDescent="0.25">
      <c r="A251" s="3"/>
      <c r="B251" s="3"/>
      <c r="C251" s="3"/>
      <c r="D251" s="3"/>
      <c r="E251" s="3"/>
      <c r="F251" s="3"/>
      <c r="G251" s="3"/>
      <c r="H251" s="3"/>
      <c r="I251" s="2"/>
      <c r="J251" s="2"/>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ht="15" customHeight="1" x14ac:dyDescent="0.25">
      <c r="A252" s="3"/>
      <c r="B252" s="3"/>
      <c r="C252" s="3"/>
      <c r="D252" s="3"/>
      <c r="E252" s="3"/>
      <c r="F252" s="3"/>
      <c r="G252" s="3"/>
      <c r="H252" s="3"/>
      <c r="I252" s="2"/>
      <c r="J252" s="2"/>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ht="15" customHeight="1" x14ac:dyDescent="0.25">
      <c r="A253" s="3"/>
      <c r="B253" s="3"/>
      <c r="C253" s="3"/>
      <c r="D253" s="3"/>
      <c r="E253" s="3"/>
      <c r="F253" s="3"/>
      <c r="G253" s="3"/>
      <c r="H253" s="3"/>
      <c r="I253" s="2"/>
      <c r="J253" s="2"/>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ht="15" customHeight="1" x14ac:dyDescent="0.25">
      <c r="A254" s="3"/>
      <c r="B254" s="3"/>
      <c r="C254" s="3"/>
      <c r="D254" s="3"/>
      <c r="E254" s="3"/>
      <c r="F254" s="3"/>
      <c r="G254" s="3"/>
      <c r="H254" s="3"/>
      <c r="I254" s="2"/>
      <c r="J254" s="2"/>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ht="15" customHeight="1" x14ac:dyDescent="0.25">
      <c r="A255" s="3"/>
      <c r="B255" s="3"/>
      <c r="C255" s="3"/>
      <c r="D255" s="3"/>
      <c r="E255" s="3"/>
      <c r="F255" s="3"/>
      <c r="G255" s="3"/>
      <c r="H255" s="3"/>
      <c r="I255" s="2"/>
      <c r="J255" s="2"/>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ht="15" customHeight="1" x14ac:dyDescent="0.25">
      <c r="A256" s="3"/>
      <c r="B256" s="3"/>
      <c r="C256" s="3"/>
      <c r="D256" s="3"/>
      <c r="E256" s="3"/>
      <c r="F256" s="3"/>
      <c r="G256" s="3"/>
      <c r="H256" s="3"/>
      <c r="I256" s="2"/>
      <c r="J256" s="2"/>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ht="15" customHeight="1" x14ac:dyDescent="0.25">
      <c r="A257" s="3"/>
      <c r="B257" s="3"/>
      <c r="C257" s="3"/>
      <c r="D257" s="3"/>
      <c r="E257" s="3"/>
      <c r="F257" s="3"/>
      <c r="G257" s="3"/>
      <c r="H257" s="3"/>
      <c r="I257" s="2"/>
      <c r="J257" s="2"/>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ht="15" customHeight="1" x14ac:dyDescent="0.25">
      <c r="A258" s="3"/>
      <c r="B258" s="3"/>
      <c r="C258" s="3"/>
      <c r="D258" s="3"/>
      <c r="E258" s="3"/>
      <c r="F258" s="3"/>
      <c r="G258" s="3"/>
      <c r="H258" s="3"/>
      <c r="I258" s="2"/>
      <c r="J258" s="2"/>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ht="15" customHeight="1" x14ac:dyDescent="0.25">
      <c r="A259" s="3"/>
      <c r="B259" s="3"/>
      <c r="C259" s="3"/>
      <c r="D259" s="3"/>
      <c r="E259" s="3"/>
      <c r="F259" s="3"/>
      <c r="G259" s="3"/>
      <c r="H259" s="3"/>
      <c r="I259" s="2"/>
      <c r="J259" s="2"/>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ht="15" customHeight="1" x14ac:dyDescent="0.25">
      <c r="A260" s="3"/>
      <c r="B260" s="3"/>
      <c r="C260" s="3"/>
      <c r="D260" s="3"/>
      <c r="E260" s="3"/>
      <c r="F260" s="3"/>
      <c r="G260" s="3"/>
      <c r="H260" s="3"/>
      <c r="I260" s="2"/>
      <c r="J260" s="2"/>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ht="15" customHeight="1" x14ac:dyDescent="0.25">
      <c r="A261" s="3"/>
      <c r="B261" s="3"/>
      <c r="C261" s="3"/>
      <c r="D261" s="3"/>
      <c r="E261" s="3"/>
      <c r="F261" s="3"/>
      <c r="G261" s="3"/>
      <c r="H261" s="3"/>
      <c r="I261" s="2"/>
      <c r="J261" s="2"/>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ht="15" customHeight="1" x14ac:dyDescent="0.25">
      <c r="A262" s="3"/>
      <c r="B262" s="3"/>
      <c r="C262" s="3"/>
      <c r="D262" s="3"/>
      <c r="E262" s="3"/>
      <c r="F262" s="3"/>
      <c r="G262" s="3"/>
      <c r="H262" s="3"/>
      <c r="I262" s="2"/>
      <c r="J262" s="2"/>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ht="15" customHeight="1" x14ac:dyDescent="0.25">
      <c r="A263" s="3"/>
      <c r="B263" s="3"/>
      <c r="C263" s="3"/>
      <c r="D263" s="3"/>
      <c r="E263" s="3"/>
      <c r="F263" s="3"/>
      <c r="G263" s="3"/>
      <c r="H263" s="3"/>
      <c r="I263" s="2"/>
      <c r="J263" s="2"/>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ht="15" customHeight="1" x14ac:dyDescent="0.25">
      <c r="A264" s="3"/>
      <c r="B264" s="3"/>
      <c r="C264" s="3"/>
      <c r="D264" s="3"/>
      <c r="E264" s="3"/>
      <c r="F264" s="3"/>
      <c r="G264" s="3"/>
      <c r="H264" s="3"/>
      <c r="I264" s="2"/>
      <c r="J264" s="2"/>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ht="15" customHeight="1" x14ac:dyDescent="0.25">
      <c r="A265" s="3"/>
      <c r="B265" s="3"/>
      <c r="C265" s="3"/>
      <c r="D265" s="3"/>
      <c r="E265" s="3"/>
      <c r="F265" s="3"/>
      <c r="G265" s="3"/>
      <c r="H265" s="3"/>
      <c r="I265" s="2"/>
      <c r="J265" s="2"/>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ht="15" customHeight="1" x14ac:dyDescent="0.25">
      <c r="A266" s="3"/>
      <c r="B266" s="3"/>
      <c r="C266" s="3"/>
      <c r="D266" s="3"/>
      <c r="E266" s="3"/>
      <c r="F266" s="3"/>
      <c r="G266" s="3"/>
      <c r="H266" s="3"/>
      <c r="I266" s="2"/>
      <c r="J266" s="2"/>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ht="15" customHeight="1" x14ac:dyDescent="0.25">
      <c r="A267" s="3"/>
      <c r="B267" s="3"/>
      <c r="C267" s="3"/>
      <c r="D267" s="3"/>
      <c r="E267" s="3"/>
      <c r="F267" s="3"/>
      <c r="G267" s="3"/>
      <c r="H267" s="3"/>
      <c r="I267" s="2"/>
      <c r="J267" s="2"/>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ht="15" customHeight="1" x14ac:dyDescent="0.25">
      <c r="A268" s="3"/>
      <c r="B268" s="3"/>
      <c r="C268" s="3"/>
      <c r="D268" s="3"/>
      <c r="E268" s="3"/>
      <c r="F268" s="3"/>
      <c r="G268" s="3"/>
      <c r="H268" s="3"/>
      <c r="I268" s="2"/>
      <c r="J268" s="2"/>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ht="15" customHeight="1" x14ac:dyDescent="0.25">
      <c r="A269" s="3"/>
      <c r="B269" s="3"/>
      <c r="C269" s="3"/>
      <c r="D269" s="3"/>
      <c r="E269" s="3"/>
      <c r="F269" s="3"/>
      <c r="G269" s="3"/>
      <c r="H269" s="3"/>
      <c r="I269" s="2"/>
      <c r="J269" s="2"/>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ht="15" customHeight="1" x14ac:dyDescent="0.25">
      <c r="A270" s="3"/>
      <c r="B270" s="3"/>
      <c r="C270" s="3"/>
      <c r="D270" s="3"/>
      <c r="E270" s="3"/>
      <c r="F270" s="3"/>
      <c r="G270" s="3"/>
      <c r="H270" s="3"/>
      <c r="I270" s="2"/>
      <c r="J270" s="2"/>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ht="15" customHeight="1" x14ac:dyDescent="0.25">
      <c r="A271" s="3"/>
      <c r="B271" s="3"/>
      <c r="C271" s="3"/>
      <c r="D271" s="3"/>
      <c r="E271" s="3"/>
      <c r="F271" s="3"/>
      <c r="G271" s="3"/>
      <c r="H271" s="3"/>
      <c r="I271" s="2"/>
      <c r="J271" s="2"/>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ht="15" customHeight="1" x14ac:dyDescent="0.25">
      <c r="A272" s="3"/>
      <c r="B272" s="3"/>
      <c r="C272" s="3"/>
      <c r="D272" s="3"/>
      <c r="E272" s="3"/>
      <c r="F272" s="3"/>
      <c r="G272" s="3"/>
      <c r="H272" s="3"/>
      <c r="I272" s="2"/>
      <c r="J272" s="2"/>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ht="15" customHeight="1" x14ac:dyDescent="0.25">
      <c r="A273" s="3"/>
      <c r="B273" s="3"/>
      <c r="C273" s="3"/>
      <c r="D273" s="3"/>
      <c r="E273" s="3"/>
      <c r="F273" s="3"/>
      <c r="G273" s="3"/>
      <c r="H273" s="3"/>
      <c r="I273" s="2"/>
      <c r="J273" s="2"/>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ht="15" customHeight="1" x14ac:dyDescent="0.25">
      <c r="A274" s="3"/>
      <c r="B274" s="3"/>
      <c r="C274" s="3"/>
      <c r="D274" s="3"/>
      <c r="E274" s="3"/>
      <c r="F274" s="3"/>
      <c r="G274" s="3"/>
      <c r="H274" s="3"/>
      <c r="I274" s="2"/>
      <c r="J274" s="2"/>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ht="15" customHeight="1" x14ac:dyDescent="0.25">
      <c r="A275" s="3"/>
      <c r="B275" s="3"/>
      <c r="C275" s="3"/>
      <c r="D275" s="3"/>
      <c r="E275" s="3"/>
      <c r="F275" s="3"/>
      <c r="G275" s="3"/>
      <c r="H275" s="3"/>
      <c r="I275" s="2"/>
      <c r="J275" s="2"/>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ht="15" customHeight="1" x14ac:dyDescent="0.25">
      <c r="A276" s="3"/>
      <c r="B276" s="3"/>
      <c r="C276" s="3"/>
      <c r="D276" s="3"/>
      <c r="E276" s="3"/>
      <c r="F276" s="3"/>
      <c r="G276" s="3"/>
      <c r="H276" s="3"/>
      <c r="I276" s="2"/>
      <c r="J276" s="2"/>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ht="15" customHeight="1" x14ac:dyDescent="0.25">
      <c r="A277" s="3"/>
      <c r="B277" s="3"/>
      <c r="C277" s="3"/>
      <c r="D277" s="3"/>
      <c r="E277" s="3"/>
      <c r="F277" s="3"/>
      <c r="G277" s="3"/>
      <c r="H277" s="3"/>
      <c r="I277" s="2"/>
      <c r="J277" s="2"/>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ht="15" customHeight="1" x14ac:dyDescent="0.25">
      <c r="A278" s="3"/>
      <c r="B278" s="3"/>
      <c r="C278" s="3"/>
      <c r="D278" s="3"/>
      <c r="E278" s="3"/>
      <c r="F278" s="3"/>
      <c r="G278" s="3"/>
      <c r="H278" s="3"/>
      <c r="I278" s="2"/>
      <c r="J278" s="2"/>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ht="15" customHeight="1" x14ac:dyDescent="0.25">
      <c r="A279" s="3"/>
      <c r="B279" s="3"/>
      <c r="C279" s="3"/>
      <c r="D279" s="3"/>
      <c r="E279" s="3"/>
      <c r="F279" s="3"/>
      <c r="G279" s="3"/>
      <c r="H279" s="3"/>
      <c r="I279" s="2"/>
      <c r="J279" s="2"/>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ht="15" customHeight="1" x14ac:dyDescent="0.25">
      <c r="A280" s="3"/>
      <c r="B280" s="3"/>
      <c r="C280" s="3"/>
      <c r="D280" s="3"/>
      <c r="E280" s="3"/>
      <c r="F280" s="3"/>
      <c r="G280" s="3"/>
      <c r="H280" s="3"/>
      <c r="I280" s="2"/>
      <c r="J280" s="2"/>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ht="15" customHeight="1" x14ac:dyDescent="0.25">
      <c r="A281" s="3"/>
      <c r="B281" s="3"/>
      <c r="C281" s="3"/>
      <c r="D281" s="3"/>
      <c r="E281" s="3"/>
      <c r="F281" s="3"/>
      <c r="G281" s="3"/>
      <c r="H281" s="3"/>
      <c r="I281" s="2"/>
      <c r="J281" s="2"/>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ht="15" customHeight="1" x14ac:dyDescent="0.25">
      <c r="A282" s="3"/>
      <c r="B282" s="3"/>
      <c r="C282" s="3"/>
      <c r="D282" s="3"/>
      <c r="E282" s="3"/>
      <c r="F282" s="3"/>
      <c r="G282" s="3"/>
      <c r="H282" s="3"/>
      <c r="I282" s="2"/>
      <c r="J282" s="2"/>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ht="15" customHeight="1" x14ac:dyDescent="0.25">
      <c r="A283" s="3"/>
      <c r="B283" s="3"/>
      <c r="C283" s="3"/>
      <c r="D283" s="3"/>
      <c r="E283" s="3"/>
      <c r="F283" s="3"/>
      <c r="G283" s="3"/>
      <c r="H283" s="3"/>
      <c r="I283" s="2"/>
      <c r="J283" s="2"/>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ht="15" customHeight="1" x14ac:dyDescent="0.25">
      <c r="A284" s="3"/>
      <c r="B284" s="3"/>
      <c r="C284" s="3"/>
      <c r="D284" s="3"/>
      <c r="E284" s="3"/>
      <c r="F284" s="3"/>
      <c r="G284" s="3"/>
      <c r="H284" s="3"/>
      <c r="I284" s="2"/>
      <c r="J284" s="2"/>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ht="15" customHeight="1" x14ac:dyDescent="0.25">
      <c r="A285" s="3"/>
      <c r="B285" s="3"/>
      <c r="C285" s="3"/>
      <c r="D285" s="3"/>
      <c r="E285" s="3"/>
      <c r="F285" s="3"/>
      <c r="G285" s="3"/>
      <c r="H285" s="3"/>
      <c r="I285" s="2"/>
      <c r="J285" s="2"/>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ht="15" customHeight="1" x14ac:dyDescent="0.25">
      <c r="A286" s="3"/>
      <c r="B286" s="3"/>
      <c r="C286" s="3"/>
      <c r="D286" s="3"/>
      <c r="E286" s="3"/>
      <c r="F286" s="3"/>
      <c r="G286" s="3"/>
      <c r="H286" s="3"/>
      <c r="I286" s="2"/>
      <c r="J286" s="2"/>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ht="15" customHeight="1" x14ac:dyDescent="0.25">
      <c r="A287" s="3"/>
      <c r="B287" s="3"/>
      <c r="C287" s="3"/>
      <c r="D287" s="3"/>
      <c r="E287" s="3"/>
      <c r="F287" s="3"/>
      <c r="G287" s="3"/>
      <c r="H287" s="3"/>
      <c r="I287" s="2"/>
      <c r="J287" s="2"/>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ht="15" customHeight="1" x14ac:dyDescent="0.25">
      <c r="A288" s="3"/>
      <c r="B288" s="3"/>
      <c r="C288" s="3"/>
      <c r="D288" s="3"/>
      <c r="E288" s="3"/>
      <c r="F288" s="3"/>
      <c r="G288" s="3"/>
      <c r="H288" s="3"/>
      <c r="I288" s="2"/>
      <c r="J288" s="2"/>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ht="15" customHeight="1" x14ac:dyDescent="0.25">
      <c r="A289" s="3"/>
      <c r="B289" s="3"/>
      <c r="C289" s="3"/>
      <c r="D289" s="3"/>
      <c r="E289" s="3"/>
      <c r="F289" s="3"/>
      <c r="G289" s="3"/>
      <c r="H289" s="3"/>
      <c r="I289" s="2"/>
      <c r="J289" s="2"/>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ht="15" customHeight="1" x14ac:dyDescent="0.25">
      <c r="A290" s="3"/>
      <c r="B290" s="3"/>
      <c r="C290" s="3"/>
      <c r="D290" s="3"/>
      <c r="E290" s="3"/>
      <c r="F290" s="3"/>
      <c r="G290" s="3"/>
      <c r="H290" s="3"/>
      <c r="I290" s="2"/>
      <c r="J290" s="2"/>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ht="15" customHeight="1" x14ac:dyDescent="0.25">
      <c r="A291" s="3"/>
      <c r="B291" s="3"/>
      <c r="C291" s="3"/>
      <c r="D291" s="3"/>
      <c r="E291" s="3"/>
      <c r="F291" s="3"/>
      <c r="G291" s="3"/>
      <c r="H291" s="3"/>
      <c r="I291" s="2"/>
      <c r="J291" s="2"/>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ht="15" customHeight="1" x14ac:dyDescent="0.25">
      <c r="A292" s="3"/>
      <c r="B292" s="3"/>
      <c r="C292" s="3"/>
      <c r="D292" s="3"/>
      <c r="E292" s="3"/>
      <c r="F292" s="3"/>
      <c r="G292" s="3"/>
      <c r="H292" s="3"/>
      <c r="I292" s="2"/>
      <c r="J292" s="2"/>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ht="15" customHeight="1" x14ac:dyDescent="0.25">
      <c r="A293" s="3"/>
      <c r="B293" s="3"/>
      <c r="C293" s="3"/>
      <c r="D293" s="3"/>
      <c r="E293" s="3"/>
      <c r="F293" s="3"/>
      <c r="G293" s="3"/>
      <c r="H293" s="3"/>
      <c r="I293" s="2"/>
      <c r="J293" s="2"/>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ht="15" customHeight="1" x14ac:dyDescent="0.25">
      <c r="A294" s="3"/>
      <c r="B294" s="3"/>
      <c r="C294" s="3"/>
      <c r="D294" s="3"/>
      <c r="E294" s="3"/>
      <c r="F294" s="3"/>
      <c r="G294" s="3"/>
      <c r="H294" s="3"/>
      <c r="I294" s="2"/>
      <c r="J294" s="2"/>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ht="15" customHeight="1" x14ac:dyDescent="0.25">
      <c r="A295" s="3"/>
      <c r="B295" s="3"/>
      <c r="C295" s="3"/>
      <c r="D295" s="3"/>
      <c r="E295" s="3"/>
      <c r="F295" s="3"/>
      <c r="G295" s="3"/>
      <c r="H295" s="3"/>
      <c r="I295" s="2"/>
      <c r="J295" s="2"/>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ht="15" customHeight="1" x14ac:dyDescent="0.25">
      <c r="A296" s="3"/>
      <c r="B296" s="3"/>
      <c r="C296" s="3"/>
      <c r="D296" s="3"/>
      <c r="E296" s="3"/>
      <c r="F296" s="3"/>
      <c r="G296" s="3"/>
      <c r="H296" s="3"/>
      <c r="I296" s="2"/>
      <c r="J296" s="2"/>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ht="15" customHeight="1" x14ac:dyDescent="0.25">
      <c r="A297" s="3"/>
      <c r="B297" s="3"/>
      <c r="C297" s="3"/>
      <c r="D297" s="3"/>
      <c r="E297" s="3"/>
      <c r="F297" s="3"/>
      <c r="G297" s="3"/>
      <c r="H297" s="3"/>
      <c r="I297" s="2"/>
      <c r="J297" s="2"/>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ht="15" customHeight="1" x14ac:dyDescent="0.25">
      <c r="A298" s="3"/>
      <c r="B298" s="3"/>
      <c r="C298" s="3"/>
      <c r="D298" s="3"/>
      <c r="E298" s="3"/>
      <c r="F298" s="3"/>
      <c r="G298" s="3"/>
      <c r="H298" s="3"/>
      <c r="I298" s="2"/>
      <c r="J298" s="2"/>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ht="15" customHeight="1" x14ac:dyDescent="0.25">
      <c r="A299" s="3"/>
      <c r="B299" s="3"/>
      <c r="C299" s="3"/>
      <c r="D299" s="3"/>
      <c r="E299" s="3"/>
      <c r="F299" s="3"/>
      <c r="G299" s="3"/>
      <c r="H299" s="3"/>
      <c r="I299" s="2"/>
      <c r="J299" s="2"/>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ht="15" customHeight="1" x14ac:dyDescent="0.25">
      <c r="A300" s="3"/>
      <c r="B300" s="3"/>
      <c r="C300" s="3"/>
      <c r="D300" s="3"/>
      <c r="E300" s="3"/>
      <c r="F300" s="3"/>
      <c r="G300" s="3"/>
      <c r="H300" s="3"/>
      <c r="I300" s="2"/>
      <c r="J300" s="2"/>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ht="15" customHeight="1" x14ac:dyDescent="0.25">
      <c r="A301" s="3"/>
      <c r="B301" s="3"/>
      <c r="C301" s="3"/>
      <c r="D301" s="3"/>
      <c r="E301" s="3"/>
      <c r="F301" s="3"/>
      <c r="G301" s="3"/>
      <c r="H301" s="3"/>
      <c r="I301" s="2"/>
      <c r="J301" s="2"/>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ht="15" customHeight="1" x14ac:dyDescent="0.25">
      <c r="A302" s="3"/>
      <c r="B302" s="3"/>
      <c r="C302" s="3"/>
      <c r="D302" s="3"/>
      <c r="E302" s="3"/>
      <c r="F302" s="3"/>
      <c r="G302" s="3"/>
      <c r="H302" s="3"/>
      <c r="I302" s="2"/>
      <c r="J302" s="2"/>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ht="15" customHeight="1" x14ac:dyDescent="0.25">
      <c r="A303" s="3"/>
      <c r="B303" s="3"/>
      <c r="C303" s="3"/>
      <c r="D303" s="3"/>
      <c r="E303" s="3"/>
      <c r="F303" s="3"/>
      <c r="G303" s="3"/>
      <c r="H303" s="3"/>
      <c r="I303" s="2"/>
      <c r="J303" s="2"/>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ht="15" customHeight="1" x14ac:dyDescent="0.25">
      <c r="A304" s="3"/>
      <c r="B304" s="3"/>
      <c r="C304" s="3"/>
      <c r="D304" s="3"/>
      <c r="E304" s="3"/>
      <c r="F304" s="3"/>
      <c r="G304" s="3"/>
      <c r="H304" s="3"/>
      <c r="I304" s="2"/>
      <c r="J304" s="2"/>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ht="15" customHeight="1" x14ac:dyDescent="0.25">
      <c r="A305" s="3"/>
      <c r="B305" s="3"/>
      <c r="C305" s="3"/>
      <c r="D305" s="3"/>
      <c r="E305" s="3"/>
      <c r="F305" s="3"/>
      <c r="G305" s="3"/>
      <c r="H305" s="3"/>
      <c r="I305" s="2"/>
      <c r="J305" s="2"/>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ht="15" customHeight="1" x14ac:dyDescent="0.25">
      <c r="A306" s="3"/>
      <c r="B306" s="3"/>
      <c r="C306" s="3"/>
      <c r="D306" s="3"/>
      <c r="E306" s="3"/>
      <c r="F306" s="3"/>
      <c r="G306" s="3"/>
      <c r="H306" s="3"/>
      <c r="I306" s="2"/>
      <c r="J306" s="2"/>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ht="15" customHeight="1" x14ac:dyDescent="0.25">
      <c r="A307" s="3"/>
      <c r="B307" s="3"/>
      <c r="C307" s="3"/>
      <c r="D307" s="3"/>
      <c r="E307" s="3"/>
      <c r="F307" s="3"/>
      <c r="G307" s="3"/>
      <c r="H307" s="3"/>
      <c r="I307" s="2"/>
      <c r="J307" s="2"/>
      <c r="K307" s="3"/>
      <c r="L307" s="3"/>
      <c r="M307" s="3"/>
      <c r="N307" s="3"/>
      <c r="O307" s="3"/>
      <c r="P307" s="3"/>
      <c r="Q307" s="3"/>
      <c r="R307" s="3"/>
      <c r="S307" s="3"/>
      <c r="T307" s="3"/>
      <c r="U307" s="3"/>
      <c r="V307" s="3"/>
      <c r="W307" s="3"/>
      <c r="X307" s="3"/>
      <c r="Y307" s="3"/>
      <c r="Z307" s="3"/>
      <c r="AA307" s="3"/>
      <c r="AB307" s="3"/>
      <c r="AC307" s="3"/>
      <c r="AD307" s="3"/>
      <c r="AE307" s="3"/>
      <c r="AF307" s="3"/>
      <c r="AG307" s="3"/>
    </row>
    <row r="308" spans="1:33" ht="15" customHeight="1" x14ac:dyDescent="0.25">
      <c r="A308" s="3"/>
      <c r="B308" s="3"/>
      <c r="C308" s="3"/>
      <c r="D308" s="3"/>
      <c r="E308" s="3"/>
      <c r="F308" s="3"/>
      <c r="G308" s="3"/>
      <c r="H308" s="3"/>
      <c r="I308" s="2"/>
      <c r="J308" s="2"/>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ht="15" customHeight="1" x14ac:dyDescent="0.25">
      <c r="A309" s="3"/>
      <c r="B309" s="3"/>
      <c r="C309" s="3"/>
      <c r="D309" s="3"/>
      <c r="E309" s="3"/>
      <c r="F309" s="3"/>
      <c r="G309" s="3"/>
      <c r="H309" s="3"/>
      <c r="I309" s="2"/>
      <c r="J309" s="2"/>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ht="15" customHeight="1" x14ac:dyDescent="0.25">
      <c r="A310" s="3"/>
      <c r="B310" s="3"/>
      <c r="C310" s="3"/>
      <c r="D310" s="3"/>
      <c r="E310" s="3"/>
      <c r="F310" s="3"/>
      <c r="G310" s="3"/>
      <c r="H310" s="3"/>
      <c r="I310" s="2"/>
      <c r="J310" s="2"/>
      <c r="K310" s="3"/>
      <c r="L310" s="3"/>
      <c r="M310" s="3"/>
      <c r="N310" s="3"/>
      <c r="O310" s="3"/>
      <c r="P310" s="3"/>
      <c r="Q310" s="3"/>
      <c r="R310" s="3"/>
      <c r="S310" s="3"/>
      <c r="T310" s="3"/>
      <c r="U310" s="3"/>
      <c r="V310" s="3"/>
      <c r="W310" s="3"/>
      <c r="X310" s="3"/>
      <c r="Y310" s="3"/>
      <c r="Z310" s="3"/>
      <c r="AA310" s="3"/>
      <c r="AB310" s="3"/>
      <c r="AC310" s="3"/>
      <c r="AD310" s="3"/>
      <c r="AE310" s="3"/>
      <c r="AF310" s="3"/>
      <c r="AG310" s="3"/>
    </row>
    <row r="311" spans="1:33" ht="15" customHeight="1" x14ac:dyDescent="0.25">
      <c r="A311" s="3"/>
      <c r="B311" s="3"/>
      <c r="C311" s="3"/>
      <c r="D311" s="3"/>
      <c r="E311" s="3"/>
      <c r="F311" s="3"/>
      <c r="G311" s="3"/>
      <c r="H311" s="3"/>
      <c r="I311" s="2"/>
      <c r="J311" s="2"/>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ht="15" customHeight="1" x14ac:dyDescent="0.25">
      <c r="A312" s="3"/>
      <c r="B312" s="3"/>
      <c r="C312" s="3"/>
      <c r="D312" s="3"/>
      <c r="E312" s="3"/>
      <c r="F312" s="3"/>
      <c r="G312" s="3"/>
      <c r="H312" s="3"/>
      <c r="I312" s="2"/>
      <c r="J312" s="2"/>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ht="15" customHeight="1" x14ac:dyDescent="0.25">
      <c r="A313" s="3"/>
      <c r="B313" s="3"/>
      <c r="C313" s="3"/>
      <c r="D313" s="3"/>
      <c r="E313" s="3"/>
      <c r="F313" s="3"/>
      <c r="G313" s="3"/>
      <c r="H313" s="3"/>
      <c r="I313" s="2"/>
      <c r="J313" s="2"/>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ht="15" customHeight="1" x14ac:dyDescent="0.25">
      <c r="A314" s="3"/>
      <c r="B314" s="3"/>
      <c r="C314" s="3"/>
      <c r="D314" s="3"/>
      <c r="E314" s="3"/>
      <c r="F314" s="3"/>
      <c r="G314" s="3"/>
      <c r="H314" s="3"/>
      <c r="I314" s="2"/>
      <c r="J314" s="2"/>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ht="15" customHeight="1" x14ac:dyDescent="0.25">
      <c r="A315" s="3"/>
      <c r="B315" s="3"/>
      <c r="C315" s="3"/>
      <c r="D315" s="3"/>
      <c r="E315" s="3"/>
      <c r="F315" s="3"/>
      <c r="G315" s="3"/>
      <c r="H315" s="3"/>
      <c r="I315" s="2"/>
      <c r="J315" s="2"/>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ht="15" customHeight="1" x14ac:dyDescent="0.25">
      <c r="A316" s="3"/>
      <c r="B316" s="3"/>
      <c r="C316" s="3"/>
      <c r="D316" s="3"/>
      <c r="E316" s="3"/>
      <c r="F316" s="3"/>
      <c r="G316" s="3"/>
      <c r="H316" s="3"/>
      <c r="I316" s="2"/>
      <c r="J316" s="2"/>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ht="15" customHeight="1" x14ac:dyDescent="0.25">
      <c r="A317" s="3"/>
      <c r="B317" s="3"/>
      <c r="C317" s="3"/>
      <c r="D317" s="3"/>
      <c r="E317" s="3"/>
      <c r="F317" s="3"/>
      <c r="G317" s="3"/>
      <c r="H317" s="3"/>
      <c r="I317" s="2"/>
      <c r="J317" s="2"/>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ht="15" customHeight="1" x14ac:dyDescent="0.25">
      <c r="A318" s="3"/>
      <c r="B318" s="3"/>
      <c r="C318" s="3"/>
      <c r="D318" s="3"/>
      <c r="E318" s="3"/>
      <c r="F318" s="3"/>
      <c r="G318" s="3"/>
      <c r="H318" s="3"/>
      <c r="I318" s="2"/>
      <c r="J318" s="2"/>
      <c r="K318" s="3"/>
      <c r="L318" s="3"/>
      <c r="M318" s="3"/>
      <c r="N318" s="3"/>
      <c r="O318" s="3"/>
      <c r="P318" s="3"/>
      <c r="Q318" s="3"/>
      <c r="R318" s="3"/>
      <c r="S318" s="3"/>
      <c r="T318" s="3"/>
      <c r="U318" s="3"/>
      <c r="V318" s="3"/>
      <c r="W318" s="3"/>
      <c r="X318" s="3"/>
      <c r="Y318" s="3"/>
      <c r="Z318" s="3"/>
      <c r="AA318" s="3"/>
      <c r="AB318" s="3"/>
      <c r="AC318" s="3"/>
      <c r="AD318" s="3"/>
      <c r="AE318" s="3"/>
      <c r="AF318" s="3"/>
      <c r="AG318" s="3"/>
    </row>
    <row r="319" spans="1:33" ht="15" customHeight="1" x14ac:dyDescent="0.25">
      <c r="A319" s="3"/>
      <c r="B319" s="3"/>
      <c r="C319" s="3"/>
      <c r="D319" s="3"/>
      <c r="E319" s="3"/>
      <c r="F319" s="3"/>
      <c r="G319" s="3"/>
      <c r="H319" s="3"/>
      <c r="I319" s="2"/>
      <c r="J319" s="2"/>
      <c r="K319" s="3"/>
      <c r="L319" s="3"/>
      <c r="M319" s="3"/>
      <c r="N319" s="3"/>
      <c r="O319" s="3"/>
      <c r="P319" s="3"/>
      <c r="Q319" s="3"/>
      <c r="R319" s="3"/>
      <c r="S319" s="3"/>
      <c r="T319" s="3"/>
      <c r="U319" s="3"/>
      <c r="V319" s="3"/>
      <c r="W319" s="3"/>
      <c r="X319" s="3"/>
      <c r="Y319" s="3"/>
      <c r="Z319" s="3"/>
      <c r="AA319" s="3"/>
      <c r="AB319" s="3"/>
      <c r="AC319" s="3"/>
      <c r="AD319" s="3"/>
      <c r="AE319" s="3"/>
      <c r="AF319" s="3"/>
      <c r="AG319" s="3"/>
    </row>
    <row r="320" spans="1:33" ht="15" customHeight="1" x14ac:dyDescent="0.25">
      <c r="A320" s="3"/>
      <c r="B320" s="3"/>
      <c r="C320" s="3"/>
      <c r="D320" s="3"/>
      <c r="E320" s="3"/>
      <c r="F320" s="3"/>
      <c r="G320" s="3"/>
      <c r="H320" s="3"/>
      <c r="I320" s="2"/>
      <c r="J320" s="2"/>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ht="15" customHeight="1" x14ac:dyDescent="0.25">
      <c r="A321" s="3"/>
      <c r="B321" s="3"/>
      <c r="C321" s="3"/>
      <c r="D321" s="3"/>
      <c r="E321" s="3"/>
      <c r="F321" s="3"/>
      <c r="G321" s="3"/>
      <c r="H321" s="3"/>
      <c r="I321" s="2"/>
      <c r="J321" s="2"/>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ht="15" customHeight="1" x14ac:dyDescent="0.25">
      <c r="A322" s="3"/>
      <c r="B322" s="3"/>
      <c r="C322" s="3"/>
      <c r="D322" s="3"/>
      <c r="E322" s="3"/>
      <c r="F322" s="3"/>
      <c r="G322" s="3"/>
      <c r="H322" s="3"/>
      <c r="I322" s="2"/>
      <c r="J322" s="2"/>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ht="15" customHeight="1" x14ac:dyDescent="0.25">
      <c r="A323" s="3"/>
      <c r="B323" s="3"/>
      <c r="C323" s="3"/>
      <c r="D323" s="3"/>
      <c r="E323" s="3"/>
      <c r="F323" s="3"/>
      <c r="G323" s="3"/>
      <c r="H323" s="3"/>
      <c r="I323" s="2"/>
      <c r="J323" s="2"/>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ht="15" customHeight="1" x14ac:dyDescent="0.25">
      <c r="A324" s="3"/>
      <c r="B324" s="3"/>
      <c r="C324" s="3"/>
      <c r="D324" s="3"/>
      <c r="E324" s="3"/>
      <c r="F324" s="3"/>
      <c r="G324" s="3"/>
      <c r="H324" s="3"/>
      <c r="I324" s="2"/>
      <c r="J324" s="2"/>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ht="15" customHeight="1" x14ac:dyDescent="0.25">
      <c r="A325" s="3"/>
      <c r="B325" s="3"/>
      <c r="C325" s="3"/>
      <c r="D325" s="3"/>
      <c r="E325" s="3"/>
      <c r="F325" s="3"/>
      <c r="G325" s="3"/>
      <c r="H325" s="3"/>
      <c r="I325" s="2"/>
      <c r="J325" s="2"/>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ht="15" customHeight="1" x14ac:dyDescent="0.25">
      <c r="A326" s="3"/>
      <c r="B326" s="3"/>
      <c r="C326" s="3"/>
      <c r="D326" s="3"/>
      <c r="E326" s="3"/>
      <c r="F326" s="3"/>
      <c r="G326" s="3"/>
      <c r="H326" s="3"/>
      <c r="I326" s="2"/>
      <c r="J326" s="2"/>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ht="15" customHeight="1" x14ac:dyDescent="0.25">
      <c r="A327" s="3"/>
      <c r="B327" s="3"/>
      <c r="C327" s="3"/>
      <c r="D327" s="3"/>
      <c r="E327" s="3"/>
      <c r="F327" s="3"/>
      <c r="G327" s="3"/>
      <c r="H327" s="3"/>
      <c r="I327" s="2"/>
      <c r="J327" s="2"/>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ht="15" customHeight="1" x14ac:dyDescent="0.25">
      <c r="A328" s="3"/>
      <c r="B328" s="3"/>
      <c r="C328" s="3"/>
      <c r="D328" s="3"/>
      <c r="E328" s="3"/>
      <c r="F328" s="3"/>
      <c r="G328" s="3"/>
      <c r="H328" s="3"/>
      <c r="I328" s="2"/>
      <c r="J328" s="2"/>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ht="15" customHeight="1" x14ac:dyDescent="0.25">
      <c r="A329" s="3"/>
      <c r="B329" s="3"/>
      <c r="C329" s="3"/>
      <c r="D329" s="3"/>
      <c r="E329" s="3"/>
      <c r="F329" s="3"/>
      <c r="G329" s="3"/>
      <c r="H329" s="3"/>
      <c r="I329" s="2"/>
      <c r="J329" s="2"/>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ht="15" customHeight="1" x14ac:dyDescent="0.25">
      <c r="A330" s="3"/>
      <c r="B330" s="3"/>
      <c r="C330" s="3"/>
      <c r="D330" s="3"/>
      <c r="E330" s="3"/>
      <c r="F330" s="3"/>
      <c r="G330" s="3"/>
      <c r="H330" s="3"/>
      <c r="I330" s="2"/>
      <c r="J330" s="2"/>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ht="15" customHeight="1" x14ac:dyDescent="0.25">
      <c r="A331" s="3"/>
      <c r="B331" s="3"/>
      <c r="C331" s="3"/>
      <c r="D331" s="3"/>
      <c r="E331" s="3"/>
      <c r="F331" s="3"/>
      <c r="G331" s="3"/>
      <c r="H331" s="3"/>
      <c r="I331" s="2"/>
      <c r="J331" s="2"/>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ht="15" customHeight="1" x14ac:dyDescent="0.25">
      <c r="A332" s="3"/>
      <c r="B332" s="3"/>
      <c r="C332" s="3"/>
      <c r="D332" s="3"/>
      <c r="E332" s="3"/>
      <c r="F332" s="3"/>
      <c r="G332" s="3"/>
      <c r="H332" s="3"/>
      <c r="I332" s="2"/>
      <c r="J332" s="2"/>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ht="15" customHeight="1" x14ac:dyDescent="0.25">
      <c r="A333" s="3"/>
      <c r="B333" s="3"/>
      <c r="C333" s="3"/>
      <c r="D333" s="3"/>
      <c r="E333" s="3"/>
      <c r="F333" s="3"/>
      <c r="G333" s="3"/>
      <c r="H333" s="3"/>
      <c r="I333" s="2"/>
      <c r="J333" s="2"/>
      <c r="K333" s="3"/>
      <c r="L333" s="3"/>
      <c r="M333" s="3"/>
      <c r="N333" s="3"/>
      <c r="O333" s="3"/>
      <c r="P333" s="3"/>
      <c r="Q333" s="3"/>
      <c r="R333" s="3"/>
      <c r="S333" s="3"/>
      <c r="T333" s="3"/>
      <c r="U333" s="3"/>
      <c r="V333" s="3"/>
      <c r="W333" s="3"/>
      <c r="X333" s="3"/>
      <c r="Y333" s="3"/>
      <c r="Z333" s="3"/>
      <c r="AA333" s="3"/>
      <c r="AB333" s="3"/>
      <c r="AC333" s="3"/>
      <c r="AD333" s="3"/>
      <c r="AE333" s="3"/>
      <c r="AF333" s="3"/>
      <c r="AG333" s="3"/>
    </row>
    <row r="334" spans="1:33" ht="15" customHeight="1" x14ac:dyDescent="0.25">
      <c r="A334" s="3"/>
      <c r="B334" s="3"/>
      <c r="C334" s="3"/>
      <c r="D334" s="3"/>
      <c r="E334" s="3"/>
      <c r="F334" s="3"/>
      <c r="G334" s="3"/>
      <c r="H334" s="3"/>
      <c r="I334" s="2"/>
      <c r="J334" s="2"/>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ht="15" customHeight="1" x14ac:dyDescent="0.25">
      <c r="A335" s="3"/>
      <c r="B335" s="3"/>
      <c r="C335" s="3"/>
      <c r="D335" s="3"/>
      <c r="E335" s="3"/>
      <c r="F335" s="3"/>
      <c r="G335" s="3"/>
      <c r="H335" s="3"/>
      <c r="I335" s="2"/>
      <c r="J335" s="2"/>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ht="15" customHeight="1" x14ac:dyDescent="0.25">
      <c r="A336" s="3"/>
      <c r="B336" s="3"/>
      <c r="C336" s="3"/>
      <c r="D336" s="3"/>
      <c r="E336" s="3"/>
      <c r="F336" s="3"/>
      <c r="G336" s="3"/>
      <c r="H336" s="3"/>
      <c r="I336" s="2"/>
      <c r="J336" s="2"/>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ht="15" customHeight="1" x14ac:dyDescent="0.25">
      <c r="A337" s="3"/>
      <c r="B337" s="3"/>
      <c r="C337" s="3"/>
      <c r="D337" s="3"/>
      <c r="E337" s="3"/>
      <c r="F337" s="3"/>
      <c r="G337" s="3"/>
      <c r="H337" s="3"/>
      <c r="I337" s="2"/>
      <c r="J337" s="2"/>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ht="15" customHeight="1" x14ac:dyDescent="0.25">
      <c r="A338" s="3"/>
      <c r="B338" s="3"/>
      <c r="C338" s="3"/>
      <c r="D338" s="3"/>
      <c r="E338" s="3"/>
      <c r="F338" s="3"/>
      <c r="G338" s="3"/>
      <c r="H338" s="3"/>
      <c r="I338" s="2"/>
      <c r="J338" s="2"/>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ht="15" customHeight="1" x14ac:dyDescent="0.25">
      <c r="A339" s="3"/>
      <c r="B339" s="3"/>
      <c r="C339" s="3"/>
      <c r="D339" s="3"/>
      <c r="E339" s="3"/>
      <c r="F339" s="3"/>
      <c r="G339" s="3"/>
      <c r="H339" s="3"/>
      <c r="I339" s="2"/>
      <c r="J339" s="2"/>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ht="15" customHeight="1" x14ac:dyDescent="0.25">
      <c r="A340" s="3"/>
      <c r="B340" s="3"/>
      <c r="C340" s="3"/>
      <c r="D340" s="3"/>
      <c r="E340" s="3"/>
      <c r="F340" s="3"/>
      <c r="G340" s="3"/>
      <c r="H340" s="3"/>
      <c r="I340" s="2"/>
      <c r="J340" s="2"/>
      <c r="K340" s="3"/>
      <c r="L340" s="3"/>
      <c r="M340" s="3"/>
      <c r="N340" s="3"/>
      <c r="O340" s="3"/>
      <c r="P340" s="3"/>
      <c r="Q340" s="3"/>
      <c r="R340" s="3"/>
      <c r="S340" s="3"/>
      <c r="T340" s="3"/>
      <c r="U340" s="3"/>
      <c r="V340" s="3"/>
      <c r="W340" s="3"/>
      <c r="X340" s="3"/>
      <c r="Y340" s="3"/>
      <c r="Z340" s="3"/>
      <c r="AA340" s="3"/>
      <c r="AB340" s="3"/>
      <c r="AC340" s="3"/>
      <c r="AD340" s="3"/>
      <c r="AE340" s="3"/>
      <c r="AF340" s="3"/>
      <c r="AG340" s="3"/>
    </row>
    <row r="341" spans="1:33" ht="15" customHeight="1" x14ac:dyDescent="0.25">
      <c r="A341" s="3"/>
      <c r="B341" s="3"/>
      <c r="C341" s="3"/>
      <c r="D341" s="3"/>
      <c r="E341" s="3"/>
      <c r="F341" s="3"/>
      <c r="G341" s="3"/>
      <c r="H341" s="3"/>
      <c r="I341" s="2"/>
      <c r="J341" s="2"/>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ht="15" customHeight="1" x14ac:dyDescent="0.25">
      <c r="A342" s="3"/>
      <c r="B342" s="3"/>
      <c r="C342" s="3"/>
      <c r="D342" s="3"/>
      <c r="E342" s="3"/>
      <c r="F342" s="3"/>
      <c r="G342" s="3"/>
      <c r="H342" s="3"/>
      <c r="I342" s="2"/>
      <c r="J342" s="2"/>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ht="15" customHeight="1" x14ac:dyDescent="0.25">
      <c r="A343" s="3"/>
      <c r="B343" s="3"/>
      <c r="C343" s="3"/>
      <c r="D343" s="3"/>
      <c r="E343" s="3"/>
      <c r="F343" s="3"/>
      <c r="G343" s="3"/>
      <c r="H343" s="3"/>
      <c r="I343" s="2"/>
      <c r="J343" s="2"/>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ht="15" customHeight="1" x14ac:dyDescent="0.25">
      <c r="A344" s="3"/>
      <c r="B344" s="3"/>
      <c r="C344" s="3"/>
      <c r="D344" s="3"/>
      <c r="E344" s="3"/>
      <c r="F344" s="3"/>
      <c r="G344" s="3"/>
      <c r="H344" s="3"/>
      <c r="I344" s="2"/>
      <c r="J344" s="2"/>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ht="15" customHeight="1" x14ac:dyDescent="0.25">
      <c r="A345" s="3"/>
      <c r="B345" s="3"/>
      <c r="C345" s="3"/>
      <c r="D345" s="3"/>
      <c r="E345" s="3"/>
      <c r="F345" s="3"/>
      <c r="G345" s="3"/>
      <c r="H345" s="3"/>
      <c r="I345" s="2"/>
      <c r="J345" s="2"/>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ht="15" customHeight="1" x14ac:dyDescent="0.25">
      <c r="A346" s="3"/>
      <c r="B346" s="3"/>
      <c r="C346" s="3"/>
      <c r="D346" s="3"/>
      <c r="E346" s="3"/>
      <c r="F346" s="3"/>
      <c r="G346" s="3"/>
      <c r="H346" s="3"/>
      <c r="I346" s="2"/>
      <c r="J346" s="2"/>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ht="15" customHeight="1" x14ac:dyDescent="0.25">
      <c r="A347" s="3"/>
      <c r="B347" s="3"/>
      <c r="C347" s="3"/>
      <c r="D347" s="3"/>
      <c r="E347" s="3"/>
      <c r="F347" s="3"/>
      <c r="G347" s="3"/>
      <c r="H347" s="3"/>
      <c r="I347" s="2"/>
      <c r="J347" s="2"/>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ht="15" customHeight="1" x14ac:dyDescent="0.25">
      <c r="A348" s="3"/>
      <c r="B348" s="3"/>
      <c r="C348" s="3"/>
      <c r="D348" s="3"/>
      <c r="E348" s="3"/>
      <c r="F348" s="3"/>
      <c r="G348" s="3"/>
      <c r="H348" s="3"/>
      <c r="I348" s="2"/>
      <c r="J348" s="2"/>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ht="15" customHeight="1" x14ac:dyDescent="0.25">
      <c r="A349" s="3"/>
      <c r="B349" s="3"/>
      <c r="C349" s="3"/>
      <c r="D349" s="3"/>
      <c r="E349" s="3"/>
      <c r="F349" s="3"/>
      <c r="G349" s="3"/>
      <c r="H349" s="3"/>
      <c r="I349" s="2"/>
      <c r="J349" s="2"/>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ht="15" customHeight="1" x14ac:dyDescent="0.25">
      <c r="A350" s="3"/>
      <c r="B350" s="3"/>
      <c r="C350" s="3"/>
      <c r="D350" s="3"/>
      <c r="E350" s="3"/>
      <c r="F350" s="3"/>
      <c r="G350" s="3"/>
      <c r="H350" s="3"/>
      <c r="I350" s="2"/>
      <c r="J350" s="2"/>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ht="15" customHeight="1" x14ac:dyDescent="0.25">
      <c r="A351" s="3"/>
      <c r="B351" s="3"/>
      <c r="C351" s="3"/>
      <c r="D351" s="3"/>
      <c r="E351" s="3"/>
      <c r="F351" s="3"/>
      <c r="G351" s="3"/>
      <c r="H351" s="3"/>
      <c r="I351" s="2"/>
      <c r="J351" s="2"/>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ht="15" customHeight="1" x14ac:dyDescent="0.25">
      <c r="A352" s="3"/>
      <c r="B352" s="3"/>
      <c r="C352" s="3"/>
      <c r="D352" s="3"/>
      <c r="E352" s="3"/>
      <c r="F352" s="3"/>
      <c r="G352" s="3"/>
      <c r="H352" s="3"/>
      <c r="I352" s="2"/>
      <c r="J352" s="2"/>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ht="15" customHeight="1" x14ac:dyDescent="0.25">
      <c r="A353" s="3"/>
      <c r="B353" s="3"/>
      <c r="C353" s="3"/>
      <c r="D353" s="3"/>
      <c r="E353" s="3"/>
      <c r="F353" s="3"/>
      <c r="G353" s="3"/>
      <c r="H353" s="3"/>
      <c r="I353" s="2"/>
      <c r="J353" s="2"/>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ht="15" customHeight="1" x14ac:dyDescent="0.25">
      <c r="A354" s="3"/>
      <c r="B354" s="3"/>
      <c r="C354" s="3"/>
      <c r="D354" s="3"/>
      <c r="E354" s="3"/>
      <c r="F354" s="3"/>
      <c r="G354" s="3"/>
      <c r="H354" s="3"/>
      <c r="I354" s="2"/>
      <c r="J354" s="2"/>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ht="15" customHeight="1" x14ac:dyDescent="0.25">
      <c r="A355" s="3"/>
      <c r="B355" s="3"/>
      <c r="C355" s="3"/>
      <c r="D355" s="3"/>
      <c r="E355" s="3"/>
      <c r="F355" s="3"/>
      <c r="G355" s="3"/>
      <c r="H355" s="3"/>
      <c r="I355" s="2"/>
      <c r="J355" s="2"/>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ht="15" customHeight="1" x14ac:dyDescent="0.25">
      <c r="A356" s="3"/>
      <c r="B356" s="3"/>
      <c r="C356" s="3"/>
      <c r="D356" s="3"/>
      <c r="E356" s="3"/>
      <c r="F356" s="3"/>
      <c r="G356" s="3"/>
      <c r="H356" s="3"/>
      <c r="I356" s="2"/>
      <c r="J356" s="2"/>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ht="15" customHeight="1" x14ac:dyDescent="0.25">
      <c r="A357" s="3"/>
      <c r="B357" s="3"/>
      <c r="C357" s="3"/>
      <c r="D357" s="3"/>
      <c r="E357" s="3"/>
      <c r="F357" s="3"/>
      <c r="G357" s="3"/>
      <c r="H357" s="3"/>
      <c r="I357" s="2"/>
      <c r="J357" s="2"/>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ht="15" customHeight="1" x14ac:dyDescent="0.25">
      <c r="A358" s="3"/>
      <c r="B358" s="3"/>
      <c r="C358" s="3"/>
      <c r="D358" s="3"/>
      <c r="E358" s="3"/>
      <c r="F358" s="3"/>
      <c r="G358" s="3"/>
      <c r="H358" s="3"/>
      <c r="I358" s="2"/>
      <c r="J358" s="2"/>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ht="15" customHeight="1" x14ac:dyDescent="0.25">
      <c r="A359" s="3"/>
      <c r="B359" s="3"/>
      <c r="C359" s="3"/>
      <c r="D359" s="3"/>
      <c r="E359" s="3"/>
      <c r="F359" s="3"/>
      <c r="G359" s="3"/>
      <c r="H359" s="3"/>
      <c r="I359" s="2"/>
      <c r="J359" s="2"/>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ht="15" customHeight="1" x14ac:dyDescent="0.25">
      <c r="A360" s="3"/>
      <c r="B360" s="3"/>
      <c r="C360" s="3"/>
      <c r="D360" s="3"/>
      <c r="E360" s="3"/>
      <c r="F360" s="3"/>
      <c r="G360" s="3"/>
      <c r="H360" s="3"/>
      <c r="I360" s="2"/>
      <c r="J360" s="2"/>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ht="15" customHeight="1" x14ac:dyDescent="0.25">
      <c r="A361" s="3"/>
      <c r="B361" s="3"/>
      <c r="C361" s="3"/>
      <c r="D361" s="3"/>
      <c r="E361" s="3"/>
      <c r="F361" s="3"/>
      <c r="G361" s="3"/>
      <c r="H361" s="3"/>
      <c r="I361" s="2"/>
      <c r="J361" s="2"/>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ht="15" customHeight="1" x14ac:dyDescent="0.25">
      <c r="A362" s="3"/>
      <c r="B362" s="3"/>
      <c r="C362" s="3"/>
      <c r="D362" s="3"/>
      <c r="E362" s="3"/>
      <c r="F362" s="3"/>
      <c r="G362" s="3"/>
      <c r="H362" s="3"/>
      <c r="I362" s="2"/>
      <c r="J362" s="2"/>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ht="15" customHeight="1" x14ac:dyDescent="0.25">
      <c r="A363" s="3"/>
      <c r="B363" s="3"/>
      <c r="C363" s="3"/>
      <c r="D363" s="3"/>
      <c r="E363" s="3"/>
      <c r="F363" s="3"/>
      <c r="G363" s="3"/>
      <c r="H363" s="3"/>
      <c r="I363" s="2"/>
      <c r="J363" s="2"/>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ht="15" customHeight="1" x14ac:dyDescent="0.25">
      <c r="A364" s="3"/>
      <c r="B364" s="3"/>
      <c r="C364" s="3"/>
      <c r="D364" s="3"/>
      <c r="E364" s="3"/>
      <c r="F364" s="3"/>
      <c r="G364" s="3"/>
      <c r="H364" s="3"/>
      <c r="I364" s="2"/>
      <c r="J364" s="2"/>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ht="15" customHeight="1" x14ac:dyDescent="0.25">
      <c r="A365" s="3"/>
      <c r="B365" s="3"/>
      <c r="C365" s="3"/>
      <c r="D365" s="3"/>
      <c r="E365" s="3"/>
      <c r="F365" s="3"/>
      <c r="G365" s="3"/>
      <c r="H365" s="3"/>
      <c r="I365" s="2"/>
      <c r="J365" s="2"/>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ht="15" customHeight="1" x14ac:dyDescent="0.25">
      <c r="A366" s="3"/>
      <c r="B366" s="3"/>
      <c r="C366" s="3"/>
      <c r="D366" s="3"/>
      <c r="E366" s="3"/>
      <c r="F366" s="3"/>
      <c r="G366" s="3"/>
      <c r="H366" s="3"/>
      <c r="I366" s="2"/>
      <c r="J366" s="2"/>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ht="15" customHeight="1" x14ac:dyDescent="0.25">
      <c r="A367" s="3"/>
      <c r="B367" s="3"/>
      <c r="C367" s="3"/>
      <c r="D367" s="3"/>
      <c r="E367" s="3"/>
      <c r="F367" s="3"/>
      <c r="G367" s="3"/>
      <c r="H367" s="3"/>
      <c r="I367" s="2"/>
      <c r="J367" s="2"/>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ht="15" customHeight="1" x14ac:dyDescent="0.25">
      <c r="A368" s="3"/>
      <c r="B368" s="3"/>
      <c r="C368" s="3"/>
      <c r="D368" s="3"/>
      <c r="E368" s="3"/>
      <c r="F368" s="3"/>
      <c r="G368" s="3"/>
      <c r="H368" s="3"/>
      <c r="I368" s="2"/>
      <c r="J368" s="2"/>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ht="15" customHeight="1" x14ac:dyDescent="0.25">
      <c r="A369" s="3"/>
      <c r="B369" s="3"/>
      <c r="C369" s="3"/>
      <c r="D369" s="3"/>
      <c r="E369" s="3"/>
      <c r="F369" s="3"/>
      <c r="G369" s="3"/>
      <c r="H369" s="3"/>
      <c r="I369" s="2"/>
      <c r="J369" s="2"/>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ht="15" customHeight="1" x14ac:dyDescent="0.25">
      <c r="A370" s="3"/>
      <c r="B370" s="3"/>
      <c r="C370" s="3"/>
      <c r="D370" s="3"/>
      <c r="E370" s="3"/>
      <c r="F370" s="3"/>
      <c r="G370" s="3"/>
      <c r="H370" s="3"/>
      <c r="I370" s="2"/>
      <c r="J370" s="2"/>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ht="15" customHeight="1" x14ac:dyDescent="0.25">
      <c r="A371" s="3"/>
      <c r="B371" s="3"/>
      <c r="C371" s="3"/>
      <c r="D371" s="3"/>
      <c r="E371" s="3"/>
      <c r="F371" s="3"/>
      <c r="G371" s="3"/>
      <c r="H371" s="3"/>
      <c r="I371" s="2"/>
      <c r="J371" s="2"/>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ht="15" customHeight="1" x14ac:dyDescent="0.25">
      <c r="A372" s="3"/>
      <c r="B372" s="3"/>
      <c r="C372" s="3"/>
      <c r="D372" s="3"/>
      <c r="E372" s="3"/>
      <c r="F372" s="3"/>
      <c r="G372" s="3"/>
      <c r="H372" s="3"/>
      <c r="I372" s="2"/>
      <c r="J372" s="2"/>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ht="15" customHeight="1" x14ac:dyDescent="0.25">
      <c r="A373" s="3"/>
      <c r="B373" s="3"/>
      <c r="C373" s="3"/>
      <c r="D373" s="3"/>
      <c r="E373" s="3"/>
      <c r="F373" s="3"/>
      <c r="G373" s="3"/>
      <c r="H373" s="3"/>
      <c r="I373" s="2"/>
      <c r="J373" s="2"/>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ht="15" customHeight="1" x14ac:dyDescent="0.25">
      <c r="A374" s="3"/>
      <c r="B374" s="3"/>
      <c r="C374" s="3"/>
      <c r="D374" s="3"/>
      <c r="E374" s="3"/>
      <c r="F374" s="3"/>
      <c r="G374" s="3"/>
      <c r="H374" s="3"/>
      <c r="I374" s="2"/>
      <c r="J374" s="2"/>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ht="15" customHeight="1" x14ac:dyDescent="0.25">
      <c r="A375" s="3"/>
      <c r="B375" s="3"/>
      <c r="C375" s="3"/>
      <c r="D375" s="3"/>
      <c r="E375" s="3"/>
      <c r="F375" s="3"/>
      <c r="G375" s="3"/>
      <c r="H375" s="3"/>
      <c r="I375" s="2"/>
      <c r="J375" s="2"/>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ht="15" customHeight="1" x14ac:dyDescent="0.25">
      <c r="A376" s="3"/>
      <c r="B376" s="3"/>
      <c r="C376" s="3"/>
      <c r="D376" s="3"/>
      <c r="E376" s="3"/>
      <c r="F376" s="3"/>
      <c r="G376" s="3"/>
      <c r="H376" s="3"/>
      <c r="I376" s="2"/>
      <c r="J376" s="2"/>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ht="15" customHeight="1" x14ac:dyDescent="0.25">
      <c r="A377" s="3"/>
      <c r="B377" s="3"/>
      <c r="C377" s="3"/>
      <c r="D377" s="3"/>
      <c r="E377" s="3"/>
      <c r="F377" s="3"/>
      <c r="G377" s="3"/>
      <c r="H377" s="3"/>
      <c r="I377" s="2"/>
      <c r="J377" s="2"/>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ht="15" customHeight="1" x14ac:dyDescent="0.25">
      <c r="A378" s="3"/>
      <c r="B378" s="3"/>
      <c r="C378" s="3"/>
      <c r="D378" s="3"/>
      <c r="E378" s="3"/>
      <c r="F378" s="3"/>
      <c r="G378" s="3"/>
      <c r="H378" s="3"/>
      <c r="I378" s="2"/>
      <c r="J378" s="2"/>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ht="15" customHeight="1" x14ac:dyDescent="0.25">
      <c r="A379" s="3"/>
      <c r="B379" s="3"/>
      <c r="C379" s="3"/>
      <c r="D379" s="3"/>
      <c r="E379" s="3"/>
      <c r="F379" s="3"/>
      <c r="G379" s="3"/>
      <c r="H379" s="3"/>
      <c r="I379" s="2"/>
      <c r="J379" s="2"/>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ht="15" customHeight="1" x14ac:dyDescent="0.25">
      <c r="A380" s="3"/>
      <c r="B380" s="3"/>
      <c r="C380" s="3"/>
      <c r="D380" s="3"/>
      <c r="E380" s="3"/>
      <c r="F380" s="3"/>
      <c r="G380" s="3"/>
      <c r="H380" s="3"/>
      <c r="I380" s="2"/>
      <c r="J380" s="2"/>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ht="15" customHeight="1" x14ac:dyDescent="0.25">
      <c r="A381" s="3"/>
      <c r="B381" s="3"/>
      <c r="C381" s="3"/>
      <c r="D381" s="3"/>
      <c r="E381" s="3"/>
      <c r="F381" s="3"/>
      <c r="G381" s="3"/>
      <c r="H381" s="3"/>
      <c r="I381" s="2"/>
      <c r="J381" s="2"/>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ht="15" customHeight="1" x14ac:dyDescent="0.25">
      <c r="A382" s="3"/>
      <c r="B382" s="3"/>
      <c r="C382" s="3"/>
      <c r="D382" s="3"/>
      <c r="E382" s="3"/>
      <c r="F382" s="3"/>
      <c r="G382" s="3"/>
      <c r="H382" s="3"/>
      <c r="I382" s="2"/>
      <c r="J382" s="2"/>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ht="15" customHeight="1" x14ac:dyDescent="0.25">
      <c r="A383" s="3"/>
      <c r="B383" s="3"/>
      <c r="C383" s="3"/>
      <c r="D383" s="3"/>
      <c r="E383" s="3"/>
      <c r="F383" s="3"/>
      <c r="G383" s="3"/>
      <c r="H383" s="3"/>
      <c r="I383" s="2"/>
      <c r="J383" s="2"/>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ht="15" customHeight="1" x14ac:dyDescent="0.25">
      <c r="A384" s="3"/>
      <c r="B384" s="3"/>
      <c r="C384" s="3"/>
      <c r="D384" s="3"/>
      <c r="E384" s="3"/>
      <c r="F384" s="3"/>
      <c r="G384" s="3"/>
      <c r="H384" s="3"/>
      <c r="I384" s="2"/>
      <c r="J384" s="2"/>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ht="15" customHeight="1" x14ac:dyDescent="0.25">
      <c r="A385" s="3"/>
      <c r="B385" s="3"/>
      <c r="C385" s="3"/>
      <c r="D385" s="3"/>
      <c r="E385" s="3"/>
      <c r="F385" s="3"/>
      <c r="G385" s="3"/>
      <c r="H385" s="3"/>
      <c r="I385" s="2"/>
      <c r="J385" s="2"/>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ht="15" customHeight="1" x14ac:dyDescent="0.25">
      <c r="A386" s="3"/>
      <c r="B386" s="3"/>
      <c r="C386" s="3"/>
      <c r="D386" s="3"/>
      <c r="E386" s="3"/>
      <c r="F386" s="3"/>
      <c r="G386" s="3"/>
      <c r="H386" s="3"/>
      <c r="I386" s="2"/>
      <c r="J386" s="2"/>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ht="15" customHeight="1" x14ac:dyDescent="0.25">
      <c r="A387" s="3"/>
      <c r="B387" s="3"/>
      <c r="C387" s="3"/>
      <c r="D387" s="3"/>
      <c r="E387" s="3"/>
      <c r="F387" s="3"/>
      <c r="G387" s="3"/>
      <c r="H387" s="3"/>
      <c r="I387" s="2"/>
      <c r="J387" s="2"/>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ht="15" customHeight="1" x14ac:dyDescent="0.25">
      <c r="A388" s="3"/>
      <c r="B388" s="3"/>
      <c r="C388" s="3"/>
      <c r="D388" s="3"/>
      <c r="E388" s="3"/>
      <c r="F388" s="3"/>
      <c r="G388" s="3"/>
      <c r="H388" s="3"/>
      <c r="I388" s="2"/>
      <c r="J388" s="2"/>
      <c r="K388" s="3"/>
      <c r="L388" s="3"/>
      <c r="M388" s="3"/>
      <c r="N388" s="3"/>
      <c r="O388" s="3"/>
      <c r="P388" s="3"/>
      <c r="Q388" s="3"/>
      <c r="R388" s="3"/>
      <c r="S388" s="3"/>
      <c r="T388" s="3"/>
      <c r="U388" s="3"/>
      <c r="V388" s="3"/>
      <c r="W388" s="3"/>
      <c r="X388" s="3"/>
      <c r="Y388" s="3"/>
      <c r="Z388" s="3"/>
      <c r="AA388" s="3"/>
      <c r="AB388" s="3"/>
      <c r="AC388" s="3"/>
      <c r="AD388" s="3"/>
      <c r="AE388" s="3"/>
      <c r="AF388" s="3"/>
      <c r="AG388" s="3"/>
    </row>
  </sheetData>
  <sortState xmlns:xlrd2="http://schemas.microsoft.com/office/spreadsheetml/2017/richdata2" ref="A3:AH25">
    <sortCondition ref="C3:C25"/>
    <sortCondition ref="D3:D25"/>
  </sortState>
  <phoneticPr fontId="4" type="noConversion"/>
  <pageMargins left="0.75" right="0.75" top="1" bottom="1" header="0.5" footer="0.5"/>
  <pageSetup orientation="portrait" r:id="rId1"/>
  <headerFooter alignWithMargins="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59999389629810485"/>
  </sheetPr>
  <dimension ref="A1:AG139"/>
  <sheetViews>
    <sheetView zoomScaleNormal="100" workbookViewId="0">
      <pane ySplit="2" topLeftCell="A3" activePane="bottomLeft" state="frozen"/>
      <selection pane="bottomLeft"/>
    </sheetView>
  </sheetViews>
  <sheetFormatPr defaultRowHeight="15" customHeight="1" x14ac:dyDescent="0.25"/>
  <cols>
    <col min="1" max="1" width="28" customWidth="1"/>
    <col min="2" max="2" width="12.81640625" customWidth="1"/>
    <col min="3" max="3" width="30.1796875" customWidth="1"/>
    <col min="4" max="4" width="19.81640625" customWidth="1"/>
    <col min="5" max="5" width="22.1796875" customWidth="1"/>
    <col min="6" max="6" width="24" customWidth="1"/>
    <col min="7" max="7" width="22.453125" customWidth="1"/>
    <col min="8" max="8" width="26" customWidth="1"/>
    <col min="9" max="9" width="6.54296875" customWidth="1"/>
    <col min="10" max="32" width="10.1796875" customWidth="1"/>
    <col min="33" max="33" width="24.1796875" customWidth="1"/>
  </cols>
  <sheetData>
    <row r="1" spans="1:33" ht="16.5" x14ac:dyDescent="0.45">
      <c r="A1" s="24" t="str">
        <f>'Included emissions'!A1</f>
        <v>2024 Edition: 2000 to 2022 - Last updated on 9/20/2024</v>
      </c>
      <c r="B1" s="17"/>
      <c r="C1" s="17"/>
      <c r="D1" s="67" t="s">
        <v>1240</v>
      </c>
      <c r="E1" s="17"/>
      <c r="F1" s="17"/>
      <c r="G1" s="17"/>
      <c r="H1" s="17"/>
      <c r="I1" s="19" t="s">
        <v>833</v>
      </c>
      <c r="J1" s="25">
        <f>SUBTOTAL(9,Biogenic2024ed[2000])</f>
        <v>25.008260557061696</v>
      </c>
      <c r="K1" s="25">
        <f>SUBTOTAL(9,Biogenic2024ed[2001])</f>
        <v>25.461050943779249</v>
      </c>
      <c r="L1" s="25">
        <f>SUBTOTAL(9,Biogenic2024ed[2002])</f>
        <v>24.149149491638592</v>
      </c>
      <c r="M1" s="25">
        <f>SUBTOTAL(9,Biogenic2024ed[2003])</f>
        <v>27.225854267758589</v>
      </c>
      <c r="N1" s="25">
        <f>SUBTOTAL(9,Biogenic2024ed[2004])</f>
        <v>29.034848523193432</v>
      </c>
      <c r="O1" s="25">
        <f>SUBTOTAL(9,Biogenic2024ed[2005])</f>
        <v>28.803088598926809</v>
      </c>
      <c r="P1" s="25">
        <f>SUBTOTAL(9,Biogenic2024ed[2006])</f>
        <v>28.822332023150235</v>
      </c>
      <c r="Q1" s="25">
        <f>SUBTOTAL(9,Biogenic2024ed[2007])</f>
        <v>28.89380790369831</v>
      </c>
      <c r="R1" s="25">
        <f>SUBTOTAL(9,Biogenic2024ed[2008])</f>
        <v>29.338731783528615</v>
      </c>
      <c r="S1" s="25">
        <f>SUBTOTAL(9,Biogenic2024ed[2009])</f>
        <v>31.338861964426773</v>
      </c>
      <c r="T1" s="25">
        <f>SUBTOTAL(9,Biogenic2024ed[2010])</f>
        <v>34.815854365402586</v>
      </c>
      <c r="U1" s="25">
        <f>SUBTOTAL(9,Biogenic2024ed[2011])</f>
        <v>34.055593534100524</v>
      </c>
      <c r="V1" s="25">
        <f>SUBTOTAL(9,Biogenic2024ed[2012])</f>
        <v>34.62493513816203</v>
      </c>
      <c r="W1" s="25">
        <f>SUBTOTAL(9,Biogenic2024ed[2013])</f>
        <v>39.307881005166259</v>
      </c>
      <c r="X1" s="25">
        <f>SUBTOTAL(9,Biogenic2024ed[2014])</f>
        <v>39.481342997790541</v>
      </c>
      <c r="Y1" s="25">
        <f>SUBTOTAL(9,Biogenic2024ed[2015])</f>
        <v>37.291697165111621</v>
      </c>
      <c r="Z1" s="25">
        <f>SUBTOTAL(9,Biogenic2024ed[2016])</f>
        <v>37.565571997388545</v>
      </c>
      <c r="AA1" s="25">
        <f>SUBTOTAL(9,Biogenic2024ed[2017])</f>
        <v>38.407005034453995</v>
      </c>
      <c r="AB1" s="25">
        <f>SUBTOTAL(9,Biogenic2024ed[2018])</f>
        <v>39.334145290520183</v>
      </c>
      <c r="AC1" s="25">
        <f>SUBTOTAL(9,Biogenic2024ed[2019])</f>
        <v>42.338938982508552</v>
      </c>
      <c r="AD1" s="25">
        <f>SUBTOTAL(9,Biogenic2024ed[2020])</f>
        <v>41.86584778341993</v>
      </c>
      <c r="AE1" s="25">
        <f>SUBTOTAL(9,Biogenic2024ed[2021])</f>
        <v>46.554766506097529</v>
      </c>
      <c r="AF1" s="25">
        <f>SUBTOTAL(9,Biogenic2024ed[2022])</f>
        <v>49.386112677831214</v>
      </c>
      <c r="AG1" s="17"/>
    </row>
    <row r="2" spans="1:33" s="46" customFormat="1" ht="27" customHeight="1" x14ac:dyDescent="0.25">
      <c r="A2" s="28" t="s">
        <v>845</v>
      </c>
      <c r="B2" s="29" t="s">
        <v>1</v>
      </c>
      <c r="C2" s="30" t="s">
        <v>2</v>
      </c>
      <c r="D2" s="30" t="s">
        <v>3</v>
      </c>
      <c r="E2" s="30" t="s">
        <v>4</v>
      </c>
      <c r="F2" s="30" t="s">
        <v>5</v>
      </c>
      <c r="G2" s="30" t="s">
        <v>6</v>
      </c>
      <c r="H2" s="30" t="s">
        <v>7</v>
      </c>
      <c r="I2" s="31" t="s">
        <v>8</v>
      </c>
      <c r="J2" s="44" t="s">
        <v>820</v>
      </c>
      <c r="K2" s="44" t="s">
        <v>821</v>
      </c>
      <c r="L2" s="44" t="s">
        <v>822</v>
      </c>
      <c r="M2" s="44" t="s">
        <v>823</v>
      </c>
      <c r="N2" s="44" t="s">
        <v>824</v>
      </c>
      <c r="O2" s="44" t="s">
        <v>825</v>
      </c>
      <c r="P2" s="44" t="s">
        <v>826</v>
      </c>
      <c r="Q2" s="44" t="s">
        <v>827</v>
      </c>
      <c r="R2" s="44" t="s">
        <v>828</v>
      </c>
      <c r="S2" s="44" t="s">
        <v>829</v>
      </c>
      <c r="T2" s="44" t="s">
        <v>830</v>
      </c>
      <c r="U2" s="44" t="s">
        <v>831</v>
      </c>
      <c r="V2" s="44" t="s">
        <v>844</v>
      </c>
      <c r="W2" s="44" t="s">
        <v>882</v>
      </c>
      <c r="X2" s="44" t="s">
        <v>883</v>
      </c>
      <c r="Y2" s="44" t="s">
        <v>956</v>
      </c>
      <c r="Z2" s="44" t="s">
        <v>984</v>
      </c>
      <c r="AA2" s="44" t="s">
        <v>997</v>
      </c>
      <c r="AB2" s="44" t="s">
        <v>998</v>
      </c>
      <c r="AC2" s="45" t="s">
        <v>1023</v>
      </c>
      <c r="AD2" s="45" t="s">
        <v>1034</v>
      </c>
      <c r="AE2" s="45" t="s">
        <v>1202</v>
      </c>
      <c r="AF2" s="59" t="s">
        <v>1204</v>
      </c>
      <c r="AG2" s="32" t="s">
        <v>957</v>
      </c>
    </row>
    <row r="3" spans="1:33" ht="15" customHeight="1" x14ac:dyDescent="0.3">
      <c r="A3" s="37" t="s">
        <v>324</v>
      </c>
      <c r="B3" s="37" t="s">
        <v>160</v>
      </c>
      <c r="C3" s="37" t="s">
        <v>1237</v>
      </c>
      <c r="D3" s="37" t="s">
        <v>161</v>
      </c>
      <c r="E3" s="37" t="s">
        <v>12</v>
      </c>
      <c r="F3" s="37" t="s">
        <v>13</v>
      </c>
      <c r="G3" s="37" t="s">
        <v>14</v>
      </c>
      <c r="H3" s="37" t="s">
        <v>908</v>
      </c>
      <c r="I3" s="38" t="s">
        <v>17</v>
      </c>
      <c r="J3" s="39">
        <v>1.2732998038961401E-3</v>
      </c>
      <c r="K3" s="39">
        <v>1.6739816238588599E-3</v>
      </c>
      <c r="L3" s="39">
        <v>2.9411547458281901E-3</v>
      </c>
      <c r="M3" s="39">
        <v>6.4955885301311701E-4</v>
      </c>
      <c r="N3" s="39">
        <v>1.01468275570119E-3</v>
      </c>
      <c r="O3" s="39">
        <v>1.8868281466964301E-3</v>
      </c>
      <c r="P3" s="39">
        <v>1.6043960991418901E-2</v>
      </c>
      <c r="Q3" s="39">
        <v>1.01097880886932E-2</v>
      </c>
      <c r="R3" s="39">
        <v>8.5772560896329505E-3</v>
      </c>
      <c r="S3" s="39">
        <v>3.1817319176459498E-3</v>
      </c>
      <c r="T3" s="39">
        <v>2.6790069220462699E-3</v>
      </c>
      <c r="U3" s="39">
        <v>7.8047844956155698E-3</v>
      </c>
      <c r="V3" s="39">
        <v>1.2024760800825001E-2</v>
      </c>
      <c r="W3" s="39">
        <v>3.4693359378987099E-2</v>
      </c>
      <c r="X3" s="39">
        <v>4.1950746345348899E-2</v>
      </c>
      <c r="Y3" s="39">
        <v>8.6921831211591305E-2</v>
      </c>
      <c r="Z3" s="39">
        <v>9.7680173931118497E-2</v>
      </c>
      <c r="AA3" s="39">
        <v>7.80548757559162E-2</v>
      </c>
      <c r="AB3" s="39">
        <v>0.101116901967332</v>
      </c>
      <c r="AC3" s="39">
        <v>9.6091704127710703E-2</v>
      </c>
      <c r="AD3" s="39">
        <v>0.14585047872752799</v>
      </c>
      <c r="AE3" s="39">
        <v>0.16336337198721401</v>
      </c>
      <c r="AF3" s="39">
        <v>0.161383025595392</v>
      </c>
      <c r="AG3" s="54" t="s">
        <v>1139</v>
      </c>
    </row>
    <row r="4" spans="1:33" ht="15" customHeight="1" x14ac:dyDescent="0.3">
      <c r="A4" s="37" t="s">
        <v>324</v>
      </c>
      <c r="B4" s="37" t="s">
        <v>160</v>
      </c>
      <c r="C4" s="37" t="s">
        <v>1237</v>
      </c>
      <c r="D4" s="37" t="s">
        <v>161</v>
      </c>
      <c r="E4" s="37" t="s">
        <v>12</v>
      </c>
      <c r="F4" s="37" t="s">
        <v>13</v>
      </c>
      <c r="G4" s="37" t="s">
        <v>14</v>
      </c>
      <c r="H4" s="37" t="s">
        <v>322</v>
      </c>
      <c r="I4" s="38" t="s">
        <v>17</v>
      </c>
      <c r="J4" s="39">
        <v>7.7545496105670803E-4</v>
      </c>
      <c r="K4" s="39">
        <v>1.2836839990036E-3</v>
      </c>
      <c r="L4" s="39">
        <v>1.6047181505780099E-3</v>
      </c>
      <c r="M4" s="39">
        <v>9.6145551009470896E-3</v>
      </c>
      <c r="N4" s="39">
        <v>1.83808596371722E-2</v>
      </c>
      <c r="O4" s="39">
        <v>1.9481868685439999E-2</v>
      </c>
      <c r="P4" s="39">
        <v>2.1215095715410699E-2</v>
      </c>
      <c r="Q4" s="39">
        <v>1.2068930408674799E-2</v>
      </c>
      <c r="R4" s="39">
        <v>6.8938901972248699E-3</v>
      </c>
      <c r="S4" s="39">
        <v>7.0677263377388402E-3</v>
      </c>
      <c r="T4" s="39">
        <v>4.0259070289818198E-2</v>
      </c>
      <c r="U4" s="39">
        <v>3.7540501424486103E-2</v>
      </c>
      <c r="V4" s="39">
        <v>5.1044092651746302E-2</v>
      </c>
      <c r="W4" s="39">
        <v>3.4993867302887699E-2</v>
      </c>
      <c r="X4" s="39">
        <v>3.7551714126346898E-2</v>
      </c>
      <c r="Y4" s="39">
        <v>2.2880721969309702E-3</v>
      </c>
      <c r="Z4" s="39">
        <v>1.0944825909746201E-3</v>
      </c>
      <c r="AA4" s="39">
        <v>1.2599881502425199E-3</v>
      </c>
      <c r="AB4" s="39">
        <v>5.0123201282352902E-4</v>
      </c>
      <c r="AC4" s="39">
        <v>7.4893070223773105E-4</v>
      </c>
      <c r="AD4" s="39">
        <v>1.1361350869761699E-3</v>
      </c>
      <c r="AE4" s="39">
        <v>6.8291184410706595E-4</v>
      </c>
      <c r="AF4" s="39">
        <v>1.3328084260576299E-3</v>
      </c>
      <c r="AG4" s="54" t="s">
        <v>567</v>
      </c>
    </row>
    <row r="5" spans="1:33" ht="15" customHeight="1" x14ac:dyDescent="0.3">
      <c r="A5" s="37" t="s">
        <v>324</v>
      </c>
      <c r="B5" s="37" t="s">
        <v>160</v>
      </c>
      <c r="C5" s="37" t="s">
        <v>1237</v>
      </c>
      <c r="D5" s="37" t="s">
        <v>161</v>
      </c>
      <c r="E5" s="37" t="s">
        <v>12</v>
      </c>
      <c r="F5" s="37" t="s">
        <v>13</v>
      </c>
      <c r="G5" s="37" t="s">
        <v>14</v>
      </c>
      <c r="H5" s="37" t="s">
        <v>910</v>
      </c>
      <c r="I5" s="38" t="s">
        <v>17</v>
      </c>
      <c r="J5" s="39"/>
      <c r="K5" s="39"/>
      <c r="L5" s="39"/>
      <c r="M5" s="39"/>
      <c r="N5" s="39"/>
      <c r="O5" s="39"/>
      <c r="P5" s="39"/>
      <c r="Q5" s="39"/>
      <c r="R5" s="39"/>
      <c r="S5" s="39"/>
      <c r="T5" s="39">
        <v>1.05816030350365E-3</v>
      </c>
      <c r="U5" s="39">
        <v>1.2149918496473901E-3</v>
      </c>
      <c r="V5" s="39">
        <v>5.7424889979245004E-3</v>
      </c>
      <c r="W5" s="39">
        <v>7.3296350571175797E-2</v>
      </c>
      <c r="X5" s="39">
        <v>7.6694480633543505E-2</v>
      </c>
      <c r="Y5" s="39">
        <v>0.12286156672127101</v>
      </c>
      <c r="Z5" s="39">
        <v>0.16545720694851401</v>
      </c>
      <c r="AA5" s="39">
        <v>0.166919692095442</v>
      </c>
      <c r="AB5" s="39">
        <v>0.227592133147349</v>
      </c>
      <c r="AC5" s="39">
        <v>0.30371313418303297</v>
      </c>
      <c r="AD5" s="39">
        <v>0.34891774897483002</v>
      </c>
      <c r="AE5" s="39">
        <v>0.57352910725859696</v>
      </c>
      <c r="AF5" s="39">
        <v>0.856455266934672</v>
      </c>
      <c r="AG5" s="54" t="s">
        <v>1140</v>
      </c>
    </row>
    <row r="6" spans="1:33" ht="15" customHeight="1" x14ac:dyDescent="0.3">
      <c r="A6" s="37" t="s">
        <v>324</v>
      </c>
      <c r="B6" s="37" t="s">
        <v>261</v>
      </c>
      <c r="C6" s="37" t="s">
        <v>1237</v>
      </c>
      <c r="D6" s="37" t="s">
        <v>262</v>
      </c>
      <c r="E6" s="37" t="s">
        <v>263</v>
      </c>
      <c r="F6" s="37" t="s">
        <v>13</v>
      </c>
      <c r="G6" s="37" t="s">
        <v>264</v>
      </c>
      <c r="H6" s="37" t="s">
        <v>265</v>
      </c>
      <c r="I6" s="38" t="s">
        <v>17</v>
      </c>
      <c r="J6" s="39">
        <v>7.9181913875056905E-3</v>
      </c>
      <c r="K6" s="39">
        <v>9.1684321329013208E-3</v>
      </c>
      <c r="L6" s="39">
        <v>6.2271991046665802E-3</v>
      </c>
      <c r="M6" s="39">
        <v>4.8342642155297898E-3</v>
      </c>
      <c r="N6" s="39">
        <v>6.2512037269781802E-3</v>
      </c>
      <c r="O6" s="39">
        <v>5.0009629815825404E-3</v>
      </c>
      <c r="P6" s="39">
        <v>5.4177098967144203E-3</v>
      </c>
      <c r="Q6" s="39">
        <v>3.6777915260388298E-3</v>
      </c>
      <c r="R6" s="39">
        <v>5.0009629815825404E-3</v>
      </c>
      <c r="S6" s="39">
        <v>4.5842160664506604E-3</v>
      </c>
      <c r="T6" s="39">
        <v>6.2512037269781802E-3</v>
      </c>
      <c r="U6" s="39">
        <v>6.2512037269781802E-3</v>
      </c>
      <c r="V6" s="39">
        <v>6.6679506421100498E-3</v>
      </c>
      <c r="W6" s="39">
        <v>3.5006740871077798E-3</v>
      </c>
      <c r="X6" s="39">
        <v>2.0837345756593898E-3</v>
      </c>
      <c r="Y6" s="39">
        <v>2.4171321077648901E-3</v>
      </c>
      <c r="Z6" s="39">
        <v>5.0009629815825499E-3</v>
      </c>
      <c r="AA6" s="39">
        <v>2.4171321077648901E-3</v>
      </c>
      <c r="AB6" s="39">
        <v>2.1670839586857699E-3</v>
      </c>
      <c r="AC6" s="39">
        <v>3.9174370519418104E-3</v>
      </c>
      <c r="AD6" s="39">
        <v>2.7505409088102099E-3</v>
      </c>
      <c r="AE6" s="39">
        <v>2.7505409088102099E-3</v>
      </c>
      <c r="AF6" s="39">
        <v>2.7505409088102099E-3</v>
      </c>
      <c r="AG6" s="54" t="s">
        <v>374</v>
      </c>
    </row>
    <row r="7" spans="1:33" ht="15" customHeight="1" x14ac:dyDescent="0.3">
      <c r="A7" s="37" t="s">
        <v>324</v>
      </c>
      <c r="B7" s="37" t="s">
        <v>261</v>
      </c>
      <c r="C7" s="37" t="s">
        <v>1237</v>
      </c>
      <c r="D7" s="37" t="s">
        <v>262</v>
      </c>
      <c r="E7" s="37" t="s">
        <v>263</v>
      </c>
      <c r="F7" s="37" t="s">
        <v>13</v>
      </c>
      <c r="G7" s="37" t="s">
        <v>264</v>
      </c>
      <c r="H7" s="37" t="s">
        <v>266</v>
      </c>
      <c r="I7" s="38" t="s">
        <v>17</v>
      </c>
      <c r="J7" s="39">
        <v>2.9622425465596701E-2</v>
      </c>
      <c r="K7" s="39">
        <v>2.31199418268071E-2</v>
      </c>
      <c r="L7" s="39">
        <v>2.4327091789439301E-2</v>
      </c>
      <c r="M7" s="39">
        <v>2.0229949098456299E-2</v>
      </c>
      <c r="N7" s="39">
        <v>2.1674945462631701E-2</v>
      </c>
      <c r="O7" s="39">
        <v>1.87849527342808E-2</v>
      </c>
      <c r="P7" s="39">
        <v>1.5894960005929899E-2</v>
      </c>
      <c r="Q7" s="39">
        <v>2.7449873432058899E-2</v>
      </c>
      <c r="R7" s="39">
        <v>2.4564938190982599E-2</v>
      </c>
      <c r="S7" s="39">
        <v>2.31199418268071E-2</v>
      </c>
      <c r="T7" s="39">
        <v>2.6009934555158001E-2</v>
      </c>
      <c r="U7" s="39">
        <v>2.1674945462631701E-2</v>
      </c>
      <c r="V7" s="39">
        <v>2.6009934555158001E-2</v>
      </c>
      <c r="W7" s="39">
        <v>2.6009934555158001E-2</v>
      </c>
      <c r="X7" s="39">
        <v>1.37274654596667E-2</v>
      </c>
      <c r="Y7" s="39">
        <v>8.6699781850526798E-3</v>
      </c>
      <c r="Z7" s="39">
        <v>1.4449963640999999E-2</v>
      </c>
      <c r="AA7" s="39">
        <v>1.15599709134036E-2</v>
      </c>
      <c r="AB7" s="39">
        <v>9.3924774038375795E-3</v>
      </c>
      <c r="AC7" s="39">
        <v>8.67001370601596E-3</v>
      </c>
      <c r="AD7" s="39">
        <v>8.67001370601596E-3</v>
      </c>
      <c r="AE7" s="39">
        <v>8.67001370601596E-3</v>
      </c>
      <c r="AF7" s="39">
        <v>8.67001370601596E-3</v>
      </c>
      <c r="AG7" s="54" t="s">
        <v>375</v>
      </c>
    </row>
    <row r="8" spans="1:33" ht="15" customHeight="1" x14ac:dyDescent="0.3">
      <c r="A8" s="37" t="s">
        <v>324</v>
      </c>
      <c r="B8" s="37" t="s">
        <v>261</v>
      </c>
      <c r="C8" s="37" t="s">
        <v>1237</v>
      </c>
      <c r="D8" s="37" t="s">
        <v>262</v>
      </c>
      <c r="E8" s="37" t="s">
        <v>263</v>
      </c>
      <c r="F8" s="37" t="s">
        <v>13</v>
      </c>
      <c r="G8" s="37" t="s">
        <v>264</v>
      </c>
      <c r="H8" s="37" t="s">
        <v>267</v>
      </c>
      <c r="I8" s="38" t="s">
        <v>17</v>
      </c>
      <c r="J8" s="39">
        <v>0.46971005536596699</v>
      </c>
      <c r="K8" s="39">
        <v>0.22428369432012399</v>
      </c>
      <c r="L8" s="39">
        <v>0.21790279940740701</v>
      </c>
      <c r="M8" s="39">
        <v>0.22533130393265999</v>
      </c>
      <c r="N8" s="39">
        <v>0.23037887752033201</v>
      </c>
      <c r="O8" s="39">
        <v>0.215407583784823</v>
      </c>
      <c r="P8" s="39">
        <v>0.22414083846387001</v>
      </c>
      <c r="Q8" s="39">
        <v>0.20642988686285099</v>
      </c>
      <c r="R8" s="39">
        <v>0.20023311727597301</v>
      </c>
      <c r="S8" s="39">
        <v>0.178271410307727</v>
      </c>
      <c r="T8" s="39">
        <v>0.17906505395358699</v>
      </c>
      <c r="U8" s="39">
        <v>0.17307780628921701</v>
      </c>
      <c r="V8" s="39">
        <v>0.15560494778195599</v>
      </c>
      <c r="W8" s="39">
        <v>0.151649427850989</v>
      </c>
      <c r="X8" s="39">
        <v>0.123337936800943</v>
      </c>
      <c r="Y8" s="39">
        <v>0.10548476425858599</v>
      </c>
      <c r="Z8" s="39">
        <v>9.1884886743123506E-2</v>
      </c>
      <c r="AA8" s="39">
        <v>0.106760943241129</v>
      </c>
      <c r="AB8" s="39">
        <v>6.39772015800915E-2</v>
      </c>
      <c r="AC8" s="39">
        <v>8.2313544374048198E-2</v>
      </c>
      <c r="AD8" s="39">
        <v>9.2567420278563406E-2</v>
      </c>
      <c r="AE8" s="39">
        <v>9.2567420278563406E-2</v>
      </c>
      <c r="AF8" s="39">
        <v>9.2567420278563406E-2</v>
      </c>
      <c r="AG8" s="54" t="s">
        <v>376</v>
      </c>
    </row>
    <row r="9" spans="1:33" ht="15" customHeight="1" x14ac:dyDescent="0.3">
      <c r="A9" s="37" t="s">
        <v>324</v>
      </c>
      <c r="B9" s="37" t="s">
        <v>261</v>
      </c>
      <c r="C9" s="37" t="s">
        <v>1237</v>
      </c>
      <c r="D9" s="37" t="s">
        <v>262</v>
      </c>
      <c r="E9" s="37" t="s">
        <v>263</v>
      </c>
      <c r="F9" s="37" t="s">
        <v>13</v>
      </c>
      <c r="G9" s="37" t="s">
        <v>264</v>
      </c>
      <c r="H9" s="37" t="s">
        <v>268</v>
      </c>
      <c r="I9" s="38" t="s">
        <v>17</v>
      </c>
      <c r="J9" s="39">
        <v>9.4809550828090797E-2</v>
      </c>
      <c r="K9" s="39">
        <v>8.9747849962525397E-2</v>
      </c>
      <c r="L9" s="39">
        <v>7.9890966250046797E-2</v>
      </c>
      <c r="M9" s="39">
        <v>0.102207421323917</v>
      </c>
      <c r="N9" s="39">
        <v>8.1765937059133806E-2</v>
      </c>
      <c r="O9" s="39">
        <v>7.1837216130524698E-2</v>
      </c>
      <c r="P9" s="39">
        <v>6.1324452794350302E-2</v>
      </c>
      <c r="Q9" s="39">
        <v>6.8949126425114596E-2</v>
      </c>
      <c r="R9" s="39">
        <v>0.106101037374352</v>
      </c>
      <c r="S9" s="39">
        <v>9.5393593235656104E-2</v>
      </c>
      <c r="T9" s="39">
        <v>8.2739341071742495E-2</v>
      </c>
      <c r="U9" s="39">
        <v>0.10318082533652601</v>
      </c>
      <c r="V9" s="39">
        <v>8.2739341071742495E-2</v>
      </c>
      <c r="W9" s="39">
        <v>7.6704236193568406E-2</v>
      </c>
      <c r="X9" s="39">
        <v>4.2829776554784399E-2</v>
      </c>
      <c r="Y9" s="39">
        <v>4.5749988592610598E-2</v>
      </c>
      <c r="Z9" s="39">
        <v>4.2245734147219098E-2</v>
      </c>
      <c r="AA9" s="39">
        <v>3.5431906058957997E-2</v>
      </c>
      <c r="AB9" s="39">
        <v>2.8618085789843799E-2</v>
      </c>
      <c r="AC9" s="39">
        <v>2.3750757673768001E-2</v>
      </c>
      <c r="AD9" s="39">
        <v>1.9857190842002801E-2</v>
      </c>
      <c r="AE9" s="39">
        <v>1.9857190842002801E-2</v>
      </c>
      <c r="AF9" s="39">
        <v>1.9857190842002801E-2</v>
      </c>
      <c r="AG9" s="54" t="s">
        <v>377</v>
      </c>
    </row>
    <row r="10" spans="1:33" ht="15" customHeight="1" x14ac:dyDescent="0.3">
      <c r="A10" s="37" t="s">
        <v>324</v>
      </c>
      <c r="B10" s="37" t="s">
        <v>261</v>
      </c>
      <c r="C10" s="37" t="s">
        <v>1237</v>
      </c>
      <c r="D10" s="37" t="s">
        <v>262</v>
      </c>
      <c r="E10" s="37" t="s">
        <v>269</v>
      </c>
      <c r="F10" s="37" t="s">
        <v>13</v>
      </c>
      <c r="G10" s="37" t="s">
        <v>264</v>
      </c>
      <c r="H10" s="37" t="s">
        <v>270</v>
      </c>
      <c r="I10" s="38" t="s">
        <v>17</v>
      </c>
      <c r="J10" s="39">
        <v>0.60054959411602404</v>
      </c>
      <c r="K10" s="39">
        <v>0.62410055859116298</v>
      </c>
      <c r="L10" s="39">
        <v>0.64176378194751604</v>
      </c>
      <c r="M10" s="39">
        <v>0.64765152306630103</v>
      </c>
      <c r="N10" s="39">
        <v>0.67120248754143896</v>
      </c>
      <c r="O10" s="39">
        <v>0.69475345201657701</v>
      </c>
      <c r="P10" s="39">
        <v>0.71830441649171595</v>
      </c>
      <c r="Q10" s="39">
        <v>0.76527917023382597</v>
      </c>
      <c r="R10" s="39">
        <v>0.83605923886740696</v>
      </c>
      <c r="S10" s="39">
        <v>0.88316116781768295</v>
      </c>
      <c r="T10" s="39">
        <v>0.90671213229282099</v>
      </c>
      <c r="U10" s="39">
        <v>0.94203857900552901</v>
      </c>
      <c r="V10" s="39">
        <v>0.96558954348066695</v>
      </c>
      <c r="W10" s="39">
        <v>1.0362424369060801</v>
      </c>
      <c r="X10" s="39">
        <v>1.0951198480939299</v>
      </c>
      <c r="Y10" s="39">
        <v>1.1186708125690601</v>
      </c>
      <c r="Z10" s="39">
        <v>1.1422217770442</v>
      </c>
      <c r="AA10" s="39">
        <v>1.2128746704696201</v>
      </c>
      <c r="AB10" s="39">
        <v>1.2835275638950301</v>
      </c>
      <c r="AC10" s="39">
        <v>1.38951259685298</v>
      </c>
      <c r="AD10" s="39">
        <v>1.47194131022562</v>
      </c>
      <c r="AE10" s="39">
        <v>1.47194131022562</v>
      </c>
      <c r="AF10" s="39">
        <v>1.47194131022562</v>
      </c>
      <c r="AG10" s="54" t="s">
        <v>378</v>
      </c>
    </row>
    <row r="11" spans="1:33" ht="15" customHeight="1" x14ac:dyDescent="0.3">
      <c r="A11" s="37" t="s">
        <v>324</v>
      </c>
      <c r="B11" s="37" t="s">
        <v>261</v>
      </c>
      <c r="C11" s="37" t="s">
        <v>1237</v>
      </c>
      <c r="D11" s="37" t="s">
        <v>262</v>
      </c>
      <c r="E11" s="37" t="s">
        <v>269</v>
      </c>
      <c r="F11" s="37" t="s">
        <v>13</v>
      </c>
      <c r="G11" s="37" t="s">
        <v>264</v>
      </c>
      <c r="H11" s="37" t="s">
        <v>271</v>
      </c>
      <c r="I11" s="38" t="s">
        <v>17</v>
      </c>
      <c r="J11" s="39">
        <v>0.184432743238446</v>
      </c>
      <c r="K11" s="39">
        <v>0.18812139810321499</v>
      </c>
      <c r="L11" s="39">
        <v>0.193654380400369</v>
      </c>
      <c r="M11" s="39">
        <v>0.196420871548945</v>
      </c>
      <c r="N11" s="39">
        <v>0.197343035265137</v>
      </c>
      <c r="O11" s="39">
        <v>0.19826519898132999</v>
      </c>
      <c r="P11" s="39">
        <v>0.19918736269752199</v>
      </c>
      <c r="Q11" s="39">
        <v>0.20553830421093799</v>
      </c>
      <c r="R11" s="39">
        <v>0.21209765472421299</v>
      </c>
      <c r="S11" s="39">
        <v>0.221319291886135</v>
      </c>
      <c r="T11" s="39">
        <v>0.235151747629019</v>
      </c>
      <c r="U11" s="39">
        <v>0.24437338479094101</v>
      </c>
      <c r="V11" s="39">
        <v>0.248984203371902</v>
      </c>
      <c r="W11" s="39">
        <v>0.258205840533825</v>
      </c>
      <c r="X11" s="39">
        <v>0.26742747769574698</v>
      </c>
      <c r="Y11" s="39">
        <v>0.27664911485766902</v>
      </c>
      <c r="Z11" s="39">
        <v>0.29048157060055302</v>
      </c>
      <c r="AA11" s="39">
        <v>0.30892484492439798</v>
      </c>
      <c r="AB11" s="39">
        <v>0.32275730066728098</v>
      </c>
      <c r="AC11" s="39">
        <v>0.33659113542082902</v>
      </c>
      <c r="AD11" s="39">
        <v>0.35042364783538399</v>
      </c>
      <c r="AE11" s="39">
        <v>0.35042364783538399</v>
      </c>
      <c r="AF11" s="39">
        <v>0.35042364783538399</v>
      </c>
      <c r="AG11" s="54" t="s">
        <v>379</v>
      </c>
    </row>
    <row r="12" spans="1:33" ht="15" customHeight="1" x14ac:dyDescent="0.3">
      <c r="A12" s="37" t="s">
        <v>324</v>
      </c>
      <c r="B12" s="37" t="s">
        <v>41</v>
      </c>
      <c r="C12" s="37" t="s">
        <v>47</v>
      </c>
      <c r="D12" s="37" t="s">
        <v>42</v>
      </c>
      <c r="E12" s="37" t="s">
        <v>46</v>
      </c>
      <c r="F12" s="37" t="s">
        <v>13</v>
      </c>
      <c r="G12" s="37" t="s">
        <v>14</v>
      </c>
      <c r="H12" s="37" t="s">
        <v>908</v>
      </c>
      <c r="I12" s="38" t="s">
        <v>17</v>
      </c>
      <c r="J12" s="39">
        <v>3.4501158314994298E-8</v>
      </c>
      <c r="K12" s="39">
        <v>3.6760612106238501E-8</v>
      </c>
      <c r="L12" s="39">
        <v>7.1426349944110302E-9</v>
      </c>
      <c r="M12" s="39">
        <v>1.00454153271061E-8</v>
      </c>
      <c r="N12" s="39">
        <v>3.5883667892527102E-8</v>
      </c>
      <c r="O12" s="39">
        <v>1.10695446464239E-7</v>
      </c>
      <c r="P12" s="39">
        <v>9.6969254350868792E-7</v>
      </c>
      <c r="Q12" s="39">
        <v>6.3124695343518197E-7</v>
      </c>
      <c r="R12" s="39">
        <v>7.7283659012016104E-7</v>
      </c>
      <c r="S12" s="39">
        <v>5.0210104340239899E-7</v>
      </c>
      <c r="T12" s="39">
        <v>1.56199145027127E-7</v>
      </c>
      <c r="U12" s="39">
        <v>2.9131660620786598E-7</v>
      </c>
      <c r="V12" s="39">
        <v>6.6460999246466596E-7</v>
      </c>
      <c r="W12" s="39">
        <v>3.0686444791612499E-6</v>
      </c>
      <c r="X12" s="39">
        <v>1.83651395458296E-6</v>
      </c>
      <c r="Y12" s="39">
        <v>1.7132184607428401E-6</v>
      </c>
      <c r="Z12" s="39">
        <v>2.6815938788738999E-6</v>
      </c>
      <c r="AA12" s="39">
        <v>2.1162096872147498E-6</v>
      </c>
      <c r="AB12" s="39">
        <v>1.17704480220228E-6</v>
      </c>
      <c r="AC12" s="39">
        <v>3.6912394074859799E-6</v>
      </c>
      <c r="AD12" s="39">
        <v>2.3466133177789099E-6</v>
      </c>
      <c r="AE12" s="39">
        <v>1.09597846466961E-6</v>
      </c>
      <c r="AF12" s="39">
        <v>3.0292717655554202E-7</v>
      </c>
      <c r="AG12" s="54" t="s">
        <v>1114</v>
      </c>
    </row>
    <row r="13" spans="1:33" ht="15" customHeight="1" x14ac:dyDescent="0.3">
      <c r="A13" s="37" t="s">
        <v>324</v>
      </c>
      <c r="B13" s="37" t="s">
        <v>41</v>
      </c>
      <c r="C13" s="37" t="s">
        <v>47</v>
      </c>
      <c r="D13" s="37" t="s">
        <v>42</v>
      </c>
      <c r="E13" s="37" t="s">
        <v>46</v>
      </c>
      <c r="F13" s="37" t="s">
        <v>13</v>
      </c>
      <c r="G13" s="37" t="s">
        <v>14</v>
      </c>
      <c r="H13" s="37" t="s">
        <v>885</v>
      </c>
      <c r="I13" s="38" t="s">
        <v>17</v>
      </c>
      <c r="J13" s="39"/>
      <c r="K13" s="39"/>
      <c r="L13" s="39"/>
      <c r="M13" s="39"/>
      <c r="N13" s="39"/>
      <c r="O13" s="39"/>
      <c r="P13" s="39"/>
      <c r="Q13" s="39"/>
      <c r="R13" s="39"/>
      <c r="S13" s="39"/>
      <c r="T13" s="39"/>
      <c r="U13" s="39"/>
      <c r="V13" s="39">
        <v>6.6502837039160599E-3</v>
      </c>
      <c r="W13" s="39">
        <v>4.9230599718212698E-3</v>
      </c>
      <c r="X13" s="39">
        <v>3.4371454518358001E-3</v>
      </c>
      <c r="Y13" s="39">
        <v>3.8530172156349099E-3</v>
      </c>
      <c r="Z13" s="39">
        <v>3.41721641743468E-3</v>
      </c>
      <c r="AA13" s="39">
        <v>4.4218333019407701E-4</v>
      </c>
      <c r="AB13" s="39"/>
      <c r="AC13" s="39"/>
      <c r="AD13" s="39"/>
      <c r="AE13" s="39"/>
      <c r="AF13" s="39"/>
      <c r="AG13" s="54" t="s">
        <v>1116</v>
      </c>
    </row>
    <row r="14" spans="1:33" ht="15" customHeight="1" x14ac:dyDescent="0.3">
      <c r="A14" s="37" t="s">
        <v>324</v>
      </c>
      <c r="B14" s="37" t="s">
        <v>41</v>
      </c>
      <c r="C14" s="37" t="s">
        <v>47</v>
      </c>
      <c r="D14" s="37" t="s">
        <v>42</v>
      </c>
      <c r="E14" s="37" t="s">
        <v>46</v>
      </c>
      <c r="F14" s="37" t="s">
        <v>13</v>
      </c>
      <c r="G14" s="37" t="s">
        <v>14</v>
      </c>
      <c r="H14" s="37" t="s">
        <v>30</v>
      </c>
      <c r="I14" s="38" t="s">
        <v>17</v>
      </c>
      <c r="J14" s="39">
        <v>1.6899474710000001E-2</v>
      </c>
      <c r="K14" s="39">
        <v>8.0644974600000002E-3</v>
      </c>
      <c r="L14" s="39">
        <v>7.83632672E-3</v>
      </c>
      <c r="M14" s="39">
        <v>7.8612682499999992E-3</v>
      </c>
      <c r="N14" s="39">
        <v>2.5863002897000002E-2</v>
      </c>
      <c r="O14" s="39">
        <v>3.7765313979000001E-2</v>
      </c>
      <c r="P14" s="39">
        <v>4.0970467208000003E-2</v>
      </c>
      <c r="Q14" s="39">
        <v>5.4764414220000002E-2</v>
      </c>
      <c r="R14" s="39">
        <v>4.6687003400000003E-2</v>
      </c>
      <c r="S14" s="39">
        <v>2.7146373578E-2</v>
      </c>
      <c r="T14" s="39">
        <v>1.2906340493E-3</v>
      </c>
      <c r="U14" s="39">
        <v>2.4983840874000001E-2</v>
      </c>
      <c r="V14" s="39">
        <v>1.028783439E-2</v>
      </c>
      <c r="W14" s="39">
        <v>9.5415150800000001E-3</v>
      </c>
      <c r="X14" s="39">
        <v>7.3706126400000004E-3</v>
      </c>
      <c r="Y14" s="39">
        <v>2.9894949099999999E-3</v>
      </c>
      <c r="Z14" s="39">
        <v>5.6663615400000004E-3</v>
      </c>
      <c r="AA14" s="39">
        <v>5.6456376800000001E-3</v>
      </c>
      <c r="AB14" s="39">
        <v>6.1220781799999997E-3</v>
      </c>
      <c r="AC14" s="39">
        <v>8.51958926E-3</v>
      </c>
      <c r="AD14" s="39">
        <v>9.3578121199999996E-3</v>
      </c>
      <c r="AE14" s="39">
        <v>1.177104834E-2</v>
      </c>
      <c r="AF14" s="39">
        <v>1.1508146909999999E-2</v>
      </c>
      <c r="AG14" s="54" t="s">
        <v>366</v>
      </c>
    </row>
    <row r="15" spans="1:33" ht="15" customHeight="1" x14ac:dyDescent="0.3">
      <c r="A15" s="37" t="s">
        <v>324</v>
      </c>
      <c r="B15" s="37" t="s">
        <v>41</v>
      </c>
      <c r="C15" s="37" t="s">
        <v>47</v>
      </c>
      <c r="D15" s="37" t="s">
        <v>42</v>
      </c>
      <c r="E15" s="37" t="s">
        <v>46</v>
      </c>
      <c r="F15" s="37" t="s">
        <v>13</v>
      </c>
      <c r="G15" s="37" t="s">
        <v>14</v>
      </c>
      <c r="H15" s="37" t="s">
        <v>31</v>
      </c>
      <c r="I15" s="38" t="s">
        <v>17</v>
      </c>
      <c r="J15" s="39">
        <v>4.3895530699999998E-3</v>
      </c>
      <c r="K15" s="39"/>
      <c r="L15" s="39"/>
      <c r="M15" s="39"/>
      <c r="N15" s="39"/>
      <c r="O15" s="39">
        <v>1.1030763422E-2</v>
      </c>
      <c r="P15" s="39">
        <v>2.0468186406999999E-2</v>
      </c>
      <c r="Q15" s="39">
        <v>1.2876598580000001E-2</v>
      </c>
      <c r="R15" s="39">
        <v>1.100926424E-2</v>
      </c>
      <c r="S15" s="39">
        <v>3.4503211988E-3</v>
      </c>
      <c r="T15" s="39">
        <v>6.1237360396999996E-3</v>
      </c>
      <c r="U15" s="39">
        <v>7.9238483969999995E-3</v>
      </c>
      <c r="V15" s="39"/>
      <c r="W15" s="39"/>
      <c r="X15" s="39"/>
      <c r="Y15" s="39"/>
      <c r="Z15" s="39">
        <v>6.1234319999999999E-5</v>
      </c>
      <c r="AA15" s="39">
        <v>4.2072559999999998E-5</v>
      </c>
      <c r="AB15" s="39"/>
      <c r="AC15" s="39">
        <v>8.476996E-5</v>
      </c>
      <c r="AD15" s="39">
        <v>6.1286389999999996E-5</v>
      </c>
      <c r="AE15" s="39">
        <v>1.025779E-4</v>
      </c>
      <c r="AF15" s="39">
        <v>2.6441145999999999E-4</v>
      </c>
      <c r="AG15" s="54" t="s">
        <v>367</v>
      </c>
    </row>
    <row r="16" spans="1:33" ht="15" customHeight="1" x14ac:dyDescent="0.3">
      <c r="A16" s="37" t="s">
        <v>324</v>
      </c>
      <c r="B16" s="37" t="s">
        <v>41</v>
      </c>
      <c r="C16" s="37" t="s">
        <v>47</v>
      </c>
      <c r="D16" s="37" t="s">
        <v>42</v>
      </c>
      <c r="E16" s="37" t="s">
        <v>46</v>
      </c>
      <c r="F16" s="37" t="s">
        <v>13</v>
      </c>
      <c r="G16" s="37" t="s">
        <v>14</v>
      </c>
      <c r="H16" s="37" t="s">
        <v>910</v>
      </c>
      <c r="I16" s="38" t="s">
        <v>17</v>
      </c>
      <c r="J16" s="39"/>
      <c r="K16" s="39"/>
      <c r="L16" s="39"/>
      <c r="M16" s="39"/>
      <c r="N16" s="39"/>
      <c r="O16" s="39"/>
      <c r="P16" s="39"/>
      <c r="Q16" s="39"/>
      <c r="R16" s="39"/>
      <c r="S16" s="39"/>
      <c r="T16" s="39">
        <v>5.7008938835503702E-8</v>
      </c>
      <c r="U16" s="39">
        <v>4.1904857288115002E-8</v>
      </c>
      <c r="V16" s="39">
        <v>2.9327650205518399E-7</v>
      </c>
      <c r="W16" s="39">
        <v>5.9906096971697503E-6</v>
      </c>
      <c r="X16" s="39">
        <v>3.1025012542511102E-6</v>
      </c>
      <c r="Y16" s="39">
        <v>2.2376213790268401E-6</v>
      </c>
      <c r="Z16" s="39">
        <v>4.19719305471367E-6</v>
      </c>
      <c r="AA16" s="39">
        <v>4.1817003736926397E-6</v>
      </c>
      <c r="AB16" s="39">
        <v>2.44800984686478E-6</v>
      </c>
      <c r="AC16" s="39">
        <v>1.07804419965225E-5</v>
      </c>
      <c r="AD16" s="39">
        <v>5.1873244139122297E-6</v>
      </c>
      <c r="AE16" s="39">
        <v>3.55540820719486E-6</v>
      </c>
      <c r="AF16" s="39">
        <v>1.4854968784942701E-6</v>
      </c>
      <c r="AG16" s="54" t="s">
        <v>1115</v>
      </c>
    </row>
    <row r="17" spans="1:33" ht="15" customHeight="1" x14ac:dyDescent="0.3">
      <c r="A17" s="37" t="s">
        <v>324</v>
      </c>
      <c r="B17" s="37" t="s">
        <v>131</v>
      </c>
      <c r="C17" s="37" t="s">
        <v>47</v>
      </c>
      <c r="D17" s="37" t="s">
        <v>12</v>
      </c>
      <c r="E17" s="37" t="s">
        <v>12</v>
      </c>
      <c r="F17" s="37" t="s">
        <v>13</v>
      </c>
      <c r="G17" s="37" t="s">
        <v>14</v>
      </c>
      <c r="H17" s="37" t="s">
        <v>908</v>
      </c>
      <c r="I17" s="38" t="s">
        <v>17</v>
      </c>
      <c r="J17" s="39">
        <v>4.3398174716339903E-4</v>
      </c>
      <c r="K17" s="39">
        <v>5.0361225126755696E-4</v>
      </c>
      <c r="L17" s="39">
        <v>7.7221631009717303E-4</v>
      </c>
      <c r="M17" s="39">
        <v>1.7809518037088801E-4</v>
      </c>
      <c r="N17" s="39">
        <v>2.0944521776588001E-4</v>
      </c>
      <c r="O17" s="39">
        <v>4.9116678534881801E-4</v>
      </c>
      <c r="P17" s="39">
        <v>2.80932699756456E-3</v>
      </c>
      <c r="Q17" s="39">
        <v>2.8513140638690101E-3</v>
      </c>
      <c r="R17" s="39">
        <v>3.00189587168049E-3</v>
      </c>
      <c r="S17" s="39">
        <v>2.3029226489328499E-3</v>
      </c>
      <c r="T17" s="39">
        <v>2.38917566470265E-3</v>
      </c>
      <c r="U17" s="39">
        <v>5.3627249604300898E-3</v>
      </c>
      <c r="V17" s="39">
        <v>7.3020019722424903E-3</v>
      </c>
      <c r="W17" s="39">
        <v>1.89641014412892E-2</v>
      </c>
      <c r="X17" s="39">
        <v>1.6906024240013001E-2</v>
      </c>
      <c r="Y17" s="39">
        <v>3.6940737636197297E-2</v>
      </c>
      <c r="Z17" s="39">
        <v>4.5265320085406298E-2</v>
      </c>
      <c r="AA17" s="39">
        <v>3.8173292483222897E-2</v>
      </c>
      <c r="AB17" s="39">
        <v>4.9853965580122998E-2</v>
      </c>
      <c r="AC17" s="39">
        <v>5.0402674023557699E-2</v>
      </c>
      <c r="AD17" s="39">
        <v>5.7420000886828998E-2</v>
      </c>
      <c r="AE17" s="39">
        <v>6.4314666953580304E-2</v>
      </c>
      <c r="AF17" s="39">
        <v>6.3535022672898303E-2</v>
      </c>
      <c r="AG17" s="54" t="s">
        <v>1135</v>
      </c>
    </row>
    <row r="18" spans="1:33" ht="15" customHeight="1" x14ac:dyDescent="0.3">
      <c r="A18" s="37" t="s">
        <v>324</v>
      </c>
      <c r="B18" s="37" t="s">
        <v>131</v>
      </c>
      <c r="C18" s="37" t="s">
        <v>47</v>
      </c>
      <c r="D18" s="37" t="s">
        <v>12</v>
      </c>
      <c r="E18" s="37" t="s">
        <v>12</v>
      </c>
      <c r="F18" s="37" t="s">
        <v>13</v>
      </c>
      <c r="G18" s="37" t="s">
        <v>14</v>
      </c>
      <c r="H18" s="37" t="s">
        <v>322</v>
      </c>
      <c r="I18" s="38" t="s">
        <v>17</v>
      </c>
      <c r="J18" s="39">
        <v>2.2489019606206101E-4</v>
      </c>
      <c r="K18" s="39">
        <v>3.12866635548792E-4</v>
      </c>
      <c r="L18" s="39">
        <v>3.7772969814381401E-4</v>
      </c>
      <c r="M18" s="39">
        <v>2.2830213018428802E-3</v>
      </c>
      <c r="N18" s="39">
        <v>3.5384621441625001E-3</v>
      </c>
      <c r="O18" s="39">
        <v>3.7550079604800001E-3</v>
      </c>
      <c r="P18" s="39">
        <v>3.8629600702309E-3</v>
      </c>
      <c r="Q18" s="39">
        <v>3.7856799203103901E-3</v>
      </c>
      <c r="R18" s="39">
        <v>4.1395936408867998E-3</v>
      </c>
      <c r="S18" s="39">
        <v>4.1026302115653498E-3</v>
      </c>
      <c r="T18" s="39">
        <v>6.2043164920395997E-3</v>
      </c>
      <c r="U18" s="39">
        <v>5.6473761214928201E-3</v>
      </c>
      <c r="V18" s="39">
        <v>7.0646150605254403E-3</v>
      </c>
      <c r="W18" s="39">
        <v>6.9060631044212404E-3</v>
      </c>
      <c r="X18" s="39">
        <v>7.3681722758752698E-3</v>
      </c>
      <c r="Y18" s="39">
        <v>7.6545053951798198E-2</v>
      </c>
      <c r="Z18" s="39">
        <v>4.3292398635501002E-2</v>
      </c>
      <c r="AA18" s="39">
        <v>5.07035311988666E-2</v>
      </c>
      <c r="AB18" s="39">
        <v>2.2089114247404101E-2</v>
      </c>
      <c r="AC18" s="39">
        <v>4.15226322983379E-2</v>
      </c>
      <c r="AD18" s="39">
        <v>6.1665141368358101E-2</v>
      </c>
      <c r="AE18" s="39">
        <v>3.3357720603453302E-2</v>
      </c>
      <c r="AF18" s="39">
        <v>6.5443262336026098E-2</v>
      </c>
      <c r="AG18" s="54" t="s">
        <v>555</v>
      </c>
    </row>
    <row r="19" spans="1:33" ht="15" customHeight="1" x14ac:dyDescent="0.3">
      <c r="A19" s="37" t="s">
        <v>324</v>
      </c>
      <c r="B19" s="37" t="s">
        <v>131</v>
      </c>
      <c r="C19" s="37" t="s">
        <v>47</v>
      </c>
      <c r="D19" s="37" t="s">
        <v>12</v>
      </c>
      <c r="E19" s="37" t="s">
        <v>12</v>
      </c>
      <c r="F19" s="37" t="s">
        <v>13</v>
      </c>
      <c r="G19" s="37" t="s">
        <v>14</v>
      </c>
      <c r="H19" s="37" t="s">
        <v>910</v>
      </c>
      <c r="I19" s="38" t="s">
        <v>17</v>
      </c>
      <c r="J19" s="39"/>
      <c r="K19" s="39"/>
      <c r="L19" s="39"/>
      <c r="M19" s="39"/>
      <c r="N19" s="39"/>
      <c r="O19" s="39"/>
      <c r="P19" s="39"/>
      <c r="Q19" s="39"/>
      <c r="R19" s="39"/>
      <c r="S19" s="39"/>
      <c r="T19" s="39">
        <v>9.4368208819492201E-4</v>
      </c>
      <c r="U19" s="39">
        <v>8.3482985628666997E-4</v>
      </c>
      <c r="V19" s="39">
        <v>3.4871101956180802E-3</v>
      </c>
      <c r="W19" s="39">
        <v>4.0065287778097397E-2</v>
      </c>
      <c r="X19" s="39">
        <v>3.0907644359696802E-2</v>
      </c>
      <c r="Y19" s="39">
        <v>5.2214694957063802E-2</v>
      </c>
      <c r="Z19" s="39">
        <v>7.6673424417151095E-2</v>
      </c>
      <c r="AA19" s="39">
        <v>8.1633263340193898E-2</v>
      </c>
      <c r="AB19" s="39">
        <v>0.112210423296991</v>
      </c>
      <c r="AC19" s="39">
        <v>0.15930567823581701</v>
      </c>
      <c r="AD19" s="39">
        <v>0.13736572982385201</v>
      </c>
      <c r="AE19" s="39">
        <v>0.225793169379534</v>
      </c>
      <c r="AF19" s="39">
        <v>0.337178613440069</v>
      </c>
      <c r="AG19" s="54" t="s">
        <v>1136</v>
      </c>
    </row>
    <row r="20" spans="1:33" ht="15" customHeight="1" x14ac:dyDescent="0.3">
      <c r="A20" s="37" t="s">
        <v>324</v>
      </c>
      <c r="B20" s="37" t="s">
        <v>131</v>
      </c>
      <c r="C20" s="37" t="s">
        <v>47</v>
      </c>
      <c r="D20" s="37" t="s">
        <v>12</v>
      </c>
      <c r="E20" s="37" t="s">
        <v>12</v>
      </c>
      <c r="F20" s="37" t="s">
        <v>13</v>
      </c>
      <c r="G20" s="37" t="s">
        <v>14</v>
      </c>
      <c r="H20" s="37" t="s">
        <v>102</v>
      </c>
      <c r="I20" s="38" t="s">
        <v>17</v>
      </c>
      <c r="J20" s="39">
        <v>0.58024679999999995</v>
      </c>
      <c r="K20" s="39">
        <v>0.58671899999999999</v>
      </c>
      <c r="L20" s="39">
        <v>0.60088280000000005</v>
      </c>
      <c r="M20" s="39">
        <v>0.62564600000000004</v>
      </c>
      <c r="N20" s="39">
        <v>0.61166980000000004</v>
      </c>
      <c r="O20" s="39">
        <v>0.38955139999999999</v>
      </c>
      <c r="P20" s="39">
        <v>0.36141139999999999</v>
      </c>
      <c r="Q20" s="39">
        <v>0.38382959999999999</v>
      </c>
      <c r="R20" s="39">
        <v>0.40502840000000001</v>
      </c>
      <c r="S20" s="39">
        <v>0.49395080000000002</v>
      </c>
      <c r="T20" s="39">
        <v>0.48766619999999999</v>
      </c>
      <c r="U20" s="39">
        <v>0.46946900000000003</v>
      </c>
      <c r="V20" s="39">
        <v>0.41121920000000001</v>
      </c>
      <c r="W20" s="39">
        <v>0.47659780000000002</v>
      </c>
      <c r="X20" s="39">
        <v>0.4965772</v>
      </c>
      <c r="Y20" s="39">
        <v>0.30325540000000001</v>
      </c>
      <c r="Z20" s="39">
        <v>0.34321420000000002</v>
      </c>
      <c r="AA20" s="39">
        <v>0.3458406</v>
      </c>
      <c r="AB20" s="39">
        <v>0.31338579999999999</v>
      </c>
      <c r="AC20" s="39">
        <v>0.36769600000000002</v>
      </c>
      <c r="AD20" s="39">
        <v>0.35447020000000001</v>
      </c>
      <c r="AE20" s="39">
        <v>0.3844862</v>
      </c>
      <c r="AF20" s="39">
        <v>0.36009819999999998</v>
      </c>
      <c r="AG20" s="54" t="s">
        <v>372</v>
      </c>
    </row>
    <row r="21" spans="1:33" ht="15" customHeight="1" x14ac:dyDescent="0.3">
      <c r="A21" s="37" t="s">
        <v>324</v>
      </c>
      <c r="B21" s="37" t="s">
        <v>9</v>
      </c>
      <c r="C21" s="37" t="s">
        <v>34</v>
      </c>
      <c r="D21" s="37" t="s">
        <v>35</v>
      </c>
      <c r="E21" s="37" t="s">
        <v>727</v>
      </c>
      <c r="F21" s="37" t="s">
        <v>1044</v>
      </c>
      <c r="G21" s="37" t="s">
        <v>40</v>
      </c>
      <c r="H21" s="37" t="s">
        <v>1045</v>
      </c>
      <c r="I21" s="38" t="s">
        <v>17</v>
      </c>
      <c r="J21" s="39"/>
      <c r="K21" s="39"/>
      <c r="L21" s="39"/>
      <c r="M21" s="39"/>
      <c r="N21" s="39"/>
      <c r="O21" s="39"/>
      <c r="P21" s="39"/>
      <c r="Q21" s="39"/>
      <c r="R21" s="39"/>
      <c r="S21" s="39"/>
      <c r="T21" s="39"/>
      <c r="U21" s="39"/>
      <c r="V21" s="39"/>
      <c r="W21" s="39"/>
      <c r="X21" s="39"/>
      <c r="Y21" s="39">
        <v>6.26715504598184E-4</v>
      </c>
      <c r="Z21" s="39">
        <v>2.3056402529185701E-3</v>
      </c>
      <c r="AA21" s="39">
        <v>2.0805514371994402E-3</v>
      </c>
      <c r="AB21" s="39">
        <v>2.1093156226362599E-3</v>
      </c>
      <c r="AC21" s="39">
        <v>2.2433301631495698E-3</v>
      </c>
      <c r="AD21" s="39">
        <v>2.8531268313268798E-3</v>
      </c>
      <c r="AE21" s="39">
        <v>2.5145479209615598E-3</v>
      </c>
      <c r="AF21" s="39">
        <v>1.21187667180877E-3</v>
      </c>
      <c r="AG21" s="54" t="s">
        <v>1046</v>
      </c>
    </row>
    <row r="22" spans="1:33" ht="15" customHeight="1" x14ac:dyDescent="0.3">
      <c r="A22" s="37" t="s">
        <v>324</v>
      </c>
      <c r="B22" s="37" t="s">
        <v>9</v>
      </c>
      <c r="C22" s="37" t="s">
        <v>34</v>
      </c>
      <c r="D22" s="37" t="s">
        <v>35</v>
      </c>
      <c r="E22" s="37" t="s">
        <v>727</v>
      </c>
      <c r="F22" s="37" t="s">
        <v>1043</v>
      </c>
      <c r="G22" s="37" t="s">
        <v>40</v>
      </c>
      <c r="H22" s="37" t="s">
        <v>724</v>
      </c>
      <c r="I22" s="38" t="s">
        <v>17</v>
      </c>
      <c r="J22" s="39"/>
      <c r="K22" s="39"/>
      <c r="L22" s="39"/>
      <c r="M22" s="39"/>
      <c r="N22" s="39"/>
      <c r="O22" s="39"/>
      <c r="P22" s="39"/>
      <c r="Q22" s="39"/>
      <c r="R22" s="39"/>
      <c r="S22" s="39"/>
      <c r="T22" s="39"/>
      <c r="U22" s="39"/>
      <c r="V22" s="39"/>
      <c r="W22" s="39"/>
      <c r="X22" s="39">
        <v>5.5783019055653903E-5</v>
      </c>
      <c r="Y22" s="39"/>
      <c r="Z22" s="39">
        <v>4.1179580000000003E-6</v>
      </c>
      <c r="AA22" s="39"/>
      <c r="AB22" s="39"/>
      <c r="AC22" s="39"/>
      <c r="AD22" s="39"/>
      <c r="AE22" s="39"/>
      <c r="AF22" s="39"/>
      <c r="AG22" s="54" t="s">
        <v>774</v>
      </c>
    </row>
    <row r="23" spans="1:33" ht="15" customHeight="1" x14ac:dyDescent="0.3">
      <c r="A23" s="37" t="s">
        <v>324</v>
      </c>
      <c r="B23" s="37" t="s">
        <v>9</v>
      </c>
      <c r="C23" s="37" t="s">
        <v>34</v>
      </c>
      <c r="D23" s="37" t="s">
        <v>35</v>
      </c>
      <c r="E23" s="37" t="s">
        <v>727</v>
      </c>
      <c r="F23" s="37" t="s">
        <v>958</v>
      </c>
      <c r="G23" s="37" t="s">
        <v>40</v>
      </c>
      <c r="H23" s="37" t="s">
        <v>1045</v>
      </c>
      <c r="I23" s="38" t="s">
        <v>17</v>
      </c>
      <c r="J23" s="39"/>
      <c r="K23" s="39"/>
      <c r="L23" s="39"/>
      <c r="M23" s="39"/>
      <c r="N23" s="39"/>
      <c r="O23" s="39"/>
      <c r="P23" s="39"/>
      <c r="Q23" s="39"/>
      <c r="R23" s="39"/>
      <c r="S23" s="39"/>
      <c r="T23" s="39"/>
      <c r="U23" s="39"/>
      <c r="V23" s="39"/>
      <c r="W23" s="39"/>
      <c r="X23" s="39"/>
      <c r="Y23" s="39">
        <v>6.3837282551764101E-4</v>
      </c>
      <c r="Z23" s="39">
        <v>2.5320429819448401E-3</v>
      </c>
      <c r="AA23" s="39">
        <v>2.0688300206518398E-3</v>
      </c>
      <c r="AB23" s="39">
        <v>2.1240867404418401E-3</v>
      </c>
      <c r="AC23" s="39">
        <v>2.2372867090462499E-3</v>
      </c>
      <c r="AD23" s="39">
        <v>2.55098801559919E-3</v>
      </c>
      <c r="AE23" s="39">
        <v>2.2688476869771402E-3</v>
      </c>
      <c r="AF23" s="39">
        <v>1.21187667180877E-3</v>
      </c>
      <c r="AG23" s="54" t="s">
        <v>1047</v>
      </c>
    </row>
    <row r="24" spans="1:33" ht="15" customHeight="1" x14ac:dyDescent="0.3">
      <c r="A24" s="37" t="s">
        <v>324</v>
      </c>
      <c r="B24" s="37" t="s">
        <v>9</v>
      </c>
      <c r="C24" s="37" t="s">
        <v>34</v>
      </c>
      <c r="D24" s="37" t="s">
        <v>35</v>
      </c>
      <c r="E24" s="37" t="s">
        <v>835</v>
      </c>
      <c r="F24" s="37" t="s">
        <v>836</v>
      </c>
      <c r="G24" s="37" t="s">
        <v>40</v>
      </c>
      <c r="H24" s="37" t="s">
        <v>725</v>
      </c>
      <c r="I24" s="38" t="s">
        <v>17</v>
      </c>
      <c r="J24" s="39"/>
      <c r="K24" s="39"/>
      <c r="L24" s="39"/>
      <c r="M24" s="39"/>
      <c r="N24" s="39"/>
      <c r="O24" s="39"/>
      <c r="P24" s="39"/>
      <c r="Q24" s="39"/>
      <c r="R24" s="39"/>
      <c r="S24" s="39"/>
      <c r="T24" s="39"/>
      <c r="U24" s="39"/>
      <c r="V24" s="39"/>
      <c r="W24" s="39">
        <v>0.53403195996128205</v>
      </c>
      <c r="X24" s="39">
        <v>0.48746643873696799</v>
      </c>
      <c r="Y24" s="39">
        <v>0.48485644929250898</v>
      </c>
      <c r="Z24" s="39">
        <v>0.49476217031666703</v>
      </c>
      <c r="AA24" s="39">
        <v>0.51442756602418405</v>
      </c>
      <c r="AB24" s="39">
        <v>0.49005604446491702</v>
      </c>
      <c r="AC24" s="39">
        <v>0.51030465748411602</v>
      </c>
      <c r="AD24" s="39">
        <v>0.47538638425663798</v>
      </c>
      <c r="AE24" s="39">
        <v>0.45988580960547398</v>
      </c>
      <c r="AF24" s="39">
        <v>0.42483862259659499</v>
      </c>
      <c r="AG24" s="54" t="s">
        <v>837</v>
      </c>
    </row>
    <row r="25" spans="1:33" ht="15" customHeight="1" x14ac:dyDescent="0.3">
      <c r="A25" s="37" t="s">
        <v>324</v>
      </c>
      <c r="B25" s="37" t="s">
        <v>9</v>
      </c>
      <c r="C25" s="37" t="s">
        <v>34</v>
      </c>
      <c r="D25" s="37" t="s">
        <v>35</v>
      </c>
      <c r="E25" s="37" t="s">
        <v>737</v>
      </c>
      <c r="F25" s="37" t="s">
        <v>412</v>
      </c>
      <c r="G25" s="37" t="s">
        <v>40</v>
      </c>
      <c r="H25" s="37" t="s">
        <v>725</v>
      </c>
      <c r="I25" s="38" t="s">
        <v>17</v>
      </c>
      <c r="J25" s="39"/>
      <c r="K25" s="39"/>
      <c r="L25" s="39"/>
      <c r="M25" s="39"/>
      <c r="N25" s="39"/>
      <c r="O25" s="39"/>
      <c r="P25" s="39"/>
      <c r="Q25" s="39"/>
      <c r="R25" s="39"/>
      <c r="S25" s="39">
        <v>4.53039640675253E-2</v>
      </c>
      <c r="T25" s="39"/>
      <c r="U25" s="39"/>
      <c r="V25" s="39"/>
      <c r="W25" s="39"/>
      <c r="X25" s="39"/>
      <c r="Y25" s="39"/>
      <c r="Z25" s="39"/>
      <c r="AA25" s="39"/>
      <c r="AB25" s="39"/>
      <c r="AC25" s="39"/>
      <c r="AD25" s="39"/>
      <c r="AE25" s="39"/>
      <c r="AF25" s="39"/>
      <c r="AG25" s="54" t="s">
        <v>738</v>
      </c>
    </row>
    <row r="26" spans="1:33" ht="15" customHeight="1" x14ac:dyDescent="0.3">
      <c r="A26" s="37" t="s">
        <v>324</v>
      </c>
      <c r="B26" s="37" t="s">
        <v>9</v>
      </c>
      <c r="C26" s="37" t="s">
        <v>34</v>
      </c>
      <c r="D26" s="37" t="s">
        <v>35</v>
      </c>
      <c r="E26" s="37" t="s">
        <v>737</v>
      </c>
      <c r="F26" s="37" t="s">
        <v>1075</v>
      </c>
      <c r="G26" s="37" t="s">
        <v>40</v>
      </c>
      <c r="H26" s="37" t="s">
        <v>725</v>
      </c>
      <c r="I26" s="38" t="s">
        <v>17</v>
      </c>
      <c r="J26" s="39"/>
      <c r="K26" s="39"/>
      <c r="L26" s="39"/>
      <c r="M26" s="39"/>
      <c r="N26" s="39"/>
      <c r="O26" s="39"/>
      <c r="P26" s="39"/>
      <c r="Q26" s="39"/>
      <c r="R26" s="39"/>
      <c r="S26" s="39"/>
      <c r="T26" s="39"/>
      <c r="U26" s="39"/>
      <c r="V26" s="39"/>
      <c r="W26" s="39"/>
      <c r="X26" s="39"/>
      <c r="Y26" s="39"/>
      <c r="Z26" s="39"/>
      <c r="AA26" s="39"/>
      <c r="AB26" s="39"/>
      <c r="AC26" s="39"/>
      <c r="AD26" s="39">
        <v>1.27892500900075E-2</v>
      </c>
      <c r="AE26" s="39">
        <v>1.11204334778339E-3</v>
      </c>
      <c r="AF26" s="39"/>
      <c r="AG26" s="54" t="s">
        <v>1076</v>
      </c>
    </row>
    <row r="27" spans="1:33" ht="15" customHeight="1" x14ac:dyDescent="0.3">
      <c r="A27" s="37" t="s">
        <v>324</v>
      </c>
      <c r="B27" s="37" t="s">
        <v>9</v>
      </c>
      <c r="C27" s="37" t="s">
        <v>34</v>
      </c>
      <c r="D27" s="37" t="s">
        <v>35</v>
      </c>
      <c r="E27" s="37" t="s">
        <v>737</v>
      </c>
      <c r="F27" s="37" t="s">
        <v>765</v>
      </c>
      <c r="G27" s="37" t="s">
        <v>40</v>
      </c>
      <c r="H27" s="37" t="s">
        <v>725</v>
      </c>
      <c r="I27" s="38" t="s">
        <v>17</v>
      </c>
      <c r="J27" s="39"/>
      <c r="K27" s="39"/>
      <c r="L27" s="39"/>
      <c r="M27" s="39"/>
      <c r="N27" s="39"/>
      <c r="O27" s="39"/>
      <c r="P27" s="39"/>
      <c r="Q27" s="39"/>
      <c r="R27" s="39"/>
      <c r="S27" s="39"/>
      <c r="T27" s="39">
        <v>0.102463200848683</v>
      </c>
      <c r="U27" s="39"/>
      <c r="V27" s="39"/>
      <c r="W27" s="39"/>
      <c r="X27" s="39"/>
      <c r="Y27" s="39"/>
      <c r="Z27" s="39"/>
      <c r="AA27" s="39"/>
      <c r="AB27" s="39"/>
      <c r="AC27" s="39"/>
      <c r="AD27" s="39"/>
      <c r="AE27" s="39"/>
      <c r="AF27" s="39"/>
      <c r="AG27" s="54" t="s">
        <v>766</v>
      </c>
    </row>
    <row r="28" spans="1:33" ht="15" customHeight="1" x14ac:dyDescent="0.3">
      <c r="A28" s="37" t="s">
        <v>324</v>
      </c>
      <c r="B28" s="37" t="s">
        <v>9</v>
      </c>
      <c r="C28" s="37" t="s">
        <v>34</v>
      </c>
      <c r="D28" s="37" t="s">
        <v>35</v>
      </c>
      <c r="E28" s="37" t="s">
        <v>1012</v>
      </c>
      <c r="F28" s="37" t="s">
        <v>1103</v>
      </c>
      <c r="G28" s="37" t="s">
        <v>40</v>
      </c>
      <c r="H28" s="37" t="s">
        <v>725</v>
      </c>
      <c r="I28" s="38" t="s">
        <v>17</v>
      </c>
      <c r="J28" s="39"/>
      <c r="K28" s="39"/>
      <c r="L28" s="39"/>
      <c r="M28" s="39"/>
      <c r="N28" s="39"/>
      <c r="O28" s="39"/>
      <c r="P28" s="39"/>
      <c r="Q28" s="39"/>
      <c r="R28" s="39"/>
      <c r="S28" s="39"/>
      <c r="T28" s="39"/>
      <c r="U28" s="39"/>
      <c r="V28" s="39"/>
      <c r="W28" s="39"/>
      <c r="X28" s="39"/>
      <c r="Y28" s="39"/>
      <c r="Z28" s="39"/>
      <c r="AA28" s="39"/>
      <c r="AB28" s="39"/>
      <c r="AC28" s="39"/>
      <c r="AD28" s="39">
        <v>3.7536388434184799E-4</v>
      </c>
      <c r="AE28" s="39">
        <v>5.1512963573625802E-3</v>
      </c>
      <c r="AF28" s="39">
        <v>4.6058288811428602E-3</v>
      </c>
      <c r="AG28" s="54" t="s">
        <v>1104</v>
      </c>
    </row>
    <row r="29" spans="1:33" ht="15" customHeight="1" x14ac:dyDescent="0.3">
      <c r="A29" s="37" t="s">
        <v>324</v>
      </c>
      <c r="B29" s="37" t="s">
        <v>9</v>
      </c>
      <c r="C29" s="37" t="s">
        <v>34</v>
      </c>
      <c r="D29" s="37" t="s">
        <v>35</v>
      </c>
      <c r="E29" s="37" t="s">
        <v>1012</v>
      </c>
      <c r="F29" s="37" t="s">
        <v>1027</v>
      </c>
      <c r="G29" s="37" t="s">
        <v>40</v>
      </c>
      <c r="H29" s="37" t="s">
        <v>725</v>
      </c>
      <c r="I29" s="38" t="s">
        <v>17</v>
      </c>
      <c r="J29" s="39"/>
      <c r="K29" s="39"/>
      <c r="L29" s="39"/>
      <c r="M29" s="39"/>
      <c r="N29" s="39"/>
      <c r="O29" s="39"/>
      <c r="P29" s="39"/>
      <c r="Q29" s="39"/>
      <c r="R29" s="39"/>
      <c r="S29" s="39"/>
      <c r="T29" s="39"/>
      <c r="U29" s="39"/>
      <c r="V29" s="39"/>
      <c r="W29" s="39"/>
      <c r="X29" s="39"/>
      <c r="Y29" s="39"/>
      <c r="Z29" s="39"/>
      <c r="AA29" s="39"/>
      <c r="AB29" s="39"/>
      <c r="AC29" s="39">
        <v>0.13673629320773301</v>
      </c>
      <c r="AD29" s="39">
        <v>0.15342343006006601</v>
      </c>
      <c r="AE29" s="39">
        <v>0.12940037340313201</v>
      </c>
      <c r="AF29" s="39">
        <v>0.127441050348468</v>
      </c>
      <c r="AG29" s="54" t="s">
        <v>1102</v>
      </c>
    </row>
    <row r="30" spans="1:33" ht="15" customHeight="1" x14ac:dyDescent="0.3">
      <c r="A30" s="37" t="s">
        <v>324</v>
      </c>
      <c r="B30" s="37" t="s">
        <v>9</v>
      </c>
      <c r="C30" s="37" t="s">
        <v>34</v>
      </c>
      <c r="D30" s="37" t="s">
        <v>35</v>
      </c>
      <c r="E30" s="37" t="s">
        <v>1012</v>
      </c>
      <c r="F30" s="37" t="s">
        <v>1227</v>
      </c>
      <c r="G30" s="37" t="s">
        <v>40</v>
      </c>
      <c r="H30" s="37" t="s">
        <v>30</v>
      </c>
      <c r="I30" s="38" t="s">
        <v>17</v>
      </c>
      <c r="J30" s="39"/>
      <c r="K30" s="39"/>
      <c r="L30" s="39"/>
      <c r="M30" s="39"/>
      <c r="N30" s="39"/>
      <c r="O30" s="39"/>
      <c r="P30" s="39"/>
      <c r="Q30" s="39"/>
      <c r="R30" s="39"/>
      <c r="S30" s="39"/>
      <c r="T30" s="39"/>
      <c r="U30" s="39"/>
      <c r="V30" s="39"/>
      <c r="W30" s="39"/>
      <c r="X30" s="39"/>
      <c r="Y30" s="39"/>
      <c r="Z30" s="39"/>
      <c r="AA30" s="39"/>
      <c r="AB30" s="39"/>
      <c r="AC30" s="39"/>
      <c r="AD30" s="39"/>
      <c r="AE30" s="39"/>
      <c r="AF30" s="39">
        <v>4.3680763052224498E-4</v>
      </c>
      <c r="AG30" s="54" t="s">
        <v>1228</v>
      </c>
    </row>
    <row r="31" spans="1:33" ht="15" customHeight="1" x14ac:dyDescent="0.3">
      <c r="A31" s="37" t="s">
        <v>324</v>
      </c>
      <c r="B31" s="37" t="s">
        <v>9</v>
      </c>
      <c r="C31" s="37" t="s">
        <v>34</v>
      </c>
      <c r="D31" s="37" t="s">
        <v>35</v>
      </c>
      <c r="E31" s="37" t="s">
        <v>1012</v>
      </c>
      <c r="F31" s="37" t="s">
        <v>1105</v>
      </c>
      <c r="G31" s="37" t="s">
        <v>40</v>
      </c>
      <c r="H31" s="37" t="s">
        <v>1045</v>
      </c>
      <c r="I31" s="38" t="s">
        <v>17</v>
      </c>
      <c r="J31" s="39"/>
      <c r="K31" s="39"/>
      <c r="L31" s="39"/>
      <c r="M31" s="39"/>
      <c r="N31" s="39"/>
      <c r="O31" s="39"/>
      <c r="P31" s="39"/>
      <c r="Q31" s="39"/>
      <c r="R31" s="39"/>
      <c r="S31" s="39"/>
      <c r="T31" s="39"/>
      <c r="U31" s="39"/>
      <c r="V31" s="39"/>
      <c r="W31" s="39"/>
      <c r="X31" s="39"/>
      <c r="Y31" s="39"/>
      <c r="Z31" s="39"/>
      <c r="AA31" s="39"/>
      <c r="AB31" s="39"/>
      <c r="AC31" s="39"/>
      <c r="AD31" s="39">
        <v>5.1675405091552301E-4</v>
      </c>
      <c r="AE31" s="39">
        <v>8.0790777236920807E-3</v>
      </c>
      <c r="AF31" s="39">
        <v>5.4176311523368497E-3</v>
      </c>
      <c r="AG31" s="54" t="s">
        <v>1106</v>
      </c>
    </row>
    <row r="32" spans="1:33" ht="15" customHeight="1" x14ac:dyDescent="0.3">
      <c r="A32" s="37" t="s">
        <v>324</v>
      </c>
      <c r="B32" s="37" t="s">
        <v>9</v>
      </c>
      <c r="C32" s="37" t="s">
        <v>34</v>
      </c>
      <c r="D32" s="37" t="s">
        <v>35</v>
      </c>
      <c r="E32" s="37" t="s">
        <v>745</v>
      </c>
      <c r="F32" s="37" t="s">
        <v>1079</v>
      </c>
      <c r="G32" s="37" t="s">
        <v>40</v>
      </c>
      <c r="H32" s="37" t="s">
        <v>723</v>
      </c>
      <c r="I32" s="38" t="s">
        <v>17</v>
      </c>
      <c r="J32" s="39"/>
      <c r="K32" s="39"/>
      <c r="L32" s="39"/>
      <c r="M32" s="39"/>
      <c r="N32" s="39"/>
      <c r="O32" s="39"/>
      <c r="P32" s="39"/>
      <c r="Q32" s="39"/>
      <c r="R32" s="39"/>
      <c r="S32" s="39">
        <v>3.5982329059819102E-4</v>
      </c>
      <c r="T32" s="39"/>
      <c r="U32" s="39"/>
      <c r="V32" s="39"/>
      <c r="W32" s="39"/>
      <c r="X32" s="39"/>
      <c r="Y32" s="39"/>
      <c r="Z32" s="39"/>
      <c r="AA32" s="39"/>
      <c r="AB32" s="39"/>
      <c r="AC32" s="39"/>
      <c r="AD32" s="39"/>
      <c r="AE32" s="39"/>
      <c r="AF32" s="39"/>
      <c r="AG32" s="54" t="s">
        <v>747</v>
      </c>
    </row>
    <row r="33" spans="1:33" ht="15" customHeight="1" x14ac:dyDescent="0.3">
      <c r="A33" s="37" t="s">
        <v>324</v>
      </c>
      <c r="B33" s="37" t="s">
        <v>9</v>
      </c>
      <c r="C33" s="37" t="s">
        <v>34</v>
      </c>
      <c r="D33" s="37" t="s">
        <v>35</v>
      </c>
      <c r="E33" s="37" t="s">
        <v>750</v>
      </c>
      <c r="F33" s="37" t="s">
        <v>1082</v>
      </c>
      <c r="G33" s="37" t="s">
        <v>40</v>
      </c>
      <c r="H33" s="37" t="s">
        <v>725</v>
      </c>
      <c r="I33" s="38" t="s">
        <v>17</v>
      </c>
      <c r="J33" s="39"/>
      <c r="K33" s="39"/>
      <c r="L33" s="39"/>
      <c r="M33" s="39"/>
      <c r="N33" s="39"/>
      <c r="O33" s="39"/>
      <c r="P33" s="39"/>
      <c r="Q33" s="39"/>
      <c r="R33" s="39"/>
      <c r="S33" s="39"/>
      <c r="T33" s="39"/>
      <c r="U33" s="39"/>
      <c r="V33" s="39"/>
      <c r="W33" s="39">
        <v>0.117056000568621</v>
      </c>
      <c r="X33" s="39">
        <v>4.2354006016367198E-4</v>
      </c>
      <c r="Y33" s="39">
        <v>6.9485603865223997E-2</v>
      </c>
      <c r="Z33" s="39">
        <v>8.0760477568632194E-2</v>
      </c>
      <c r="AA33" s="39">
        <v>9.8728757617885896E-2</v>
      </c>
      <c r="AB33" s="39">
        <v>0.114445802016403</v>
      </c>
      <c r="AC33" s="39">
        <v>6.2378348259853098E-2</v>
      </c>
      <c r="AD33" s="39">
        <v>8.88124913131602E-2</v>
      </c>
      <c r="AE33" s="39">
        <v>9.17642853637929E-2</v>
      </c>
      <c r="AF33" s="39">
        <v>7.4798474859518502E-2</v>
      </c>
      <c r="AG33" s="54" t="s">
        <v>868</v>
      </c>
    </row>
    <row r="34" spans="1:33" ht="15" customHeight="1" x14ac:dyDescent="0.3">
      <c r="A34" s="37" t="s">
        <v>324</v>
      </c>
      <c r="B34" s="37" t="s">
        <v>9</v>
      </c>
      <c r="C34" s="37" t="s">
        <v>34</v>
      </c>
      <c r="D34" s="37" t="s">
        <v>35</v>
      </c>
      <c r="E34" s="37" t="s">
        <v>753</v>
      </c>
      <c r="F34" s="37" t="s">
        <v>890</v>
      </c>
      <c r="G34" s="37" t="s">
        <v>40</v>
      </c>
      <c r="H34" s="37" t="s">
        <v>724</v>
      </c>
      <c r="I34" s="38" t="s">
        <v>17</v>
      </c>
      <c r="J34" s="39"/>
      <c r="K34" s="39"/>
      <c r="L34" s="39"/>
      <c r="M34" s="39"/>
      <c r="N34" s="39"/>
      <c r="O34" s="39"/>
      <c r="P34" s="39"/>
      <c r="Q34" s="39"/>
      <c r="R34" s="39"/>
      <c r="S34" s="39"/>
      <c r="T34" s="39"/>
      <c r="U34" s="39"/>
      <c r="V34" s="39"/>
      <c r="W34" s="39"/>
      <c r="X34" s="39"/>
      <c r="Y34" s="39"/>
      <c r="Z34" s="39"/>
      <c r="AA34" s="39"/>
      <c r="AB34" s="39"/>
      <c r="AC34" s="39">
        <v>1.12679817905918E-7</v>
      </c>
      <c r="AD34" s="39"/>
      <c r="AE34" s="39"/>
      <c r="AF34" s="39"/>
      <c r="AG34" s="54" t="s">
        <v>891</v>
      </c>
    </row>
    <row r="35" spans="1:33" ht="15" customHeight="1" x14ac:dyDescent="0.3">
      <c r="A35" s="37" t="s">
        <v>324</v>
      </c>
      <c r="B35" s="37" t="s">
        <v>9</v>
      </c>
      <c r="C35" s="37" t="s">
        <v>34</v>
      </c>
      <c r="D35" s="37" t="s">
        <v>35</v>
      </c>
      <c r="E35" s="37" t="s">
        <v>753</v>
      </c>
      <c r="F35" s="37" t="s">
        <v>1085</v>
      </c>
      <c r="G35" s="37" t="s">
        <v>40</v>
      </c>
      <c r="H35" s="37" t="s">
        <v>725</v>
      </c>
      <c r="I35" s="38" t="s">
        <v>17</v>
      </c>
      <c r="J35" s="39"/>
      <c r="K35" s="39"/>
      <c r="L35" s="39"/>
      <c r="M35" s="39"/>
      <c r="N35" s="39"/>
      <c r="O35" s="39"/>
      <c r="P35" s="39"/>
      <c r="Q35" s="39"/>
      <c r="R35" s="39"/>
      <c r="S35" s="39"/>
      <c r="T35" s="39"/>
      <c r="U35" s="39">
        <v>2.00573757025958E-2</v>
      </c>
      <c r="V35" s="39">
        <v>2.2570710969501799E-2</v>
      </c>
      <c r="W35" s="39">
        <v>2.5761769360982699E-2</v>
      </c>
      <c r="X35" s="39"/>
      <c r="Y35" s="39">
        <v>3.15063747988708E-2</v>
      </c>
      <c r="Z35" s="39">
        <v>3.2557680096759897E-2</v>
      </c>
      <c r="AA35" s="39">
        <v>3.0646738252630999E-2</v>
      </c>
      <c r="AB35" s="39">
        <v>3.2573259808736203E-2</v>
      </c>
      <c r="AC35" s="39">
        <v>3.2700246476958302E-2</v>
      </c>
      <c r="AD35" s="39">
        <v>3.33468218411671E-2</v>
      </c>
      <c r="AE35" s="39">
        <v>3.2660294392236999E-2</v>
      </c>
      <c r="AF35" s="39">
        <v>2.9193192833175299E-2</v>
      </c>
      <c r="AG35" s="54" t="s">
        <v>780</v>
      </c>
    </row>
    <row r="36" spans="1:33" ht="15" customHeight="1" x14ac:dyDescent="0.3">
      <c r="A36" s="37" t="s">
        <v>324</v>
      </c>
      <c r="B36" s="37" t="s">
        <v>9</v>
      </c>
      <c r="C36" s="37" t="s">
        <v>34</v>
      </c>
      <c r="D36" s="37" t="s">
        <v>35</v>
      </c>
      <c r="E36" s="37" t="s">
        <v>758</v>
      </c>
      <c r="F36" s="37" t="s">
        <v>1086</v>
      </c>
      <c r="G36" s="37" t="s">
        <v>40</v>
      </c>
      <c r="H36" s="37" t="s">
        <v>725</v>
      </c>
      <c r="I36" s="38" t="s">
        <v>17</v>
      </c>
      <c r="J36" s="39"/>
      <c r="K36" s="39"/>
      <c r="L36" s="39"/>
      <c r="M36" s="39"/>
      <c r="N36" s="39"/>
      <c r="O36" s="39"/>
      <c r="P36" s="39"/>
      <c r="Q36" s="39"/>
      <c r="R36" s="39"/>
      <c r="S36" s="39"/>
      <c r="T36" s="39"/>
      <c r="U36" s="39"/>
      <c r="V36" s="39">
        <v>0.109763928785256</v>
      </c>
      <c r="W36" s="39">
        <v>0.20405218847533499</v>
      </c>
      <c r="X36" s="39"/>
      <c r="Y36" s="39">
        <v>0.18413705052807999</v>
      </c>
      <c r="Z36" s="39">
        <v>0.168879516007791</v>
      </c>
      <c r="AA36" s="39">
        <v>0.189793216856223</v>
      </c>
      <c r="AB36" s="39">
        <v>7.6405767712656406E-2</v>
      </c>
      <c r="AC36" s="39"/>
      <c r="AD36" s="39"/>
      <c r="AE36" s="39"/>
      <c r="AF36" s="39"/>
      <c r="AG36" s="54" t="s">
        <v>834</v>
      </c>
    </row>
    <row r="37" spans="1:33" ht="15" customHeight="1" x14ac:dyDescent="0.3">
      <c r="A37" s="37" t="s">
        <v>324</v>
      </c>
      <c r="B37" s="37" t="s">
        <v>9</v>
      </c>
      <c r="C37" s="37" t="s">
        <v>34</v>
      </c>
      <c r="D37" s="37" t="s">
        <v>35</v>
      </c>
      <c r="E37" s="37" t="s">
        <v>758</v>
      </c>
      <c r="F37" s="37" t="s">
        <v>1090</v>
      </c>
      <c r="G37" s="37" t="s">
        <v>40</v>
      </c>
      <c r="H37" s="37" t="s">
        <v>725</v>
      </c>
      <c r="I37" s="38" t="s">
        <v>17</v>
      </c>
      <c r="J37" s="39"/>
      <c r="K37" s="39"/>
      <c r="L37" s="39"/>
      <c r="M37" s="39"/>
      <c r="N37" s="39"/>
      <c r="O37" s="39"/>
      <c r="P37" s="39"/>
      <c r="Q37" s="39"/>
      <c r="R37" s="39"/>
      <c r="S37" s="39"/>
      <c r="T37" s="39">
        <v>3.05972556337977E-3</v>
      </c>
      <c r="U37" s="39"/>
      <c r="V37" s="39"/>
      <c r="W37" s="39">
        <v>5.3536621837067998E-2</v>
      </c>
      <c r="X37" s="39"/>
      <c r="Y37" s="39">
        <v>0.35723883938294898</v>
      </c>
      <c r="Z37" s="39">
        <v>0.40493221963825698</v>
      </c>
      <c r="AA37" s="39">
        <v>0.241454062643749</v>
      </c>
      <c r="AB37" s="39">
        <v>0.23372609115410201</v>
      </c>
      <c r="AC37" s="39">
        <v>6.0709183632119398E-2</v>
      </c>
      <c r="AD37" s="39">
        <v>4.9589552216573102E-2</v>
      </c>
      <c r="AE37" s="39">
        <v>0.113612671434458</v>
      </c>
      <c r="AF37" s="39">
        <v>4.7018238043659802E-2</v>
      </c>
      <c r="AG37" s="54" t="s">
        <v>768</v>
      </c>
    </row>
    <row r="38" spans="1:33" ht="15" customHeight="1" x14ac:dyDescent="0.3">
      <c r="A38" s="37" t="s">
        <v>324</v>
      </c>
      <c r="B38" s="37" t="s">
        <v>999</v>
      </c>
      <c r="C38" s="37" t="s">
        <v>34</v>
      </c>
      <c r="D38" s="37" t="s">
        <v>35</v>
      </c>
      <c r="E38" s="37" t="s">
        <v>758</v>
      </c>
      <c r="F38" s="37" t="s">
        <v>1097</v>
      </c>
      <c r="G38" s="37" t="s">
        <v>40</v>
      </c>
      <c r="H38" s="37" t="s">
        <v>725</v>
      </c>
      <c r="I38" s="38" t="s">
        <v>17</v>
      </c>
      <c r="J38" s="39"/>
      <c r="K38" s="39"/>
      <c r="L38" s="39"/>
      <c r="M38" s="39"/>
      <c r="N38" s="39"/>
      <c r="O38" s="39"/>
      <c r="P38" s="39"/>
      <c r="Q38" s="39"/>
      <c r="R38" s="39"/>
      <c r="S38" s="39"/>
      <c r="T38" s="39"/>
      <c r="U38" s="39"/>
      <c r="V38" s="39">
        <v>1.52421562975566E-5</v>
      </c>
      <c r="W38" s="39">
        <v>0.119981158712262</v>
      </c>
      <c r="X38" s="39">
        <v>9.3159115971838805E-2</v>
      </c>
      <c r="Y38" s="39">
        <v>4.8921682898871402E-2</v>
      </c>
      <c r="Z38" s="39">
        <v>4.46672815496593E-2</v>
      </c>
      <c r="AA38" s="39">
        <v>2.9416082831774101E-2</v>
      </c>
      <c r="AB38" s="39">
        <v>6.1908174879345898E-2</v>
      </c>
      <c r="AC38" s="39">
        <v>1.11022718882537E-2</v>
      </c>
      <c r="AD38" s="39">
        <v>4.5497456233910997E-5</v>
      </c>
      <c r="AE38" s="39"/>
      <c r="AF38" s="39"/>
      <c r="AG38" s="54" t="s">
        <v>1098</v>
      </c>
    </row>
    <row r="39" spans="1:33" ht="15" customHeight="1" x14ac:dyDescent="0.3">
      <c r="A39" s="37" t="s">
        <v>324</v>
      </c>
      <c r="B39" s="37" t="s">
        <v>999</v>
      </c>
      <c r="C39" s="37" t="s">
        <v>34</v>
      </c>
      <c r="D39" s="37" t="s">
        <v>35</v>
      </c>
      <c r="E39" s="37" t="s">
        <v>758</v>
      </c>
      <c r="F39" s="37" t="s">
        <v>1219</v>
      </c>
      <c r="G39" s="37" t="s">
        <v>40</v>
      </c>
      <c r="H39" s="37" t="s">
        <v>725</v>
      </c>
      <c r="I39" s="38" t="s">
        <v>17</v>
      </c>
      <c r="J39" s="39"/>
      <c r="K39" s="39"/>
      <c r="L39" s="39"/>
      <c r="M39" s="39"/>
      <c r="N39" s="39"/>
      <c r="O39" s="39"/>
      <c r="P39" s="39"/>
      <c r="Q39" s="39"/>
      <c r="R39" s="39"/>
      <c r="S39" s="39"/>
      <c r="T39" s="39"/>
      <c r="U39" s="39"/>
      <c r="V39" s="39"/>
      <c r="W39" s="39"/>
      <c r="X39" s="39"/>
      <c r="Y39" s="39"/>
      <c r="Z39" s="39"/>
      <c r="AA39" s="39"/>
      <c r="AB39" s="39"/>
      <c r="AC39" s="39"/>
      <c r="AD39" s="39"/>
      <c r="AE39" s="39"/>
      <c r="AF39" s="39">
        <v>1.6232584991219101E-2</v>
      </c>
      <c r="AG39" s="54" t="s">
        <v>1220</v>
      </c>
    </row>
    <row r="40" spans="1:33" ht="15" customHeight="1" x14ac:dyDescent="0.3">
      <c r="A40" s="37" t="s">
        <v>324</v>
      </c>
      <c r="B40" s="37" t="s">
        <v>9</v>
      </c>
      <c r="C40" s="37" t="s">
        <v>34</v>
      </c>
      <c r="D40" s="37" t="s">
        <v>35</v>
      </c>
      <c r="E40" s="37" t="s">
        <v>758</v>
      </c>
      <c r="F40" s="37" t="s">
        <v>852</v>
      </c>
      <c r="G40" s="37" t="s">
        <v>40</v>
      </c>
      <c r="H40" s="37" t="s">
        <v>725</v>
      </c>
      <c r="I40" s="38" t="s">
        <v>17</v>
      </c>
      <c r="J40" s="39"/>
      <c r="K40" s="39"/>
      <c r="L40" s="39"/>
      <c r="M40" s="39"/>
      <c r="N40" s="39"/>
      <c r="O40" s="39"/>
      <c r="P40" s="39"/>
      <c r="Q40" s="39"/>
      <c r="R40" s="39"/>
      <c r="S40" s="39"/>
      <c r="T40" s="39"/>
      <c r="U40" s="39"/>
      <c r="V40" s="39"/>
      <c r="W40" s="39">
        <v>4.3537915437239497E-4</v>
      </c>
      <c r="X40" s="39">
        <v>4.54865652850194E-3</v>
      </c>
      <c r="Y40" s="39">
        <v>5.6708791431291698E-2</v>
      </c>
      <c r="Z40" s="39">
        <v>3.03442535211788E-2</v>
      </c>
      <c r="AA40" s="39">
        <v>1.0586124937642299E-2</v>
      </c>
      <c r="AB40" s="39"/>
      <c r="AC40" s="39"/>
      <c r="AD40" s="39"/>
      <c r="AE40" s="39"/>
      <c r="AF40" s="39"/>
      <c r="AG40" s="54" t="s">
        <v>869</v>
      </c>
    </row>
    <row r="41" spans="1:33" ht="15" customHeight="1" x14ac:dyDescent="0.3">
      <c r="A41" s="37" t="s">
        <v>324</v>
      </c>
      <c r="B41" s="37" t="s">
        <v>9</v>
      </c>
      <c r="C41" s="37" t="s">
        <v>34</v>
      </c>
      <c r="D41" s="37" t="s">
        <v>35</v>
      </c>
      <c r="E41" s="37" t="s">
        <v>758</v>
      </c>
      <c r="F41" s="37" t="s">
        <v>769</v>
      </c>
      <c r="G41" s="37" t="s">
        <v>40</v>
      </c>
      <c r="H41" s="37" t="s">
        <v>725</v>
      </c>
      <c r="I41" s="38" t="s">
        <v>17</v>
      </c>
      <c r="J41" s="39"/>
      <c r="K41" s="39"/>
      <c r="L41" s="39"/>
      <c r="M41" s="39"/>
      <c r="N41" s="39"/>
      <c r="O41" s="39"/>
      <c r="P41" s="39"/>
      <c r="Q41" s="39"/>
      <c r="R41" s="39"/>
      <c r="S41" s="39"/>
      <c r="T41" s="39">
        <v>0.149025685250289</v>
      </c>
      <c r="U41" s="39"/>
      <c r="V41" s="39"/>
      <c r="W41" s="39">
        <v>8.7630666558019293E-2</v>
      </c>
      <c r="X41" s="39">
        <v>0.133791038484467</v>
      </c>
      <c r="Y41" s="39">
        <v>0.14731686491163501</v>
      </c>
      <c r="Z41" s="39">
        <v>0.146821215003304</v>
      </c>
      <c r="AA41" s="39">
        <v>5.0613505037439298E-2</v>
      </c>
      <c r="AB41" s="39">
        <v>4.9694053126323398E-2</v>
      </c>
      <c r="AC41" s="39">
        <v>5.1498995855962702E-2</v>
      </c>
      <c r="AD41" s="39">
        <v>3.3451747722385197E-2</v>
      </c>
      <c r="AE41" s="39"/>
      <c r="AF41" s="39"/>
      <c r="AG41" s="54" t="s">
        <v>770</v>
      </c>
    </row>
    <row r="42" spans="1:33" ht="15" customHeight="1" x14ac:dyDescent="0.3">
      <c r="A42" s="37" t="s">
        <v>324</v>
      </c>
      <c r="B42" s="37" t="s">
        <v>9</v>
      </c>
      <c r="C42" s="37" t="s">
        <v>34</v>
      </c>
      <c r="D42" s="37" t="s">
        <v>35</v>
      </c>
      <c r="E42" s="37" t="s">
        <v>758</v>
      </c>
      <c r="F42" s="37" t="s">
        <v>1089</v>
      </c>
      <c r="G42" s="37" t="s">
        <v>40</v>
      </c>
      <c r="H42" s="37" t="s">
        <v>725</v>
      </c>
      <c r="I42" s="38" t="s">
        <v>17</v>
      </c>
      <c r="J42" s="39"/>
      <c r="K42" s="39"/>
      <c r="L42" s="39"/>
      <c r="M42" s="39"/>
      <c r="N42" s="39"/>
      <c r="O42" s="39"/>
      <c r="P42" s="39"/>
      <c r="Q42" s="39"/>
      <c r="R42" s="39"/>
      <c r="S42" s="39">
        <v>0.35936795445867098</v>
      </c>
      <c r="T42" s="39">
        <v>0.564955361210697</v>
      </c>
      <c r="U42" s="39">
        <v>0.25433625864498399</v>
      </c>
      <c r="V42" s="39">
        <v>0.26775635804379</v>
      </c>
      <c r="W42" s="39">
        <v>0.944317731574701</v>
      </c>
      <c r="X42" s="39">
        <v>0.903306892983187</v>
      </c>
      <c r="Y42" s="39">
        <v>0.384923384280901</v>
      </c>
      <c r="Z42" s="39">
        <v>0.38232372915843399</v>
      </c>
      <c r="AA42" s="39">
        <v>0.378597708887351</v>
      </c>
      <c r="AB42" s="39">
        <v>0.36525107058324802</v>
      </c>
      <c r="AC42" s="39">
        <v>0.32963865795006397</v>
      </c>
      <c r="AD42" s="39">
        <v>0.335633082967916</v>
      </c>
      <c r="AE42" s="39">
        <v>0.26869505225027102</v>
      </c>
      <c r="AF42" s="39">
        <v>0.195797470682682</v>
      </c>
      <c r="AG42" s="54" t="s">
        <v>760</v>
      </c>
    </row>
    <row r="43" spans="1:33" ht="15" customHeight="1" x14ac:dyDescent="0.3">
      <c r="A43" s="37" t="s">
        <v>324</v>
      </c>
      <c r="B43" s="37" t="s">
        <v>9</v>
      </c>
      <c r="C43" s="37" t="s">
        <v>34</v>
      </c>
      <c r="D43" s="37" t="s">
        <v>35</v>
      </c>
      <c r="E43" s="37" t="s">
        <v>758</v>
      </c>
      <c r="F43" s="37" t="s">
        <v>1087</v>
      </c>
      <c r="G43" s="37" t="s">
        <v>40</v>
      </c>
      <c r="H43" s="37" t="s">
        <v>725</v>
      </c>
      <c r="I43" s="38" t="s">
        <v>17</v>
      </c>
      <c r="J43" s="39"/>
      <c r="K43" s="39"/>
      <c r="L43" s="39"/>
      <c r="M43" s="39"/>
      <c r="N43" s="39"/>
      <c r="O43" s="39"/>
      <c r="P43" s="39"/>
      <c r="Q43" s="39"/>
      <c r="R43" s="39"/>
      <c r="S43" s="39">
        <v>3.6797664737599503E-2</v>
      </c>
      <c r="T43" s="39"/>
      <c r="U43" s="39"/>
      <c r="V43" s="39"/>
      <c r="W43" s="39">
        <v>9.9315768706124803E-6</v>
      </c>
      <c r="X43" s="39">
        <v>5.3309230621655603E-5</v>
      </c>
      <c r="Y43" s="39">
        <v>3.1069380668077201E-6</v>
      </c>
      <c r="Z43" s="39">
        <v>7.2835649104175796E-6</v>
      </c>
      <c r="AA43" s="39">
        <v>9.4802335734321605E-6</v>
      </c>
      <c r="AB43" s="39">
        <v>5.0557476305594E-6</v>
      </c>
      <c r="AC43" s="39">
        <v>2.45516129932014E-6</v>
      </c>
      <c r="AD43" s="39"/>
      <c r="AE43" s="39"/>
      <c r="AF43" s="39"/>
      <c r="AG43" s="54" t="s">
        <v>1088</v>
      </c>
    </row>
    <row r="44" spans="1:33" ht="15" customHeight="1" x14ac:dyDescent="0.3">
      <c r="A44" s="37" t="s">
        <v>324</v>
      </c>
      <c r="B44" s="37" t="s">
        <v>41</v>
      </c>
      <c r="C44" s="37" t="s">
        <v>10</v>
      </c>
      <c r="D44" s="37" t="s">
        <v>42</v>
      </c>
      <c r="E44" s="37" t="s">
        <v>12</v>
      </c>
      <c r="F44" s="37" t="s">
        <v>13</v>
      </c>
      <c r="G44" s="37" t="s">
        <v>14</v>
      </c>
      <c r="H44" s="37" t="s">
        <v>908</v>
      </c>
      <c r="I44" s="38" t="s">
        <v>17</v>
      </c>
      <c r="J44" s="39">
        <v>3.9714846868823098E-7</v>
      </c>
      <c r="K44" s="39">
        <v>8.4095633465152795E-8</v>
      </c>
      <c r="L44" s="39">
        <v>1.3870534036347699E-7</v>
      </c>
      <c r="M44" s="39">
        <v>2.3577688722382901E-8</v>
      </c>
      <c r="N44" s="39">
        <v>5.0407139806402601E-8</v>
      </c>
      <c r="O44" s="39">
        <v>2.3843316695944401E-7</v>
      </c>
      <c r="P44" s="39">
        <v>1.24246633050263E-6</v>
      </c>
      <c r="Q44" s="39">
        <v>9.1421835120186896E-7</v>
      </c>
      <c r="R44" s="39">
        <v>9.66300710404609E-7</v>
      </c>
      <c r="S44" s="39">
        <v>5.8807042239801305E-7</v>
      </c>
      <c r="T44" s="39">
        <v>1.8672721013469401E-7</v>
      </c>
      <c r="U44" s="39">
        <v>2.9321648370817098E-7</v>
      </c>
      <c r="V44" s="39">
        <v>5.6443462351203604E-7</v>
      </c>
      <c r="W44" s="39">
        <v>4.0662633840741396E-6</v>
      </c>
      <c r="X44" s="39">
        <v>1.71633298394527E-6</v>
      </c>
      <c r="Y44" s="39">
        <v>1.7552960926879999E-6</v>
      </c>
      <c r="Z44" s="39">
        <v>4.0322453781717598E-6</v>
      </c>
      <c r="AA44" s="39">
        <v>3.4492750176079499E-6</v>
      </c>
      <c r="AB44" s="39">
        <v>2.8088389367935901E-6</v>
      </c>
      <c r="AC44" s="39">
        <v>3.4840303222265302E-6</v>
      </c>
      <c r="AD44" s="39">
        <v>2.1022557666032099E-6</v>
      </c>
      <c r="AE44" s="39">
        <v>9.3786986046212295E-7</v>
      </c>
      <c r="AF44" s="39">
        <v>2.17662290007573E-7</v>
      </c>
      <c r="AG44" s="54" t="s">
        <v>1107</v>
      </c>
    </row>
    <row r="45" spans="1:33" ht="15" customHeight="1" x14ac:dyDescent="0.3">
      <c r="A45" s="37" t="s">
        <v>324</v>
      </c>
      <c r="B45" s="37" t="s">
        <v>41</v>
      </c>
      <c r="C45" s="37" t="s">
        <v>10</v>
      </c>
      <c r="D45" s="37" t="s">
        <v>42</v>
      </c>
      <c r="E45" s="37" t="s">
        <v>12</v>
      </c>
      <c r="F45" s="37" t="s">
        <v>13</v>
      </c>
      <c r="G45" s="37" t="s">
        <v>14</v>
      </c>
      <c r="H45" s="37" t="s">
        <v>885</v>
      </c>
      <c r="I45" s="38" t="s">
        <v>17</v>
      </c>
      <c r="J45" s="39"/>
      <c r="K45" s="39"/>
      <c r="L45" s="39"/>
      <c r="M45" s="39"/>
      <c r="N45" s="39"/>
      <c r="O45" s="39"/>
      <c r="P45" s="39"/>
      <c r="Q45" s="39"/>
      <c r="R45" s="39"/>
      <c r="S45" s="39"/>
      <c r="T45" s="39"/>
      <c r="U45" s="39"/>
      <c r="V45" s="39">
        <v>6.11171629608394E-3</v>
      </c>
      <c r="W45" s="39">
        <v>7.2619400281787299E-3</v>
      </c>
      <c r="X45" s="39">
        <v>5.6748545481641998E-3</v>
      </c>
      <c r="Y45" s="39">
        <v>6.7342827843650897E-3</v>
      </c>
      <c r="Z45" s="39">
        <v>6.8114835825653303E-3</v>
      </c>
      <c r="AA45" s="39">
        <v>1.00787905669592E-3</v>
      </c>
      <c r="AB45" s="39"/>
      <c r="AC45" s="39"/>
      <c r="AD45" s="39"/>
      <c r="AE45" s="39"/>
      <c r="AF45" s="39"/>
      <c r="AG45" s="54" t="s">
        <v>1109</v>
      </c>
    </row>
    <row r="46" spans="1:33" ht="15" customHeight="1" x14ac:dyDescent="0.3">
      <c r="A46" s="37" t="s">
        <v>324</v>
      </c>
      <c r="B46" s="37" t="s">
        <v>41</v>
      </c>
      <c r="C46" s="37" t="s">
        <v>10</v>
      </c>
      <c r="D46" s="37" t="s">
        <v>42</v>
      </c>
      <c r="E46" s="37" t="s">
        <v>12</v>
      </c>
      <c r="F46" s="37" t="s">
        <v>13</v>
      </c>
      <c r="G46" s="37" t="s">
        <v>14</v>
      </c>
      <c r="H46" s="37" t="s">
        <v>30</v>
      </c>
      <c r="I46" s="38" t="s">
        <v>17</v>
      </c>
      <c r="J46" s="39">
        <v>0.11948148824</v>
      </c>
      <c r="K46" s="39">
        <v>5.0645208589999997E-2</v>
      </c>
      <c r="L46" s="39">
        <v>8.1111105239999995E-2</v>
      </c>
      <c r="M46" s="39">
        <v>0.15407986837000001</v>
      </c>
      <c r="N46" s="39">
        <v>0.15398656100999999</v>
      </c>
      <c r="O46" s="39">
        <v>0.16760361946999999</v>
      </c>
      <c r="P46" s="39">
        <v>0.15660162003</v>
      </c>
      <c r="Q46" s="39">
        <v>0.14026918606</v>
      </c>
      <c r="R46" s="39">
        <v>0.13827349917000001</v>
      </c>
      <c r="S46" s="39">
        <v>6.5171197774000003E-2</v>
      </c>
      <c r="T46" s="39">
        <v>3.0687704906999999E-3</v>
      </c>
      <c r="U46" s="39">
        <v>8.9846029662000004E-2</v>
      </c>
      <c r="V46" s="39">
        <v>7.6414287100000002E-3</v>
      </c>
      <c r="W46" s="39">
        <v>1.055156894E-2</v>
      </c>
      <c r="X46" s="39">
        <v>1.2230566090000001E-2</v>
      </c>
      <c r="Y46" s="39">
        <v>1.035162014E-2</v>
      </c>
      <c r="Z46" s="39">
        <v>1.8012002329999999E-2</v>
      </c>
      <c r="AA46" s="39">
        <v>1.9622839850000001E-2</v>
      </c>
      <c r="AB46" s="39">
        <v>1.8240849980000001E-2</v>
      </c>
      <c r="AC46" s="39">
        <v>2.0480693099999999E-2</v>
      </c>
      <c r="AD46" s="39">
        <v>1.660007221E-2</v>
      </c>
      <c r="AE46" s="39">
        <v>1.8012523030000002E-2</v>
      </c>
      <c r="AF46" s="39">
        <v>2.1884500300000002E-2</v>
      </c>
      <c r="AG46" s="54" t="s">
        <v>354</v>
      </c>
    </row>
    <row r="47" spans="1:33" ht="15" customHeight="1" x14ac:dyDescent="0.3">
      <c r="A47" s="37" t="s">
        <v>324</v>
      </c>
      <c r="B47" s="37" t="s">
        <v>41</v>
      </c>
      <c r="C47" s="37" t="s">
        <v>10</v>
      </c>
      <c r="D47" s="37" t="s">
        <v>42</v>
      </c>
      <c r="E47" s="37" t="s">
        <v>12</v>
      </c>
      <c r="F47" s="37" t="s">
        <v>13</v>
      </c>
      <c r="G47" s="37" t="s">
        <v>14</v>
      </c>
      <c r="H47" s="37" t="s">
        <v>31</v>
      </c>
      <c r="I47" s="38" t="s">
        <v>17</v>
      </c>
      <c r="J47" s="39">
        <v>1.427910403E-2</v>
      </c>
      <c r="K47" s="39"/>
      <c r="L47" s="39"/>
      <c r="M47" s="39"/>
      <c r="N47" s="39"/>
      <c r="O47" s="39">
        <v>1.8211153938000001E-2</v>
      </c>
      <c r="P47" s="39">
        <v>1.8453647573000002E-2</v>
      </c>
      <c r="Q47" s="39">
        <v>1.517028208E-2</v>
      </c>
      <c r="R47" s="39">
        <v>1.492737553E-2</v>
      </c>
      <c r="S47" s="39">
        <v>1.3190571445E-2</v>
      </c>
      <c r="T47" s="39">
        <v>7.2951380571999996E-3</v>
      </c>
      <c r="U47" s="39">
        <v>4.8028177430000001E-3</v>
      </c>
      <c r="V47" s="39"/>
      <c r="W47" s="39"/>
      <c r="X47" s="39"/>
      <c r="Y47" s="39"/>
      <c r="Z47" s="39">
        <v>2.4574436500000001E-3</v>
      </c>
      <c r="AA47" s="39">
        <v>2.30883587E-3</v>
      </c>
      <c r="AB47" s="39">
        <v>2.1324227099999999E-3</v>
      </c>
      <c r="AC47" s="39">
        <v>2.0025601299999999E-3</v>
      </c>
      <c r="AD47" s="39">
        <v>2.0140675999999998E-3</v>
      </c>
      <c r="AE47" s="39">
        <v>1.83812307E-3</v>
      </c>
      <c r="AF47" s="39">
        <v>1.46988403E-3</v>
      </c>
      <c r="AG47" s="54" t="s">
        <v>355</v>
      </c>
    </row>
    <row r="48" spans="1:33" ht="15" customHeight="1" x14ac:dyDescent="0.3">
      <c r="A48" s="37" t="s">
        <v>324</v>
      </c>
      <c r="B48" s="37" t="s">
        <v>41</v>
      </c>
      <c r="C48" s="37" t="s">
        <v>10</v>
      </c>
      <c r="D48" s="37" t="s">
        <v>42</v>
      </c>
      <c r="E48" s="37" t="s">
        <v>12</v>
      </c>
      <c r="F48" s="37" t="s">
        <v>13</v>
      </c>
      <c r="G48" s="37" t="s">
        <v>14</v>
      </c>
      <c r="H48" s="37" t="s">
        <v>910</v>
      </c>
      <c r="I48" s="38" t="s">
        <v>17</v>
      </c>
      <c r="J48" s="39"/>
      <c r="K48" s="39"/>
      <c r="L48" s="39"/>
      <c r="M48" s="39"/>
      <c r="N48" s="39"/>
      <c r="O48" s="39"/>
      <c r="P48" s="39"/>
      <c r="Q48" s="39"/>
      <c r="R48" s="39"/>
      <c r="S48" s="39"/>
      <c r="T48" s="39">
        <v>6.8150949863677594E-8</v>
      </c>
      <c r="U48" s="39">
        <v>4.2178147906701799E-8</v>
      </c>
      <c r="V48" s="39">
        <v>2.4907150644630902E-7</v>
      </c>
      <c r="W48" s="39">
        <v>7.9381619556459505E-6</v>
      </c>
      <c r="X48" s="39">
        <v>2.8994744211524001E-6</v>
      </c>
      <c r="Y48" s="39">
        <v>2.2925786486201801E-6</v>
      </c>
      <c r="Z48" s="39">
        <v>6.3112138006784403E-6</v>
      </c>
      <c r="AA48" s="39">
        <v>6.8158815816989396E-6</v>
      </c>
      <c r="AB48" s="39">
        <v>5.8418042904251502E-6</v>
      </c>
      <c r="AC48" s="39">
        <v>1.01752779098307E-5</v>
      </c>
      <c r="AD48" s="39">
        <v>4.6471579189324496E-6</v>
      </c>
      <c r="AE48" s="39">
        <v>3.0424960951882802E-6</v>
      </c>
      <c r="AF48" s="39">
        <v>1.0673741988047799E-6</v>
      </c>
      <c r="AG48" s="54" t="s">
        <v>1108</v>
      </c>
    </row>
    <row r="49" spans="1:33" ht="15" customHeight="1" x14ac:dyDescent="0.3">
      <c r="A49" s="37" t="s">
        <v>324</v>
      </c>
      <c r="B49" s="37" t="s">
        <v>41</v>
      </c>
      <c r="C49" s="37" t="s">
        <v>10</v>
      </c>
      <c r="D49" s="37" t="s">
        <v>43</v>
      </c>
      <c r="E49" s="37" t="s">
        <v>12</v>
      </c>
      <c r="F49" s="37" t="s">
        <v>13</v>
      </c>
      <c r="G49" s="37" t="s">
        <v>14</v>
      </c>
      <c r="H49" s="37" t="s">
        <v>908</v>
      </c>
      <c r="I49" s="38" t="s">
        <v>17</v>
      </c>
      <c r="J49" s="39">
        <v>9.8537091991297106E-7</v>
      </c>
      <c r="K49" s="39">
        <v>3.53025814603007E-6</v>
      </c>
      <c r="L49" s="39">
        <v>1.18716306277139E-7</v>
      </c>
      <c r="M49" s="39"/>
      <c r="N49" s="39">
        <v>4.5578805882794501E-8</v>
      </c>
      <c r="O49" s="39">
        <v>6.5849075586053497E-8</v>
      </c>
      <c r="P49" s="39"/>
      <c r="Q49" s="39"/>
      <c r="R49" s="39"/>
      <c r="S49" s="39">
        <v>3.5997646848597499E-6</v>
      </c>
      <c r="T49" s="39">
        <v>1.9081843595380801E-6</v>
      </c>
      <c r="U49" s="39">
        <v>9.4471691216834004E-7</v>
      </c>
      <c r="V49" s="39">
        <v>3.0494484643027902E-6</v>
      </c>
      <c r="W49" s="39">
        <v>2.1558495209093098E-5</v>
      </c>
      <c r="X49" s="39">
        <v>1.6110977458620202E-5</v>
      </c>
      <c r="Y49" s="39">
        <v>2.0084931914444199E-5</v>
      </c>
      <c r="Z49" s="39">
        <v>3.4677633873412797E-5</v>
      </c>
      <c r="AA49" s="39">
        <v>2.7468638954596801E-5</v>
      </c>
      <c r="AB49" s="39">
        <v>2.78747804701525E-5</v>
      </c>
      <c r="AC49" s="39">
        <v>7.5277020900567997E-5</v>
      </c>
      <c r="AD49" s="39">
        <v>4.3072231300800301E-5</v>
      </c>
      <c r="AE49" s="39">
        <v>2.7174148060335799E-5</v>
      </c>
      <c r="AF49" s="39">
        <v>3.2059922635800001E-5</v>
      </c>
      <c r="AG49" s="54" t="s">
        <v>1110</v>
      </c>
    </row>
    <row r="50" spans="1:33" ht="15" customHeight="1" x14ac:dyDescent="0.3">
      <c r="A50" s="37" t="s">
        <v>324</v>
      </c>
      <c r="B50" s="37" t="s">
        <v>41</v>
      </c>
      <c r="C50" s="37" t="s">
        <v>10</v>
      </c>
      <c r="D50" s="37" t="s">
        <v>43</v>
      </c>
      <c r="E50" s="37" t="s">
        <v>12</v>
      </c>
      <c r="F50" s="37" t="s">
        <v>13</v>
      </c>
      <c r="G50" s="37" t="s">
        <v>14</v>
      </c>
      <c r="H50" s="37" t="s">
        <v>32</v>
      </c>
      <c r="I50" s="38" t="s">
        <v>17</v>
      </c>
      <c r="J50" s="39">
        <v>1.6405545898</v>
      </c>
      <c r="K50" s="39">
        <v>2.2714557348</v>
      </c>
      <c r="L50" s="39">
        <v>1.5789578181999999</v>
      </c>
      <c r="M50" s="39">
        <v>1.5197197414000001</v>
      </c>
      <c r="N50" s="39">
        <v>1.0935701101999999</v>
      </c>
      <c r="O50" s="39">
        <v>0.99842303719000003</v>
      </c>
      <c r="P50" s="39">
        <v>0.95260040429000004</v>
      </c>
      <c r="Q50" s="39">
        <v>0.96292528639999997</v>
      </c>
      <c r="R50" s="39">
        <v>0.82247479440000004</v>
      </c>
      <c r="S50" s="39">
        <v>0.86056441010999996</v>
      </c>
      <c r="T50" s="39">
        <v>0.72828276092999999</v>
      </c>
      <c r="U50" s="39">
        <v>0.84617210461100001</v>
      </c>
      <c r="V50" s="39">
        <v>1.6958595661590301</v>
      </c>
      <c r="W50" s="39">
        <v>1.50257253411753</v>
      </c>
      <c r="X50" s="39">
        <v>1.50298019363665</v>
      </c>
      <c r="Y50" s="39">
        <v>1.1587871069392099</v>
      </c>
      <c r="Z50" s="39">
        <v>1.1641651182592301</v>
      </c>
      <c r="AA50" s="39">
        <v>1.09752722518984</v>
      </c>
      <c r="AB50" s="39">
        <v>1.18689185677167</v>
      </c>
      <c r="AC50" s="39">
        <v>1.83994257682497</v>
      </c>
      <c r="AD50" s="39">
        <v>1.6112458669983101</v>
      </c>
      <c r="AE50" s="39">
        <v>1.4780910242008001</v>
      </c>
      <c r="AF50" s="39">
        <v>1.5726114344065401</v>
      </c>
      <c r="AG50" s="54" t="s">
        <v>360</v>
      </c>
    </row>
    <row r="51" spans="1:33" ht="15" customHeight="1" x14ac:dyDescent="0.3">
      <c r="A51" s="37" t="s">
        <v>324</v>
      </c>
      <c r="B51" s="37" t="s">
        <v>41</v>
      </c>
      <c r="C51" s="37" t="s">
        <v>10</v>
      </c>
      <c r="D51" s="37" t="s">
        <v>43</v>
      </c>
      <c r="E51" s="37" t="s">
        <v>12</v>
      </c>
      <c r="F51" s="37" t="s">
        <v>13</v>
      </c>
      <c r="G51" s="37" t="s">
        <v>14</v>
      </c>
      <c r="H51" s="37" t="s">
        <v>885</v>
      </c>
      <c r="I51" s="38" t="s">
        <v>17</v>
      </c>
      <c r="J51" s="39"/>
      <c r="K51" s="39"/>
      <c r="L51" s="39"/>
      <c r="M51" s="39"/>
      <c r="N51" s="39"/>
      <c r="O51" s="39"/>
      <c r="P51" s="39"/>
      <c r="Q51" s="39"/>
      <c r="R51" s="39"/>
      <c r="S51" s="39"/>
      <c r="T51" s="39"/>
      <c r="U51" s="39">
        <v>6.9394636E-5</v>
      </c>
      <c r="V51" s="39">
        <v>0.12737676251506999</v>
      </c>
      <c r="W51" s="39">
        <v>0.29667703854966898</v>
      </c>
      <c r="X51" s="39">
        <v>0.26275612671788201</v>
      </c>
      <c r="Y51" s="39">
        <v>0.29014625743230998</v>
      </c>
      <c r="Z51" s="39">
        <v>0.24437530534191401</v>
      </c>
      <c r="AA51" s="39">
        <v>0.228717626222249</v>
      </c>
      <c r="AB51" s="39">
        <v>0.23157672514602801</v>
      </c>
      <c r="AC51" s="39">
        <v>0.227188731012122</v>
      </c>
      <c r="AD51" s="39">
        <v>0.23222518623754301</v>
      </c>
      <c r="AE51" s="39">
        <v>0.20446355688493001</v>
      </c>
      <c r="AF51" s="39">
        <v>0.212905941908795</v>
      </c>
      <c r="AG51" s="54" t="s">
        <v>906</v>
      </c>
    </row>
    <row r="52" spans="1:33" ht="15" customHeight="1" x14ac:dyDescent="0.3">
      <c r="A52" s="37" t="s">
        <v>324</v>
      </c>
      <c r="B52" s="37" t="s">
        <v>41</v>
      </c>
      <c r="C52" s="37" t="s">
        <v>10</v>
      </c>
      <c r="D52" s="37" t="s">
        <v>43</v>
      </c>
      <c r="E52" s="37" t="s">
        <v>12</v>
      </c>
      <c r="F52" s="37" t="s">
        <v>13</v>
      </c>
      <c r="G52" s="37" t="s">
        <v>14</v>
      </c>
      <c r="H52" s="37" t="s">
        <v>30</v>
      </c>
      <c r="I52" s="38" t="s">
        <v>17</v>
      </c>
      <c r="J52" s="39"/>
      <c r="K52" s="39">
        <v>4.0049119800000003E-3</v>
      </c>
      <c r="L52" s="39">
        <v>2.8156852499999999E-3</v>
      </c>
      <c r="M52" s="39"/>
      <c r="N52" s="39"/>
      <c r="O52" s="39"/>
      <c r="P52" s="39"/>
      <c r="Q52" s="39"/>
      <c r="R52" s="39"/>
      <c r="S52" s="39">
        <v>6.0903828234E-2</v>
      </c>
      <c r="T52" s="39">
        <v>0.13535379951000001</v>
      </c>
      <c r="U52" s="39">
        <v>0.172927455393</v>
      </c>
      <c r="V52" s="39">
        <v>0.117778505459153</v>
      </c>
      <c r="W52" s="39">
        <v>1.423250138E-2</v>
      </c>
      <c r="X52" s="39">
        <v>7.3581679100000004E-3</v>
      </c>
      <c r="Y52" s="39">
        <v>1.28935734E-2</v>
      </c>
      <c r="Z52" s="39">
        <v>5.9951315200000004E-3</v>
      </c>
      <c r="AA52" s="39">
        <v>8.1499443300000005E-3</v>
      </c>
      <c r="AB52" s="39">
        <v>7.6788149700000004E-3</v>
      </c>
      <c r="AC52" s="39">
        <v>7.2736062300000001E-3</v>
      </c>
      <c r="AD52" s="39">
        <v>1.275475478E-2</v>
      </c>
      <c r="AE52" s="39">
        <v>1.58089727E-2</v>
      </c>
      <c r="AF52" s="39">
        <v>1.6134201920000001E-2</v>
      </c>
      <c r="AG52" s="54" t="s">
        <v>358</v>
      </c>
    </row>
    <row r="53" spans="1:33" ht="15" customHeight="1" x14ac:dyDescent="0.3">
      <c r="A53" s="37" t="s">
        <v>324</v>
      </c>
      <c r="B53" s="37" t="s">
        <v>41</v>
      </c>
      <c r="C53" s="37" t="s">
        <v>10</v>
      </c>
      <c r="D53" s="37" t="s">
        <v>43</v>
      </c>
      <c r="E53" s="37" t="s">
        <v>12</v>
      </c>
      <c r="F53" s="37" t="s">
        <v>13</v>
      </c>
      <c r="G53" s="37" t="s">
        <v>14</v>
      </c>
      <c r="H53" s="37" t="s">
        <v>31</v>
      </c>
      <c r="I53" s="38" t="s">
        <v>17</v>
      </c>
      <c r="J53" s="39">
        <v>4.5732976860000003E-2</v>
      </c>
      <c r="K53" s="39">
        <v>5.3099475969999997E-2</v>
      </c>
      <c r="L53" s="39">
        <v>5.5407166299999998E-2</v>
      </c>
      <c r="M53" s="39">
        <v>2.6229169029999999E-2</v>
      </c>
      <c r="N53" s="39">
        <v>2.8011977098000001E-2</v>
      </c>
      <c r="O53" s="39">
        <v>3.0114185149000001E-2</v>
      </c>
      <c r="P53" s="39">
        <v>3.1036874401E-2</v>
      </c>
      <c r="Q53" s="39">
        <v>2.8561384330000002E-2</v>
      </c>
      <c r="R53" s="39">
        <v>3.1638721330000001E-2</v>
      </c>
      <c r="S53" s="39">
        <v>6.7383787000000004E-3</v>
      </c>
      <c r="T53" s="39">
        <v>7.6567303079999996E-2</v>
      </c>
      <c r="U53" s="39"/>
      <c r="V53" s="39">
        <v>1.1292160549999999E-2</v>
      </c>
      <c r="W53" s="39">
        <v>1.2231034720000001E-2</v>
      </c>
      <c r="X53" s="39">
        <v>4.16419411E-3</v>
      </c>
      <c r="Y53" s="39">
        <v>1.114001201E-2</v>
      </c>
      <c r="Z53" s="39">
        <v>6.0037751399999997E-3</v>
      </c>
      <c r="AA53" s="39">
        <v>6.128639E-3</v>
      </c>
      <c r="AB53" s="39"/>
      <c r="AC53" s="39"/>
      <c r="AD53" s="39"/>
      <c r="AE53" s="39"/>
      <c r="AF53" s="39"/>
      <c r="AG53" s="54" t="s">
        <v>359</v>
      </c>
    </row>
    <row r="54" spans="1:33" ht="15" customHeight="1" x14ac:dyDescent="0.3">
      <c r="A54" s="37" t="s">
        <v>324</v>
      </c>
      <c r="B54" s="37" t="s">
        <v>41</v>
      </c>
      <c r="C54" s="37" t="s">
        <v>10</v>
      </c>
      <c r="D54" s="37" t="s">
        <v>43</v>
      </c>
      <c r="E54" s="37" t="s">
        <v>12</v>
      </c>
      <c r="F54" s="37" t="s">
        <v>13</v>
      </c>
      <c r="G54" s="37" t="s">
        <v>14</v>
      </c>
      <c r="H54" s="37" t="s">
        <v>19</v>
      </c>
      <c r="I54" s="38" t="s">
        <v>17</v>
      </c>
      <c r="J54" s="39"/>
      <c r="K54" s="39"/>
      <c r="L54" s="39"/>
      <c r="M54" s="39">
        <v>0.25048882801</v>
      </c>
      <c r="N54" s="39">
        <v>0.22841974977000001</v>
      </c>
      <c r="O54" s="39">
        <v>0.20518664217999999</v>
      </c>
      <c r="P54" s="39">
        <v>0.23633302436</v>
      </c>
      <c r="Q54" s="39">
        <v>0.23225894478</v>
      </c>
      <c r="R54" s="39">
        <v>0.23360540135999999</v>
      </c>
      <c r="S54" s="39"/>
      <c r="T54" s="39"/>
      <c r="U54" s="39"/>
      <c r="V54" s="39"/>
      <c r="W54" s="39"/>
      <c r="X54" s="39"/>
      <c r="Y54" s="39"/>
      <c r="Z54" s="39"/>
      <c r="AA54" s="39"/>
      <c r="AB54" s="39"/>
      <c r="AC54" s="39"/>
      <c r="AD54" s="39"/>
      <c r="AE54" s="39"/>
      <c r="AF54" s="39"/>
      <c r="AG54" s="54" t="s">
        <v>356</v>
      </c>
    </row>
    <row r="55" spans="1:33" ht="15" customHeight="1" x14ac:dyDescent="0.3">
      <c r="A55" s="37" t="s">
        <v>324</v>
      </c>
      <c r="B55" s="37" t="s">
        <v>41</v>
      </c>
      <c r="C55" s="37" t="s">
        <v>10</v>
      </c>
      <c r="D55" s="37" t="s">
        <v>43</v>
      </c>
      <c r="E55" s="37" t="s">
        <v>12</v>
      </c>
      <c r="F55" s="37" t="s">
        <v>13</v>
      </c>
      <c r="G55" s="37" t="s">
        <v>14</v>
      </c>
      <c r="H55" s="37" t="s">
        <v>26</v>
      </c>
      <c r="I55" s="38" t="s">
        <v>17</v>
      </c>
      <c r="J55" s="39"/>
      <c r="K55" s="39"/>
      <c r="L55" s="39"/>
      <c r="M55" s="39"/>
      <c r="N55" s="39"/>
      <c r="O55" s="39"/>
      <c r="P55" s="39"/>
      <c r="Q55" s="39"/>
      <c r="R55" s="39"/>
      <c r="S55" s="39"/>
      <c r="T55" s="39"/>
      <c r="U55" s="39"/>
      <c r="V55" s="39"/>
      <c r="W55" s="39"/>
      <c r="X55" s="39"/>
      <c r="Y55" s="39"/>
      <c r="Z55" s="39"/>
      <c r="AA55" s="39"/>
      <c r="AB55" s="39"/>
      <c r="AC55" s="39"/>
      <c r="AD55" s="39"/>
      <c r="AE55" s="39">
        <v>8.3756615592528606E-3</v>
      </c>
      <c r="AF55" s="39">
        <v>1.6194964821275401E-2</v>
      </c>
      <c r="AG55" s="54" t="s">
        <v>425</v>
      </c>
    </row>
    <row r="56" spans="1:33" ht="15" customHeight="1" x14ac:dyDescent="0.3">
      <c r="A56" s="37" t="s">
        <v>324</v>
      </c>
      <c r="B56" s="37" t="s">
        <v>41</v>
      </c>
      <c r="C56" s="37" t="s">
        <v>10</v>
      </c>
      <c r="D56" s="37" t="s">
        <v>43</v>
      </c>
      <c r="E56" s="37" t="s">
        <v>12</v>
      </c>
      <c r="F56" s="37" t="s">
        <v>13</v>
      </c>
      <c r="G56" s="37" t="s">
        <v>14</v>
      </c>
      <c r="H56" s="37" t="s">
        <v>910</v>
      </c>
      <c r="I56" s="38" t="s">
        <v>17</v>
      </c>
      <c r="J56" s="39"/>
      <c r="K56" s="39"/>
      <c r="L56" s="39"/>
      <c r="M56" s="39"/>
      <c r="N56" s="39"/>
      <c r="O56" s="39"/>
      <c r="P56" s="39"/>
      <c r="Q56" s="39"/>
      <c r="R56" s="39"/>
      <c r="S56" s="39"/>
      <c r="T56" s="39">
        <v>6.9644149089855104E-7</v>
      </c>
      <c r="U56" s="39">
        <v>1.3589416647891E-7</v>
      </c>
      <c r="V56" s="39">
        <v>1.34564870969168E-6</v>
      </c>
      <c r="W56" s="39">
        <v>4.2086508011276902E-5</v>
      </c>
      <c r="X56" s="39">
        <v>2.7216960507077102E-5</v>
      </c>
      <c r="Y56" s="39">
        <v>2.6232774207074602E-5</v>
      </c>
      <c r="Z56" s="39">
        <v>5.4276945213088301E-5</v>
      </c>
      <c r="AA56" s="39">
        <v>5.4278939594330303E-5</v>
      </c>
      <c r="AB56" s="39">
        <v>5.7973780558270202E-5</v>
      </c>
      <c r="AC56" s="39">
        <v>2.19850155436624E-4</v>
      </c>
      <c r="AD56" s="39">
        <v>9.5213657612662795E-5</v>
      </c>
      <c r="AE56" s="39">
        <v>8.8154276887522198E-5</v>
      </c>
      <c r="AF56" s="39">
        <v>1.5721572274159001E-4</v>
      </c>
      <c r="AG56" s="54" t="s">
        <v>1111</v>
      </c>
    </row>
    <row r="57" spans="1:33" ht="15" customHeight="1" x14ac:dyDescent="0.3">
      <c r="A57" s="37" t="s">
        <v>324</v>
      </c>
      <c r="B57" s="37" t="s">
        <v>41</v>
      </c>
      <c r="C57" s="37" t="s">
        <v>10</v>
      </c>
      <c r="D57" s="37" t="s">
        <v>43</v>
      </c>
      <c r="E57" s="37" t="s">
        <v>12</v>
      </c>
      <c r="F57" s="37" t="s">
        <v>13</v>
      </c>
      <c r="G57" s="37" t="s">
        <v>14</v>
      </c>
      <c r="H57" s="37" t="s">
        <v>44</v>
      </c>
      <c r="I57" s="38" t="s">
        <v>17</v>
      </c>
      <c r="J57" s="39">
        <v>5.4763577759999998E-3</v>
      </c>
      <c r="K57" s="39">
        <v>1.5044750000000001E-4</v>
      </c>
      <c r="L57" s="39">
        <v>4.51127575E-3</v>
      </c>
      <c r="M57" s="39">
        <v>6.2607996380000001E-3</v>
      </c>
      <c r="N57" s="39">
        <v>5.6201995131000002E-3</v>
      </c>
      <c r="O57" s="39">
        <v>5.9758520730000004E-3</v>
      </c>
      <c r="P57" s="39">
        <v>4.1363361645000004E-3</v>
      </c>
      <c r="Q57" s="39">
        <v>3.6471568919999998E-3</v>
      </c>
      <c r="R57" s="39">
        <v>2.9880936780000002E-3</v>
      </c>
      <c r="S57" s="39">
        <v>2.9274327698000001E-4</v>
      </c>
      <c r="T57" s="39">
        <v>2.5010486154000001E-3</v>
      </c>
      <c r="U57" s="39">
        <v>1.2248130529999999E-3</v>
      </c>
      <c r="V57" s="39"/>
      <c r="W57" s="39"/>
      <c r="X57" s="39"/>
      <c r="Y57" s="39"/>
      <c r="Z57" s="39"/>
      <c r="AA57" s="39"/>
      <c r="AB57" s="39"/>
      <c r="AC57" s="39"/>
      <c r="AD57" s="39"/>
      <c r="AE57" s="39"/>
      <c r="AF57" s="39"/>
      <c r="AG57" s="54" t="s">
        <v>357</v>
      </c>
    </row>
    <row r="58" spans="1:33" s="3" customFormat="1" ht="15" customHeight="1" x14ac:dyDescent="0.3">
      <c r="A58" s="37" t="s">
        <v>324</v>
      </c>
      <c r="B58" s="37" t="s">
        <v>9</v>
      </c>
      <c r="C58" s="37" t="s">
        <v>10</v>
      </c>
      <c r="D58" s="37" t="s">
        <v>11</v>
      </c>
      <c r="E58" s="37" t="s">
        <v>12</v>
      </c>
      <c r="F58" s="37" t="s">
        <v>13</v>
      </c>
      <c r="G58" s="37" t="s">
        <v>14</v>
      </c>
      <c r="H58" s="37" t="s">
        <v>908</v>
      </c>
      <c r="I58" s="38" t="s">
        <v>17</v>
      </c>
      <c r="J58" s="39">
        <v>1.4160416708089299E-4</v>
      </c>
      <c r="K58" s="39">
        <v>3.2810475677191501E-4</v>
      </c>
      <c r="L58" s="39">
        <v>5.2843639330855999E-5</v>
      </c>
      <c r="M58" s="39">
        <v>1.3571254486385899E-5</v>
      </c>
      <c r="N58" s="39">
        <v>1.7441918778196601E-5</v>
      </c>
      <c r="O58" s="39">
        <v>2.78431074789855E-5</v>
      </c>
      <c r="P58" s="39">
        <v>1.57736165133977E-4</v>
      </c>
      <c r="Q58" s="39">
        <v>8.0592244069960697E-5</v>
      </c>
      <c r="R58" s="39">
        <v>6.9104062657909996E-5</v>
      </c>
      <c r="S58" s="39">
        <v>3.2081669723752699E-5</v>
      </c>
      <c r="T58" s="39">
        <v>2.4620892069519899E-5</v>
      </c>
      <c r="U58" s="39">
        <v>9.4892353652946607E-6</v>
      </c>
      <c r="V58" s="39">
        <v>4.4680464891816901E-6</v>
      </c>
      <c r="W58" s="39">
        <v>2.93362229145368E-5</v>
      </c>
      <c r="X58" s="39">
        <v>5.1658512615432597E-5</v>
      </c>
      <c r="Y58" s="39">
        <v>8.8721607108969196E-5</v>
      </c>
      <c r="Z58" s="39">
        <v>1.21491435159128E-4</v>
      </c>
      <c r="AA58" s="39">
        <v>1.1111302704148899E-4</v>
      </c>
      <c r="AB58" s="39">
        <v>1.3243284248997401E-4</v>
      </c>
      <c r="AC58" s="39">
        <v>1.57955943630865E-4</v>
      </c>
      <c r="AD58" s="39">
        <v>2.2242460199238201E-4</v>
      </c>
      <c r="AE58" s="63">
        <v>2.1303189209911599E-4</v>
      </c>
      <c r="AF58" s="39">
        <v>3.4110493560472098E-4</v>
      </c>
      <c r="AG58" s="54" t="s">
        <v>1035</v>
      </c>
    </row>
    <row r="59" spans="1:33" s="3" customFormat="1" ht="15" customHeight="1" x14ac:dyDescent="0.3">
      <c r="A59" s="37" t="s">
        <v>324</v>
      </c>
      <c r="B59" s="37" t="s">
        <v>9</v>
      </c>
      <c r="C59" s="37" t="s">
        <v>10</v>
      </c>
      <c r="D59" s="37" t="s">
        <v>11</v>
      </c>
      <c r="E59" s="37" t="s">
        <v>12</v>
      </c>
      <c r="F59" s="37" t="s">
        <v>13</v>
      </c>
      <c r="G59" s="37" t="s">
        <v>14</v>
      </c>
      <c r="H59" s="37" t="s">
        <v>32</v>
      </c>
      <c r="I59" s="38" t="s">
        <v>17</v>
      </c>
      <c r="J59" s="39">
        <v>3.7029415682</v>
      </c>
      <c r="K59" s="39">
        <v>3.2310880784</v>
      </c>
      <c r="L59" s="39">
        <v>4.2569989391999998</v>
      </c>
      <c r="M59" s="39">
        <v>4.4753235044000004</v>
      </c>
      <c r="N59" s="39">
        <v>4.2061599019999996</v>
      </c>
      <c r="O59" s="39">
        <v>4.3706682799000003</v>
      </c>
      <c r="P59" s="39">
        <v>4.3527606723999996</v>
      </c>
      <c r="Q59" s="39">
        <v>4.0709519857999998</v>
      </c>
      <c r="R59" s="39">
        <v>4.2208152139999999</v>
      </c>
      <c r="S59" s="39">
        <v>4.8328802473000003</v>
      </c>
      <c r="T59" s="39">
        <v>4.3712240476000002</v>
      </c>
      <c r="U59" s="39">
        <v>3.1561890206490002</v>
      </c>
      <c r="V59" s="39">
        <v>3.9942120000000001</v>
      </c>
      <c r="W59" s="39">
        <v>3.9865629999999999</v>
      </c>
      <c r="X59" s="39">
        <v>3.94265</v>
      </c>
      <c r="Y59" s="39">
        <v>3.3900436670965499</v>
      </c>
      <c r="Z59" s="39">
        <v>2.24420933559685</v>
      </c>
      <c r="AA59" s="39">
        <v>2.3190310711178301</v>
      </c>
      <c r="AB59" s="39">
        <v>2.2707578890080802</v>
      </c>
      <c r="AC59" s="39">
        <v>2.29834670062275</v>
      </c>
      <c r="AD59" s="39">
        <v>1.97673058112865</v>
      </c>
      <c r="AE59" s="63">
        <v>1.92103343336653</v>
      </c>
      <c r="AF59" s="64">
        <v>2.0815657333024702</v>
      </c>
      <c r="AG59" s="54" t="s">
        <v>350</v>
      </c>
    </row>
    <row r="60" spans="1:33" s="3" customFormat="1" ht="15" customHeight="1" x14ac:dyDescent="0.3">
      <c r="A60" s="37" t="s">
        <v>324</v>
      </c>
      <c r="B60" s="37" t="s">
        <v>9</v>
      </c>
      <c r="C60" s="37" t="s">
        <v>10</v>
      </c>
      <c r="D60" s="37" t="s">
        <v>11</v>
      </c>
      <c r="E60" s="37" t="s">
        <v>12</v>
      </c>
      <c r="F60" s="37" t="s">
        <v>13</v>
      </c>
      <c r="G60" s="37" t="s">
        <v>14</v>
      </c>
      <c r="H60" s="37" t="s">
        <v>885</v>
      </c>
      <c r="I60" s="38" t="s">
        <v>17</v>
      </c>
      <c r="J60" s="39"/>
      <c r="K60" s="39"/>
      <c r="L60" s="39"/>
      <c r="M60" s="39"/>
      <c r="N60" s="39"/>
      <c r="O60" s="39"/>
      <c r="P60" s="39"/>
      <c r="Q60" s="39"/>
      <c r="R60" s="39"/>
      <c r="S60" s="39"/>
      <c r="T60" s="39"/>
      <c r="U60" s="39">
        <v>7.5068999999999997E-2</v>
      </c>
      <c r="V60" s="39">
        <v>1.1861716099999999</v>
      </c>
      <c r="W60" s="39">
        <v>1.1169456781853799</v>
      </c>
      <c r="X60" s="39">
        <v>1.1377050077264601</v>
      </c>
      <c r="Y60" s="39">
        <v>1.18122832061226</v>
      </c>
      <c r="Z60" s="39">
        <v>1.13000090688818</v>
      </c>
      <c r="AA60" s="39">
        <v>1.0862304386564301</v>
      </c>
      <c r="AB60" s="39">
        <v>1.09331739134975</v>
      </c>
      <c r="AC60" s="39">
        <v>1.06148047278528</v>
      </c>
      <c r="AD60" s="39">
        <v>1.0425678441335999</v>
      </c>
      <c r="AE60" s="63">
        <v>0.98963486160496195</v>
      </c>
      <c r="AF60" s="64">
        <v>0.94933781720705501</v>
      </c>
      <c r="AG60" s="54" t="s">
        <v>886</v>
      </c>
    </row>
    <row r="61" spans="1:33" s="3" customFormat="1" ht="15" customHeight="1" x14ac:dyDescent="0.3">
      <c r="A61" s="37" t="s">
        <v>324</v>
      </c>
      <c r="B61" s="37" t="s">
        <v>9</v>
      </c>
      <c r="C61" s="37" t="s">
        <v>10</v>
      </c>
      <c r="D61" s="37" t="s">
        <v>11</v>
      </c>
      <c r="E61" s="37" t="s">
        <v>12</v>
      </c>
      <c r="F61" s="37" t="s">
        <v>13</v>
      </c>
      <c r="G61" s="37" t="s">
        <v>14</v>
      </c>
      <c r="H61" s="37" t="s">
        <v>30</v>
      </c>
      <c r="I61" s="38" t="s">
        <v>17</v>
      </c>
      <c r="J61" s="39">
        <v>1.9713702E-2</v>
      </c>
      <c r="K61" s="39">
        <v>2.1369527999999999E-2</v>
      </c>
      <c r="L61" s="39">
        <v>1.734878674E-2</v>
      </c>
      <c r="M61" s="39"/>
      <c r="N61" s="39"/>
      <c r="O61" s="39"/>
      <c r="P61" s="39"/>
      <c r="Q61" s="39"/>
      <c r="R61" s="39"/>
      <c r="S61" s="39">
        <v>0.11231513485</v>
      </c>
      <c r="T61" s="39">
        <v>3.8464090255E-3</v>
      </c>
      <c r="U61" s="39">
        <v>1.124503682E-2</v>
      </c>
      <c r="V61" s="39">
        <v>1.5957892899999999E-2</v>
      </c>
      <c r="W61" s="39">
        <v>1.48196427E-2</v>
      </c>
      <c r="X61" s="39">
        <v>9.6787716000000003E-3</v>
      </c>
      <c r="Y61" s="39">
        <v>1.6306553620000001E-2</v>
      </c>
      <c r="Z61" s="39">
        <v>2.2864665980000001E-2</v>
      </c>
      <c r="AA61" s="39">
        <v>2.9022516250000002E-2</v>
      </c>
      <c r="AB61" s="39">
        <v>2.6151636799999999E-2</v>
      </c>
      <c r="AC61" s="39">
        <v>4.2824450799999997E-2</v>
      </c>
      <c r="AD61" s="39">
        <v>3.821021568E-2</v>
      </c>
      <c r="AE61" s="63">
        <v>3.7888423079999997E-2</v>
      </c>
      <c r="AF61" s="64">
        <v>3.7678841329999997E-2</v>
      </c>
      <c r="AG61" s="54" t="s">
        <v>348</v>
      </c>
    </row>
    <row r="62" spans="1:33" s="3" customFormat="1" ht="15" customHeight="1" x14ac:dyDescent="0.3">
      <c r="A62" s="37" t="s">
        <v>324</v>
      </c>
      <c r="B62" s="37" t="s">
        <v>9</v>
      </c>
      <c r="C62" s="37" t="s">
        <v>10</v>
      </c>
      <c r="D62" s="37" t="s">
        <v>11</v>
      </c>
      <c r="E62" s="37" t="s">
        <v>12</v>
      </c>
      <c r="F62" s="37" t="s">
        <v>13</v>
      </c>
      <c r="G62" s="37" t="s">
        <v>14</v>
      </c>
      <c r="H62" s="37" t="s">
        <v>31</v>
      </c>
      <c r="I62" s="38" t="s">
        <v>17</v>
      </c>
      <c r="J62" s="39">
        <v>0.92270976748</v>
      </c>
      <c r="K62" s="39">
        <v>0.95122814199000005</v>
      </c>
      <c r="L62" s="39">
        <v>0.79674983397999999</v>
      </c>
      <c r="M62" s="39">
        <v>0.78622820529000004</v>
      </c>
      <c r="N62" s="39">
        <v>0.86522026981</v>
      </c>
      <c r="O62" s="39">
        <v>0.81765454558999995</v>
      </c>
      <c r="P62" s="39">
        <v>0.94093312194000001</v>
      </c>
      <c r="Q62" s="39">
        <v>0.88358952441000005</v>
      </c>
      <c r="R62" s="39">
        <v>0.91590775924000001</v>
      </c>
      <c r="S62" s="39">
        <v>1.0119345930999999</v>
      </c>
      <c r="T62" s="39">
        <v>1.0560667918</v>
      </c>
      <c r="U62" s="39">
        <v>0.86233664526300002</v>
      </c>
      <c r="V62" s="39">
        <v>1.691946959E-2</v>
      </c>
      <c r="W62" s="39">
        <v>3.060440285E-2</v>
      </c>
      <c r="X62" s="39">
        <v>8.445977901E-2</v>
      </c>
      <c r="Y62" s="39">
        <v>3.678625739E-2</v>
      </c>
      <c r="Z62" s="39">
        <v>3.2375563900000001E-2</v>
      </c>
      <c r="AA62" s="39">
        <v>4.4544270830000003E-2</v>
      </c>
      <c r="AB62" s="39">
        <v>2.989671948E-2</v>
      </c>
      <c r="AC62" s="39">
        <v>2.617621384E-2</v>
      </c>
      <c r="AD62" s="39">
        <v>3.7918884030000002E-2</v>
      </c>
      <c r="AE62" s="63">
        <v>3.8159030869999999E-2</v>
      </c>
      <c r="AF62" s="64">
        <v>3.9006834609999999E-2</v>
      </c>
      <c r="AG62" s="54" t="s">
        <v>349</v>
      </c>
    </row>
    <row r="63" spans="1:33" s="3" customFormat="1" ht="15" customHeight="1" x14ac:dyDescent="0.3">
      <c r="A63" s="37" t="s">
        <v>324</v>
      </c>
      <c r="B63" s="37" t="s">
        <v>9</v>
      </c>
      <c r="C63" s="37" t="s">
        <v>10</v>
      </c>
      <c r="D63" s="37" t="s">
        <v>11</v>
      </c>
      <c r="E63" s="37" t="s">
        <v>12</v>
      </c>
      <c r="F63" s="37" t="s">
        <v>13</v>
      </c>
      <c r="G63" s="37" t="s">
        <v>14</v>
      </c>
      <c r="H63" s="37" t="s">
        <v>19</v>
      </c>
      <c r="I63" s="38" t="s">
        <v>17</v>
      </c>
      <c r="J63" s="39">
        <v>0.47379651711999998</v>
      </c>
      <c r="K63" s="39">
        <v>0.48026520262</v>
      </c>
      <c r="L63" s="39">
        <v>0.49302539575999998</v>
      </c>
      <c r="M63" s="39">
        <v>0.20978083474000001</v>
      </c>
      <c r="N63" s="39">
        <v>0.20791752524000001</v>
      </c>
      <c r="O63" s="39">
        <v>0.17172265422999999</v>
      </c>
      <c r="P63" s="39">
        <v>0.20246168367</v>
      </c>
      <c r="Q63" s="39">
        <v>0.21144455913999999</v>
      </c>
      <c r="R63" s="39">
        <v>0.19849952094000001</v>
      </c>
      <c r="S63" s="39">
        <v>0.48067169100000001</v>
      </c>
      <c r="T63" s="39">
        <v>0.51959708000000004</v>
      </c>
      <c r="U63" s="39">
        <v>0.49772699999999997</v>
      </c>
      <c r="V63" s="39">
        <v>0.45164300000000002</v>
      </c>
      <c r="W63" s="39">
        <v>0.49989299999999998</v>
      </c>
      <c r="X63" s="39">
        <v>0.542879</v>
      </c>
      <c r="Y63" s="39">
        <v>0.50696065000000001</v>
      </c>
      <c r="Z63" s="39">
        <v>0.46608384000000003</v>
      </c>
      <c r="AA63" s="39">
        <v>0.47939632583778502</v>
      </c>
      <c r="AB63" s="39">
        <v>0.44714956700457398</v>
      </c>
      <c r="AC63" s="39">
        <v>0.39082218732372598</v>
      </c>
      <c r="AD63" s="39">
        <v>0.40188059166066997</v>
      </c>
      <c r="AE63" s="63">
        <v>0.35590719188994202</v>
      </c>
      <c r="AF63" s="64">
        <v>0.347849325521914</v>
      </c>
      <c r="AG63" s="54" t="s">
        <v>347</v>
      </c>
    </row>
    <row r="64" spans="1:33" s="3" customFormat="1" ht="15" customHeight="1" x14ac:dyDescent="0.3">
      <c r="A64" s="37" t="s">
        <v>324</v>
      </c>
      <c r="B64" s="37" t="s">
        <v>9</v>
      </c>
      <c r="C64" s="37" t="s">
        <v>10</v>
      </c>
      <c r="D64" s="37" t="s">
        <v>11</v>
      </c>
      <c r="E64" s="37" t="s">
        <v>12</v>
      </c>
      <c r="F64" s="37" t="s">
        <v>13</v>
      </c>
      <c r="G64" s="37" t="s">
        <v>14</v>
      </c>
      <c r="H64" s="37" t="s">
        <v>910</v>
      </c>
      <c r="I64" s="38" t="s">
        <v>17</v>
      </c>
      <c r="J64" s="39"/>
      <c r="K64" s="39"/>
      <c r="L64" s="39"/>
      <c r="M64" s="39"/>
      <c r="N64" s="39"/>
      <c r="O64" s="39"/>
      <c r="P64" s="39"/>
      <c r="Q64" s="39"/>
      <c r="R64" s="39"/>
      <c r="S64" s="39"/>
      <c r="T64" s="39">
        <v>8.9860346535381703E-6</v>
      </c>
      <c r="U64" s="39">
        <v>1.3649927442593901E-6</v>
      </c>
      <c r="V64" s="39">
        <v>1.9716421062339301E-6</v>
      </c>
      <c r="W64" s="39">
        <v>5.7270192967480203E-5</v>
      </c>
      <c r="X64" s="39">
        <v>8.7268925881111003E-5</v>
      </c>
      <c r="Y64" s="39">
        <v>1.15878604741727E-4</v>
      </c>
      <c r="Z64" s="39">
        <v>1.9015668698916599E-4</v>
      </c>
      <c r="AA64" s="39">
        <v>2.19563018498915E-4</v>
      </c>
      <c r="AB64" s="39">
        <v>2.75432933272523E-4</v>
      </c>
      <c r="AC64" s="39">
        <v>4.6131792071386798E-4</v>
      </c>
      <c r="AD64" s="39">
        <v>4.9168244270507498E-4</v>
      </c>
      <c r="AE64" s="63">
        <v>6.9108596745263203E-4</v>
      </c>
      <c r="AF64" s="64">
        <v>1.67271329974878E-3</v>
      </c>
      <c r="AG64" s="54" t="s">
        <v>1036</v>
      </c>
    </row>
    <row r="65" spans="1:33" s="3" customFormat="1" ht="15" customHeight="1" x14ac:dyDescent="0.3">
      <c r="A65" s="37" t="s">
        <v>324</v>
      </c>
      <c r="B65" s="37" t="s">
        <v>177</v>
      </c>
      <c r="C65" s="37" t="s">
        <v>10</v>
      </c>
      <c r="D65" s="37" t="s">
        <v>11</v>
      </c>
      <c r="E65" s="37" t="s">
        <v>12</v>
      </c>
      <c r="F65" s="37" t="s">
        <v>13</v>
      </c>
      <c r="G65" s="37" t="s">
        <v>178</v>
      </c>
      <c r="H65" s="37" t="s">
        <v>179</v>
      </c>
      <c r="I65" s="38" t="s">
        <v>17</v>
      </c>
      <c r="J65" s="39"/>
      <c r="K65" s="39"/>
      <c r="L65" s="39"/>
      <c r="M65" s="39"/>
      <c r="N65" s="39"/>
      <c r="O65" s="39"/>
      <c r="P65" s="39"/>
      <c r="Q65" s="39"/>
      <c r="R65" s="39"/>
      <c r="S65" s="39"/>
      <c r="T65" s="39"/>
      <c r="U65" s="39"/>
      <c r="V65" s="39"/>
      <c r="W65" s="39"/>
      <c r="X65" s="39"/>
      <c r="Y65" s="39"/>
      <c r="Z65" s="39"/>
      <c r="AA65" s="39"/>
      <c r="AB65" s="39"/>
      <c r="AC65" s="39">
        <v>2.4889999999999999E-2</v>
      </c>
      <c r="AD65" s="39"/>
      <c r="AE65" s="63"/>
      <c r="AF65" s="64"/>
      <c r="AG65" s="54" t="s">
        <v>590</v>
      </c>
    </row>
    <row r="66" spans="1:33" s="3" customFormat="1" ht="15" customHeight="1" x14ac:dyDescent="0.3">
      <c r="A66" s="37" t="s">
        <v>324</v>
      </c>
      <c r="B66" s="37" t="s">
        <v>9</v>
      </c>
      <c r="C66" s="37" t="s">
        <v>10</v>
      </c>
      <c r="D66" s="37" t="s">
        <v>33</v>
      </c>
      <c r="E66" s="37" t="s">
        <v>12</v>
      </c>
      <c r="F66" s="37" t="s">
        <v>13</v>
      </c>
      <c r="G66" s="37" t="s">
        <v>14</v>
      </c>
      <c r="H66" s="37" t="s">
        <v>908</v>
      </c>
      <c r="I66" s="38" t="s">
        <v>17</v>
      </c>
      <c r="J66" s="39">
        <v>7.0740988516316807E-5</v>
      </c>
      <c r="K66" s="39">
        <v>7.0188276569794803E-5</v>
      </c>
      <c r="L66" s="39">
        <v>4.8246672101876098E-5</v>
      </c>
      <c r="M66" s="39">
        <v>1.21370314756042E-5</v>
      </c>
      <c r="N66" s="39">
        <v>1.7192570408209199E-5</v>
      </c>
      <c r="O66" s="39">
        <v>3.43711426760477E-5</v>
      </c>
      <c r="P66" s="39">
        <v>2.3036463288233399E-4</v>
      </c>
      <c r="Q66" s="39">
        <v>2.1501790388192099E-4</v>
      </c>
      <c r="R66" s="39">
        <v>1.50447288394711E-4</v>
      </c>
      <c r="S66" s="39">
        <v>8.6629824627516703E-5</v>
      </c>
      <c r="T66" s="39">
        <v>4.56065527747301E-5</v>
      </c>
      <c r="U66" s="39">
        <v>1.1697664285011801E-5</v>
      </c>
      <c r="V66" s="39">
        <v>1.42568807207118E-4</v>
      </c>
      <c r="W66" s="39">
        <v>4.02168302352022E-4</v>
      </c>
      <c r="X66" s="39">
        <v>4.5559864778165398E-4</v>
      </c>
      <c r="Y66" s="39">
        <v>8.7785926689891501E-4</v>
      </c>
      <c r="Z66" s="39">
        <v>1.7140139620228699E-3</v>
      </c>
      <c r="AA66" s="39">
        <v>1.3653188792536501E-3</v>
      </c>
      <c r="AB66" s="39">
        <v>1.24456865242537E-3</v>
      </c>
      <c r="AC66" s="39">
        <v>1.4196001204128999E-3</v>
      </c>
      <c r="AD66" s="39">
        <v>1.5996584704248201E-3</v>
      </c>
      <c r="AE66" s="63">
        <v>1.91784905051587E-3</v>
      </c>
      <c r="AF66" s="64">
        <v>1.7795636539888499E-3</v>
      </c>
      <c r="AG66" s="54" t="s">
        <v>1037</v>
      </c>
    </row>
    <row r="67" spans="1:33" s="3" customFormat="1" ht="15" customHeight="1" x14ac:dyDescent="0.3">
      <c r="A67" s="37" t="s">
        <v>324</v>
      </c>
      <c r="B67" s="37" t="s">
        <v>9</v>
      </c>
      <c r="C67" s="37" t="s">
        <v>10</v>
      </c>
      <c r="D67" s="37" t="s">
        <v>33</v>
      </c>
      <c r="E67" s="37" t="s">
        <v>12</v>
      </c>
      <c r="F67" s="37" t="s">
        <v>13</v>
      </c>
      <c r="G67" s="37" t="s">
        <v>14</v>
      </c>
      <c r="H67" s="37" t="s">
        <v>32</v>
      </c>
      <c r="I67" s="38" t="s">
        <v>17</v>
      </c>
      <c r="J67" s="39">
        <v>0.13000680000000001</v>
      </c>
      <c r="K67" s="39"/>
      <c r="L67" s="39"/>
      <c r="M67" s="39"/>
      <c r="N67" s="39"/>
      <c r="O67" s="39"/>
      <c r="P67" s="39"/>
      <c r="Q67" s="39"/>
      <c r="R67" s="39"/>
      <c r="S67" s="39"/>
      <c r="T67" s="39"/>
      <c r="U67" s="39"/>
      <c r="V67" s="39">
        <v>7.0361999999999994E-2</v>
      </c>
      <c r="W67" s="39">
        <v>2.511E-2</v>
      </c>
      <c r="X67" s="39">
        <v>0.38106000000000001</v>
      </c>
      <c r="Y67" s="39">
        <v>0.456704</v>
      </c>
      <c r="Z67" s="39">
        <v>0.52183740000000001</v>
      </c>
      <c r="AA67" s="39">
        <v>0.42095749999999998</v>
      </c>
      <c r="AB67" s="39">
        <v>0.5464078</v>
      </c>
      <c r="AC67" s="39">
        <v>0.54378333000000001</v>
      </c>
      <c r="AD67" s="39">
        <v>0.56261539999999999</v>
      </c>
      <c r="AE67" s="63">
        <v>0.5361764</v>
      </c>
      <c r="AF67" s="64">
        <v>0.53399280000000005</v>
      </c>
      <c r="AG67" s="54" t="s">
        <v>353</v>
      </c>
    </row>
    <row r="68" spans="1:33" s="3" customFormat="1" ht="15" customHeight="1" x14ac:dyDescent="0.3">
      <c r="A68" s="37" t="s">
        <v>324</v>
      </c>
      <c r="B68" s="37" t="s">
        <v>9</v>
      </c>
      <c r="C68" s="37" t="s">
        <v>10</v>
      </c>
      <c r="D68" s="37" t="s">
        <v>33</v>
      </c>
      <c r="E68" s="37" t="s">
        <v>12</v>
      </c>
      <c r="F68" s="37" t="s">
        <v>13</v>
      </c>
      <c r="G68" s="37" t="s">
        <v>14</v>
      </c>
      <c r="H68" s="37" t="s">
        <v>885</v>
      </c>
      <c r="I68" s="38" t="s">
        <v>17</v>
      </c>
      <c r="J68" s="39"/>
      <c r="K68" s="39"/>
      <c r="L68" s="39"/>
      <c r="M68" s="39"/>
      <c r="N68" s="39"/>
      <c r="O68" s="39"/>
      <c r="P68" s="39"/>
      <c r="Q68" s="39"/>
      <c r="R68" s="39"/>
      <c r="S68" s="39"/>
      <c r="T68" s="39"/>
      <c r="U68" s="39">
        <v>0.31449751504899998</v>
      </c>
      <c r="V68" s="39">
        <v>0.16993751239177499</v>
      </c>
      <c r="W68" s="39">
        <v>0.16342779425835499</v>
      </c>
      <c r="X68" s="39">
        <v>0.159894972262968</v>
      </c>
      <c r="Y68" s="39">
        <v>0.14963222198547499</v>
      </c>
      <c r="Z68" s="39">
        <v>0.14761187040833801</v>
      </c>
      <c r="AA68" s="39">
        <v>0.140553146369024</v>
      </c>
      <c r="AB68" s="39">
        <v>9.5770874975352402E-2</v>
      </c>
      <c r="AC68" s="39">
        <v>5.9095899841891099E-2</v>
      </c>
      <c r="AD68" s="39">
        <v>6.6249578703862305E-2</v>
      </c>
      <c r="AE68" s="63">
        <v>6.3332930023179898E-2</v>
      </c>
      <c r="AF68" s="64">
        <v>4.24722926967568E-2</v>
      </c>
      <c r="AG68" s="54" t="s">
        <v>887</v>
      </c>
    </row>
    <row r="69" spans="1:33" s="3" customFormat="1" ht="15" customHeight="1" x14ac:dyDescent="0.3">
      <c r="A69" s="37" t="s">
        <v>324</v>
      </c>
      <c r="B69" s="37" t="s">
        <v>9</v>
      </c>
      <c r="C69" s="37" t="s">
        <v>10</v>
      </c>
      <c r="D69" s="37" t="s">
        <v>33</v>
      </c>
      <c r="E69" s="37" t="s">
        <v>12</v>
      </c>
      <c r="F69" s="37" t="s">
        <v>13</v>
      </c>
      <c r="G69" s="37" t="s">
        <v>14</v>
      </c>
      <c r="H69" s="37" t="s">
        <v>30</v>
      </c>
      <c r="I69" s="38" t="s">
        <v>17</v>
      </c>
      <c r="J69" s="39"/>
      <c r="K69" s="39">
        <v>6.575508947E-2</v>
      </c>
      <c r="L69" s="39">
        <v>7.3302047947999993E-2</v>
      </c>
      <c r="M69" s="39">
        <v>0.11565022971</v>
      </c>
      <c r="N69" s="39">
        <v>8.7087491559999994E-2</v>
      </c>
      <c r="O69" s="39">
        <v>0.11378812997</v>
      </c>
      <c r="P69" s="39">
        <v>0.11498362957</v>
      </c>
      <c r="Q69" s="39">
        <v>0.11575541111</v>
      </c>
      <c r="R69" s="39">
        <v>0.11486334786999999</v>
      </c>
      <c r="S69" s="39">
        <v>0.1697604238</v>
      </c>
      <c r="T69" s="39">
        <v>0.14903882081</v>
      </c>
      <c r="U69" s="39">
        <v>1.5016107662999999E-2</v>
      </c>
      <c r="V69" s="39"/>
      <c r="W69" s="39"/>
      <c r="X69" s="39"/>
      <c r="Y69" s="39"/>
      <c r="Z69" s="39"/>
      <c r="AA69" s="39"/>
      <c r="AB69" s="39"/>
      <c r="AC69" s="39"/>
      <c r="AD69" s="39"/>
      <c r="AE69" s="63"/>
      <c r="AF69" s="64"/>
      <c r="AG69" s="54" t="s">
        <v>351</v>
      </c>
    </row>
    <row r="70" spans="1:33" s="3" customFormat="1" ht="15" customHeight="1" x14ac:dyDescent="0.3">
      <c r="A70" s="37" t="s">
        <v>324</v>
      </c>
      <c r="B70" s="37" t="s">
        <v>9</v>
      </c>
      <c r="C70" s="37" t="s">
        <v>10</v>
      </c>
      <c r="D70" s="37" t="s">
        <v>33</v>
      </c>
      <c r="E70" s="37" t="s">
        <v>12</v>
      </c>
      <c r="F70" s="37" t="s">
        <v>13</v>
      </c>
      <c r="G70" s="37" t="s">
        <v>14</v>
      </c>
      <c r="H70" s="37" t="s">
        <v>31</v>
      </c>
      <c r="I70" s="38" t="s">
        <v>17</v>
      </c>
      <c r="J70" s="39"/>
      <c r="K70" s="39">
        <v>3.9852503480000002E-2</v>
      </c>
      <c r="L70" s="39">
        <v>4.9221198229999999E-2</v>
      </c>
      <c r="M70" s="39">
        <v>5.132164996E-2</v>
      </c>
      <c r="N70" s="39">
        <v>4.7939859670000001E-2</v>
      </c>
      <c r="O70" s="39">
        <v>5.6391570999000003E-2</v>
      </c>
      <c r="P70" s="39">
        <v>5.8425403850000002E-2</v>
      </c>
      <c r="Q70" s="39">
        <v>6.1312164650000001E-2</v>
      </c>
      <c r="R70" s="39">
        <v>6.2414538620000001E-2</v>
      </c>
      <c r="S70" s="39">
        <v>0.13078976107000001</v>
      </c>
      <c r="T70" s="39">
        <v>0.22365159950999999</v>
      </c>
      <c r="U70" s="39">
        <v>6.0858266146999997E-2</v>
      </c>
      <c r="V70" s="39">
        <v>1.7662143999999999E-4</v>
      </c>
      <c r="W70" s="39"/>
      <c r="X70" s="39"/>
      <c r="Y70" s="39"/>
      <c r="Z70" s="39"/>
      <c r="AA70" s="39"/>
      <c r="AB70" s="39"/>
      <c r="AC70" s="39"/>
      <c r="AD70" s="39"/>
      <c r="AE70" s="63"/>
      <c r="AF70" s="64"/>
      <c r="AG70" s="54" t="s">
        <v>352</v>
      </c>
    </row>
    <row r="71" spans="1:33" s="3" customFormat="1" ht="15" customHeight="1" x14ac:dyDescent="0.3">
      <c r="A71" s="37" t="s">
        <v>324</v>
      </c>
      <c r="B71" s="37" t="s">
        <v>9</v>
      </c>
      <c r="C71" s="37" t="s">
        <v>10</v>
      </c>
      <c r="D71" s="37" t="s">
        <v>33</v>
      </c>
      <c r="E71" s="37" t="s">
        <v>12</v>
      </c>
      <c r="F71" s="37" t="s">
        <v>13</v>
      </c>
      <c r="G71" s="37" t="s">
        <v>14</v>
      </c>
      <c r="H71" s="37" t="s">
        <v>910</v>
      </c>
      <c r="I71" s="38" t="s">
        <v>17</v>
      </c>
      <c r="J71" s="39"/>
      <c r="K71" s="39"/>
      <c r="L71" s="39"/>
      <c r="M71" s="39"/>
      <c r="N71" s="39"/>
      <c r="O71" s="39"/>
      <c r="P71" s="39"/>
      <c r="Q71" s="39"/>
      <c r="R71" s="39"/>
      <c r="S71" s="39"/>
      <c r="T71" s="39">
        <v>1.66452971121015E-5</v>
      </c>
      <c r="U71" s="39">
        <v>1.6826673866917501E-6</v>
      </c>
      <c r="V71" s="39">
        <v>6.2912206487937206E-5</v>
      </c>
      <c r="W71" s="39">
        <v>7.8511321475169097E-4</v>
      </c>
      <c r="X71" s="39">
        <v>7.6966220302892999E-4</v>
      </c>
      <c r="Y71" s="39">
        <v>1.1465651978429701E-3</v>
      </c>
      <c r="Z71" s="39">
        <v>2.6827505662810102E-3</v>
      </c>
      <c r="AA71" s="39">
        <v>2.69791528792167E-3</v>
      </c>
      <c r="AB71" s="39">
        <v>2.58844549547823E-3</v>
      </c>
      <c r="AC71" s="39">
        <v>4.1460103414941397E-3</v>
      </c>
      <c r="AD71" s="39">
        <v>3.53613753688668E-3</v>
      </c>
      <c r="AE71" s="63">
        <v>6.2215969329475198E-3</v>
      </c>
      <c r="AF71" s="64">
        <v>8.7266394621335498E-3</v>
      </c>
      <c r="AG71" s="54" t="s">
        <v>1038</v>
      </c>
    </row>
    <row r="72" spans="1:33" s="3" customFormat="1" ht="15" customHeight="1" x14ac:dyDescent="0.3">
      <c r="A72" s="37" t="s">
        <v>324</v>
      </c>
      <c r="B72" s="37" t="s">
        <v>41</v>
      </c>
      <c r="C72" s="37" t="s">
        <v>45</v>
      </c>
      <c r="D72" s="37" t="s">
        <v>43</v>
      </c>
      <c r="E72" s="37" t="s">
        <v>46</v>
      </c>
      <c r="F72" s="37" t="s">
        <v>13</v>
      </c>
      <c r="G72" s="37" t="s">
        <v>14</v>
      </c>
      <c r="H72" s="37" t="s">
        <v>908</v>
      </c>
      <c r="I72" s="38" t="s">
        <v>17</v>
      </c>
      <c r="J72" s="39">
        <v>9.9226304319563803E-7</v>
      </c>
      <c r="K72" s="39">
        <v>1.2213005614346301E-6</v>
      </c>
      <c r="L72" s="39">
        <v>9.9264373046284604E-8</v>
      </c>
      <c r="M72" s="39"/>
      <c r="N72" s="39">
        <v>1.29006975331714E-9</v>
      </c>
      <c r="O72" s="39">
        <v>4.79710088728203E-9</v>
      </c>
      <c r="P72" s="39"/>
      <c r="Q72" s="39"/>
      <c r="R72" s="39"/>
      <c r="S72" s="39">
        <v>1.3779503626027901E-6</v>
      </c>
      <c r="T72" s="39">
        <v>5.0569485440498302E-7</v>
      </c>
      <c r="U72" s="39">
        <v>8.3987674637466197E-7</v>
      </c>
      <c r="V72" s="39">
        <v>6.2498902579385002E-7</v>
      </c>
      <c r="W72" s="39">
        <v>4.5172878439091501E-6</v>
      </c>
      <c r="X72" s="39">
        <v>6.4995277353600302E-6</v>
      </c>
      <c r="Y72" s="39">
        <v>1.34720721823832E-5</v>
      </c>
      <c r="Z72" s="39">
        <v>4.3236021560301E-5</v>
      </c>
      <c r="AA72" s="39">
        <v>2.5814210151592099E-5</v>
      </c>
      <c r="AB72" s="39">
        <v>3.5543311492261003E-5</v>
      </c>
      <c r="AC72" s="39">
        <v>4.6246559779885298E-5</v>
      </c>
      <c r="AD72" s="39">
        <v>5.3433685786866803E-5</v>
      </c>
      <c r="AE72" s="63">
        <v>2.7054153994664201E-5</v>
      </c>
      <c r="AF72" s="64">
        <v>3.2864358853097102E-5</v>
      </c>
      <c r="AG72" s="54" t="s">
        <v>1112</v>
      </c>
    </row>
    <row r="73" spans="1:33" s="3" customFormat="1" ht="15" customHeight="1" x14ac:dyDescent="0.3">
      <c r="A73" s="37" t="s">
        <v>324</v>
      </c>
      <c r="B73" s="37" t="s">
        <v>41</v>
      </c>
      <c r="C73" s="37" t="s">
        <v>45</v>
      </c>
      <c r="D73" s="37" t="s">
        <v>43</v>
      </c>
      <c r="E73" s="37" t="s">
        <v>46</v>
      </c>
      <c r="F73" s="37" t="s">
        <v>13</v>
      </c>
      <c r="G73" s="37" t="s">
        <v>14</v>
      </c>
      <c r="H73" s="37" t="s">
        <v>32</v>
      </c>
      <c r="I73" s="38" t="s">
        <v>17</v>
      </c>
      <c r="J73" s="39">
        <v>1.2802304256000001</v>
      </c>
      <c r="K73" s="39">
        <v>1.03181407</v>
      </c>
      <c r="L73" s="39">
        <v>0.60534505360000002</v>
      </c>
      <c r="M73" s="39">
        <v>0.61327481179999999</v>
      </c>
      <c r="N73" s="39">
        <v>1.1403934306000001</v>
      </c>
      <c r="O73" s="39">
        <v>1.4610793103999999</v>
      </c>
      <c r="P73" s="39">
        <v>1.4957491758000001</v>
      </c>
      <c r="Q73" s="39">
        <v>1.4984054736000001</v>
      </c>
      <c r="R73" s="39">
        <v>1.4266662018</v>
      </c>
      <c r="S73" s="39">
        <v>1.2135199117</v>
      </c>
      <c r="T73" s="39">
        <v>1.0192088510999999</v>
      </c>
      <c r="U73" s="39">
        <v>1.1527487966959999</v>
      </c>
      <c r="V73" s="39">
        <v>0.71463443384097003</v>
      </c>
      <c r="W73" s="39">
        <v>0.88496046588246802</v>
      </c>
      <c r="X73" s="39">
        <v>0.623402806363346</v>
      </c>
      <c r="Y73" s="39">
        <v>0.73118814462762505</v>
      </c>
      <c r="Z73" s="39">
        <v>1.0247190817407701</v>
      </c>
      <c r="AA73" s="39">
        <v>1.17060308627955</v>
      </c>
      <c r="AB73" s="39">
        <v>1.05668697618271</v>
      </c>
      <c r="AC73" s="39">
        <v>0.65169094836949304</v>
      </c>
      <c r="AD73" s="39">
        <v>0.65277098190458704</v>
      </c>
      <c r="AE73" s="63">
        <v>0.64883120866830502</v>
      </c>
      <c r="AF73" s="64">
        <v>0.55347367112620005</v>
      </c>
      <c r="AG73" s="54" t="s">
        <v>365</v>
      </c>
    </row>
    <row r="74" spans="1:33" s="3" customFormat="1" ht="15" customHeight="1" x14ac:dyDescent="0.3">
      <c r="A74" s="37" t="s">
        <v>324</v>
      </c>
      <c r="B74" s="37" t="s">
        <v>41</v>
      </c>
      <c r="C74" s="37" t="s">
        <v>45</v>
      </c>
      <c r="D74" s="37" t="s">
        <v>43</v>
      </c>
      <c r="E74" s="37" t="s">
        <v>46</v>
      </c>
      <c r="F74" s="37" t="s">
        <v>13</v>
      </c>
      <c r="G74" s="37" t="s">
        <v>14</v>
      </c>
      <c r="H74" s="37" t="s">
        <v>885</v>
      </c>
      <c r="I74" s="38" t="s">
        <v>17</v>
      </c>
      <c r="J74" s="39"/>
      <c r="K74" s="39"/>
      <c r="L74" s="39"/>
      <c r="M74" s="39"/>
      <c r="N74" s="39"/>
      <c r="O74" s="39"/>
      <c r="P74" s="39"/>
      <c r="Q74" s="39"/>
      <c r="R74" s="39"/>
      <c r="S74" s="39"/>
      <c r="T74" s="39"/>
      <c r="U74" s="39"/>
      <c r="V74" s="39">
        <v>4.9839237484930202E-2</v>
      </c>
      <c r="W74" s="39">
        <v>5.8913797721530797E-2</v>
      </c>
      <c r="X74" s="39">
        <v>7.3962374049077406E-2</v>
      </c>
      <c r="Y74" s="39">
        <v>6.7040094743920906E-2</v>
      </c>
      <c r="Z74" s="39">
        <v>5.60475160061462E-2</v>
      </c>
      <c r="AA74" s="39">
        <v>6.4413988631537702E-2</v>
      </c>
      <c r="AB74" s="39">
        <v>7.4613919580078097E-2</v>
      </c>
      <c r="AC74" s="39">
        <v>8.1133735166292797E-2</v>
      </c>
      <c r="AD74" s="39">
        <v>8.3154326175692503E-2</v>
      </c>
      <c r="AE74" s="63">
        <v>7.9996051538974905E-2</v>
      </c>
      <c r="AF74" s="64">
        <v>8.8529286149438099E-2</v>
      </c>
      <c r="AG74" s="54" t="s">
        <v>1028</v>
      </c>
    </row>
    <row r="75" spans="1:33" s="3" customFormat="1" ht="15" customHeight="1" x14ac:dyDescent="0.3">
      <c r="A75" s="37" t="s">
        <v>324</v>
      </c>
      <c r="B75" s="37" t="s">
        <v>41</v>
      </c>
      <c r="C75" s="37" t="s">
        <v>45</v>
      </c>
      <c r="D75" s="37" t="s">
        <v>43</v>
      </c>
      <c r="E75" s="37" t="s">
        <v>46</v>
      </c>
      <c r="F75" s="37" t="s">
        <v>13</v>
      </c>
      <c r="G75" s="37" t="s">
        <v>14</v>
      </c>
      <c r="H75" s="37" t="s">
        <v>30</v>
      </c>
      <c r="I75" s="38" t="s">
        <v>17</v>
      </c>
      <c r="J75" s="39"/>
      <c r="K75" s="39"/>
      <c r="L75" s="39"/>
      <c r="M75" s="39"/>
      <c r="N75" s="39"/>
      <c r="O75" s="39"/>
      <c r="P75" s="39"/>
      <c r="Q75" s="39"/>
      <c r="R75" s="39"/>
      <c r="S75" s="39">
        <v>9.7301440447000002E-3</v>
      </c>
      <c r="T75" s="39">
        <v>3.8832245927999998E-2</v>
      </c>
      <c r="U75" s="39">
        <v>8.7190073599999998E-4</v>
      </c>
      <c r="V75" s="39">
        <v>8.9769307508473298E-3</v>
      </c>
      <c r="W75" s="39">
        <v>6.0453269999999997E-5</v>
      </c>
      <c r="X75" s="39">
        <v>7.8443454999999995E-4</v>
      </c>
      <c r="Y75" s="39">
        <v>6.1720653800000002E-3</v>
      </c>
      <c r="Z75" s="39">
        <v>8.8739256099999997E-3</v>
      </c>
      <c r="AA75" s="39">
        <v>7.7584300000000002E-3</v>
      </c>
      <c r="AB75" s="39">
        <v>6.8628259999999998E-3</v>
      </c>
      <c r="AC75" s="39">
        <v>3.4495333600000001E-3</v>
      </c>
      <c r="AD75" s="39">
        <v>2.7240941200000002E-3</v>
      </c>
      <c r="AE75" s="63">
        <v>4.9027029199999999E-3</v>
      </c>
      <c r="AF75" s="64">
        <v>5.0754191099999998E-3</v>
      </c>
      <c r="AG75" s="54" t="s">
        <v>363</v>
      </c>
    </row>
    <row r="76" spans="1:33" s="3" customFormat="1" ht="15" customHeight="1" x14ac:dyDescent="0.3">
      <c r="A76" s="37" t="s">
        <v>324</v>
      </c>
      <c r="B76" s="37" t="s">
        <v>41</v>
      </c>
      <c r="C76" s="37" t="s">
        <v>45</v>
      </c>
      <c r="D76" s="37" t="s">
        <v>43</v>
      </c>
      <c r="E76" s="37" t="s">
        <v>46</v>
      </c>
      <c r="F76" s="37" t="s">
        <v>13</v>
      </c>
      <c r="G76" s="37" t="s">
        <v>14</v>
      </c>
      <c r="H76" s="37" t="s">
        <v>31</v>
      </c>
      <c r="I76" s="38" t="s">
        <v>17</v>
      </c>
      <c r="J76" s="39">
        <v>8.6758513299999996E-3</v>
      </c>
      <c r="K76" s="39"/>
      <c r="L76" s="39"/>
      <c r="M76" s="39"/>
      <c r="N76" s="39"/>
      <c r="O76" s="39">
        <v>3.1049033787000002E-3</v>
      </c>
      <c r="P76" s="39">
        <v>4.9786792983999998E-3</v>
      </c>
      <c r="Q76" s="39"/>
      <c r="R76" s="39"/>
      <c r="S76" s="39"/>
      <c r="T76" s="39">
        <v>1.7257541421000001E-3</v>
      </c>
      <c r="U76" s="39"/>
      <c r="V76" s="39"/>
      <c r="W76" s="39"/>
      <c r="X76" s="39"/>
      <c r="Y76" s="39"/>
      <c r="Z76" s="39">
        <v>5.2532381599999997E-3</v>
      </c>
      <c r="AA76" s="39">
        <v>5.1193141200000002E-3</v>
      </c>
      <c r="AB76" s="39"/>
      <c r="AC76" s="39"/>
      <c r="AD76" s="39"/>
      <c r="AE76" s="63"/>
      <c r="AF76" s="64"/>
      <c r="AG76" s="54" t="s">
        <v>364</v>
      </c>
    </row>
    <row r="77" spans="1:33" s="3" customFormat="1" ht="15" customHeight="1" x14ac:dyDescent="0.3">
      <c r="A77" s="37" t="s">
        <v>324</v>
      </c>
      <c r="B77" s="37" t="s">
        <v>41</v>
      </c>
      <c r="C77" s="37" t="s">
        <v>45</v>
      </c>
      <c r="D77" s="37" t="s">
        <v>43</v>
      </c>
      <c r="E77" s="37" t="s">
        <v>46</v>
      </c>
      <c r="F77" s="37" t="s">
        <v>13</v>
      </c>
      <c r="G77" s="37" t="s">
        <v>14</v>
      </c>
      <c r="H77" s="37" t="s">
        <v>19</v>
      </c>
      <c r="I77" s="38" t="s">
        <v>17</v>
      </c>
      <c r="J77" s="39"/>
      <c r="K77" s="39"/>
      <c r="L77" s="39"/>
      <c r="M77" s="39"/>
      <c r="N77" s="39"/>
      <c r="O77" s="39">
        <v>2.4389771684E-2</v>
      </c>
      <c r="P77" s="39">
        <v>1.8925969301E-2</v>
      </c>
      <c r="Q77" s="39">
        <v>1.6089484439999999E-2</v>
      </c>
      <c r="R77" s="39">
        <v>5.3730238453999997E-2</v>
      </c>
      <c r="S77" s="39"/>
      <c r="T77" s="39"/>
      <c r="U77" s="39"/>
      <c r="V77" s="39"/>
      <c r="W77" s="39"/>
      <c r="X77" s="39"/>
      <c r="Y77" s="39"/>
      <c r="Z77" s="39"/>
      <c r="AA77" s="39"/>
      <c r="AB77" s="39"/>
      <c r="AC77" s="39"/>
      <c r="AD77" s="39"/>
      <c r="AE77" s="63"/>
      <c r="AF77" s="64"/>
      <c r="AG77" s="54" t="s">
        <v>361</v>
      </c>
    </row>
    <row r="78" spans="1:33" s="3" customFormat="1" ht="15" customHeight="1" x14ac:dyDescent="0.3">
      <c r="A78" s="37" t="s">
        <v>324</v>
      </c>
      <c r="B78" s="37" t="s">
        <v>41</v>
      </c>
      <c r="C78" s="37" t="s">
        <v>45</v>
      </c>
      <c r="D78" s="37" t="s">
        <v>43</v>
      </c>
      <c r="E78" s="37" t="s">
        <v>46</v>
      </c>
      <c r="F78" s="37" t="s">
        <v>13</v>
      </c>
      <c r="G78" s="37" t="s">
        <v>14</v>
      </c>
      <c r="H78" s="37" t="s">
        <v>26</v>
      </c>
      <c r="I78" s="38" t="s">
        <v>17</v>
      </c>
      <c r="J78" s="39"/>
      <c r="K78" s="39"/>
      <c r="L78" s="39"/>
      <c r="M78" s="39"/>
      <c r="N78" s="39"/>
      <c r="O78" s="39"/>
      <c r="P78" s="39"/>
      <c r="Q78" s="39"/>
      <c r="R78" s="39"/>
      <c r="S78" s="39"/>
      <c r="T78" s="39"/>
      <c r="U78" s="39"/>
      <c r="V78" s="39"/>
      <c r="W78" s="39"/>
      <c r="X78" s="39"/>
      <c r="Y78" s="39"/>
      <c r="Z78" s="39"/>
      <c r="AA78" s="39"/>
      <c r="AB78" s="39"/>
      <c r="AC78" s="39"/>
      <c r="AD78" s="39"/>
      <c r="AE78" s="63">
        <v>7.8414684509136093E-3</v>
      </c>
      <c r="AF78" s="64">
        <v>1.39702277751224E-2</v>
      </c>
      <c r="AG78" s="54" t="s">
        <v>435</v>
      </c>
    </row>
    <row r="79" spans="1:33" s="3" customFormat="1" ht="15" customHeight="1" x14ac:dyDescent="0.3">
      <c r="A79" s="37" t="s">
        <v>324</v>
      </c>
      <c r="B79" s="37" t="s">
        <v>41</v>
      </c>
      <c r="C79" s="37" t="s">
        <v>45</v>
      </c>
      <c r="D79" s="37" t="s">
        <v>43</v>
      </c>
      <c r="E79" s="37" t="s">
        <v>46</v>
      </c>
      <c r="F79" s="37" t="s">
        <v>13</v>
      </c>
      <c r="G79" s="37" t="s">
        <v>14</v>
      </c>
      <c r="H79" s="37" t="s">
        <v>910</v>
      </c>
      <c r="I79" s="38" t="s">
        <v>17</v>
      </c>
      <c r="J79" s="39"/>
      <c r="K79" s="39"/>
      <c r="L79" s="39"/>
      <c r="M79" s="39"/>
      <c r="N79" s="39"/>
      <c r="O79" s="39"/>
      <c r="P79" s="39"/>
      <c r="Q79" s="39"/>
      <c r="R79" s="39"/>
      <c r="S79" s="39"/>
      <c r="T79" s="39">
        <v>1.8456648414558201E-7</v>
      </c>
      <c r="U79" s="39">
        <v>1.2081328165454299E-7</v>
      </c>
      <c r="V79" s="39">
        <v>2.7579271660957199E-7</v>
      </c>
      <c r="W79" s="39">
        <v>8.8186521920016604E-6</v>
      </c>
      <c r="X79" s="39">
        <v>1.09799290665196E-5</v>
      </c>
      <c r="Y79" s="39">
        <v>1.7595769264605399E-5</v>
      </c>
      <c r="Z79" s="39">
        <v>6.7672413349389004E-5</v>
      </c>
      <c r="AA79" s="39">
        <v>5.1009733529557901E-5</v>
      </c>
      <c r="AB79" s="39">
        <v>7.3922739695582199E-5</v>
      </c>
      <c r="AC79" s="39">
        <v>1.3506529926903899E-4</v>
      </c>
      <c r="AD79" s="39">
        <v>1.18118251825947E-4</v>
      </c>
      <c r="AE79" s="63">
        <v>8.7765010218827098E-5</v>
      </c>
      <c r="AF79" s="64">
        <v>1.6116052394209699E-4</v>
      </c>
      <c r="AG79" s="54" t="s">
        <v>1113</v>
      </c>
    </row>
    <row r="80" spans="1:33" s="3" customFormat="1" ht="15" customHeight="1" x14ac:dyDescent="0.3">
      <c r="A80" s="37" t="s">
        <v>324</v>
      </c>
      <c r="B80" s="37" t="s">
        <v>41</v>
      </c>
      <c r="C80" s="37" t="s">
        <v>45</v>
      </c>
      <c r="D80" s="37" t="s">
        <v>43</v>
      </c>
      <c r="E80" s="37" t="s">
        <v>46</v>
      </c>
      <c r="F80" s="37" t="s">
        <v>13</v>
      </c>
      <c r="G80" s="37" t="s">
        <v>14</v>
      </c>
      <c r="H80" s="37" t="s">
        <v>44</v>
      </c>
      <c r="I80" s="38" t="s">
        <v>17</v>
      </c>
      <c r="J80" s="39">
        <v>1.755266684E-3</v>
      </c>
      <c r="K80" s="39">
        <v>5.7771839999999999E-6</v>
      </c>
      <c r="L80" s="39">
        <v>1.6066933299999999E-3</v>
      </c>
      <c r="M80" s="39">
        <v>3.0327293020000002E-3</v>
      </c>
      <c r="N80" s="39">
        <v>3.5681886326999999E-3</v>
      </c>
      <c r="O80" s="39">
        <v>3.3838424739000002E-3</v>
      </c>
      <c r="P80" s="39">
        <v>2.8844315678E-3</v>
      </c>
      <c r="Q80" s="39">
        <v>2.5318508879999999E-3</v>
      </c>
      <c r="R80" s="39">
        <v>1.4290965040000001E-3</v>
      </c>
      <c r="S80" s="39">
        <v>5.0900265413999996E-3</v>
      </c>
      <c r="T80" s="39">
        <v>2.3864933845999998E-3</v>
      </c>
      <c r="U80" s="39">
        <v>1.095071483E-3</v>
      </c>
      <c r="V80" s="39"/>
      <c r="W80" s="39"/>
      <c r="X80" s="39"/>
      <c r="Y80" s="39"/>
      <c r="Z80" s="39"/>
      <c r="AA80" s="39"/>
      <c r="AB80" s="39"/>
      <c r="AC80" s="39"/>
      <c r="AD80" s="39"/>
      <c r="AE80" s="63"/>
      <c r="AF80" s="64"/>
      <c r="AG80" s="54" t="s">
        <v>362</v>
      </c>
    </row>
    <row r="81" spans="1:33" s="3" customFormat="1" ht="15" customHeight="1" x14ac:dyDescent="0.3">
      <c r="A81" s="37" t="s">
        <v>324</v>
      </c>
      <c r="B81" s="37" t="s">
        <v>295</v>
      </c>
      <c r="C81" s="37" t="s">
        <v>45</v>
      </c>
      <c r="D81" s="37" t="s">
        <v>296</v>
      </c>
      <c r="E81" s="37" t="s">
        <v>12</v>
      </c>
      <c r="F81" s="37" t="s">
        <v>13</v>
      </c>
      <c r="G81" s="37" t="s">
        <v>818</v>
      </c>
      <c r="H81" s="37" t="s">
        <v>31</v>
      </c>
      <c r="I81" s="38" t="s">
        <v>17</v>
      </c>
      <c r="J81" s="39">
        <v>6.1494048231617802</v>
      </c>
      <c r="K81" s="39">
        <v>6.4953149876358598</v>
      </c>
      <c r="L81" s="39">
        <v>6.7588234045814</v>
      </c>
      <c r="M81" s="39">
        <v>6.7408440469578403</v>
      </c>
      <c r="N81" s="39">
        <v>6.7832114770820304</v>
      </c>
      <c r="O81" s="39">
        <v>6.9746652206988298</v>
      </c>
      <c r="P81" s="39">
        <v>7.1942885724429804</v>
      </c>
      <c r="Q81" s="39">
        <v>7.28602770561419</v>
      </c>
      <c r="R81" s="39">
        <v>7.3531483814322396</v>
      </c>
      <c r="S81" s="39">
        <v>7.4342945167257399</v>
      </c>
      <c r="T81" s="39">
        <v>7.5256533516985797</v>
      </c>
      <c r="U81" s="39">
        <v>7.5473002615871296</v>
      </c>
      <c r="V81" s="39">
        <v>7.7705106285162397</v>
      </c>
      <c r="W81" s="39">
        <v>7.8003012935790199</v>
      </c>
      <c r="X81" s="39">
        <v>7.73090853314529</v>
      </c>
      <c r="Y81" s="39">
        <v>7.6661203229497996</v>
      </c>
      <c r="Z81" s="39">
        <v>7.3756885515824901</v>
      </c>
      <c r="AA81" s="39">
        <v>7.54928094088823</v>
      </c>
      <c r="AB81" s="39">
        <v>7.6858539333765004</v>
      </c>
      <c r="AC81" s="39">
        <v>7.6076075459850099</v>
      </c>
      <c r="AD81" s="39">
        <v>7.90624178569285</v>
      </c>
      <c r="AE81" s="63">
        <v>7.9174391323001903</v>
      </c>
      <c r="AF81" s="64">
        <v>7.8770329046640803</v>
      </c>
      <c r="AG81" s="54" t="s">
        <v>380</v>
      </c>
    </row>
    <row r="82" spans="1:33" s="3" customFormat="1" ht="15" customHeight="1" x14ac:dyDescent="0.3">
      <c r="A82" s="37" t="s">
        <v>324</v>
      </c>
      <c r="B82" s="37" t="s">
        <v>90</v>
      </c>
      <c r="C82" s="37" t="s">
        <v>45</v>
      </c>
      <c r="D82" s="37" t="s">
        <v>57</v>
      </c>
      <c r="E82" s="37" t="s">
        <v>91</v>
      </c>
      <c r="F82" s="37" t="s">
        <v>13</v>
      </c>
      <c r="G82" s="37" t="s">
        <v>14</v>
      </c>
      <c r="H82" s="37" t="s">
        <v>322</v>
      </c>
      <c r="I82" s="38" t="s">
        <v>17</v>
      </c>
      <c r="J82" s="39">
        <v>7.1531016812356697E-4</v>
      </c>
      <c r="K82" s="39">
        <v>1.65332902301907E-3</v>
      </c>
      <c r="L82" s="39">
        <v>2.08430121984142E-3</v>
      </c>
      <c r="M82" s="39">
        <v>1.2292119540059701E-2</v>
      </c>
      <c r="N82" s="39">
        <v>2.1202983895256499E-2</v>
      </c>
      <c r="O82" s="39">
        <v>1.9783344147839999E-2</v>
      </c>
      <c r="P82" s="39">
        <v>1.9517008322199901E-2</v>
      </c>
      <c r="Q82" s="39">
        <v>1.53199525030124E-2</v>
      </c>
      <c r="R82" s="39">
        <v>1.5069859264855601E-2</v>
      </c>
      <c r="S82" s="39">
        <v>1.4579646671293901E-2</v>
      </c>
      <c r="T82" s="39">
        <v>3.5329181338986299E-2</v>
      </c>
      <c r="U82" s="39">
        <v>3.04103349834513E-2</v>
      </c>
      <c r="V82" s="39">
        <v>4.0201427315265402E-2</v>
      </c>
      <c r="W82" s="39">
        <v>8.3798021323424399E-2</v>
      </c>
      <c r="X82" s="39">
        <v>4.6523810487639997E-2</v>
      </c>
      <c r="Y82" s="39">
        <v>5.2877942074710804E-3</v>
      </c>
      <c r="Z82" s="39">
        <v>2.91470134128013E-3</v>
      </c>
      <c r="AA82" s="39">
        <v>3.36267237541533E-3</v>
      </c>
      <c r="AB82" s="39">
        <v>1.4274759003321601E-3</v>
      </c>
      <c r="AC82" s="39">
        <v>2.66422180747726E-3</v>
      </c>
      <c r="AD82" s="39">
        <v>3.8226183140566798E-3</v>
      </c>
      <c r="AE82" s="63">
        <v>1.94177130688224E-3</v>
      </c>
      <c r="AF82" s="64">
        <v>2.6321112967972399E-3</v>
      </c>
      <c r="AG82" s="54" t="s">
        <v>485</v>
      </c>
    </row>
    <row r="83" spans="1:33" s="3" customFormat="1" ht="15" customHeight="1" x14ac:dyDescent="0.3">
      <c r="A83" s="37" t="s">
        <v>324</v>
      </c>
      <c r="B83" s="37" t="s">
        <v>98</v>
      </c>
      <c r="C83" s="37" t="s">
        <v>45</v>
      </c>
      <c r="D83" s="37" t="s">
        <v>57</v>
      </c>
      <c r="E83" s="37" t="s">
        <v>12</v>
      </c>
      <c r="F83" s="37" t="s">
        <v>13</v>
      </c>
      <c r="G83" s="37" t="s">
        <v>14</v>
      </c>
      <c r="H83" s="37" t="s">
        <v>908</v>
      </c>
      <c r="I83" s="38" t="s">
        <v>17</v>
      </c>
      <c r="J83" s="39">
        <v>2.25619735276926E-4</v>
      </c>
      <c r="K83" s="39">
        <v>3.1888217763171802E-4</v>
      </c>
      <c r="L83" s="39">
        <v>4.2881741387778899E-4</v>
      </c>
      <c r="M83" s="39">
        <v>1.13193455679805E-4</v>
      </c>
      <c r="N83" s="39">
        <v>1.6706343140667E-4</v>
      </c>
      <c r="O83" s="39">
        <v>2.9878644788103499E-4</v>
      </c>
      <c r="P83" s="39">
        <v>2.3643570859616901E-3</v>
      </c>
      <c r="Q83" s="39">
        <v>2.1389110017094501E-3</v>
      </c>
      <c r="R83" s="39">
        <v>1.2915978857559701E-3</v>
      </c>
      <c r="S83" s="39">
        <v>1.1775731417489599E-3</v>
      </c>
      <c r="T83" s="39">
        <v>1.01475943845312E-3</v>
      </c>
      <c r="U83" s="39">
        <v>2.43068151290012E-3</v>
      </c>
      <c r="V83" s="39">
        <v>4.1751810192051002E-3</v>
      </c>
      <c r="W83" s="39">
        <v>1.1704108896072299E-2</v>
      </c>
      <c r="X83" s="39">
        <v>8.9105999155501998E-3</v>
      </c>
      <c r="Y83" s="39">
        <v>1.8991291737399801E-2</v>
      </c>
      <c r="Z83" s="39">
        <v>1.9444114434979801E-2</v>
      </c>
      <c r="AA83" s="39">
        <v>2.2666883412785801E-2</v>
      </c>
      <c r="AB83" s="39">
        <v>2.33837448625604E-2</v>
      </c>
      <c r="AC83" s="39">
        <v>2.7040619891614201E-2</v>
      </c>
      <c r="AD83" s="39">
        <v>3.2261871864042099E-2</v>
      </c>
      <c r="AE83" s="63">
        <v>3.6135693350553201E-2</v>
      </c>
      <c r="AF83" s="64">
        <v>3.5697644177888302E-2</v>
      </c>
      <c r="AG83" s="54" t="s">
        <v>1123</v>
      </c>
    </row>
    <row r="84" spans="1:33" s="3" customFormat="1" ht="15" customHeight="1" x14ac:dyDescent="0.3">
      <c r="A84" s="37" t="s">
        <v>324</v>
      </c>
      <c r="B84" s="37" t="s">
        <v>98</v>
      </c>
      <c r="C84" s="37" t="s">
        <v>45</v>
      </c>
      <c r="D84" s="37" t="s">
        <v>57</v>
      </c>
      <c r="E84" s="37" t="s">
        <v>12</v>
      </c>
      <c r="F84" s="37" t="s">
        <v>13</v>
      </c>
      <c r="G84" s="37" t="s">
        <v>14</v>
      </c>
      <c r="H84" s="37" t="s">
        <v>322</v>
      </c>
      <c r="I84" s="38" t="s">
        <v>17</v>
      </c>
      <c r="J84" s="39">
        <v>3.7644614738263898E-4</v>
      </c>
      <c r="K84" s="39">
        <v>2.84012044688678E-3</v>
      </c>
      <c r="L84" s="39">
        <v>3.4995214548143201E-3</v>
      </c>
      <c r="M84" s="39">
        <v>2.1810344628270799E-2</v>
      </c>
      <c r="N84" s="39">
        <v>3.5075546345088603E-2</v>
      </c>
      <c r="O84" s="39">
        <v>3.4315772198399999E-2</v>
      </c>
      <c r="P84" s="39">
        <v>3.3853750425134499E-2</v>
      </c>
      <c r="Q84" s="39">
        <v>3.2801882377347699E-2</v>
      </c>
      <c r="R84" s="39">
        <v>3.6731559637128597E-2</v>
      </c>
      <c r="S84" s="39">
        <v>3.5536623710027401E-2</v>
      </c>
      <c r="T84" s="39">
        <v>6.05626213915249E-2</v>
      </c>
      <c r="U84" s="39">
        <v>5.5487981197004099E-2</v>
      </c>
      <c r="V84" s="39">
        <v>5.0705788977967702E-2</v>
      </c>
      <c r="W84" s="39">
        <v>4.2135385280086902E-2</v>
      </c>
      <c r="X84" s="39">
        <v>4.6042566515277897E-2</v>
      </c>
      <c r="Y84" s="39">
        <v>2.6309322606857099E-2</v>
      </c>
      <c r="Z84" s="39">
        <v>1.46640111444059E-2</v>
      </c>
      <c r="AA84" s="39">
        <v>1.7169384660384999E-2</v>
      </c>
      <c r="AB84" s="39">
        <v>7.3105292983233396E-3</v>
      </c>
      <c r="AC84" s="39">
        <v>1.3748414555079301E-2</v>
      </c>
      <c r="AD84" s="39">
        <v>2.02306333191659E-2</v>
      </c>
      <c r="AE84" s="63">
        <v>1.1074316818784799E-2</v>
      </c>
      <c r="AF84" s="64">
        <v>2.32785683791744E-2</v>
      </c>
      <c r="AG84" s="54" t="s">
        <v>497</v>
      </c>
    </row>
    <row r="85" spans="1:33" s="3" customFormat="1" ht="15" customHeight="1" x14ac:dyDescent="0.3">
      <c r="A85" s="37" t="s">
        <v>324</v>
      </c>
      <c r="B85" s="37" t="s">
        <v>98</v>
      </c>
      <c r="C85" s="37" t="s">
        <v>45</v>
      </c>
      <c r="D85" s="37" t="s">
        <v>57</v>
      </c>
      <c r="E85" s="37" t="s">
        <v>12</v>
      </c>
      <c r="F85" s="37" t="s">
        <v>13</v>
      </c>
      <c r="G85" s="37" t="s">
        <v>14</v>
      </c>
      <c r="H85" s="37" t="s">
        <v>910</v>
      </c>
      <c r="I85" s="38" t="s">
        <v>17</v>
      </c>
      <c r="J85" s="39"/>
      <c r="K85" s="39"/>
      <c r="L85" s="39"/>
      <c r="M85" s="39"/>
      <c r="N85" s="39"/>
      <c r="O85" s="39"/>
      <c r="P85" s="39"/>
      <c r="Q85" s="39"/>
      <c r="R85" s="39"/>
      <c r="S85" s="39"/>
      <c r="T85" s="39">
        <v>4.0081201229467798E-4</v>
      </c>
      <c r="U85" s="39">
        <v>3.78390745948368E-4</v>
      </c>
      <c r="V85" s="39">
        <v>1.9938800832930998E-3</v>
      </c>
      <c r="W85" s="39">
        <v>2.4727166354761399E-2</v>
      </c>
      <c r="X85" s="39">
        <v>1.6290385563836E-2</v>
      </c>
      <c r="Y85" s="39">
        <v>2.6843657391867198E-2</v>
      </c>
      <c r="Z85" s="39">
        <v>3.2935740555373197E-2</v>
      </c>
      <c r="AA85" s="39">
        <v>4.8472938601003497E-2</v>
      </c>
      <c r="AB85" s="39">
        <v>5.2631719037069001E-2</v>
      </c>
      <c r="AC85" s="39">
        <v>8.5466185578510295E-2</v>
      </c>
      <c r="AD85" s="39">
        <v>7.71799983567098E-2</v>
      </c>
      <c r="AE85" s="63">
        <v>0.12686363959930599</v>
      </c>
      <c r="AF85" s="64">
        <v>0.18944641334190701</v>
      </c>
      <c r="AG85" s="54" t="s">
        <v>1124</v>
      </c>
    </row>
    <row r="86" spans="1:33" s="3" customFormat="1" ht="15" customHeight="1" x14ac:dyDescent="0.3">
      <c r="A86" s="37" t="s">
        <v>324</v>
      </c>
      <c r="B86" s="37" t="s">
        <v>68</v>
      </c>
      <c r="C86" s="37" t="s">
        <v>45</v>
      </c>
      <c r="D86" s="37" t="s">
        <v>57</v>
      </c>
      <c r="E86" s="37" t="s">
        <v>69</v>
      </c>
      <c r="F86" s="37" t="s">
        <v>70</v>
      </c>
      <c r="G86" s="37" t="s">
        <v>14</v>
      </c>
      <c r="H86" s="37" t="s">
        <v>908</v>
      </c>
      <c r="I86" s="38" t="s">
        <v>17</v>
      </c>
      <c r="J86" s="39">
        <v>2.6568755718283799E-6</v>
      </c>
      <c r="K86" s="39">
        <v>2.7259209021985702E-6</v>
      </c>
      <c r="L86" s="39">
        <v>3.3940959426286502E-6</v>
      </c>
      <c r="M86" s="39">
        <v>5.7087268271963497E-7</v>
      </c>
      <c r="N86" s="39">
        <v>5.64175043642847E-7</v>
      </c>
      <c r="O86" s="39">
        <v>4.9325105410113596E-7</v>
      </c>
      <c r="P86" s="39">
        <v>3.6933597218004902E-6</v>
      </c>
      <c r="Q86" s="39">
        <v>3.2789242133001399E-6</v>
      </c>
      <c r="R86" s="39">
        <v>2.2974778528988999E-6</v>
      </c>
      <c r="S86" s="39">
        <v>2.9500472234475301E-8</v>
      </c>
      <c r="T86" s="39">
        <v>4.5586685231745999E-7</v>
      </c>
      <c r="U86" s="39"/>
      <c r="V86" s="39"/>
      <c r="W86" s="39"/>
      <c r="X86" s="39"/>
      <c r="Y86" s="39"/>
      <c r="Z86" s="39"/>
      <c r="AA86" s="39"/>
      <c r="AB86" s="39"/>
      <c r="AC86" s="39"/>
      <c r="AD86" s="39"/>
      <c r="AE86" s="63"/>
      <c r="AF86" s="64"/>
      <c r="AG86" s="54" t="s">
        <v>1121</v>
      </c>
    </row>
    <row r="87" spans="1:33" s="3" customFormat="1" ht="15" customHeight="1" x14ac:dyDescent="0.3">
      <c r="A87" s="37" t="s">
        <v>324</v>
      </c>
      <c r="B87" s="37" t="s">
        <v>68</v>
      </c>
      <c r="C87" s="37" t="s">
        <v>45</v>
      </c>
      <c r="D87" s="37" t="s">
        <v>57</v>
      </c>
      <c r="E87" s="37" t="s">
        <v>69</v>
      </c>
      <c r="F87" s="37" t="s">
        <v>70</v>
      </c>
      <c r="G87" s="37" t="s">
        <v>14</v>
      </c>
      <c r="H87" s="37" t="s">
        <v>71</v>
      </c>
      <c r="I87" s="38" t="s">
        <v>17</v>
      </c>
      <c r="J87" s="39">
        <v>4.1180234814814802E-2</v>
      </c>
      <c r="K87" s="39">
        <v>4.0212747370370297E-2</v>
      </c>
      <c r="L87" s="39">
        <v>3.9245259925925903E-2</v>
      </c>
      <c r="M87" s="39">
        <v>3.8277772481481502E-2</v>
      </c>
      <c r="N87" s="39">
        <v>3.7310285037037101E-2</v>
      </c>
      <c r="O87" s="39">
        <v>3.6342797592592499E-2</v>
      </c>
      <c r="P87" s="39">
        <v>1.34261941049383E-2</v>
      </c>
      <c r="Q87" s="39">
        <v>2.00234355218692E-2</v>
      </c>
      <c r="R87" s="39">
        <v>2.7098732297000001E-2</v>
      </c>
      <c r="S87" s="39">
        <v>4.0310727047999997E-2</v>
      </c>
      <c r="T87" s="39">
        <v>6.1895564623999998E-2</v>
      </c>
      <c r="U87" s="39">
        <v>5.1846275136999999E-2</v>
      </c>
      <c r="V87" s="39">
        <v>9.8822354662449097E-2</v>
      </c>
      <c r="W87" s="39">
        <v>0.12616579036269401</v>
      </c>
      <c r="X87" s="39">
        <v>0.17079840877903599</v>
      </c>
      <c r="Y87" s="39">
        <v>0.15283138473148</v>
      </c>
      <c r="Z87" s="39">
        <v>0.15143032474415799</v>
      </c>
      <c r="AA87" s="39">
        <v>0.17263698070160999</v>
      </c>
      <c r="AB87" s="39">
        <v>0.177956881601263</v>
      </c>
      <c r="AC87" s="39">
        <v>0.12530700561562499</v>
      </c>
      <c r="AD87" s="39">
        <v>0.13711839069961201</v>
      </c>
      <c r="AE87" s="63">
        <v>0.205377904085743</v>
      </c>
      <c r="AF87" s="64">
        <v>0.28266985175736697</v>
      </c>
      <c r="AG87" s="54" t="s">
        <v>370</v>
      </c>
    </row>
    <row r="88" spans="1:33" s="3" customFormat="1" ht="15" customHeight="1" x14ac:dyDescent="0.3">
      <c r="A88" s="37" t="s">
        <v>324</v>
      </c>
      <c r="B88" s="37" t="s">
        <v>68</v>
      </c>
      <c r="C88" s="37" t="s">
        <v>45</v>
      </c>
      <c r="D88" s="37" t="s">
        <v>57</v>
      </c>
      <c r="E88" s="37" t="s">
        <v>69</v>
      </c>
      <c r="F88" s="37" t="s">
        <v>70</v>
      </c>
      <c r="G88" s="37" t="s">
        <v>14</v>
      </c>
      <c r="H88" s="37" t="s">
        <v>19</v>
      </c>
      <c r="I88" s="38" t="s">
        <v>17</v>
      </c>
      <c r="J88" s="39"/>
      <c r="K88" s="39"/>
      <c r="L88" s="39"/>
      <c r="M88" s="39"/>
      <c r="N88" s="39"/>
      <c r="O88" s="39"/>
      <c r="P88" s="39"/>
      <c r="Q88" s="39"/>
      <c r="R88" s="39"/>
      <c r="S88" s="39"/>
      <c r="T88" s="39"/>
      <c r="U88" s="39"/>
      <c r="V88" s="39"/>
      <c r="W88" s="39">
        <v>1.77582269154332E-3</v>
      </c>
      <c r="X88" s="39"/>
      <c r="Y88" s="39">
        <v>4.1703274170516299E-3</v>
      </c>
      <c r="Z88" s="39"/>
      <c r="AA88" s="39"/>
      <c r="AB88" s="39">
        <v>5.3548491297688502E-3</v>
      </c>
      <c r="AC88" s="39">
        <v>1.4348031819985599E-2</v>
      </c>
      <c r="AD88" s="39">
        <v>6.8842404474027102E-3</v>
      </c>
      <c r="AE88" s="63">
        <v>1.11578321193237E-2</v>
      </c>
      <c r="AF88" s="64"/>
      <c r="AG88" s="54" t="s">
        <v>787</v>
      </c>
    </row>
    <row r="89" spans="1:33" s="3" customFormat="1" ht="15" customHeight="1" x14ac:dyDescent="0.3">
      <c r="A89" s="37" t="s">
        <v>324</v>
      </c>
      <c r="B89" s="37" t="s">
        <v>68</v>
      </c>
      <c r="C89" s="37" t="s">
        <v>45</v>
      </c>
      <c r="D89" s="37" t="s">
        <v>57</v>
      </c>
      <c r="E89" s="37" t="s">
        <v>69</v>
      </c>
      <c r="F89" s="37" t="s">
        <v>70</v>
      </c>
      <c r="G89" s="37" t="s">
        <v>14</v>
      </c>
      <c r="H89" s="37" t="s">
        <v>910</v>
      </c>
      <c r="I89" s="38" t="s">
        <v>17</v>
      </c>
      <c r="J89" s="39"/>
      <c r="K89" s="39"/>
      <c r="L89" s="39"/>
      <c r="M89" s="39"/>
      <c r="N89" s="39"/>
      <c r="O89" s="39"/>
      <c r="P89" s="39"/>
      <c r="Q89" s="39"/>
      <c r="R89" s="39"/>
      <c r="S89" s="39"/>
      <c r="T89" s="39">
        <v>1.6638045935774001E-7</v>
      </c>
      <c r="U89" s="39"/>
      <c r="V89" s="39"/>
      <c r="W89" s="39"/>
      <c r="X89" s="39"/>
      <c r="Y89" s="39"/>
      <c r="Z89" s="39"/>
      <c r="AA89" s="39"/>
      <c r="AB89" s="39"/>
      <c r="AC89" s="39"/>
      <c r="AD89" s="39"/>
      <c r="AE89" s="63"/>
      <c r="AF89" s="64"/>
      <c r="AG89" s="54" t="s">
        <v>1122</v>
      </c>
    </row>
    <row r="90" spans="1:33" s="3" customFormat="1" ht="15" customHeight="1" x14ac:dyDescent="0.3">
      <c r="A90" s="37" t="s">
        <v>324</v>
      </c>
      <c r="B90" s="37" t="s">
        <v>68</v>
      </c>
      <c r="C90" s="37" t="s">
        <v>45</v>
      </c>
      <c r="D90" s="37" t="s">
        <v>57</v>
      </c>
      <c r="E90" s="37" t="s">
        <v>69</v>
      </c>
      <c r="F90" s="37" t="s">
        <v>70</v>
      </c>
      <c r="G90" s="37" t="s">
        <v>14</v>
      </c>
      <c r="H90" s="37" t="s">
        <v>44</v>
      </c>
      <c r="I90" s="38" t="s">
        <v>17</v>
      </c>
      <c r="J90" s="39">
        <v>1.8954743685626101E-2</v>
      </c>
      <c r="K90" s="39">
        <v>2.2441357258148199E-2</v>
      </c>
      <c r="L90" s="39">
        <v>2.5927970830670201E-2</v>
      </c>
      <c r="M90" s="39">
        <v>2.9414584403192199E-2</v>
      </c>
      <c r="N90" s="39">
        <v>3.2901197975714301E-2</v>
      </c>
      <c r="O90" s="39">
        <v>3.6387811548236303E-2</v>
      </c>
      <c r="P90" s="39">
        <v>3.3469229171494697E-2</v>
      </c>
      <c r="Q90" s="39">
        <v>3.4971712323467297E-2</v>
      </c>
      <c r="R90" s="39">
        <v>2.9806492999757701E-2</v>
      </c>
      <c r="S90" s="39">
        <v>2.52269999996362E-2</v>
      </c>
      <c r="T90" s="39">
        <v>3.6141279685683501E-2</v>
      </c>
      <c r="U90" s="39">
        <v>3.4638224863E-2</v>
      </c>
      <c r="V90" s="39">
        <v>3.9629645337550902E-2</v>
      </c>
      <c r="W90" s="39">
        <v>5.8656286945762498E-2</v>
      </c>
      <c r="X90" s="39">
        <v>6.2091191220964501E-2</v>
      </c>
      <c r="Y90" s="39">
        <v>6.0253987851468398E-2</v>
      </c>
      <c r="Z90" s="39">
        <v>5.50800852558418E-2</v>
      </c>
      <c r="AA90" s="39">
        <v>4.8806219298389998E-2</v>
      </c>
      <c r="AB90" s="39">
        <v>5.5163169268967797E-2</v>
      </c>
      <c r="AC90" s="39">
        <v>3.26522625643898E-2</v>
      </c>
      <c r="AD90" s="39">
        <v>2.6254768852984899E-2</v>
      </c>
      <c r="AE90" s="63">
        <v>2.66717637949338E-2</v>
      </c>
      <c r="AF90" s="64">
        <v>3.3548948242632999E-2</v>
      </c>
      <c r="AG90" s="54" t="s">
        <v>369</v>
      </c>
    </row>
    <row r="91" spans="1:33" s="3" customFormat="1" ht="15" customHeight="1" x14ac:dyDescent="0.3">
      <c r="A91" s="37" t="s">
        <v>324</v>
      </c>
      <c r="B91" s="37" t="s">
        <v>98</v>
      </c>
      <c r="C91" s="37" t="s">
        <v>45</v>
      </c>
      <c r="D91" s="37" t="s">
        <v>12</v>
      </c>
      <c r="E91" s="37" t="s">
        <v>12</v>
      </c>
      <c r="F91" s="37" t="s">
        <v>13</v>
      </c>
      <c r="G91" s="37" t="s">
        <v>14</v>
      </c>
      <c r="H91" s="37" t="s">
        <v>102</v>
      </c>
      <c r="I91" s="38" t="s">
        <v>17</v>
      </c>
      <c r="J91" s="39">
        <v>3.7183258000000001</v>
      </c>
      <c r="K91" s="39">
        <v>4.1922971999999996</v>
      </c>
      <c r="L91" s="39">
        <v>2.5735906000000002</v>
      </c>
      <c r="M91" s="39">
        <v>2.5025840000000001</v>
      </c>
      <c r="N91" s="39">
        <v>2.5268782000000001</v>
      </c>
      <c r="O91" s="39">
        <v>2.7831397999999998</v>
      </c>
      <c r="P91" s="39">
        <v>2.5617717999999998</v>
      </c>
      <c r="Q91" s="39">
        <v>2.6092346000000002</v>
      </c>
      <c r="R91" s="39">
        <v>2.3132956</v>
      </c>
      <c r="S91" s="39">
        <v>2.1260707999999999</v>
      </c>
      <c r="T91" s="39">
        <v>2.4206965999999999</v>
      </c>
      <c r="U91" s="39">
        <v>2.6739565999999999</v>
      </c>
      <c r="V91" s="39">
        <v>2.6148625999999999</v>
      </c>
      <c r="W91" s="39">
        <v>2.5781868000000001</v>
      </c>
      <c r="X91" s="39">
        <v>2.2985690000000001</v>
      </c>
      <c r="Y91" s="39">
        <v>2.1674365999999998</v>
      </c>
      <c r="Z91" s="39">
        <v>2.3246454000000001</v>
      </c>
      <c r="AA91" s="39">
        <v>2.2289694</v>
      </c>
      <c r="AB91" s="39">
        <v>2.2365672000000001</v>
      </c>
      <c r="AC91" s="39">
        <v>2.2809346000000001</v>
      </c>
      <c r="AD91" s="39">
        <v>4.3097348000000002</v>
      </c>
      <c r="AE91" s="63">
        <v>4.4751979999999998</v>
      </c>
      <c r="AF91" s="64">
        <v>2.3085117999999998</v>
      </c>
      <c r="AG91" s="54" t="s">
        <v>371</v>
      </c>
    </row>
    <row r="92" spans="1:33" s="3" customFormat="1" ht="15" customHeight="1" x14ac:dyDescent="0.3">
      <c r="A92" s="37" t="s">
        <v>324</v>
      </c>
      <c r="B92" s="37" t="s">
        <v>788</v>
      </c>
      <c r="C92" s="37" t="s">
        <v>45</v>
      </c>
      <c r="D92" s="37" t="s">
        <v>789</v>
      </c>
      <c r="E92" s="37" t="s">
        <v>1018</v>
      </c>
      <c r="F92" s="37" t="s">
        <v>13</v>
      </c>
      <c r="G92" s="37" t="s">
        <v>14</v>
      </c>
      <c r="H92" s="37" t="s">
        <v>908</v>
      </c>
      <c r="I92" s="38" t="s">
        <v>17</v>
      </c>
      <c r="J92" s="39">
        <v>1.6497620890776799E-5</v>
      </c>
      <c r="K92" s="39">
        <v>1.9276689713214499E-5</v>
      </c>
      <c r="L92" s="39">
        <v>2.7969389490316799E-5</v>
      </c>
      <c r="M92" s="39">
        <v>6.2663941143633503E-6</v>
      </c>
      <c r="N92" s="39">
        <v>9.96232125911724E-6</v>
      </c>
      <c r="O92" s="39">
        <v>1.7435036140531599E-5</v>
      </c>
      <c r="P92" s="39">
        <v>1.2979844643939701E-4</v>
      </c>
      <c r="Q92" s="39">
        <v>1.19280662483953E-4</v>
      </c>
      <c r="R92" s="39">
        <v>8.3184574785520498E-5</v>
      </c>
      <c r="S92" s="39">
        <v>5.0584814360516998E-5</v>
      </c>
      <c r="T92" s="39">
        <v>3.6900524740352003E-5</v>
      </c>
      <c r="U92" s="39">
        <v>8.6781238921282994E-5</v>
      </c>
      <c r="V92" s="39">
        <v>1.41722953482799E-4</v>
      </c>
      <c r="W92" s="39">
        <v>4.1355032251300003E-4</v>
      </c>
      <c r="X92" s="39">
        <v>3.8621774503878398E-4</v>
      </c>
      <c r="Y92" s="39">
        <v>7.66477865639024E-4</v>
      </c>
      <c r="Z92" s="39">
        <v>1.0131248231151301E-3</v>
      </c>
      <c r="AA92" s="39">
        <v>1.1190908554923301E-3</v>
      </c>
      <c r="AB92" s="39">
        <v>1.41876865186853E-3</v>
      </c>
      <c r="AC92" s="39">
        <v>1.83365783651316E-3</v>
      </c>
      <c r="AD92" s="39">
        <v>1.87539362384547E-3</v>
      </c>
      <c r="AE92" s="63">
        <v>2.12964369238009E-3</v>
      </c>
      <c r="AF92" s="64">
        <v>2.1325386123125902E-3</v>
      </c>
      <c r="AG92" s="54" t="s">
        <v>1178</v>
      </c>
    </row>
    <row r="93" spans="1:33" s="3" customFormat="1" ht="15" customHeight="1" x14ac:dyDescent="0.3">
      <c r="A93" s="37" t="s">
        <v>324</v>
      </c>
      <c r="B93" s="37" t="s">
        <v>788</v>
      </c>
      <c r="C93" s="37" t="s">
        <v>45</v>
      </c>
      <c r="D93" s="37" t="s">
        <v>789</v>
      </c>
      <c r="E93" s="37" t="s">
        <v>1018</v>
      </c>
      <c r="F93" s="37" t="s">
        <v>13</v>
      </c>
      <c r="G93" s="37" t="s">
        <v>14</v>
      </c>
      <c r="H93" s="37" t="s">
        <v>910</v>
      </c>
      <c r="I93" s="38" t="s">
        <v>17</v>
      </c>
      <c r="J93" s="39"/>
      <c r="K93" s="39"/>
      <c r="L93" s="39"/>
      <c r="M93" s="39"/>
      <c r="N93" s="39"/>
      <c r="O93" s="39"/>
      <c r="P93" s="39"/>
      <c r="Q93" s="39"/>
      <c r="R93" s="39"/>
      <c r="S93" s="39"/>
      <c r="T93" s="39">
        <v>1.4575053963977901E-5</v>
      </c>
      <c r="U93" s="39">
        <v>1.35094694864276E-5</v>
      </c>
      <c r="V93" s="39">
        <v>6.7680556362709595E-5</v>
      </c>
      <c r="W93" s="39">
        <v>8.7370764919204597E-4</v>
      </c>
      <c r="X93" s="39">
        <v>7.0609523641446798E-4</v>
      </c>
      <c r="Y93" s="39">
        <v>1.08339493217014E-3</v>
      </c>
      <c r="Z93" s="39">
        <v>1.7160985364444901E-3</v>
      </c>
      <c r="AA93" s="39">
        <v>2.3931663360753702E-3</v>
      </c>
      <c r="AB93" s="39">
        <v>3.1933393689777701E-3</v>
      </c>
      <c r="AC93" s="39">
        <v>5.7955676153535196E-3</v>
      </c>
      <c r="AD93" s="39">
        <v>4.4864996493865E-3</v>
      </c>
      <c r="AE93" s="63">
        <v>7.4766615723704201E-3</v>
      </c>
      <c r="AF93" s="64">
        <v>1.13173236139205E-2</v>
      </c>
      <c r="AG93" s="54" t="s">
        <v>1179</v>
      </c>
    </row>
    <row r="94" spans="1:33" s="3" customFormat="1" ht="15" customHeight="1" x14ac:dyDescent="0.3">
      <c r="A94" s="37" t="s">
        <v>324</v>
      </c>
      <c r="B94" s="37" t="s">
        <v>788</v>
      </c>
      <c r="C94" s="37" t="s">
        <v>45</v>
      </c>
      <c r="D94" s="37" t="s">
        <v>789</v>
      </c>
      <c r="E94" s="37" t="s">
        <v>790</v>
      </c>
      <c r="F94" s="37" t="s">
        <v>13</v>
      </c>
      <c r="G94" s="37" t="s">
        <v>14</v>
      </c>
      <c r="H94" s="37" t="s">
        <v>908</v>
      </c>
      <c r="I94" s="38" t="s">
        <v>17</v>
      </c>
      <c r="J94" s="39">
        <v>1.1633935160536399E-3</v>
      </c>
      <c r="K94" s="39">
        <v>1.5235382826279599E-3</v>
      </c>
      <c r="L94" s="39">
        <v>2.3510364178699898E-3</v>
      </c>
      <c r="M94" s="39">
        <v>5.4159201155768897E-4</v>
      </c>
      <c r="N94" s="39">
        <v>8.5454131844299398E-4</v>
      </c>
      <c r="O94" s="39">
        <v>1.57743935086824E-3</v>
      </c>
      <c r="P94" s="39">
        <v>1.2172963063830601E-2</v>
      </c>
      <c r="Q94" s="39">
        <v>1.05872256463042E-2</v>
      </c>
      <c r="R94" s="39">
        <v>6.6794042510941801E-3</v>
      </c>
      <c r="S94" s="39">
        <v>3.5416550110864702E-3</v>
      </c>
      <c r="T94" s="39">
        <v>2.3968851244212E-3</v>
      </c>
      <c r="U94" s="39">
        <v>5.7087338398306396E-3</v>
      </c>
      <c r="V94" s="39">
        <v>9.4339853235109305E-3</v>
      </c>
      <c r="W94" s="39">
        <v>2.7828504528154802E-2</v>
      </c>
      <c r="X94" s="39">
        <v>2.6233325299454501E-2</v>
      </c>
      <c r="Y94" s="39">
        <v>5.2536192859413001E-2</v>
      </c>
      <c r="Z94" s="39">
        <v>7.0008275985398605E-2</v>
      </c>
      <c r="AA94" s="39">
        <v>7.7939703954807593E-2</v>
      </c>
      <c r="AB94" s="39">
        <v>0.101108049247859</v>
      </c>
      <c r="AC94" s="39">
        <v>0.13359402959580299</v>
      </c>
      <c r="AD94" s="39">
        <v>0.13954207147605499</v>
      </c>
      <c r="AE94" s="63">
        <v>0.16171602315008199</v>
      </c>
      <c r="AF94" s="64">
        <v>0.16514644498279599</v>
      </c>
      <c r="AG94" s="54" t="s">
        <v>1175</v>
      </c>
    </row>
    <row r="95" spans="1:33" s="3" customFormat="1" ht="15" customHeight="1" x14ac:dyDescent="0.3">
      <c r="A95" s="37" t="s">
        <v>324</v>
      </c>
      <c r="B95" s="37" t="s">
        <v>788</v>
      </c>
      <c r="C95" s="37" t="s">
        <v>45</v>
      </c>
      <c r="D95" s="37" t="s">
        <v>789</v>
      </c>
      <c r="E95" s="37" t="s">
        <v>790</v>
      </c>
      <c r="F95" s="37" t="s">
        <v>13</v>
      </c>
      <c r="G95" s="37" t="s">
        <v>14</v>
      </c>
      <c r="H95" s="37" t="s">
        <v>910</v>
      </c>
      <c r="I95" s="38" t="s">
        <v>17</v>
      </c>
      <c r="J95" s="39"/>
      <c r="K95" s="39"/>
      <c r="L95" s="39"/>
      <c r="M95" s="39"/>
      <c r="N95" s="39"/>
      <c r="O95" s="39"/>
      <c r="P95" s="39"/>
      <c r="Q95" s="39"/>
      <c r="R95" s="39"/>
      <c r="S95" s="39"/>
      <c r="T95" s="39">
        <v>9.4672718829097002E-4</v>
      </c>
      <c r="U95" s="39">
        <v>8.8869399162742901E-4</v>
      </c>
      <c r="V95" s="39">
        <v>4.5052502768392604E-3</v>
      </c>
      <c r="W95" s="39">
        <v>5.8793273631312599E-2</v>
      </c>
      <c r="X95" s="39">
        <v>4.7960577335450699E-2</v>
      </c>
      <c r="Y95" s="39">
        <v>7.4258432827604498E-2</v>
      </c>
      <c r="Z95" s="39">
        <v>0.118584696788041</v>
      </c>
      <c r="AA95" s="39">
        <v>0.16667339817218699</v>
      </c>
      <c r="AB95" s="39">
        <v>0.22757220760305399</v>
      </c>
      <c r="AC95" s="39">
        <v>0.422245206337031</v>
      </c>
      <c r="AD95" s="39">
        <v>0.333826161501109</v>
      </c>
      <c r="AE95" s="63">
        <v>0.567745665741621</v>
      </c>
      <c r="AF95" s="64">
        <v>0.87642762985285605</v>
      </c>
      <c r="AG95" s="54" t="s">
        <v>1176</v>
      </c>
    </row>
    <row r="96" spans="1:33" s="3" customFormat="1" ht="15" customHeight="1" x14ac:dyDescent="0.3">
      <c r="A96" s="37" t="s">
        <v>324</v>
      </c>
      <c r="B96" s="37" t="s">
        <v>788</v>
      </c>
      <c r="C96" s="37" t="s">
        <v>45</v>
      </c>
      <c r="D96" s="37" t="s">
        <v>789</v>
      </c>
      <c r="E96" s="37" t="s">
        <v>791</v>
      </c>
      <c r="F96" s="37" t="s">
        <v>13</v>
      </c>
      <c r="G96" s="37" t="s">
        <v>14</v>
      </c>
      <c r="H96" s="37" t="s">
        <v>908</v>
      </c>
      <c r="I96" s="38" t="s">
        <v>17</v>
      </c>
      <c r="J96" s="39">
        <v>9.8331888084569104E-5</v>
      </c>
      <c r="K96" s="39">
        <v>1.2875710098652699E-4</v>
      </c>
      <c r="L96" s="39">
        <v>1.9866978407276801E-4</v>
      </c>
      <c r="M96" s="39">
        <v>4.5775798858933202E-5</v>
      </c>
      <c r="N96" s="39">
        <v>7.2211374251611205E-5</v>
      </c>
      <c r="O96" s="39">
        <v>1.3319717069823001E-4</v>
      </c>
      <c r="P96" s="39">
        <v>1.0276077633981299E-3</v>
      </c>
      <c r="Q96" s="39">
        <v>8.9357346835600398E-4</v>
      </c>
      <c r="R96" s="39">
        <v>5.6361498171923405E-4</v>
      </c>
      <c r="S96" s="39">
        <v>2.98757402728674E-4</v>
      </c>
      <c r="T96" s="39">
        <v>2.0220989879070301E-4</v>
      </c>
      <c r="U96" s="39">
        <v>4.8177279898407502E-4</v>
      </c>
      <c r="V96" s="39">
        <v>7.9621477649535299E-4</v>
      </c>
      <c r="W96" s="39">
        <v>2.3489643075713502E-3</v>
      </c>
      <c r="X96" s="39">
        <v>2.2160068392644999E-3</v>
      </c>
      <c r="Y96" s="39">
        <v>4.4391849674739799E-3</v>
      </c>
      <c r="Z96" s="39">
        <v>5.9188923785913599E-3</v>
      </c>
      <c r="AA96" s="39">
        <v>6.5910724515519598E-3</v>
      </c>
      <c r="AB96" s="39">
        <v>8.5536221528857998E-3</v>
      </c>
      <c r="AC96" s="39">
        <v>1.1303101501385301E-2</v>
      </c>
      <c r="AD96" s="39">
        <v>1.1807147488351301E-2</v>
      </c>
      <c r="AE96" s="63">
        <v>1.36804449494038E-2</v>
      </c>
      <c r="AF96" s="64">
        <v>1.3964646017996501E-2</v>
      </c>
      <c r="AG96" s="54" t="s">
        <v>1181</v>
      </c>
    </row>
    <row r="97" spans="1:33" s="3" customFormat="1" ht="15" customHeight="1" x14ac:dyDescent="0.3">
      <c r="A97" s="37" t="s">
        <v>324</v>
      </c>
      <c r="B97" s="37" t="s">
        <v>788</v>
      </c>
      <c r="C97" s="37" t="s">
        <v>45</v>
      </c>
      <c r="D97" s="37" t="s">
        <v>789</v>
      </c>
      <c r="E97" s="37" t="s">
        <v>791</v>
      </c>
      <c r="F97" s="37" t="s">
        <v>13</v>
      </c>
      <c r="G97" s="37" t="s">
        <v>14</v>
      </c>
      <c r="H97" s="37" t="s">
        <v>910</v>
      </c>
      <c r="I97" s="38" t="s">
        <v>17</v>
      </c>
      <c r="J97" s="39"/>
      <c r="K97" s="39"/>
      <c r="L97" s="39"/>
      <c r="M97" s="39"/>
      <c r="N97" s="39"/>
      <c r="O97" s="39"/>
      <c r="P97" s="39"/>
      <c r="Q97" s="39"/>
      <c r="R97" s="39"/>
      <c r="S97" s="39"/>
      <c r="T97" s="39">
        <v>7.9869329980072594E-5</v>
      </c>
      <c r="U97" s="39">
        <v>7.4998870817802595E-5</v>
      </c>
      <c r="V97" s="39">
        <v>3.80236635866868E-4</v>
      </c>
      <c r="W97" s="39">
        <v>4.9626562270173903E-3</v>
      </c>
      <c r="X97" s="39">
        <v>4.0513722975349603E-3</v>
      </c>
      <c r="Y97" s="39">
        <v>6.2746632516485204E-3</v>
      </c>
      <c r="Z97" s="39">
        <v>1.00258154933381E-2</v>
      </c>
      <c r="AA97" s="39">
        <v>1.4094952730847401E-2</v>
      </c>
      <c r="AB97" s="39">
        <v>1.9252341339933799E-2</v>
      </c>
      <c r="AC97" s="39">
        <v>3.5725252394443699E-2</v>
      </c>
      <c r="AD97" s="39">
        <v>2.8246210498531401E-2</v>
      </c>
      <c r="AE97" s="63">
        <v>4.8028718330728498E-2</v>
      </c>
      <c r="AF97" s="64">
        <v>7.4109991362888802E-2</v>
      </c>
      <c r="AG97" s="54" t="s">
        <v>1182</v>
      </c>
    </row>
    <row r="98" spans="1:33" s="3" customFormat="1" ht="15" customHeight="1" x14ac:dyDescent="0.3">
      <c r="A98" s="37" t="s">
        <v>324</v>
      </c>
      <c r="B98" s="37" t="s">
        <v>788</v>
      </c>
      <c r="C98" s="37" t="s">
        <v>45</v>
      </c>
      <c r="D98" s="37" t="s">
        <v>789</v>
      </c>
      <c r="E98" s="37" t="s">
        <v>792</v>
      </c>
      <c r="F98" s="37" t="s">
        <v>13</v>
      </c>
      <c r="G98" s="37" t="s">
        <v>14</v>
      </c>
      <c r="H98" s="37" t="s">
        <v>908</v>
      </c>
      <c r="I98" s="38" t="s">
        <v>17</v>
      </c>
      <c r="J98" s="39">
        <v>5.2877195895353997E-5</v>
      </c>
      <c r="K98" s="39">
        <v>6.5259066706403998E-5</v>
      </c>
      <c r="L98" s="39">
        <v>1.01315249414584E-4</v>
      </c>
      <c r="M98" s="39">
        <v>2.2654403794408599E-5</v>
      </c>
      <c r="N98" s="39">
        <v>3.3502986027294501E-5</v>
      </c>
      <c r="O98" s="39">
        <v>5.7980193752053298E-5</v>
      </c>
      <c r="P98" s="39">
        <v>4.3453719523623698E-4</v>
      </c>
      <c r="Q98" s="39">
        <v>3.95531715873806E-4</v>
      </c>
      <c r="R98" s="39">
        <v>2.8328003124036301E-4</v>
      </c>
      <c r="S98" s="39">
        <v>1.9126889128552401E-4</v>
      </c>
      <c r="T98" s="39">
        <v>1.43432860296762E-4</v>
      </c>
      <c r="U98" s="39">
        <v>3.2431443442439698E-4</v>
      </c>
      <c r="V98" s="39">
        <v>5.0992626135499901E-4</v>
      </c>
      <c r="W98" s="39">
        <v>1.4345849093942401E-3</v>
      </c>
      <c r="X98" s="39">
        <v>1.2918219177257299E-3</v>
      </c>
      <c r="Y98" s="39">
        <v>2.4744877362584401E-3</v>
      </c>
      <c r="Z98" s="39">
        <v>3.1613017189192202E-3</v>
      </c>
      <c r="AA98" s="39">
        <v>3.38153033590763E-3</v>
      </c>
      <c r="AB98" s="39">
        <v>4.22048488495394E-3</v>
      </c>
      <c r="AC98" s="39">
        <v>5.3771649878165198E-3</v>
      </c>
      <c r="AD98" s="39">
        <v>5.4262900827532698E-3</v>
      </c>
      <c r="AE98" s="63">
        <v>6.0870272612052502E-3</v>
      </c>
      <c r="AF98" s="64">
        <v>6.0192491868241204E-3</v>
      </c>
      <c r="AG98" s="54" t="s">
        <v>1184</v>
      </c>
    </row>
    <row r="99" spans="1:33" s="3" customFormat="1" ht="15" customHeight="1" x14ac:dyDescent="0.3">
      <c r="A99" s="37" t="s">
        <v>324</v>
      </c>
      <c r="B99" s="37" t="s">
        <v>788</v>
      </c>
      <c r="C99" s="37" t="s">
        <v>45</v>
      </c>
      <c r="D99" s="37" t="s">
        <v>789</v>
      </c>
      <c r="E99" s="37" t="s">
        <v>792</v>
      </c>
      <c r="F99" s="37" t="s">
        <v>13</v>
      </c>
      <c r="G99" s="37" t="s">
        <v>14</v>
      </c>
      <c r="H99" s="37" t="s">
        <v>910</v>
      </c>
      <c r="I99" s="38" t="s">
        <v>17</v>
      </c>
      <c r="J99" s="39"/>
      <c r="K99" s="39"/>
      <c r="L99" s="39"/>
      <c r="M99" s="39"/>
      <c r="N99" s="39"/>
      <c r="O99" s="39"/>
      <c r="P99" s="39"/>
      <c r="Q99" s="39"/>
      <c r="R99" s="39"/>
      <c r="S99" s="39"/>
      <c r="T99" s="39">
        <v>5.6653440398015102E-5</v>
      </c>
      <c r="U99" s="39">
        <v>5.0486902587765403E-5</v>
      </c>
      <c r="V99" s="39">
        <v>2.4351802036535699E-4</v>
      </c>
      <c r="W99" s="39">
        <v>3.03084713158174E-3</v>
      </c>
      <c r="X99" s="39">
        <v>2.3617488168761898E-3</v>
      </c>
      <c r="Y99" s="39">
        <v>3.4976189050736602E-3</v>
      </c>
      <c r="Z99" s="39">
        <v>5.3548241335315203E-3</v>
      </c>
      <c r="AA99" s="39">
        <v>7.23137404313036E-3</v>
      </c>
      <c r="AB99" s="39">
        <v>9.4993926751546897E-3</v>
      </c>
      <c r="AC99" s="39">
        <v>1.6995386295767301E-2</v>
      </c>
      <c r="AD99" s="39">
        <v>1.29813006955963E-2</v>
      </c>
      <c r="AE99" s="63">
        <v>2.1370073771806199E-2</v>
      </c>
      <c r="AF99" s="64">
        <v>3.1943989462513499E-2</v>
      </c>
      <c r="AG99" s="54" t="s">
        <v>1185</v>
      </c>
    </row>
    <row r="100" spans="1:33" s="3" customFormat="1" ht="15" customHeight="1" x14ac:dyDescent="0.3">
      <c r="A100" s="37" t="s">
        <v>324</v>
      </c>
      <c r="B100" s="37" t="s">
        <v>52</v>
      </c>
      <c r="C100" s="37" t="s">
        <v>45</v>
      </c>
      <c r="D100" s="37" t="s">
        <v>973</v>
      </c>
      <c r="E100" s="37" t="s">
        <v>12</v>
      </c>
      <c r="F100" s="37" t="s">
        <v>13</v>
      </c>
      <c r="G100" s="37" t="s">
        <v>14</v>
      </c>
      <c r="H100" s="37" t="s">
        <v>908</v>
      </c>
      <c r="I100" s="38" t="s">
        <v>17</v>
      </c>
      <c r="J100" s="39">
        <v>3.1282537926014499E-5</v>
      </c>
      <c r="K100" s="39">
        <v>5.0762839960044999E-5</v>
      </c>
      <c r="L100" s="39">
        <v>1.02983982819213E-4</v>
      </c>
      <c r="M100" s="39">
        <v>2.4163623071484498E-5</v>
      </c>
      <c r="N100" s="39">
        <v>3.80153371259792E-5</v>
      </c>
      <c r="O100" s="39">
        <v>5.92206257506468E-5</v>
      </c>
      <c r="P100" s="39">
        <v>3.7744843815562898E-4</v>
      </c>
      <c r="Q100" s="39">
        <v>4.7074529939432699E-4</v>
      </c>
      <c r="R100" s="39">
        <v>4.0490469904711098E-4</v>
      </c>
      <c r="S100" s="39">
        <v>5.0026704483540499E-5</v>
      </c>
      <c r="T100" s="39">
        <v>3.59278747025967E-5</v>
      </c>
      <c r="U100" s="39">
        <v>2.1916162702859899E-4</v>
      </c>
      <c r="V100" s="39">
        <v>3.9142633859102902E-4</v>
      </c>
      <c r="W100" s="39">
        <v>8.5451347241323299E-4</v>
      </c>
      <c r="X100" s="39">
        <v>1.6060583558193801E-3</v>
      </c>
      <c r="Y100" s="39">
        <v>2.6104567227034198E-3</v>
      </c>
      <c r="Z100" s="39">
        <v>2.01726221678888E-3</v>
      </c>
      <c r="AA100" s="39">
        <v>8.8917870194115095E-4</v>
      </c>
      <c r="AB100" s="39">
        <v>1.4006312343897E-3</v>
      </c>
      <c r="AC100" s="39">
        <v>2.2731336587998802E-3</v>
      </c>
      <c r="AD100" s="39">
        <v>1.9105879463654899E-3</v>
      </c>
      <c r="AE100" s="63">
        <v>2.14000044510984E-3</v>
      </c>
      <c r="AF100" s="64">
        <v>2.1140586314191798E-3</v>
      </c>
      <c r="AG100" s="54" t="s">
        <v>1119</v>
      </c>
    </row>
    <row r="101" spans="1:33" s="3" customFormat="1" ht="15" customHeight="1" x14ac:dyDescent="0.3">
      <c r="A101" s="37" t="s">
        <v>324</v>
      </c>
      <c r="B101" s="37" t="s">
        <v>52</v>
      </c>
      <c r="C101" s="37" t="s">
        <v>45</v>
      </c>
      <c r="D101" s="37" t="s">
        <v>973</v>
      </c>
      <c r="E101" s="37" t="s">
        <v>12</v>
      </c>
      <c r="F101" s="37" t="s">
        <v>13</v>
      </c>
      <c r="G101" s="37" t="s">
        <v>14</v>
      </c>
      <c r="H101" s="37" t="s">
        <v>910</v>
      </c>
      <c r="I101" s="38" t="s">
        <v>17</v>
      </c>
      <c r="J101" s="39"/>
      <c r="K101" s="39"/>
      <c r="L101" s="39"/>
      <c r="M101" s="39"/>
      <c r="N101" s="39"/>
      <c r="O101" s="39"/>
      <c r="P101" s="39"/>
      <c r="Q101" s="39"/>
      <c r="R101" s="39"/>
      <c r="S101" s="39"/>
      <c r="T101" s="39">
        <v>1.41908744194294E-5</v>
      </c>
      <c r="U101" s="39">
        <v>3.4117481494177603E-5</v>
      </c>
      <c r="V101" s="39">
        <v>1.8692774684571199E-4</v>
      </c>
      <c r="W101" s="39">
        <v>1.8053229829259E-3</v>
      </c>
      <c r="X101" s="39">
        <v>2.9362007162570202E-3</v>
      </c>
      <c r="Y101" s="39">
        <v>3.6898072479477099E-3</v>
      </c>
      <c r="Z101" s="39">
        <v>3.4169735642365002E-3</v>
      </c>
      <c r="AA101" s="39">
        <v>1.90150113889064E-3</v>
      </c>
      <c r="AB101" s="39">
        <v>3.1525159907543798E-3</v>
      </c>
      <c r="AC101" s="39">
        <v>7.1846009413414598E-3</v>
      </c>
      <c r="AD101" s="39">
        <v>4.5706949423846401E-3</v>
      </c>
      <c r="AE101" s="63">
        <v>7.5130216148630302E-3</v>
      </c>
      <c r="AF101" s="64">
        <v>1.12192508648776E-2</v>
      </c>
      <c r="AG101" s="54" t="s">
        <v>1120</v>
      </c>
    </row>
    <row r="102" spans="1:33" s="3" customFormat="1" ht="15" customHeight="1" x14ac:dyDescent="0.3">
      <c r="A102" s="37" t="s">
        <v>324</v>
      </c>
      <c r="B102" s="37" t="s">
        <v>584</v>
      </c>
      <c r="C102" s="37" t="s">
        <v>45</v>
      </c>
      <c r="D102" s="37" t="s">
        <v>881</v>
      </c>
      <c r="E102" s="37" t="s">
        <v>12</v>
      </c>
      <c r="F102" s="37" t="s">
        <v>13</v>
      </c>
      <c r="G102" s="37" t="s">
        <v>585</v>
      </c>
      <c r="H102" s="37" t="s">
        <v>169</v>
      </c>
      <c r="I102" s="38" t="s">
        <v>17</v>
      </c>
      <c r="J102" s="39"/>
      <c r="K102" s="39"/>
      <c r="L102" s="39"/>
      <c r="M102" s="39"/>
      <c r="N102" s="39"/>
      <c r="O102" s="39"/>
      <c r="P102" s="39"/>
      <c r="Q102" s="39"/>
      <c r="R102" s="39"/>
      <c r="S102" s="39"/>
      <c r="T102" s="39"/>
      <c r="U102" s="39"/>
      <c r="V102" s="39"/>
      <c r="W102" s="39">
        <v>5.2237248839999999E-7</v>
      </c>
      <c r="X102" s="39">
        <v>3.71980123704E-7</v>
      </c>
      <c r="Y102" s="39">
        <v>3.19708227486E-7</v>
      </c>
      <c r="Z102" s="39">
        <v>1.61387517966E-6</v>
      </c>
      <c r="AA102" s="39">
        <v>4.0956309375E-7</v>
      </c>
      <c r="AB102" s="39">
        <v>5.4874901553000002E-7</v>
      </c>
      <c r="AC102" s="39">
        <v>1.9999999999999999E-6</v>
      </c>
      <c r="AD102" s="39">
        <v>2.6201623999999999E-6</v>
      </c>
      <c r="AE102" s="63">
        <v>3.6497552150800002E-6</v>
      </c>
      <c r="AF102" s="64">
        <v>1.29857020036248E-5</v>
      </c>
      <c r="AG102" s="54" t="s">
        <v>586</v>
      </c>
    </row>
    <row r="103" spans="1:33" s="3" customFormat="1" ht="15" customHeight="1" x14ac:dyDescent="0.3">
      <c r="A103" s="37" t="s">
        <v>324</v>
      </c>
      <c r="B103" s="37" t="s">
        <v>48</v>
      </c>
      <c r="C103" s="37" t="s">
        <v>45</v>
      </c>
      <c r="D103" s="37" t="s">
        <v>881</v>
      </c>
      <c r="E103" s="37" t="s">
        <v>12</v>
      </c>
      <c r="F103" s="37" t="s">
        <v>13</v>
      </c>
      <c r="G103" s="37" t="s">
        <v>14</v>
      </c>
      <c r="H103" s="37" t="s">
        <v>908</v>
      </c>
      <c r="I103" s="38" t="s">
        <v>17</v>
      </c>
      <c r="J103" s="39">
        <v>3.7150474288090601E-7</v>
      </c>
      <c r="K103" s="39">
        <v>1.1683445041374001E-5</v>
      </c>
      <c r="L103" s="39">
        <v>1.0394590598872901E-6</v>
      </c>
      <c r="M103" s="39">
        <v>3.9504479397028301E-7</v>
      </c>
      <c r="N103" s="39">
        <v>5.6317045804026101E-7</v>
      </c>
      <c r="O103" s="39">
        <v>3.99062328288555E-5</v>
      </c>
      <c r="P103" s="39">
        <v>1.5088038181928099E-4</v>
      </c>
      <c r="Q103" s="39">
        <v>1.10422706618602E-4</v>
      </c>
      <c r="R103" s="39">
        <v>1.50922510483319E-4</v>
      </c>
      <c r="S103" s="39">
        <v>2.0127605117216201E-5</v>
      </c>
      <c r="T103" s="39">
        <v>2.1982256429727801E-5</v>
      </c>
      <c r="U103" s="39">
        <v>4.4093112891679701E-6</v>
      </c>
      <c r="V103" s="39">
        <v>7.5657670950171399E-6</v>
      </c>
      <c r="W103" s="39">
        <v>2.3167704386528499E-5</v>
      </c>
      <c r="X103" s="39">
        <v>2.65310245550807E-5</v>
      </c>
      <c r="Y103" s="39">
        <v>2.1487798757808299E-4</v>
      </c>
      <c r="Z103" s="39">
        <v>3.9831965915525198E-4</v>
      </c>
      <c r="AA103" s="39">
        <v>1.5467220005244299E-4</v>
      </c>
      <c r="AB103" s="39">
        <v>2.24515002243545E-4</v>
      </c>
      <c r="AC103" s="39">
        <v>2.2048323961164901E-4</v>
      </c>
      <c r="AD103" s="39">
        <v>5.1149363665799305E-4</v>
      </c>
      <c r="AE103" s="63">
        <v>3.62111537569834E-4</v>
      </c>
      <c r="AF103" s="64">
        <v>1.99615218767628E-4</v>
      </c>
      <c r="AG103" s="54" t="s">
        <v>1117</v>
      </c>
    </row>
    <row r="104" spans="1:33" s="3" customFormat="1" ht="15" customHeight="1" x14ac:dyDescent="0.3">
      <c r="A104" s="37" t="s">
        <v>324</v>
      </c>
      <c r="B104" s="37" t="s">
        <v>48</v>
      </c>
      <c r="C104" s="37" t="s">
        <v>45</v>
      </c>
      <c r="D104" s="37" t="s">
        <v>881</v>
      </c>
      <c r="E104" s="37" t="s">
        <v>12</v>
      </c>
      <c r="F104" s="37" t="s">
        <v>13</v>
      </c>
      <c r="G104" s="37" t="s">
        <v>14</v>
      </c>
      <c r="H104" s="37" t="s">
        <v>30</v>
      </c>
      <c r="I104" s="38" t="s">
        <v>17</v>
      </c>
      <c r="J104" s="39">
        <v>1.8411645731999999E-4</v>
      </c>
      <c r="K104" s="39">
        <v>1.8829765801000001E-4</v>
      </c>
      <c r="L104" s="39">
        <v>1.8956270655999999E-4</v>
      </c>
      <c r="M104" s="39">
        <v>1.9345474257E-4</v>
      </c>
      <c r="N104" s="39">
        <v>1.8805189542000001E-4</v>
      </c>
      <c r="O104" s="39">
        <v>1.9430193351000001E-4</v>
      </c>
      <c r="P104" s="39">
        <v>1.9879700219999999E-4</v>
      </c>
      <c r="Q104" s="39">
        <v>1.9696830612999999E-4</v>
      </c>
      <c r="R104" s="39">
        <v>1.9435608930000001E-4</v>
      </c>
      <c r="S104" s="39">
        <v>1.8046988163000001E-4</v>
      </c>
      <c r="T104" s="39">
        <v>8.4311020227000001E-4</v>
      </c>
      <c r="U104" s="39">
        <v>2.7579000000000002E-3</v>
      </c>
      <c r="V104" s="39"/>
      <c r="W104" s="39"/>
      <c r="X104" s="39"/>
      <c r="Y104" s="39"/>
      <c r="Z104" s="39"/>
      <c r="AA104" s="39"/>
      <c r="AB104" s="39"/>
      <c r="AC104" s="39"/>
      <c r="AD104" s="39"/>
      <c r="AE104" s="63"/>
      <c r="AF104" s="64"/>
      <c r="AG104" s="54" t="s">
        <v>368</v>
      </c>
    </row>
    <row r="105" spans="1:33" s="3" customFormat="1" ht="15" customHeight="1" x14ac:dyDescent="0.3">
      <c r="A105" s="37" t="s">
        <v>324</v>
      </c>
      <c r="B105" s="37" t="s">
        <v>48</v>
      </c>
      <c r="C105" s="37" t="s">
        <v>45</v>
      </c>
      <c r="D105" s="37" t="s">
        <v>881</v>
      </c>
      <c r="E105" s="37" t="s">
        <v>12</v>
      </c>
      <c r="F105" s="37" t="s">
        <v>13</v>
      </c>
      <c r="G105" s="37" t="s">
        <v>14</v>
      </c>
      <c r="H105" s="37" t="s">
        <v>322</v>
      </c>
      <c r="I105" s="38" t="s">
        <v>17</v>
      </c>
      <c r="J105" s="39"/>
      <c r="K105" s="39"/>
      <c r="L105" s="39"/>
      <c r="M105" s="39"/>
      <c r="N105" s="39"/>
      <c r="O105" s="39"/>
      <c r="P105" s="39"/>
      <c r="Q105" s="39"/>
      <c r="R105" s="39"/>
      <c r="S105" s="39"/>
      <c r="T105" s="39"/>
      <c r="U105" s="39"/>
      <c r="V105" s="39">
        <v>3.4206311999999999E-4</v>
      </c>
      <c r="W105" s="39"/>
      <c r="X105" s="39"/>
      <c r="Y105" s="39"/>
      <c r="Z105" s="39"/>
      <c r="AA105" s="39"/>
      <c r="AB105" s="39"/>
      <c r="AC105" s="39"/>
      <c r="AD105" s="39"/>
      <c r="AE105" s="63"/>
      <c r="AF105" s="64"/>
      <c r="AG105" s="54" t="s">
        <v>786</v>
      </c>
    </row>
    <row r="106" spans="1:33" s="3" customFormat="1" ht="15" customHeight="1" x14ac:dyDescent="0.3">
      <c r="A106" s="37" t="s">
        <v>324</v>
      </c>
      <c r="B106" s="37" t="s">
        <v>48</v>
      </c>
      <c r="C106" s="37" t="s">
        <v>45</v>
      </c>
      <c r="D106" s="37" t="s">
        <v>881</v>
      </c>
      <c r="E106" s="37" t="s">
        <v>12</v>
      </c>
      <c r="F106" s="37" t="s">
        <v>13</v>
      </c>
      <c r="G106" s="37" t="s">
        <v>14</v>
      </c>
      <c r="H106" s="37" t="s">
        <v>26</v>
      </c>
      <c r="I106" s="38" t="s">
        <v>17</v>
      </c>
      <c r="J106" s="39"/>
      <c r="K106" s="39"/>
      <c r="L106" s="39"/>
      <c r="M106" s="39"/>
      <c r="N106" s="39"/>
      <c r="O106" s="39"/>
      <c r="P106" s="39"/>
      <c r="Q106" s="39"/>
      <c r="R106" s="39"/>
      <c r="S106" s="39"/>
      <c r="T106" s="39"/>
      <c r="U106" s="39"/>
      <c r="V106" s="39"/>
      <c r="W106" s="39">
        <v>1.5344586217548E-3</v>
      </c>
      <c r="X106" s="39">
        <v>1.8797712428376E-3</v>
      </c>
      <c r="Y106" s="39">
        <v>1.7010734064485901E-3</v>
      </c>
      <c r="Z106" s="39">
        <v>2.0613798052344298E-3</v>
      </c>
      <c r="AA106" s="39">
        <v>2.27469183736123E-3</v>
      </c>
      <c r="AB106" s="39">
        <v>1.5843693369649199E-3</v>
      </c>
      <c r="AC106" s="39">
        <v>2.6700000000000001E-3</v>
      </c>
      <c r="AD106" s="39">
        <v>2.5402133846887998E-3</v>
      </c>
      <c r="AE106" s="63">
        <v>4.08659467123366E-2</v>
      </c>
      <c r="AF106" s="64">
        <v>7.7932184275339503E-2</v>
      </c>
      <c r="AG106" s="54" t="s">
        <v>451</v>
      </c>
    </row>
    <row r="107" spans="1:33" s="3" customFormat="1" ht="15" customHeight="1" x14ac:dyDescent="0.3">
      <c r="A107" s="37" t="s">
        <v>324</v>
      </c>
      <c r="B107" s="37" t="s">
        <v>48</v>
      </c>
      <c r="C107" s="37" t="s">
        <v>45</v>
      </c>
      <c r="D107" s="37" t="s">
        <v>881</v>
      </c>
      <c r="E107" s="37" t="s">
        <v>12</v>
      </c>
      <c r="F107" s="37" t="s">
        <v>13</v>
      </c>
      <c r="G107" s="37" t="s">
        <v>14</v>
      </c>
      <c r="H107" s="37" t="s">
        <v>910</v>
      </c>
      <c r="I107" s="38" t="s">
        <v>17</v>
      </c>
      <c r="J107" s="39"/>
      <c r="K107" s="39"/>
      <c r="L107" s="39"/>
      <c r="M107" s="39"/>
      <c r="N107" s="39"/>
      <c r="O107" s="39"/>
      <c r="P107" s="39"/>
      <c r="Q107" s="39"/>
      <c r="R107" s="39"/>
      <c r="S107" s="39"/>
      <c r="T107" s="39">
        <v>8.0229959776737006E-6</v>
      </c>
      <c r="U107" s="39">
        <v>6.34263740459808E-7</v>
      </c>
      <c r="V107" s="39">
        <v>3.3385921580298802E-6</v>
      </c>
      <c r="W107" s="39">
        <v>4.5228007187406203E-5</v>
      </c>
      <c r="X107" s="39">
        <v>4.4819989934351803E-5</v>
      </c>
      <c r="Y107" s="39">
        <v>2.8065047739358697E-4</v>
      </c>
      <c r="Z107" s="39">
        <v>6.2344433291457201E-4</v>
      </c>
      <c r="AA107" s="39">
        <v>3.0563738587287298E-4</v>
      </c>
      <c r="AB107" s="39">
        <v>4.6694478853542799E-4</v>
      </c>
      <c r="AC107" s="39">
        <v>6.4393189209518498E-4</v>
      </c>
      <c r="AD107" s="39">
        <v>1.1306862570387699E-3</v>
      </c>
      <c r="AE107" s="63">
        <v>1.17470769189233E-3</v>
      </c>
      <c r="AF107" s="64">
        <v>9.7887481655147706E-4</v>
      </c>
      <c r="AG107" s="54" t="s">
        <v>1118</v>
      </c>
    </row>
    <row r="108" spans="1:33" s="3" customFormat="1" ht="15" customHeight="1" x14ac:dyDescent="0.3">
      <c r="A108" s="37" t="s">
        <v>324</v>
      </c>
      <c r="B108" s="37" t="s">
        <v>700</v>
      </c>
      <c r="C108" s="37" t="s">
        <v>45</v>
      </c>
      <c r="D108" s="37" t="s">
        <v>701</v>
      </c>
      <c r="E108" s="37" t="s">
        <v>702</v>
      </c>
      <c r="F108" s="37" t="s">
        <v>13</v>
      </c>
      <c r="G108" s="37" t="s">
        <v>703</v>
      </c>
      <c r="H108" s="37" t="s">
        <v>169</v>
      </c>
      <c r="I108" s="38" t="s">
        <v>17</v>
      </c>
      <c r="J108" s="39">
        <v>0.90308226701889804</v>
      </c>
      <c r="K108" s="39">
        <v>0.94345231853829103</v>
      </c>
      <c r="L108" s="39">
        <v>0.98382237005769702</v>
      </c>
      <c r="M108" s="39">
        <v>1.0241924215771001</v>
      </c>
      <c r="N108" s="39">
        <v>1.0645624730965</v>
      </c>
      <c r="O108" s="39">
        <v>1.1049325246159001</v>
      </c>
      <c r="P108" s="39">
        <v>1.1453025761353</v>
      </c>
      <c r="Q108" s="39">
        <v>1.1856726276547001</v>
      </c>
      <c r="R108" s="39">
        <v>1.2260426791741099</v>
      </c>
      <c r="S108" s="39">
        <v>1.2664127306935</v>
      </c>
      <c r="T108" s="39">
        <v>1.3067827822129101</v>
      </c>
      <c r="U108" s="39">
        <v>1.3471528337323</v>
      </c>
      <c r="V108" s="39">
        <v>1.3875228852517101</v>
      </c>
      <c r="W108" s="39">
        <v>1.42789293677111</v>
      </c>
      <c r="X108" s="39">
        <v>1.4682629882905101</v>
      </c>
      <c r="Y108" s="39">
        <v>1.5086330398099099</v>
      </c>
      <c r="Z108" s="39">
        <v>1.5490030913293</v>
      </c>
      <c r="AA108" s="39">
        <v>1.5893731428487099</v>
      </c>
      <c r="AB108" s="39">
        <v>1.62974319436812</v>
      </c>
      <c r="AC108" s="39">
        <v>1.6701132458875101</v>
      </c>
      <c r="AD108" s="39">
        <v>1.71048329740692</v>
      </c>
      <c r="AE108" s="63">
        <v>1.7508533489263201</v>
      </c>
      <c r="AF108" s="64">
        <v>1.7912234004457099</v>
      </c>
      <c r="AG108" s="54" t="s">
        <v>704</v>
      </c>
    </row>
    <row r="109" spans="1:33" s="3" customFormat="1" ht="15" customHeight="1" x14ac:dyDescent="0.3">
      <c r="A109" s="37" t="s">
        <v>324</v>
      </c>
      <c r="B109" s="37" t="s">
        <v>157</v>
      </c>
      <c r="C109" s="37" t="s">
        <v>158</v>
      </c>
      <c r="D109" s="37" t="s">
        <v>159</v>
      </c>
      <c r="E109" s="37" t="s">
        <v>12</v>
      </c>
      <c r="F109" s="37" t="s">
        <v>13</v>
      </c>
      <c r="G109" s="37" t="s">
        <v>14</v>
      </c>
      <c r="H109" s="37" t="s">
        <v>908</v>
      </c>
      <c r="I109" s="38" t="s">
        <v>17</v>
      </c>
      <c r="J109" s="39">
        <v>3.37124005108606E-5</v>
      </c>
      <c r="K109" s="39">
        <v>5.20760567165148E-5</v>
      </c>
      <c r="L109" s="39">
        <v>5.1734854782315299E-5</v>
      </c>
      <c r="M109" s="39">
        <v>1.1957508495874199E-5</v>
      </c>
      <c r="N109" s="39">
        <v>1.7944761311624598E-5</v>
      </c>
      <c r="O109" s="39">
        <v>3.8862647367900702E-5</v>
      </c>
      <c r="P109" s="39">
        <v>2.9087808554947202E-4</v>
      </c>
      <c r="Q109" s="39">
        <v>1.4902486554649099E-4</v>
      </c>
      <c r="R109" s="39">
        <v>1.5315936315178199E-4</v>
      </c>
      <c r="S109" s="39">
        <v>2.5514177828151802E-4</v>
      </c>
      <c r="T109" s="39">
        <v>8.1796821516979593E-5</v>
      </c>
      <c r="U109" s="39">
        <v>1.39293615443339E-4</v>
      </c>
      <c r="V109" s="39">
        <v>1.2427262419452599E-4</v>
      </c>
      <c r="W109" s="39">
        <v>5.1956442304902E-4</v>
      </c>
      <c r="X109" s="39">
        <v>4.7597245344169502E-4</v>
      </c>
      <c r="Y109" s="39">
        <v>7.8041069125206702E-4</v>
      </c>
      <c r="Z109" s="39">
        <v>9.40391932386289E-4</v>
      </c>
      <c r="AA109" s="39">
        <v>7.3036104260757199E-4</v>
      </c>
      <c r="AB109" s="39">
        <v>1.1150008695320201E-3</v>
      </c>
      <c r="AC109" s="39">
        <v>1.2077683044535101E-3</v>
      </c>
      <c r="AD109" s="39">
        <v>1.58367107475737E-3</v>
      </c>
      <c r="AE109" s="63">
        <v>1.7738292609536001E-3</v>
      </c>
      <c r="AF109" s="64">
        <v>1.75232629897438E-3</v>
      </c>
      <c r="AG109" s="54" t="s">
        <v>1137</v>
      </c>
    </row>
    <row r="110" spans="1:33" s="3" customFormat="1" ht="15" customHeight="1" x14ac:dyDescent="0.3">
      <c r="A110" s="37" t="s">
        <v>324</v>
      </c>
      <c r="B110" s="37" t="s">
        <v>157</v>
      </c>
      <c r="C110" s="37" t="s">
        <v>158</v>
      </c>
      <c r="D110" s="37" t="s">
        <v>159</v>
      </c>
      <c r="E110" s="37" t="s">
        <v>12</v>
      </c>
      <c r="F110" s="37" t="s">
        <v>13</v>
      </c>
      <c r="G110" s="37" t="s">
        <v>14</v>
      </c>
      <c r="H110" s="37" t="s">
        <v>910</v>
      </c>
      <c r="I110" s="38" t="s">
        <v>17</v>
      </c>
      <c r="J110" s="39"/>
      <c r="K110" s="39"/>
      <c r="L110" s="39"/>
      <c r="M110" s="39"/>
      <c r="N110" s="39"/>
      <c r="O110" s="39"/>
      <c r="P110" s="39"/>
      <c r="Q110" s="39"/>
      <c r="R110" s="39"/>
      <c r="S110" s="39"/>
      <c r="T110" s="39">
        <v>3.2308296320462298E-5</v>
      </c>
      <c r="U110" s="39">
        <v>2.1684212750095499E-5</v>
      </c>
      <c r="V110" s="39">
        <v>5.9347058041380099E-5</v>
      </c>
      <c r="W110" s="39">
        <v>1.0976791172081499E-3</v>
      </c>
      <c r="X110" s="39">
        <v>8.7017427084778195E-4</v>
      </c>
      <c r="Y110" s="39">
        <v>1.1030885897911501E-3</v>
      </c>
      <c r="Z110" s="39">
        <v>1.59289870510747E-3</v>
      </c>
      <c r="AA110" s="39">
        <v>1.5618709167098E-3</v>
      </c>
      <c r="AB110" s="39">
        <v>2.5096242212793102E-3</v>
      </c>
      <c r="AC110" s="39">
        <v>3.8173440719189199E-3</v>
      </c>
      <c r="AD110" s="39">
        <v>3.7886124978251299E-3</v>
      </c>
      <c r="AE110" s="63">
        <v>6.2274835545358303E-3</v>
      </c>
      <c r="AF110" s="64">
        <v>9.2995473508311905E-3</v>
      </c>
      <c r="AG110" s="54" t="s">
        <v>1138</v>
      </c>
    </row>
    <row r="111" spans="1:33" s="3" customFormat="1" ht="15" customHeight="1" x14ac:dyDescent="0.3">
      <c r="A111" s="37" t="s">
        <v>324</v>
      </c>
      <c r="B111" s="37" t="s">
        <v>157</v>
      </c>
      <c r="C111" s="37" t="s">
        <v>158</v>
      </c>
      <c r="D111" s="37" t="s">
        <v>159</v>
      </c>
      <c r="E111" s="37" t="s">
        <v>12</v>
      </c>
      <c r="F111" s="37" t="s">
        <v>13</v>
      </c>
      <c r="G111" s="37" t="s">
        <v>14</v>
      </c>
      <c r="H111" s="37" t="s">
        <v>102</v>
      </c>
      <c r="I111" s="38" t="s">
        <v>17</v>
      </c>
      <c r="J111" s="39">
        <v>3.4703186000000001</v>
      </c>
      <c r="K111" s="39">
        <v>3.3345899999999999</v>
      </c>
      <c r="L111" s="39">
        <v>3.384773</v>
      </c>
      <c r="M111" s="39">
        <v>3.5629930000000001</v>
      </c>
      <c r="N111" s="39">
        <v>3.6520092000000002</v>
      </c>
      <c r="O111" s="39">
        <v>2.4274502</v>
      </c>
      <c r="P111" s="39">
        <v>2.1528976000000002</v>
      </c>
      <c r="Q111" s="39">
        <v>2.3795183999999998</v>
      </c>
      <c r="R111" s="39">
        <v>2.6627944000000001</v>
      </c>
      <c r="S111" s="39">
        <v>3.4972392000000001</v>
      </c>
      <c r="T111" s="39">
        <v>3.7508743999999998</v>
      </c>
      <c r="U111" s="39">
        <v>3.6380330000000001</v>
      </c>
      <c r="V111" s="39">
        <v>3.0400580000000001</v>
      </c>
      <c r="W111" s="39">
        <v>3.9668958000000001</v>
      </c>
      <c r="X111" s="39">
        <v>4.01464</v>
      </c>
      <c r="Y111" s="39">
        <v>2.0711040000000001</v>
      </c>
      <c r="Z111" s="39">
        <v>1.937908</v>
      </c>
      <c r="AA111" s="39">
        <v>1.886787</v>
      </c>
      <c r="AB111" s="39">
        <v>2.0886445999999999</v>
      </c>
      <c r="AC111" s="39">
        <v>2.5469514000000002</v>
      </c>
      <c r="AD111" s="39">
        <v>1.5535156000000001</v>
      </c>
      <c r="AE111" s="63">
        <v>1.6802394</v>
      </c>
      <c r="AF111" s="64">
        <v>1.9319986</v>
      </c>
      <c r="AG111" s="54" t="s">
        <v>373</v>
      </c>
    </row>
    <row r="112" spans="1:33" s="3" customFormat="1" ht="15" customHeight="1" x14ac:dyDescent="0.3">
      <c r="A112" s="37" t="s">
        <v>324</v>
      </c>
      <c r="B112" s="37" t="s">
        <v>109</v>
      </c>
      <c r="C112" s="37" t="s">
        <v>104</v>
      </c>
      <c r="D112" s="37" t="s">
        <v>106</v>
      </c>
      <c r="E112" s="37" t="s">
        <v>110</v>
      </c>
      <c r="F112" s="37" t="s">
        <v>112</v>
      </c>
      <c r="G112" s="37" t="s">
        <v>14</v>
      </c>
      <c r="H112" s="37" t="s">
        <v>1127</v>
      </c>
      <c r="I112" s="38" t="s">
        <v>17</v>
      </c>
      <c r="J112" s="39"/>
      <c r="K112" s="39"/>
      <c r="L112" s="39"/>
      <c r="M112" s="39"/>
      <c r="N112" s="39"/>
      <c r="O112" s="39"/>
      <c r="P112" s="39"/>
      <c r="Q112" s="39"/>
      <c r="R112" s="39"/>
      <c r="S112" s="39"/>
      <c r="T112" s="39"/>
      <c r="U112" s="39"/>
      <c r="V112" s="39"/>
      <c r="W112" s="39"/>
      <c r="X112" s="39"/>
      <c r="Y112" s="39"/>
      <c r="Z112" s="39"/>
      <c r="AA112" s="39"/>
      <c r="AB112" s="39"/>
      <c r="AC112" s="39">
        <v>7.1530400001858698E-3</v>
      </c>
      <c r="AD112" s="39">
        <v>1.8248413424008E-2</v>
      </c>
      <c r="AE112" s="63">
        <v>3.5773658056258997E-2</v>
      </c>
      <c r="AF112" s="64">
        <v>4.8022758426683097E-2</v>
      </c>
      <c r="AG112" s="54" t="s">
        <v>1130</v>
      </c>
    </row>
    <row r="113" spans="1:33" s="3" customFormat="1" ht="15" customHeight="1" x14ac:dyDescent="0.3">
      <c r="A113" s="37" t="s">
        <v>324</v>
      </c>
      <c r="B113" s="37" t="s">
        <v>109</v>
      </c>
      <c r="C113" s="37" t="s">
        <v>104</v>
      </c>
      <c r="D113" s="37" t="s">
        <v>106</v>
      </c>
      <c r="E113" s="37" t="s">
        <v>110</v>
      </c>
      <c r="F113" s="37" t="s">
        <v>111</v>
      </c>
      <c r="G113" s="37" t="s">
        <v>14</v>
      </c>
      <c r="H113" s="37" t="s">
        <v>1127</v>
      </c>
      <c r="I113" s="38" t="s">
        <v>17</v>
      </c>
      <c r="J113" s="39"/>
      <c r="K113" s="39"/>
      <c r="L113" s="39"/>
      <c r="M113" s="39"/>
      <c r="N113" s="39"/>
      <c r="O113" s="39"/>
      <c r="P113" s="39"/>
      <c r="Q113" s="39"/>
      <c r="R113" s="39"/>
      <c r="S113" s="39"/>
      <c r="T113" s="39"/>
      <c r="U113" s="39"/>
      <c r="V113" s="39"/>
      <c r="W113" s="39"/>
      <c r="X113" s="39"/>
      <c r="Y113" s="39"/>
      <c r="Z113" s="39"/>
      <c r="AA113" s="39"/>
      <c r="AB113" s="39"/>
      <c r="AC113" s="39">
        <v>1.60580809348455E-3</v>
      </c>
      <c r="AD113" s="39">
        <v>4.6621070233464198E-3</v>
      </c>
      <c r="AE113" s="63">
        <v>8.4884657371316896E-3</v>
      </c>
      <c r="AF113" s="64">
        <v>1.2521169168751199E-2</v>
      </c>
      <c r="AG113" s="54" t="s">
        <v>1129</v>
      </c>
    </row>
    <row r="114" spans="1:33" s="3" customFormat="1" ht="15" customHeight="1" x14ac:dyDescent="0.3">
      <c r="A114" s="37" t="s">
        <v>324</v>
      </c>
      <c r="B114" s="37" t="s">
        <v>107</v>
      </c>
      <c r="C114" s="37" t="s">
        <v>104</v>
      </c>
      <c r="D114" s="37" t="s">
        <v>106</v>
      </c>
      <c r="E114" s="37" t="s">
        <v>108</v>
      </c>
      <c r="F114" s="37" t="s">
        <v>13</v>
      </c>
      <c r="G114" s="37" t="s">
        <v>14</v>
      </c>
      <c r="H114" s="37" t="s">
        <v>1127</v>
      </c>
      <c r="I114" s="38" t="s">
        <v>17</v>
      </c>
      <c r="J114" s="39"/>
      <c r="K114" s="39"/>
      <c r="L114" s="39"/>
      <c r="M114" s="39"/>
      <c r="N114" s="39"/>
      <c r="O114" s="39"/>
      <c r="P114" s="39"/>
      <c r="Q114" s="39"/>
      <c r="R114" s="39"/>
      <c r="S114" s="39"/>
      <c r="T114" s="39"/>
      <c r="U114" s="39"/>
      <c r="V114" s="39"/>
      <c r="W114" s="39"/>
      <c r="X114" s="39"/>
      <c r="Y114" s="39"/>
      <c r="Z114" s="39"/>
      <c r="AA114" s="39"/>
      <c r="AB114" s="39"/>
      <c r="AC114" s="39">
        <v>8.4240093080752507E-3</v>
      </c>
      <c r="AD114" s="39">
        <v>1.75543773842117E-2</v>
      </c>
      <c r="AE114" s="63">
        <v>2.9355244937427E-2</v>
      </c>
      <c r="AF114" s="64">
        <v>4.4742972270444201E-2</v>
      </c>
      <c r="AG114" s="54" t="s">
        <v>1128</v>
      </c>
    </row>
    <row r="115" spans="1:33" s="3" customFormat="1" ht="15" customHeight="1" x14ac:dyDescent="0.3">
      <c r="A115" s="37" t="s">
        <v>324</v>
      </c>
      <c r="B115" s="37" t="s">
        <v>105</v>
      </c>
      <c r="C115" s="37" t="s">
        <v>104</v>
      </c>
      <c r="D115" s="37" t="s">
        <v>106</v>
      </c>
      <c r="E115" s="37" t="s">
        <v>12</v>
      </c>
      <c r="F115" s="37" t="s">
        <v>13</v>
      </c>
      <c r="G115" s="37" t="s">
        <v>14</v>
      </c>
      <c r="H115" s="37" t="s">
        <v>322</v>
      </c>
      <c r="I115" s="38" t="s">
        <v>17</v>
      </c>
      <c r="J115" s="39">
        <v>6.6480639580160199E-4</v>
      </c>
      <c r="K115" s="39">
        <v>8.2732507446366696E-4</v>
      </c>
      <c r="L115" s="39">
        <v>1.0742083957547999E-3</v>
      </c>
      <c r="M115" s="39">
        <v>6.2600161255217798E-3</v>
      </c>
      <c r="N115" s="39">
        <v>8.6701585521887503E-3</v>
      </c>
      <c r="O115" s="39">
        <v>8.2659984120000002E-3</v>
      </c>
      <c r="P115" s="39">
        <v>7.8808587156783995E-3</v>
      </c>
      <c r="Q115" s="39">
        <v>8.4164217180808399E-3</v>
      </c>
      <c r="R115" s="39">
        <v>7.8315461846488292E-3</v>
      </c>
      <c r="S115" s="39">
        <v>6.4950951384927296E-3</v>
      </c>
      <c r="T115" s="39">
        <v>8.7807663378307501E-3</v>
      </c>
      <c r="U115" s="39">
        <v>8.03045038634893E-3</v>
      </c>
      <c r="V115" s="39">
        <v>1.09208858390887E-2</v>
      </c>
      <c r="W115" s="39">
        <v>1.0085930214385599E-2</v>
      </c>
      <c r="X115" s="39">
        <v>1.29174959738214E-2</v>
      </c>
      <c r="Y115" s="39">
        <v>4.43529844023011E-3</v>
      </c>
      <c r="Z115" s="39">
        <v>2.1354647847934699E-3</v>
      </c>
      <c r="AA115" s="39">
        <v>2.30254409202301E-3</v>
      </c>
      <c r="AB115" s="39">
        <v>8.6803718649578095E-4</v>
      </c>
      <c r="AC115" s="39">
        <v>1.66177765077473E-3</v>
      </c>
      <c r="AD115" s="39">
        <v>1.91299311299793E-3</v>
      </c>
      <c r="AE115" s="63">
        <v>1.1268632681282001E-3</v>
      </c>
      <c r="AF115" s="64">
        <v>1.75182809095939E-3</v>
      </c>
      <c r="AG115" s="54" t="s">
        <v>501</v>
      </c>
    </row>
    <row r="116" spans="1:33" s="3" customFormat="1" ht="15" customHeight="1" x14ac:dyDescent="0.3">
      <c r="A116" s="37" t="s">
        <v>324</v>
      </c>
      <c r="B116" s="37" t="s">
        <v>103</v>
      </c>
      <c r="C116" s="37" t="s">
        <v>104</v>
      </c>
      <c r="D116" s="37" t="s">
        <v>12</v>
      </c>
      <c r="E116" s="37" t="s">
        <v>12</v>
      </c>
      <c r="F116" s="37" t="s">
        <v>13</v>
      </c>
      <c r="G116" s="37" t="s">
        <v>14</v>
      </c>
      <c r="H116" s="37" t="s">
        <v>908</v>
      </c>
      <c r="I116" s="38" t="s">
        <v>17</v>
      </c>
      <c r="J116" s="39">
        <v>3.5671448848241402E-4</v>
      </c>
      <c r="K116" s="39">
        <v>4.3801635451817702E-4</v>
      </c>
      <c r="L116" s="39">
        <v>6.9997092844174596E-4</v>
      </c>
      <c r="M116" s="39">
        <v>1.5487072684631199E-4</v>
      </c>
      <c r="N116" s="39">
        <v>2.4385168601886599E-4</v>
      </c>
      <c r="O116" s="39">
        <v>4.4062597329144401E-4</v>
      </c>
      <c r="P116" s="39">
        <v>3.5271115074874799E-3</v>
      </c>
      <c r="Q116" s="39">
        <v>2.3355286192719401E-3</v>
      </c>
      <c r="R116" s="39">
        <v>2.1955822085709901E-3</v>
      </c>
      <c r="S116" s="39">
        <v>1.00773712212819E-3</v>
      </c>
      <c r="T116" s="39">
        <v>1.2770445745941301E-3</v>
      </c>
      <c r="U116" s="39">
        <v>1.7972202622362E-3</v>
      </c>
      <c r="V116" s="39">
        <v>3.1519325840421199E-3</v>
      </c>
      <c r="W116" s="39">
        <v>8.5932787344281999E-3</v>
      </c>
      <c r="X116" s="39">
        <v>1.3016919578422799E-2</v>
      </c>
      <c r="Y116" s="39">
        <v>2.5264741592520401E-2</v>
      </c>
      <c r="Z116" s="39">
        <v>2.1316628751933801E-2</v>
      </c>
      <c r="AA116" s="39">
        <v>1.9381737529142299E-2</v>
      </c>
      <c r="AB116" s="39">
        <v>2.3854245593712901E-2</v>
      </c>
      <c r="AC116" s="39">
        <v>3.5699358811727699E-2</v>
      </c>
      <c r="AD116" s="39">
        <v>3.4035294815561799E-2</v>
      </c>
      <c r="AE116" s="63">
        <v>3.1943702768407398E-2</v>
      </c>
      <c r="AF116" s="64">
        <v>3.1056084866767301E-2</v>
      </c>
      <c r="AG116" s="54" t="s">
        <v>1125</v>
      </c>
    </row>
    <row r="117" spans="1:33" s="3" customFormat="1" ht="15" customHeight="1" x14ac:dyDescent="0.3">
      <c r="A117" s="37" t="s">
        <v>324</v>
      </c>
      <c r="B117" s="37" t="s">
        <v>103</v>
      </c>
      <c r="C117" s="37" t="s">
        <v>104</v>
      </c>
      <c r="D117" s="37" t="s">
        <v>12</v>
      </c>
      <c r="E117" s="37" t="s">
        <v>12</v>
      </c>
      <c r="F117" s="37" t="s">
        <v>13</v>
      </c>
      <c r="G117" s="37" t="s">
        <v>14</v>
      </c>
      <c r="H117" s="37" t="s">
        <v>910</v>
      </c>
      <c r="I117" s="38" t="s">
        <v>17</v>
      </c>
      <c r="J117" s="39"/>
      <c r="K117" s="39"/>
      <c r="L117" s="39"/>
      <c r="M117" s="39"/>
      <c r="N117" s="39"/>
      <c r="O117" s="39"/>
      <c r="P117" s="39"/>
      <c r="Q117" s="39"/>
      <c r="R117" s="39"/>
      <c r="S117" s="39"/>
      <c r="T117" s="39">
        <v>5.0440999742100195E-4</v>
      </c>
      <c r="U117" s="39">
        <v>2.7977812479829502E-4</v>
      </c>
      <c r="V117" s="39">
        <v>1.5052223063613699E-3</v>
      </c>
      <c r="W117" s="39">
        <v>1.81550175472859E-2</v>
      </c>
      <c r="X117" s="39">
        <v>2.37979352973323E-2</v>
      </c>
      <c r="Y117" s="39">
        <v>3.5711002536393699E-2</v>
      </c>
      <c r="Z117" s="39">
        <v>3.6107530452807103E-2</v>
      </c>
      <c r="AA117" s="39">
        <v>4.1447681894412503E-2</v>
      </c>
      <c r="AB117" s="39">
        <v>5.3690713754737301E-2</v>
      </c>
      <c r="AC117" s="39">
        <v>0.112833508901293</v>
      </c>
      <c r="AD117" s="39">
        <v>8.1422553812290702E-2</v>
      </c>
      <c r="AE117" s="63">
        <v>0.112146579177691</v>
      </c>
      <c r="AF117" s="64">
        <v>0.164813786061974</v>
      </c>
      <c r="AG117" s="54" t="s">
        <v>1126</v>
      </c>
    </row>
    <row r="118" spans="1:33" s="3" customFormat="1" ht="15" customHeight="1" x14ac:dyDescent="0.3">
      <c r="A118" s="37" t="s">
        <v>324</v>
      </c>
      <c r="B118" s="37" t="s">
        <v>118</v>
      </c>
      <c r="C118" s="37" t="s">
        <v>104</v>
      </c>
      <c r="D118" s="37" t="s">
        <v>115</v>
      </c>
      <c r="E118" s="37" t="s">
        <v>318</v>
      </c>
      <c r="F118" s="37" t="s">
        <v>920</v>
      </c>
      <c r="G118" s="37" t="s">
        <v>14</v>
      </c>
      <c r="H118" s="37" t="s">
        <v>908</v>
      </c>
      <c r="I118" s="38" t="s">
        <v>17</v>
      </c>
      <c r="J118" s="39">
        <v>5.1867715845398295E-4</v>
      </c>
      <c r="K118" s="39">
        <v>6.1920461320859397E-4</v>
      </c>
      <c r="L118" s="39">
        <v>9.60178475699047E-4</v>
      </c>
      <c r="M118" s="39">
        <v>2.0855630504927199E-4</v>
      </c>
      <c r="N118" s="39">
        <v>3.02587136384692E-4</v>
      </c>
      <c r="O118" s="39">
        <v>5.1550256896888398E-4</v>
      </c>
      <c r="P118" s="39">
        <v>3.7815930776509401E-3</v>
      </c>
      <c r="Q118" s="39">
        <v>3.4578231511082202E-3</v>
      </c>
      <c r="R118" s="39">
        <v>2.2707031119093401E-3</v>
      </c>
      <c r="S118" s="39">
        <v>1.35755827454853E-3</v>
      </c>
      <c r="T118" s="39">
        <v>9.9045076358347806E-4</v>
      </c>
      <c r="U118" s="39">
        <v>2.1816897328183001E-3</v>
      </c>
      <c r="V118" s="39">
        <v>3.4535439872279898E-3</v>
      </c>
      <c r="W118" s="39">
        <v>1.02534175305476E-2</v>
      </c>
      <c r="X118" s="39">
        <v>1.09705619849316E-2</v>
      </c>
      <c r="Y118" s="39">
        <v>2.0658789629310802E-2</v>
      </c>
      <c r="Z118" s="39">
        <v>2.7252223724374799E-2</v>
      </c>
      <c r="AA118" s="39">
        <v>2.79109023898787E-2</v>
      </c>
      <c r="AB118" s="39">
        <v>2.82839925448009E-2</v>
      </c>
      <c r="AC118" s="39">
        <v>3.1801754900058099E-2</v>
      </c>
      <c r="AD118" s="39">
        <v>3.9252397046155303E-2</v>
      </c>
      <c r="AE118" s="63">
        <v>4.0948854425995398E-2</v>
      </c>
      <c r="AF118" s="64">
        <v>3.8787480904586197E-2</v>
      </c>
      <c r="AG118" s="54" t="s">
        <v>923</v>
      </c>
    </row>
    <row r="119" spans="1:33" s="3" customFormat="1" ht="15" customHeight="1" x14ac:dyDescent="0.3">
      <c r="A119" s="37" t="s">
        <v>324</v>
      </c>
      <c r="B119" s="37" t="s">
        <v>118</v>
      </c>
      <c r="C119" s="37" t="s">
        <v>104</v>
      </c>
      <c r="D119" s="37" t="s">
        <v>115</v>
      </c>
      <c r="E119" s="37" t="s">
        <v>318</v>
      </c>
      <c r="F119" s="37" t="s">
        <v>920</v>
      </c>
      <c r="G119" s="37" t="s">
        <v>14</v>
      </c>
      <c r="H119" s="37" t="s">
        <v>322</v>
      </c>
      <c r="I119" s="38" t="s">
        <v>17</v>
      </c>
      <c r="J119" s="39">
        <v>9.94089542167003E-4</v>
      </c>
      <c r="K119" s="39">
        <v>1.3946302476156201E-3</v>
      </c>
      <c r="L119" s="39">
        <v>1.9879167803774599E-3</v>
      </c>
      <c r="M119" s="39">
        <v>1.16730847093916E-2</v>
      </c>
      <c r="N119" s="39">
        <v>1.8385437453350102E-2</v>
      </c>
      <c r="O119" s="39">
        <v>2.09062724464463E-2</v>
      </c>
      <c r="P119" s="39">
        <v>2.3929747063974601E-2</v>
      </c>
      <c r="Q119" s="39">
        <v>2.4555183909325599E-2</v>
      </c>
      <c r="R119" s="39">
        <v>2.8805476586807099E-2</v>
      </c>
      <c r="S119" s="39">
        <v>3.2304177887254801E-2</v>
      </c>
      <c r="T119" s="39">
        <v>5.0981527347822603E-2</v>
      </c>
      <c r="U119" s="39">
        <v>5.3190305375741397E-2</v>
      </c>
      <c r="V119" s="39">
        <v>4.87397454480002E-2</v>
      </c>
      <c r="W119" s="39">
        <v>5.1901424839936497E-2</v>
      </c>
      <c r="X119" s="39">
        <v>5.2031401557972298E-2</v>
      </c>
      <c r="Y119" s="39">
        <v>5.1993577072484802E-2</v>
      </c>
      <c r="Z119" s="39">
        <v>5.1623962487395002E-2</v>
      </c>
      <c r="AA119" s="39">
        <v>5.0526434715344098E-2</v>
      </c>
      <c r="AB119" s="39">
        <v>5.04683887686019E-2</v>
      </c>
      <c r="AC119" s="39">
        <v>4.65913531422745E-2</v>
      </c>
      <c r="AD119" s="39">
        <v>3.7060128816614198E-2</v>
      </c>
      <c r="AE119" s="63">
        <v>3.9037021959664797E-2</v>
      </c>
      <c r="AF119" s="64">
        <v>3.8464391250900801E-2</v>
      </c>
      <c r="AG119" s="54" t="s">
        <v>925</v>
      </c>
    </row>
    <row r="120" spans="1:33" s="3" customFormat="1" ht="15" customHeight="1" x14ac:dyDescent="0.3">
      <c r="A120" s="37" t="s">
        <v>324</v>
      </c>
      <c r="B120" s="37" t="s">
        <v>118</v>
      </c>
      <c r="C120" s="37" t="s">
        <v>104</v>
      </c>
      <c r="D120" s="37" t="s">
        <v>115</v>
      </c>
      <c r="E120" s="37" t="s">
        <v>318</v>
      </c>
      <c r="F120" s="37" t="s">
        <v>920</v>
      </c>
      <c r="G120" s="37" t="s">
        <v>14</v>
      </c>
      <c r="H120" s="37" t="s">
        <v>910</v>
      </c>
      <c r="I120" s="38" t="s">
        <v>17</v>
      </c>
      <c r="J120" s="39"/>
      <c r="K120" s="39"/>
      <c r="L120" s="39"/>
      <c r="M120" s="39"/>
      <c r="N120" s="39"/>
      <c r="O120" s="39"/>
      <c r="P120" s="39"/>
      <c r="Q120" s="39"/>
      <c r="R120" s="39"/>
      <c r="S120" s="39"/>
      <c r="T120" s="39">
        <v>3.91210516096161E-4</v>
      </c>
      <c r="U120" s="39">
        <v>3.3962952408521998E-4</v>
      </c>
      <c r="V120" s="39">
        <v>1.64925844921127E-3</v>
      </c>
      <c r="W120" s="39">
        <v>2.16623036605341E-2</v>
      </c>
      <c r="X120" s="39">
        <v>2.0056414414321998E-2</v>
      </c>
      <c r="Y120" s="39">
        <v>2.9200618820876802E-2</v>
      </c>
      <c r="Z120" s="39">
        <v>4.6161637915906703E-2</v>
      </c>
      <c r="AA120" s="39">
        <v>5.9687228861822601E-2</v>
      </c>
      <c r="AB120" s="39">
        <v>6.3661109784342806E-2</v>
      </c>
      <c r="AC120" s="39">
        <v>0.100514511017314</v>
      </c>
      <c r="AD120" s="39">
        <v>9.3903414913E-2</v>
      </c>
      <c r="AE120" s="63">
        <v>0.143761478699408</v>
      </c>
      <c r="AF120" s="64">
        <v>0.20584409165278</v>
      </c>
      <c r="AG120" s="54" t="s">
        <v>924</v>
      </c>
    </row>
    <row r="121" spans="1:33" s="3" customFormat="1" ht="15" customHeight="1" x14ac:dyDescent="0.3">
      <c r="A121" s="37" t="s">
        <v>324</v>
      </c>
      <c r="B121" s="37" t="s">
        <v>118</v>
      </c>
      <c r="C121" s="37" t="s">
        <v>104</v>
      </c>
      <c r="D121" s="37" t="s">
        <v>115</v>
      </c>
      <c r="E121" s="37" t="s">
        <v>318</v>
      </c>
      <c r="F121" s="37" t="s">
        <v>914</v>
      </c>
      <c r="G121" s="37" t="s">
        <v>14</v>
      </c>
      <c r="H121" s="37" t="s">
        <v>908</v>
      </c>
      <c r="I121" s="38" t="s">
        <v>17</v>
      </c>
      <c r="J121" s="39">
        <v>1.2885960557232699E-2</v>
      </c>
      <c r="K121" s="39">
        <v>1.58715682166388E-2</v>
      </c>
      <c r="L121" s="39">
        <v>2.5412615838962802E-2</v>
      </c>
      <c r="M121" s="39">
        <v>5.6300721536737298E-3</v>
      </c>
      <c r="N121" s="39">
        <v>8.9023012431696802E-3</v>
      </c>
      <c r="O121" s="39">
        <v>1.6144928625634498E-2</v>
      </c>
      <c r="P121" s="39">
        <v>0.122183005645598</v>
      </c>
      <c r="Q121" s="39">
        <v>0.11459997979483399</v>
      </c>
      <c r="R121" s="39">
        <v>7.5123121829460293E-2</v>
      </c>
      <c r="S121" s="39">
        <v>4.6132490475259802E-2</v>
      </c>
      <c r="T121" s="39">
        <v>3.4831148229181798E-2</v>
      </c>
      <c r="U121" s="39">
        <v>7.9762798925224004E-2</v>
      </c>
      <c r="V121" s="39">
        <v>0.12815721724245699</v>
      </c>
      <c r="W121" s="39">
        <v>0.39383914748534599</v>
      </c>
      <c r="X121" s="39">
        <v>0.44843198943277601</v>
      </c>
      <c r="Y121" s="39">
        <v>0.83004311898725502</v>
      </c>
      <c r="Z121" s="39">
        <v>1.11085089174553</v>
      </c>
      <c r="AA121" s="39">
        <v>1.20042147348595</v>
      </c>
      <c r="AB121" s="39">
        <v>1.2373780313320699</v>
      </c>
      <c r="AC121" s="39">
        <v>1.4351331911415099</v>
      </c>
      <c r="AD121" s="39">
        <v>1.83320350540475</v>
      </c>
      <c r="AE121" s="63">
        <v>1.98016758222468</v>
      </c>
      <c r="AF121" s="64">
        <v>1.9079533333926</v>
      </c>
      <c r="AG121" s="54" t="s">
        <v>917</v>
      </c>
    </row>
    <row r="122" spans="1:33" s="3" customFormat="1" ht="15" customHeight="1" x14ac:dyDescent="0.3">
      <c r="A122" s="37" t="s">
        <v>324</v>
      </c>
      <c r="B122" s="37" t="s">
        <v>118</v>
      </c>
      <c r="C122" s="37" t="s">
        <v>104</v>
      </c>
      <c r="D122" s="37" t="s">
        <v>115</v>
      </c>
      <c r="E122" s="37" t="s">
        <v>318</v>
      </c>
      <c r="F122" s="37" t="s">
        <v>914</v>
      </c>
      <c r="G122" s="37" t="s">
        <v>14</v>
      </c>
      <c r="H122" s="37" t="s">
        <v>322</v>
      </c>
      <c r="I122" s="38" t="s">
        <v>17</v>
      </c>
      <c r="J122" s="39">
        <v>2.53719270336548E-2</v>
      </c>
      <c r="K122" s="39">
        <v>3.4020801123019702E-2</v>
      </c>
      <c r="L122" s="39">
        <v>4.2049073138279901E-2</v>
      </c>
      <c r="M122" s="39">
        <v>0.25852482468078303</v>
      </c>
      <c r="N122" s="39">
        <v>0.39424021403002102</v>
      </c>
      <c r="O122" s="39">
        <v>0.40574993155706601</v>
      </c>
      <c r="P122" s="39">
        <v>0.41051732246011002</v>
      </c>
      <c r="Q122" s="39">
        <v>0.40102047431325299</v>
      </c>
      <c r="R122" s="39">
        <v>0.41132567389973701</v>
      </c>
      <c r="S122" s="39">
        <v>0.38483237512627499</v>
      </c>
      <c r="T122" s="39">
        <v>0.56668562842104997</v>
      </c>
      <c r="U122" s="39">
        <v>0.58256656492209802</v>
      </c>
      <c r="V122" s="39">
        <v>0.51365394503867901</v>
      </c>
      <c r="W122" s="39">
        <v>0.52089098759526697</v>
      </c>
      <c r="X122" s="39">
        <v>0.54672628444994198</v>
      </c>
      <c r="Y122" s="39">
        <v>0.508187226181817</v>
      </c>
      <c r="Z122" s="39">
        <v>0.54062935866203798</v>
      </c>
      <c r="AA122" s="39">
        <v>0.56151226132338505</v>
      </c>
      <c r="AB122" s="39">
        <v>0.56939006916974499</v>
      </c>
      <c r="AC122" s="39">
        <v>0.57045555369621503</v>
      </c>
      <c r="AD122" s="39">
        <v>0.45814597312043998</v>
      </c>
      <c r="AE122" s="63">
        <v>0.50134313357544702</v>
      </c>
      <c r="AF122" s="64">
        <v>0.50276124563080204</v>
      </c>
      <c r="AG122" s="54" t="s">
        <v>919</v>
      </c>
    </row>
    <row r="123" spans="1:33" s="3" customFormat="1" ht="15" customHeight="1" x14ac:dyDescent="0.3">
      <c r="A123" s="37" t="s">
        <v>324</v>
      </c>
      <c r="B123" s="37" t="s">
        <v>118</v>
      </c>
      <c r="C123" s="37" t="s">
        <v>104</v>
      </c>
      <c r="D123" s="37" t="s">
        <v>115</v>
      </c>
      <c r="E123" s="37" t="s">
        <v>318</v>
      </c>
      <c r="F123" s="37" t="s">
        <v>914</v>
      </c>
      <c r="G123" s="37" t="s">
        <v>14</v>
      </c>
      <c r="H123" s="37" t="s">
        <v>910</v>
      </c>
      <c r="I123" s="38" t="s">
        <v>17</v>
      </c>
      <c r="J123" s="39"/>
      <c r="K123" s="39"/>
      <c r="L123" s="39"/>
      <c r="M123" s="39"/>
      <c r="N123" s="39"/>
      <c r="O123" s="39"/>
      <c r="P123" s="39"/>
      <c r="Q123" s="39"/>
      <c r="R123" s="39"/>
      <c r="S123" s="39"/>
      <c r="T123" s="39">
        <v>1.37576868795171E-2</v>
      </c>
      <c r="U123" s="39">
        <v>1.24168900055667E-2</v>
      </c>
      <c r="V123" s="39">
        <v>6.1202166280840999E-2</v>
      </c>
      <c r="W123" s="39">
        <v>0.83206045016853902</v>
      </c>
      <c r="X123" s="39">
        <v>0.81982471171997395</v>
      </c>
      <c r="Y123" s="39">
        <v>1.1732426321845</v>
      </c>
      <c r="Z123" s="39">
        <v>1.8816334829019701</v>
      </c>
      <c r="AA123" s="39">
        <v>2.5670911752600398</v>
      </c>
      <c r="AB123" s="39">
        <v>2.7850685709449001</v>
      </c>
      <c r="AC123" s="39">
        <v>4.53596700577185</v>
      </c>
      <c r="AD123" s="39">
        <v>4.38556833065687</v>
      </c>
      <c r="AE123" s="63">
        <v>6.9518872672671304</v>
      </c>
      <c r="AF123" s="64">
        <v>10.125455731301599</v>
      </c>
      <c r="AG123" s="54" t="s">
        <v>918</v>
      </c>
    </row>
    <row r="124" spans="1:33" s="3" customFormat="1" ht="15" customHeight="1" x14ac:dyDescent="0.3">
      <c r="A124" s="37" t="s">
        <v>324</v>
      </c>
      <c r="B124" s="37" t="s">
        <v>118</v>
      </c>
      <c r="C124" s="37" t="s">
        <v>104</v>
      </c>
      <c r="D124" s="37" t="s">
        <v>115</v>
      </c>
      <c r="E124" s="37" t="s">
        <v>318</v>
      </c>
      <c r="F124" s="37" t="s">
        <v>926</v>
      </c>
      <c r="G124" s="37" t="s">
        <v>14</v>
      </c>
      <c r="H124" s="37" t="s">
        <v>908</v>
      </c>
      <c r="I124" s="38" t="s">
        <v>17</v>
      </c>
      <c r="J124" s="39">
        <v>2.28955298475335E-5</v>
      </c>
      <c r="K124" s="39">
        <v>3.1935342005767197E-5</v>
      </c>
      <c r="L124" s="39">
        <v>5.7879910331699602E-5</v>
      </c>
      <c r="M124" s="39">
        <v>1.5484959058734101E-5</v>
      </c>
      <c r="N124" s="39">
        <v>2.6374031944879402E-5</v>
      </c>
      <c r="O124" s="39">
        <v>5.1784198789161202E-5</v>
      </c>
      <c r="P124" s="39">
        <v>4.3041151501556899E-4</v>
      </c>
      <c r="Q124" s="39">
        <v>4.2247032013125802E-4</v>
      </c>
      <c r="R124" s="39">
        <v>2.9692784570500602E-4</v>
      </c>
      <c r="S124" s="39">
        <v>1.9593047441572901E-4</v>
      </c>
      <c r="T124" s="39">
        <v>1.45303663294292E-4</v>
      </c>
      <c r="U124" s="39">
        <v>3.1669956722154202E-4</v>
      </c>
      <c r="V124" s="39">
        <v>5.0119330837649603E-4</v>
      </c>
      <c r="W124" s="39">
        <v>1.45675550043413E-3</v>
      </c>
      <c r="X124" s="39">
        <v>1.634154096384E-3</v>
      </c>
      <c r="Y124" s="39">
        <v>3.20870524204963E-3</v>
      </c>
      <c r="Z124" s="39">
        <v>4.2241773164534398E-3</v>
      </c>
      <c r="AA124" s="39">
        <v>4.4769878879093701E-3</v>
      </c>
      <c r="AB124" s="39">
        <v>4.9250197813653198E-3</v>
      </c>
      <c r="AC124" s="39">
        <v>5.53490377902114E-3</v>
      </c>
      <c r="AD124" s="39">
        <v>6.1943310188074304E-3</v>
      </c>
      <c r="AE124" s="63">
        <v>7.4796374119190804E-3</v>
      </c>
      <c r="AF124" s="64">
        <v>7.1691676405391796E-3</v>
      </c>
      <c r="AG124" s="54" t="s">
        <v>929</v>
      </c>
    </row>
    <row r="125" spans="1:33" s="3" customFormat="1" ht="15" customHeight="1" x14ac:dyDescent="0.3">
      <c r="A125" s="37" t="s">
        <v>324</v>
      </c>
      <c r="B125" s="37" t="s">
        <v>118</v>
      </c>
      <c r="C125" s="37" t="s">
        <v>104</v>
      </c>
      <c r="D125" s="37" t="s">
        <v>115</v>
      </c>
      <c r="E125" s="37" t="s">
        <v>318</v>
      </c>
      <c r="F125" s="37" t="s">
        <v>926</v>
      </c>
      <c r="G125" s="37" t="s">
        <v>14</v>
      </c>
      <c r="H125" s="37" t="s">
        <v>322</v>
      </c>
      <c r="I125" s="38" t="s">
        <v>17</v>
      </c>
      <c r="J125" s="39">
        <v>3.5589844892553301E-3</v>
      </c>
      <c r="K125" s="39">
        <v>4.4517312481394799E-3</v>
      </c>
      <c r="L125" s="39">
        <v>5.02305408046466E-3</v>
      </c>
      <c r="M125" s="39">
        <v>2.8336982909489401E-2</v>
      </c>
      <c r="N125" s="39">
        <v>4.0977809561261298E-2</v>
      </c>
      <c r="O125" s="39">
        <v>4.2011058719468197E-2</v>
      </c>
      <c r="P125" s="39">
        <v>3.9840904742658903E-2</v>
      </c>
      <c r="Q125" s="39">
        <v>3.77791971485597E-2</v>
      </c>
      <c r="R125" s="39">
        <v>3.7523050726642401E-2</v>
      </c>
      <c r="S125" s="39">
        <v>3.6426340337832201E-2</v>
      </c>
      <c r="T125" s="39">
        <v>5.3388413997401601E-2</v>
      </c>
      <c r="U125" s="39">
        <v>5.3867625118766999E-2</v>
      </c>
      <c r="V125" s="39">
        <v>4.72596196969031E-2</v>
      </c>
      <c r="W125" s="39">
        <v>4.6748839849733402E-2</v>
      </c>
      <c r="X125" s="39">
        <v>4.8932837309393497E-2</v>
      </c>
      <c r="Y125" s="39">
        <v>4.4402586945919399E-2</v>
      </c>
      <c r="Z125" s="39">
        <v>4.34181567294556E-2</v>
      </c>
      <c r="AA125" s="39">
        <v>4.24310566828979E-2</v>
      </c>
      <c r="AB125" s="39">
        <v>4.3129447322751903E-2</v>
      </c>
      <c r="AC125" s="39">
        <v>4.1025668108053998E-2</v>
      </c>
      <c r="AD125" s="39">
        <v>3.19599388403915E-2</v>
      </c>
      <c r="AE125" s="63">
        <v>3.4181935449008299E-2</v>
      </c>
      <c r="AF125" s="64">
        <v>3.3336423232278402E-2</v>
      </c>
      <c r="AG125" s="54" t="s">
        <v>931</v>
      </c>
    </row>
    <row r="126" spans="1:33" s="3" customFormat="1" ht="15" customHeight="1" x14ac:dyDescent="0.3">
      <c r="A126" s="37" t="s">
        <v>324</v>
      </c>
      <c r="B126" s="37" t="s">
        <v>118</v>
      </c>
      <c r="C126" s="37" t="s">
        <v>104</v>
      </c>
      <c r="D126" s="37" t="s">
        <v>115</v>
      </c>
      <c r="E126" s="37" t="s">
        <v>318</v>
      </c>
      <c r="F126" s="37" t="s">
        <v>926</v>
      </c>
      <c r="G126" s="37" t="s">
        <v>14</v>
      </c>
      <c r="H126" s="37" t="s">
        <v>910</v>
      </c>
      <c r="I126" s="38" t="s">
        <v>17</v>
      </c>
      <c r="J126" s="39"/>
      <c r="K126" s="39"/>
      <c r="L126" s="39"/>
      <c r="M126" s="39"/>
      <c r="N126" s="39"/>
      <c r="O126" s="39"/>
      <c r="P126" s="39"/>
      <c r="Q126" s="39"/>
      <c r="R126" s="39"/>
      <c r="S126" s="39"/>
      <c r="T126" s="39">
        <v>5.7392374460249398E-5</v>
      </c>
      <c r="U126" s="39">
        <v>4.93014756752333E-5</v>
      </c>
      <c r="V126" s="39">
        <v>2.3934755184385501E-4</v>
      </c>
      <c r="W126" s="39">
        <v>3.07767433790167E-3</v>
      </c>
      <c r="X126" s="39">
        <v>2.9875654336539298E-3</v>
      </c>
      <c r="Y126" s="39">
        <v>4.5354147248154297E-3</v>
      </c>
      <c r="Z126" s="39">
        <v>7.1551938567238401E-3</v>
      </c>
      <c r="AA126" s="39">
        <v>9.5740007594363897E-3</v>
      </c>
      <c r="AB126" s="39">
        <v>1.10851473495099E-2</v>
      </c>
      <c r="AC126" s="39">
        <v>1.74939448663941E-2</v>
      </c>
      <c r="AD126" s="39">
        <v>1.48186831770702E-2</v>
      </c>
      <c r="AE126" s="63">
        <v>2.6259189653673999E-2</v>
      </c>
      <c r="AF126" s="64">
        <v>3.8046574989065697E-2</v>
      </c>
      <c r="AG126" s="54" t="s">
        <v>930</v>
      </c>
    </row>
    <row r="127" spans="1:33" s="3" customFormat="1" ht="15" customHeight="1" x14ac:dyDescent="0.3">
      <c r="A127" s="37" t="s">
        <v>324</v>
      </c>
      <c r="B127" s="37" t="s">
        <v>117</v>
      </c>
      <c r="C127" s="37" t="s">
        <v>104</v>
      </c>
      <c r="D127" s="37" t="s">
        <v>115</v>
      </c>
      <c r="E127" s="37" t="s">
        <v>321</v>
      </c>
      <c r="F127" s="37" t="s">
        <v>320</v>
      </c>
      <c r="G127" s="37" t="s">
        <v>14</v>
      </c>
      <c r="H127" s="37" t="s">
        <v>908</v>
      </c>
      <c r="I127" s="38" t="s">
        <v>17</v>
      </c>
      <c r="J127" s="39">
        <v>4.3148536539259799E-5</v>
      </c>
      <c r="K127" s="39">
        <v>4.5769815473525703E-5</v>
      </c>
      <c r="L127" s="39">
        <v>7.0103519318010594E-5</v>
      </c>
      <c r="M127" s="39">
        <v>1.40175983414934E-5</v>
      </c>
      <c r="N127" s="39">
        <v>2.0437948390726999E-5</v>
      </c>
      <c r="O127" s="39">
        <v>2.7931607199133602E-5</v>
      </c>
      <c r="P127" s="39">
        <v>1.8437274103187199E-4</v>
      </c>
      <c r="Q127" s="39">
        <v>1.5257266728372501E-4</v>
      </c>
      <c r="R127" s="39">
        <v>9.9139642237132197E-5</v>
      </c>
      <c r="S127" s="39">
        <v>8.2213016739847295E-5</v>
      </c>
      <c r="T127" s="39">
        <v>7.9032547191278601E-5</v>
      </c>
      <c r="U127" s="39">
        <v>2.4861369391374299E-4</v>
      </c>
      <c r="V127" s="39">
        <v>6.4855127625372598E-4</v>
      </c>
      <c r="W127" s="39">
        <v>2.3445561626318201E-3</v>
      </c>
      <c r="X127" s="39">
        <v>3.4872050596494401E-3</v>
      </c>
      <c r="Y127" s="39">
        <v>1.1128202576256499E-2</v>
      </c>
      <c r="Z127" s="39">
        <v>1.68755280755075E-2</v>
      </c>
      <c r="AA127" s="39">
        <v>1.6402198182779101E-2</v>
      </c>
      <c r="AB127" s="39">
        <v>1.8231698166025601E-2</v>
      </c>
      <c r="AC127" s="39">
        <v>2.3273673636187701E-2</v>
      </c>
      <c r="AD127" s="39">
        <v>2.6204717118431101E-2</v>
      </c>
      <c r="AE127" s="63">
        <v>3.1745740802773502E-2</v>
      </c>
      <c r="AF127" s="64">
        <v>3.0343694962808698E-2</v>
      </c>
      <c r="AG127" s="54" t="s">
        <v>912</v>
      </c>
    </row>
    <row r="128" spans="1:33" s="3" customFormat="1" ht="15" customHeight="1" x14ac:dyDescent="0.3">
      <c r="A128" s="37" t="s">
        <v>324</v>
      </c>
      <c r="B128" s="37" t="s">
        <v>117</v>
      </c>
      <c r="C128" s="37" t="s">
        <v>104</v>
      </c>
      <c r="D128" s="37" t="s">
        <v>115</v>
      </c>
      <c r="E128" s="37" t="s">
        <v>321</v>
      </c>
      <c r="F128" s="37" t="s">
        <v>320</v>
      </c>
      <c r="G128" s="37" t="s">
        <v>14</v>
      </c>
      <c r="H128" s="37" t="s">
        <v>322</v>
      </c>
      <c r="I128" s="38" t="s">
        <v>17</v>
      </c>
      <c r="J128" s="39">
        <v>0.133928802970875</v>
      </c>
      <c r="K128" s="39">
        <v>0.187385513766161</v>
      </c>
      <c r="L128" s="39">
        <v>0.232660409995778</v>
      </c>
      <c r="M128" s="39">
        <v>1.4263605926871601</v>
      </c>
      <c r="N128" s="39">
        <v>2.2201601740880301</v>
      </c>
      <c r="O128" s="39">
        <v>2.41603863094153</v>
      </c>
      <c r="P128" s="39">
        <v>2.41385262857542</v>
      </c>
      <c r="Q128" s="39">
        <v>2.40515468256979</v>
      </c>
      <c r="R128" s="39">
        <v>2.5547087258800198</v>
      </c>
      <c r="S128" s="39">
        <v>2.55259793755924</v>
      </c>
      <c r="T128" s="39">
        <v>3.9296469297455698</v>
      </c>
      <c r="U128" s="39">
        <v>4.1910433367766604</v>
      </c>
      <c r="V128" s="39">
        <v>3.8564839819660599</v>
      </c>
      <c r="W128" s="39">
        <v>4.0127796306343404</v>
      </c>
      <c r="X128" s="39">
        <v>4.3673182906962804</v>
      </c>
      <c r="Y128" s="39">
        <v>4.1723979474648498</v>
      </c>
      <c r="Z128" s="39">
        <v>4.1008720092837097</v>
      </c>
      <c r="AA128" s="39">
        <v>4.2813697804408104</v>
      </c>
      <c r="AB128" s="39">
        <v>4.3798567975392304</v>
      </c>
      <c r="AC128" s="39">
        <v>4.3090000977315999</v>
      </c>
      <c r="AD128" s="39">
        <v>3.5325798349465201</v>
      </c>
      <c r="AE128" s="63">
        <v>3.9266977142460502</v>
      </c>
      <c r="AF128" s="64">
        <v>3.99678014472217</v>
      </c>
      <c r="AG128" s="54" t="s">
        <v>509</v>
      </c>
    </row>
    <row r="129" spans="1:33" s="3" customFormat="1" ht="15" customHeight="1" x14ac:dyDescent="0.3">
      <c r="A129" s="37" t="s">
        <v>324</v>
      </c>
      <c r="B129" s="37" t="s">
        <v>117</v>
      </c>
      <c r="C129" s="37" t="s">
        <v>104</v>
      </c>
      <c r="D129" s="37" t="s">
        <v>115</v>
      </c>
      <c r="E129" s="37" t="s">
        <v>321</v>
      </c>
      <c r="F129" s="37" t="s">
        <v>320</v>
      </c>
      <c r="G129" s="37" t="s">
        <v>14</v>
      </c>
      <c r="H129" s="37" t="s">
        <v>910</v>
      </c>
      <c r="I129" s="38" t="s">
        <v>17</v>
      </c>
      <c r="J129" s="39"/>
      <c r="K129" s="39"/>
      <c r="L129" s="39"/>
      <c r="M129" s="39"/>
      <c r="N129" s="39"/>
      <c r="O129" s="39"/>
      <c r="P129" s="39"/>
      <c r="Q129" s="39"/>
      <c r="R129" s="39"/>
      <c r="S129" s="39"/>
      <c r="T129" s="39">
        <v>3.1216456902139001E-5</v>
      </c>
      <c r="U129" s="39">
        <v>3.8702364169775197E-5</v>
      </c>
      <c r="V129" s="39">
        <v>3.0971913954591098E-4</v>
      </c>
      <c r="W129" s="39">
        <v>4.9533228694525304E-3</v>
      </c>
      <c r="X129" s="39">
        <v>6.3753187776629597E-3</v>
      </c>
      <c r="Y129" s="39">
        <v>1.5729401742381001E-2</v>
      </c>
      <c r="Z129" s="39">
        <v>2.85848973111336E-2</v>
      </c>
      <c r="AA129" s="39">
        <v>3.5075962184852899E-2</v>
      </c>
      <c r="AB129" s="39">
        <v>4.1035583525342999E-2</v>
      </c>
      <c r="AC129" s="39">
        <v>7.3560152025248404E-2</v>
      </c>
      <c r="AD129" s="39">
        <v>6.2689481647614495E-2</v>
      </c>
      <c r="AE129" s="63">
        <v>0.11145158281443</v>
      </c>
      <c r="AF129" s="64">
        <v>0.16103315248477201</v>
      </c>
      <c r="AG129" s="54" t="s">
        <v>913</v>
      </c>
    </row>
    <row r="130" spans="1:33" s="3" customFormat="1" ht="15" customHeight="1" x14ac:dyDescent="0.3">
      <c r="A130" s="37" t="s">
        <v>324</v>
      </c>
      <c r="B130" s="37" t="s">
        <v>119</v>
      </c>
      <c r="C130" s="37" t="s">
        <v>104</v>
      </c>
      <c r="D130" s="37" t="s">
        <v>115</v>
      </c>
      <c r="E130" s="37" t="s">
        <v>321</v>
      </c>
      <c r="F130" s="37" t="s">
        <v>120</v>
      </c>
      <c r="G130" s="37" t="s">
        <v>14</v>
      </c>
      <c r="H130" s="37" t="s">
        <v>322</v>
      </c>
      <c r="I130" s="38" t="s">
        <v>17</v>
      </c>
      <c r="J130" s="39">
        <v>4.1511257952566501E-4</v>
      </c>
      <c r="K130" s="39">
        <v>7.5151817890078401E-4</v>
      </c>
      <c r="L130" s="39">
        <v>1.00224028499133E-3</v>
      </c>
      <c r="M130" s="39">
        <v>6.29005497019265E-3</v>
      </c>
      <c r="N130" s="39">
        <v>9.8127538274300295E-3</v>
      </c>
      <c r="O130" s="39">
        <v>1.1446994964431001E-2</v>
      </c>
      <c r="P130" s="39">
        <v>1.2676226139040601E-2</v>
      </c>
      <c r="Q130" s="39">
        <v>1.33764035613515E-2</v>
      </c>
      <c r="R130" s="39">
        <v>1.4977810342459401E-2</v>
      </c>
      <c r="S130" s="39">
        <v>1.45681468504671E-2</v>
      </c>
      <c r="T130" s="39">
        <v>2.1526975579840998E-2</v>
      </c>
      <c r="U130" s="39">
        <v>2.2786586112787902E-2</v>
      </c>
      <c r="V130" s="39">
        <v>2.10572531292261E-2</v>
      </c>
      <c r="W130" s="39">
        <v>2.19377557226242E-2</v>
      </c>
      <c r="X130" s="39">
        <v>2.3623233153254701E-2</v>
      </c>
      <c r="Y130" s="39">
        <v>2.3143826349073301E-2</v>
      </c>
      <c r="Z130" s="39">
        <v>2.41188227998415E-2</v>
      </c>
      <c r="AA130" s="39">
        <v>2.2274416010818299E-2</v>
      </c>
      <c r="AB130" s="39">
        <v>2.18226605829939E-2</v>
      </c>
      <c r="AC130" s="39">
        <v>2.09876221834196E-2</v>
      </c>
      <c r="AD130" s="39">
        <v>1.7215105585891701E-2</v>
      </c>
      <c r="AE130" s="63">
        <v>1.8948628981468599E-2</v>
      </c>
      <c r="AF130" s="64">
        <v>1.9431670429649599E-2</v>
      </c>
      <c r="AG130" s="54" t="s">
        <v>511</v>
      </c>
    </row>
    <row r="131" spans="1:33" s="3" customFormat="1" ht="15" customHeight="1" x14ac:dyDescent="0.3">
      <c r="A131" s="37" t="s">
        <v>324</v>
      </c>
      <c r="B131" s="37" t="s">
        <v>116</v>
      </c>
      <c r="C131" s="37" t="s">
        <v>104</v>
      </c>
      <c r="D131" s="37" t="s">
        <v>115</v>
      </c>
      <c r="E131" s="37" t="s">
        <v>321</v>
      </c>
      <c r="F131" s="37" t="s">
        <v>319</v>
      </c>
      <c r="G131" s="37" t="s">
        <v>14</v>
      </c>
      <c r="H131" s="37" t="s">
        <v>908</v>
      </c>
      <c r="I131" s="38" t="s">
        <v>17</v>
      </c>
      <c r="J131" s="39">
        <v>1.69499987044624E-4</v>
      </c>
      <c r="K131" s="39">
        <v>1.8055488457175599E-4</v>
      </c>
      <c r="L131" s="39">
        <v>2.6497191072225197E-4</v>
      </c>
      <c r="M131" s="39">
        <v>5.3873648969802597E-5</v>
      </c>
      <c r="N131" s="39">
        <v>7.2791437889122398E-5</v>
      </c>
      <c r="O131" s="39">
        <v>1.08673448107778E-4</v>
      </c>
      <c r="P131" s="39">
        <v>7.2704592568398503E-4</v>
      </c>
      <c r="Q131" s="39">
        <v>6.0020776266600105E-4</v>
      </c>
      <c r="R131" s="39">
        <v>3.8016404230799299E-4</v>
      </c>
      <c r="S131" s="39">
        <v>2.6898630566812398E-4</v>
      </c>
      <c r="T131" s="39">
        <v>2.27147960937968E-4</v>
      </c>
      <c r="U131" s="39">
        <v>6.0789088964716598E-4</v>
      </c>
      <c r="V131" s="39">
        <v>1.1459400654472501E-3</v>
      </c>
      <c r="W131" s="39">
        <v>3.9252947140686698E-3</v>
      </c>
      <c r="X131" s="39">
        <v>5.2274823462371599E-3</v>
      </c>
      <c r="Y131" s="39">
        <v>1.1312513873188299E-2</v>
      </c>
      <c r="Z131" s="39">
        <v>1.3750143016698E-2</v>
      </c>
      <c r="AA131" s="39">
        <v>7.8579562338765997E-3</v>
      </c>
      <c r="AB131" s="39">
        <v>7.0730975308600404E-3</v>
      </c>
      <c r="AC131" s="39">
        <v>8.2060961787841207E-3</v>
      </c>
      <c r="AD131" s="39">
        <v>8.6726860907278807E-3</v>
      </c>
      <c r="AE131" s="63">
        <v>9.7801748188004502E-3</v>
      </c>
      <c r="AF131" s="64">
        <v>8.6793796056669394E-3</v>
      </c>
      <c r="AG131" s="54" t="s">
        <v>909</v>
      </c>
    </row>
    <row r="132" spans="1:33" s="3" customFormat="1" ht="15" customHeight="1" x14ac:dyDescent="0.3">
      <c r="A132" s="37" t="s">
        <v>324</v>
      </c>
      <c r="B132" s="37" t="s">
        <v>116</v>
      </c>
      <c r="C132" s="37" t="s">
        <v>104</v>
      </c>
      <c r="D132" s="37" t="s">
        <v>115</v>
      </c>
      <c r="E132" s="37" t="s">
        <v>321</v>
      </c>
      <c r="F132" s="37" t="s">
        <v>319</v>
      </c>
      <c r="G132" s="37" t="s">
        <v>14</v>
      </c>
      <c r="H132" s="37" t="s">
        <v>322</v>
      </c>
      <c r="I132" s="38" t="s">
        <v>17</v>
      </c>
      <c r="J132" s="39">
        <v>0.16514695474271299</v>
      </c>
      <c r="K132" s="39">
        <v>0.218575015211772</v>
      </c>
      <c r="L132" s="39">
        <v>0.26234232007086</v>
      </c>
      <c r="M132" s="39">
        <v>1.4784704058366001</v>
      </c>
      <c r="N132" s="39">
        <v>2.2203210729707399</v>
      </c>
      <c r="O132" s="39">
        <v>2.3183132028501499</v>
      </c>
      <c r="P132" s="39">
        <v>2.2865041181580001</v>
      </c>
      <c r="Q132" s="39">
        <v>2.2623156049267501</v>
      </c>
      <c r="R132" s="39">
        <v>2.3877765213737798</v>
      </c>
      <c r="S132" s="39">
        <v>2.42281246258701</v>
      </c>
      <c r="T132" s="39">
        <v>3.7415212721075601</v>
      </c>
      <c r="U132" s="39">
        <v>4.0065339056120104</v>
      </c>
      <c r="V132" s="39">
        <v>3.7378740134583399</v>
      </c>
      <c r="W132" s="39">
        <v>3.9499412384234498</v>
      </c>
      <c r="X132" s="39">
        <v>4.2829838155320399</v>
      </c>
      <c r="Y132" s="39">
        <v>4.1704812228551704</v>
      </c>
      <c r="Z132" s="39">
        <v>4.3330662834065201</v>
      </c>
      <c r="AA132" s="39">
        <v>4.1310650273267999</v>
      </c>
      <c r="AB132" s="39">
        <v>4.1191911719117096</v>
      </c>
      <c r="AC132" s="39">
        <v>3.95214023559633</v>
      </c>
      <c r="AD132" s="39">
        <v>3.1867390937003401</v>
      </c>
      <c r="AE132" s="63">
        <v>3.4890874014863802</v>
      </c>
      <c r="AF132" s="64">
        <v>3.50032712350465</v>
      </c>
      <c r="AG132" s="54" t="s">
        <v>506</v>
      </c>
    </row>
    <row r="133" spans="1:33" s="3" customFormat="1" ht="15" customHeight="1" x14ac:dyDescent="0.3">
      <c r="A133" s="37" t="s">
        <v>324</v>
      </c>
      <c r="B133" s="37" t="s">
        <v>116</v>
      </c>
      <c r="C133" s="37" t="s">
        <v>104</v>
      </c>
      <c r="D133" s="37" t="s">
        <v>115</v>
      </c>
      <c r="E133" s="37" t="s">
        <v>321</v>
      </c>
      <c r="F133" s="37" t="s">
        <v>319</v>
      </c>
      <c r="G133" s="37" t="s">
        <v>14</v>
      </c>
      <c r="H133" s="37" t="s">
        <v>910</v>
      </c>
      <c r="I133" s="38" t="s">
        <v>17</v>
      </c>
      <c r="J133" s="39"/>
      <c r="K133" s="39"/>
      <c r="L133" s="39"/>
      <c r="M133" s="39"/>
      <c r="N133" s="39"/>
      <c r="O133" s="39"/>
      <c r="P133" s="39"/>
      <c r="Q133" s="39"/>
      <c r="R133" s="39"/>
      <c r="S133" s="39"/>
      <c r="T133" s="39">
        <v>8.9719423010211697E-5</v>
      </c>
      <c r="U133" s="39">
        <v>9.4632014094830498E-5</v>
      </c>
      <c r="V133" s="39">
        <v>5.4724982285387703E-4</v>
      </c>
      <c r="W133" s="39">
        <v>8.2929350921208105E-3</v>
      </c>
      <c r="X133" s="39">
        <v>9.5568989468080498E-3</v>
      </c>
      <c r="Y133" s="39">
        <v>1.5989920583158301E-2</v>
      </c>
      <c r="Z133" s="39">
        <v>2.32909112169454E-2</v>
      </c>
      <c r="AA133" s="39">
        <v>1.6804172991829101E-2</v>
      </c>
      <c r="AB133" s="39">
        <v>1.5920002726425998E-2</v>
      </c>
      <c r="AC133" s="39">
        <v>2.5936673852235401E-2</v>
      </c>
      <c r="AD133" s="39">
        <v>2.0747646046436599E-2</v>
      </c>
      <c r="AE133" s="63">
        <v>3.4335817536250701E-2</v>
      </c>
      <c r="AF133" s="64">
        <v>4.60612282461203E-2</v>
      </c>
      <c r="AG133" s="54" t="s">
        <v>911</v>
      </c>
    </row>
    <row r="134" spans="1:33" s="3" customFormat="1" ht="15" customHeight="1" x14ac:dyDescent="0.3">
      <c r="A134" s="37" t="s">
        <v>324</v>
      </c>
      <c r="B134" s="37" t="s">
        <v>118</v>
      </c>
      <c r="C134" s="37" t="s">
        <v>104</v>
      </c>
      <c r="D134" s="37" t="s">
        <v>115</v>
      </c>
      <c r="E134" s="37" t="s">
        <v>12</v>
      </c>
      <c r="F134" s="37" t="s">
        <v>13</v>
      </c>
      <c r="G134" s="37" t="s">
        <v>14</v>
      </c>
      <c r="H134" s="37" t="s">
        <v>885</v>
      </c>
      <c r="I134" s="38" t="s">
        <v>17</v>
      </c>
      <c r="J134" s="39"/>
      <c r="K134" s="39"/>
      <c r="L134" s="39"/>
      <c r="M134" s="39"/>
      <c r="N134" s="39"/>
      <c r="O134" s="39"/>
      <c r="P134" s="39"/>
      <c r="Q134" s="39"/>
      <c r="R134" s="39"/>
      <c r="S134" s="39"/>
      <c r="T134" s="39"/>
      <c r="U134" s="39">
        <v>1.17810340399182E-2</v>
      </c>
      <c r="V134" s="39">
        <v>1.1920953953948399E-2</v>
      </c>
      <c r="W134" s="39">
        <v>9.5239163978776097E-3</v>
      </c>
      <c r="X134" s="39">
        <v>1.1749321403165799E-2</v>
      </c>
      <c r="Y134" s="39">
        <v>1.24245939764113E-2</v>
      </c>
      <c r="Z134" s="39">
        <v>8.1152906327447098E-3</v>
      </c>
      <c r="AA134" s="39">
        <v>1.0930635954455399E-2</v>
      </c>
      <c r="AB134" s="39">
        <v>1.5222655676341399E-2</v>
      </c>
      <c r="AC134" s="39">
        <v>1.4221266656046399E-2</v>
      </c>
      <c r="AD134" s="39">
        <v>3.0224082405220499E-2</v>
      </c>
      <c r="AE134" s="63">
        <v>7.5749324227988205E-2</v>
      </c>
      <c r="AF134" s="64">
        <v>0.21668915420916199</v>
      </c>
      <c r="AG134" s="54" t="s">
        <v>932</v>
      </c>
    </row>
    <row r="135" spans="1:33" s="3" customFormat="1" ht="15" customHeight="1" x14ac:dyDescent="0.3">
      <c r="A135" s="37" t="s">
        <v>324</v>
      </c>
      <c r="B135" s="37" t="s">
        <v>121</v>
      </c>
      <c r="C135" s="37" t="s">
        <v>104</v>
      </c>
      <c r="D135" s="37" t="s">
        <v>122</v>
      </c>
      <c r="E135" s="37" t="s">
        <v>12</v>
      </c>
      <c r="F135" s="37" t="s">
        <v>13</v>
      </c>
      <c r="G135" s="37" t="s">
        <v>14</v>
      </c>
      <c r="H135" s="37" t="s">
        <v>908</v>
      </c>
      <c r="I135" s="38" t="s">
        <v>17</v>
      </c>
      <c r="J135" s="39">
        <v>9.4912815798180595E-4</v>
      </c>
      <c r="K135" s="39">
        <v>1.17444926931044E-3</v>
      </c>
      <c r="L135" s="39">
        <v>2.4173430584537698E-3</v>
      </c>
      <c r="M135" s="39">
        <v>6.2037427500982105E-4</v>
      </c>
      <c r="N135" s="39">
        <v>9.3218934291469603E-4</v>
      </c>
      <c r="O135" s="39">
        <v>1.8542985872699899E-3</v>
      </c>
      <c r="P135" s="39">
        <v>1.46463345227723E-2</v>
      </c>
      <c r="Q135" s="39">
        <v>1.19610149611697E-2</v>
      </c>
      <c r="R135" s="39">
        <v>6.4180684684204403E-3</v>
      </c>
      <c r="S135" s="39">
        <v>3.5389564725122201E-3</v>
      </c>
      <c r="T135" s="39">
        <v>3.1520619394671402E-3</v>
      </c>
      <c r="U135" s="39">
        <v>8.1546824511319494E-3</v>
      </c>
      <c r="V135" s="39">
        <v>1.2041074388986999E-2</v>
      </c>
      <c r="W135" s="39">
        <v>3.2873619409454699E-2</v>
      </c>
      <c r="X135" s="39">
        <v>3.2599548593967603E-2</v>
      </c>
      <c r="Y135" s="39">
        <v>5.7525469294038803E-2</v>
      </c>
      <c r="Z135" s="39">
        <v>6.6010652780705906E-2</v>
      </c>
      <c r="AA135" s="39">
        <v>5.9591321906753203E-2</v>
      </c>
      <c r="AB135" s="39">
        <v>9.0209991816117205E-2</v>
      </c>
      <c r="AC135" s="39">
        <v>8.3237181109083597E-2</v>
      </c>
      <c r="AD135" s="39">
        <v>0.11005844057941599</v>
      </c>
      <c r="AE135" s="63">
        <v>0.12327363012840301</v>
      </c>
      <c r="AF135" s="64">
        <v>0.121779265230924</v>
      </c>
      <c r="AG135" s="54" t="s">
        <v>1131</v>
      </c>
    </row>
    <row r="136" spans="1:33" s="3" customFormat="1" ht="15" customHeight="1" x14ac:dyDescent="0.3">
      <c r="A136" s="37" t="s">
        <v>324</v>
      </c>
      <c r="B136" s="37" t="s">
        <v>121</v>
      </c>
      <c r="C136" s="37" t="s">
        <v>104</v>
      </c>
      <c r="D136" s="37" t="s">
        <v>122</v>
      </c>
      <c r="E136" s="37" t="s">
        <v>12</v>
      </c>
      <c r="F136" s="37" t="s">
        <v>13</v>
      </c>
      <c r="G136" s="37" t="s">
        <v>14</v>
      </c>
      <c r="H136" s="37" t="s">
        <v>910</v>
      </c>
      <c r="I136" s="38" t="s">
        <v>17</v>
      </c>
      <c r="J136" s="39"/>
      <c r="K136" s="39"/>
      <c r="L136" s="39"/>
      <c r="M136" s="39"/>
      <c r="N136" s="39"/>
      <c r="O136" s="39"/>
      <c r="P136" s="39"/>
      <c r="Q136" s="39"/>
      <c r="R136" s="39"/>
      <c r="S136" s="39"/>
      <c r="T136" s="39">
        <v>1.2450086601423201E-3</v>
      </c>
      <c r="U136" s="39">
        <v>1.2694614079548001E-3</v>
      </c>
      <c r="V136" s="39">
        <v>5.7502796394257203E-3</v>
      </c>
      <c r="W136" s="39">
        <v>6.94518021866221E-2</v>
      </c>
      <c r="X136" s="39">
        <v>5.9598592781163001E-2</v>
      </c>
      <c r="Y136" s="39">
        <v>8.1310634915609997E-2</v>
      </c>
      <c r="Z136" s="39">
        <v>0.111813255427305</v>
      </c>
      <c r="AA136" s="39">
        <v>0.12743553824030901</v>
      </c>
      <c r="AB136" s="39">
        <v>0.203043052834708</v>
      </c>
      <c r="AC136" s="39">
        <v>0.26308436700843402</v>
      </c>
      <c r="AD136" s="39">
        <v>0.26329254231924498</v>
      </c>
      <c r="AE136" s="63">
        <v>0.43278376404720098</v>
      </c>
      <c r="AF136" s="64">
        <v>0.64627920269600503</v>
      </c>
      <c r="AG136" s="54" t="s">
        <v>1132</v>
      </c>
    </row>
    <row r="137" spans="1:33" s="3" customFormat="1" ht="15" customHeight="1" x14ac:dyDescent="0.3">
      <c r="A137" s="37" t="s">
        <v>324</v>
      </c>
      <c r="B137" s="37" t="s">
        <v>129</v>
      </c>
      <c r="C137" s="37" t="s">
        <v>104</v>
      </c>
      <c r="D137" s="37" t="s">
        <v>124</v>
      </c>
      <c r="E137" s="37" t="s">
        <v>111</v>
      </c>
      <c r="F137" s="37" t="s">
        <v>130</v>
      </c>
      <c r="G137" s="37" t="s">
        <v>14</v>
      </c>
      <c r="H137" s="37" t="s">
        <v>908</v>
      </c>
      <c r="I137" s="38" t="s">
        <v>17</v>
      </c>
      <c r="J137" s="39">
        <v>4.26345430038896E-4</v>
      </c>
      <c r="K137" s="39">
        <v>5.4446806438855297E-4</v>
      </c>
      <c r="L137" s="39">
        <v>8.4906288928701201E-4</v>
      </c>
      <c r="M137" s="39">
        <v>1.91128820611117E-4</v>
      </c>
      <c r="N137" s="39">
        <v>2.8098578149263599E-4</v>
      </c>
      <c r="O137" s="39">
        <v>4.94444142734595E-4</v>
      </c>
      <c r="P137" s="39">
        <v>3.71225173389126E-3</v>
      </c>
      <c r="Q137" s="39">
        <v>3.3891771093056901E-3</v>
      </c>
      <c r="R137" s="39">
        <v>2.4339133847909398E-3</v>
      </c>
      <c r="S137" s="39">
        <v>1.6473917328732001E-3</v>
      </c>
      <c r="T137" s="39">
        <v>1.2494216199024999E-3</v>
      </c>
      <c r="U137" s="39">
        <v>2.84556071589825E-3</v>
      </c>
      <c r="V137" s="39">
        <v>4.6486508712512203E-3</v>
      </c>
      <c r="W137" s="39">
        <v>1.3652451023985599E-2</v>
      </c>
      <c r="X137" s="39">
        <v>1.5472246953421E-2</v>
      </c>
      <c r="Y137" s="39">
        <v>2.8404452612008E-2</v>
      </c>
      <c r="Z137" s="39">
        <v>3.5990118170434002E-2</v>
      </c>
      <c r="AA137" s="39">
        <v>3.73823219297671E-2</v>
      </c>
      <c r="AB137" s="39">
        <v>3.94090004278193E-2</v>
      </c>
      <c r="AC137" s="39">
        <v>4.5817220550064798E-2</v>
      </c>
      <c r="AD137" s="39">
        <v>6.0743396456149998E-2</v>
      </c>
      <c r="AE137" s="63">
        <v>6.2571592590926706E-2</v>
      </c>
      <c r="AF137" s="64">
        <v>6.1952583646419299E-2</v>
      </c>
      <c r="AG137" s="54" t="s">
        <v>1133</v>
      </c>
    </row>
    <row r="138" spans="1:33" s="3" customFormat="1" ht="15" customHeight="1" x14ac:dyDescent="0.3">
      <c r="A138" s="37" t="s">
        <v>324</v>
      </c>
      <c r="B138" s="37" t="s">
        <v>129</v>
      </c>
      <c r="C138" s="37" t="s">
        <v>104</v>
      </c>
      <c r="D138" s="37" t="s">
        <v>124</v>
      </c>
      <c r="E138" s="37" t="s">
        <v>111</v>
      </c>
      <c r="F138" s="37" t="s">
        <v>130</v>
      </c>
      <c r="G138" s="37" t="s">
        <v>14</v>
      </c>
      <c r="H138" s="37" t="s">
        <v>910</v>
      </c>
      <c r="I138" s="38" t="s">
        <v>17</v>
      </c>
      <c r="J138" s="39"/>
      <c r="K138" s="39"/>
      <c r="L138" s="39"/>
      <c r="M138" s="39"/>
      <c r="N138" s="39"/>
      <c r="O138" s="39"/>
      <c r="P138" s="39"/>
      <c r="Q138" s="39"/>
      <c r="R138" s="39"/>
      <c r="S138" s="39"/>
      <c r="T138" s="39">
        <v>4.93499419370747E-4</v>
      </c>
      <c r="U138" s="39">
        <v>4.4297611028662698E-4</v>
      </c>
      <c r="V138" s="39">
        <v>2.2199881499115402E-3</v>
      </c>
      <c r="W138" s="39">
        <v>2.88435294098967E-2</v>
      </c>
      <c r="X138" s="39">
        <v>2.82868408061927E-2</v>
      </c>
      <c r="Y138" s="39">
        <v>4.0148895865714601E-2</v>
      </c>
      <c r="Z138" s="39">
        <v>6.0962467515937799E-2</v>
      </c>
      <c r="AA138" s="39">
        <v>7.9941779496798093E-2</v>
      </c>
      <c r="AB138" s="39">
        <v>8.8701080611328906E-2</v>
      </c>
      <c r="AC138" s="39">
        <v>0.14481262226676</v>
      </c>
      <c r="AD138" s="39">
        <v>0.14531628103984601</v>
      </c>
      <c r="AE138" s="63">
        <v>0.219673658800527</v>
      </c>
      <c r="AF138" s="64">
        <v>0.32878065315997901</v>
      </c>
      <c r="AG138" s="54" t="s">
        <v>1134</v>
      </c>
    </row>
    <row r="139" spans="1:33" s="3" customFormat="1" ht="15" customHeight="1" x14ac:dyDescent="0.3">
      <c r="A139" s="37" t="s">
        <v>324</v>
      </c>
      <c r="B139" s="37" t="s">
        <v>129</v>
      </c>
      <c r="C139" s="37" t="s">
        <v>104</v>
      </c>
      <c r="D139" s="37" t="s">
        <v>124</v>
      </c>
      <c r="E139" s="37" t="s">
        <v>12</v>
      </c>
      <c r="F139" s="37" t="s">
        <v>13</v>
      </c>
      <c r="G139" s="37" t="s">
        <v>14</v>
      </c>
      <c r="H139" s="37" t="s">
        <v>322</v>
      </c>
      <c r="I139" s="38" t="s">
        <v>17</v>
      </c>
      <c r="J139" s="39">
        <v>1.7852402841905899E-3</v>
      </c>
      <c r="K139" s="39">
        <v>1.3382705194861001E-3</v>
      </c>
      <c r="L139" s="39">
        <v>2.3715727444632699E-3</v>
      </c>
      <c r="M139" s="39">
        <v>1.5357668477277001E-2</v>
      </c>
      <c r="N139" s="39">
        <v>1.97428279197116E-2</v>
      </c>
      <c r="O139" s="39">
        <v>2.5511377933440001E-2</v>
      </c>
      <c r="P139" s="39">
        <v>2.3554274289549499E-2</v>
      </c>
      <c r="Q139" s="39">
        <v>2.48155544085733E-2</v>
      </c>
      <c r="R139" s="39">
        <v>2.4921585093324799E-2</v>
      </c>
      <c r="S139" s="39">
        <v>2.6597909572181E-2</v>
      </c>
      <c r="T139" s="39">
        <v>3.7740625762959598E-2</v>
      </c>
      <c r="U139" s="39">
        <v>3.4009925654961901E-2</v>
      </c>
      <c r="V139" s="39">
        <v>3.8543152659980602E-2</v>
      </c>
      <c r="W139" s="39">
        <v>3.7525620348981603E-2</v>
      </c>
      <c r="X139" s="39">
        <v>3.84808287026688E-2</v>
      </c>
      <c r="Y139" s="39">
        <v>1.0819370635452401E-2</v>
      </c>
      <c r="Z139" s="39">
        <v>7.4359303986868503E-3</v>
      </c>
      <c r="AA139" s="39">
        <v>8.5729127166563699E-3</v>
      </c>
      <c r="AB139" s="39">
        <v>3.12124690270895E-3</v>
      </c>
      <c r="AC139" s="39">
        <v>5.3806910521396701E-3</v>
      </c>
      <c r="AD139" s="39">
        <v>8.3987555721248292E-3</v>
      </c>
      <c r="AE139" s="63">
        <v>5.1879450686319797E-3</v>
      </c>
      <c r="AF139" s="64">
        <v>7.9653790055331103E-3</v>
      </c>
      <c r="AG139" s="54" t="s">
        <v>527</v>
      </c>
    </row>
  </sheetData>
  <sortState xmlns:xlrd2="http://schemas.microsoft.com/office/spreadsheetml/2017/richdata2" ref="A3:AG57">
    <sortCondition ref="C3:C57"/>
    <sortCondition ref="D3:D57"/>
  </sortState>
  <phoneticPr fontId="4" type="noConversion"/>
  <pageMargins left="0.75" right="0.75" top="1" bottom="1" header="0.5" footer="0.5"/>
  <pageSetup orientation="portrait" r:id="rId1"/>
  <headerFooter alignWithMargins="0"/>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7030A0"/>
  </sheetPr>
  <dimension ref="A1:AH1219"/>
  <sheetViews>
    <sheetView zoomScaleNormal="192" zoomScaleSheetLayoutView="182" workbookViewId="0">
      <pane ySplit="2" topLeftCell="A3" activePane="bottomLeft" state="frozen"/>
      <selection activeCell="A3" sqref="A3:R17"/>
      <selection pane="bottomLeft"/>
    </sheetView>
  </sheetViews>
  <sheetFormatPr defaultRowHeight="12.5" x14ac:dyDescent="0.25"/>
  <cols>
    <col min="1" max="1" width="18.54296875" style="3" customWidth="1"/>
    <col min="2" max="2" width="13.1796875" style="3" customWidth="1"/>
    <col min="3" max="3" width="26.81640625" style="3" customWidth="1"/>
    <col min="4" max="4" width="28.54296875" style="3" customWidth="1"/>
    <col min="5" max="5" width="16.1796875" style="3" customWidth="1"/>
    <col min="6" max="6" width="18.7265625" style="3" customWidth="1"/>
    <col min="7" max="7" width="19.54296875" style="3" customWidth="1"/>
    <col min="8" max="8" width="16.81640625" style="3" customWidth="1"/>
    <col min="9" max="9" width="6.81640625" style="2" customWidth="1"/>
    <col min="10" max="10" width="6.1796875" style="2" customWidth="1"/>
    <col min="11" max="33" width="9.453125" style="3" customWidth="1"/>
    <col min="34" max="34" width="24.1796875" style="3" customWidth="1"/>
  </cols>
  <sheetData>
    <row r="1" spans="1:34" ht="16.5" x14ac:dyDescent="0.45">
      <c r="A1" s="24" t="str">
        <f>'Included emissions'!A1</f>
        <v>2024 Edition: 2000 to 2022 - Last updated on 9/20/2024</v>
      </c>
      <c r="B1" s="17"/>
      <c r="C1" s="17"/>
      <c r="D1" s="67" t="s">
        <v>1239</v>
      </c>
      <c r="E1" s="17"/>
      <c r="F1" s="17"/>
      <c r="G1" s="17"/>
      <c r="H1" s="17"/>
      <c r="I1" s="18"/>
      <c r="J1" s="19" t="s">
        <v>833</v>
      </c>
      <c r="K1" s="20">
        <f>SUBTOTAL(9,Other2024ed[2000])</f>
        <v>0</v>
      </c>
      <c r="L1" s="20">
        <f>SUBTOTAL(9,Other2024ed[2001])</f>
        <v>0</v>
      </c>
      <c r="M1" s="20">
        <f>SUBTOTAL(9,Other2024ed[2002])</f>
        <v>0</v>
      </c>
      <c r="N1" s="20">
        <f>SUBTOTAL(9,Other2024ed[2003])</f>
        <v>0</v>
      </c>
      <c r="O1" s="20">
        <f>SUBTOTAL(9,Other2024ed[2004])</f>
        <v>0</v>
      </c>
      <c r="P1" s="20">
        <f>SUBTOTAL(9,Other2024ed[2005])</f>
        <v>0</v>
      </c>
      <c r="Q1" s="20">
        <f>SUBTOTAL(9,Other2024ed[2006])</f>
        <v>0</v>
      </c>
      <c r="R1" s="20">
        <f>SUBTOTAL(9,Other2024ed[2007])</f>
        <v>0</v>
      </c>
      <c r="S1" s="20">
        <f>SUBTOTAL(9,Other2024ed[2008])</f>
        <v>0</v>
      </c>
      <c r="T1" s="20">
        <f>SUBTOTAL(9,Other2024ed[2009])</f>
        <v>0</v>
      </c>
      <c r="U1" s="20">
        <f>SUBTOTAL(9,Other2024ed[2010])</f>
        <v>0</v>
      </c>
      <c r="V1" s="20">
        <f>SUBTOTAL(9,Other2024ed[2011])</f>
        <v>0</v>
      </c>
      <c r="W1" s="20">
        <f>SUBTOTAL(9,Other2024ed[2012])</f>
        <v>0</v>
      </c>
      <c r="X1" s="20">
        <f>SUBTOTAL(9,Other2024ed[2013])</f>
        <v>0</v>
      </c>
      <c r="Y1" s="20">
        <f>SUBTOTAL(9,Other2024ed[2014])</f>
        <v>0</v>
      </c>
      <c r="Z1" s="20">
        <f>SUBTOTAL(9,Other2024ed[2015])</f>
        <v>1.95875</v>
      </c>
      <c r="AA1" s="20">
        <f>SUBTOTAL(9,Other2024ed[2016])</f>
        <v>0.53220000000000001</v>
      </c>
      <c r="AB1" s="20">
        <f>SUBTOTAL(9,Other2024ed[2017])</f>
        <v>0</v>
      </c>
      <c r="AC1" s="20">
        <f>SUBTOTAL(9,Other2024ed[2018])</f>
        <v>0</v>
      </c>
      <c r="AD1" s="20">
        <f>SUBTOTAL(9,Other2024ed[2019])</f>
        <v>0</v>
      </c>
      <c r="AE1" s="20">
        <f>SUBTOTAL(9,Other2024ed[2020])</f>
        <v>0</v>
      </c>
      <c r="AF1" s="20">
        <f>SUBTOTAL(9,Other2024ed[2021])</f>
        <v>0</v>
      </c>
      <c r="AG1" s="20">
        <f>SUBTOTAL(9,Other2024ed[2022])</f>
        <v>0</v>
      </c>
      <c r="AH1" s="20"/>
    </row>
    <row r="2" spans="1:34" s="43" customFormat="1" ht="27.75" customHeight="1" x14ac:dyDescent="0.25">
      <c r="A2" s="21" t="s">
        <v>845</v>
      </c>
      <c r="B2" s="22" t="s">
        <v>1</v>
      </c>
      <c r="C2" s="26" t="s">
        <v>2</v>
      </c>
      <c r="D2" s="26" t="s">
        <v>3</v>
      </c>
      <c r="E2" s="26" t="s">
        <v>4</v>
      </c>
      <c r="F2" s="26" t="s">
        <v>5</v>
      </c>
      <c r="G2" s="26" t="s">
        <v>6</v>
      </c>
      <c r="H2" s="26" t="s">
        <v>7</v>
      </c>
      <c r="I2" s="23" t="s">
        <v>8</v>
      </c>
      <c r="J2" s="23" t="s">
        <v>884</v>
      </c>
      <c r="K2" s="33" t="s">
        <v>820</v>
      </c>
      <c r="L2" s="33" t="s">
        <v>821</v>
      </c>
      <c r="M2" s="33" t="s">
        <v>822</v>
      </c>
      <c r="N2" s="33" t="s">
        <v>823</v>
      </c>
      <c r="O2" s="33" t="s">
        <v>824</v>
      </c>
      <c r="P2" s="33" t="s">
        <v>825</v>
      </c>
      <c r="Q2" s="33" t="s">
        <v>826</v>
      </c>
      <c r="R2" s="33" t="s">
        <v>827</v>
      </c>
      <c r="S2" s="33" t="s">
        <v>828</v>
      </c>
      <c r="T2" s="33" t="s">
        <v>829</v>
      </c>
      <c r="U2" s="33" t="s">
        <v>830</v>
      </c>
      <c r="V2" s="33" t="s">
        <v>831</v>
      </c>
      <c r="W2" s="33" t="s">
        <v>844</v>
      </c>
      <c r="X2" s="33" t="s">
        <v>882</v>
      </c>
      <c r="Y2" s="33" t="s">
        <v>883</v>
      </c>
      <c r="Z2" s="33" t="s">
        <v>956</v>
      </c>
      <c r="AA2" s="33" t="s">
        <v>984</v>
      </c>
      <c r="AB2" s="33" t="s">
        <v>997</v>
      </c>
      <c r="AC2" s="33" t="s">
        <v>998</v>
      </c>
      <c r="AD2" s="33" t="s">
        <v>1023</v>
      </c>
      <c r="AE2" s="33" t="s">
        <v>1034</v>
      </c>
      <c r="AF2" s="33" t="s">
        <v>1202</v>
      </c>
      <c r="AG2" s="33" t="s">
        <v>1204</v>
      </c>
      <c r="AH2" s="27" t="s">
        <v>957</v>
      </c>
    </row>
    <row r="3" spans="1:34" ht="15" customHeight="1" x14ac:dyDescent="0.3">
      <c r="A3" s="40" t="s">
        <v>1203</v>
      </c>
      <c r="B3" s="40" t="s">
        <v>175</v>
      </c>
      <c r="C3" s="40" t="s">
        <v>45</v>
      </c>
      <c r="D3" s="40" t="s">
        <v>207</v>
      </c>
      <c r="E3" s="40" t="s">
        <v>176</v>
      </c>
      <c r="F3" s="40" t="s">
        <v>970</v>
      </c>
      <c r="G3" s="40" t="s">
        <v>168</v>
      </c>
      <c r="H3" s="40" t="s">
        <v>169</v>
      </c>
      <c r="I3" s="41" t="s">
        <v>16</v>
      </c>
      <c r="J3" s="57">
        <v>25</v>
      </c>
      <c r="K3" s="42"/>
      <c r="L3" s="42"/>
      <c r="M3" s="42"/>
      <c r="N3" s="42"/>
      <c r="O3" s="42"/>
      <c r="P3" s="42"/>
      <c r="Q3" s="42"/>
      <c r="R3" s="42"/>
      <c r="S3" s="42"/>
      <c r="T3" s="42"/>
      <c r="U3" s="42"/>
      <c r="V3" s="42"/>
      <c r="W3" s="42"/>
      <c r="X3" s="42"/>
      <c r="Y3" s="42"/>
      <c r="Z3" s="42">
        <v>1.95875</v>
      </c>
      <c r="AA3" s="42">
        <v>0.53220000000000001</v>
      </c>
      <c r="AB3" s="42"/>
      <c r="AC3" s="42"/>
      <c r="AD3" s="42"/>
      <c r="AE3" s="42"/>
      <c r="AF3" s="42"/>
      <c r="AG3" s="42"/>
      <c r="AH3" s="55" t="s">
        <v>971</v>
      </c>
    </row>
    <row r="4" spans="1:34" ht="15" customHeight="1" x14ac:dyDescent="0.25"/>
    <row r="5" spans="1:34" ht="15" customHeight="1" x14ac:dyDescent="0.25"/>
    <row r="6" spans="1:34" ht="15" customHeight="1" x14ac:dyDescent="0.25"/>
    <row r="7" spans="1:34" ht="15" customHeight="1" x14ac:dyDescent="0.25"/>
    <row r="8" spans="1:34" ht="15" customHeight="1" x14ac:dyDescent="0.25"/>
    <row r="9" spans="1:34" ht="15" customHeight="1" x14ac:dyDescent="0.25">
      <c r="L9" s="4"/>
    </row>
    <row r="10" spans="1:34" ht="15" customHeight="1" x14ac:dyDescent="0.25">
      <c r="L10" s="4"/>
    </row>
    <row r="11" spans="1:34" ht="15" customHeight="1" x14ac:dyDescent="0.25"/>
    <row r="12" spans="1:34" ht="15" customHeight="1" x14ac:dyDescent="0.25">
      <c r="L12" s="4"/>
    </row>
    <row r="13" spans="1:34" ht="15" customHeight="1" x14ac:dyDescent="0.25">
      <c r="L13" s="4"/>
    </row>
    <row r="14" spans="1:34" ht="15" customHeight="1" x14ac:dyDescent="0.25"/>
    <row r="15" spans="1:34" ht="15" customHeight="1" x14ac:dyDescent="0.25"/>
    <row r="16" spans="1:34"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5" customHeight="1" x14ac:dyDescent="0.25"/>
    <row r="1176" ht="15" customHeight="1" x14ac:dyDescent="0.25"/>
    <row r="1177" ht="15" customHeight="1" x14ac:dyDescent="0.25"/>
    <row r="1178" ht="15" customHeight="1" x14ac:dyDescent="0.25"/>
    <row r="1179" ht="15" customHeight="1" x14ac:dyDescent="0.25"/>
    <row r="1180" ht="15" customHeight="1" x14ac:dyDescent="0.25"/>
    <row r="1181" ht="15" customHeight="1" x14ac:dyDescent="0.25"/>
    <row r="1182" ht="15" customHeight="1" x14ac:dyDescent="0.25"/>
    <row r="1183" ht="15" customHeight="1" x14ac:dyDescent="0.25"/>
    <row r="1184" ht="15" customHeight="1" x14ac:dyDescent="0.25"/>
    <row r="1185" ht="15" customHeight="1" x14ac:dyDescent="0.25"/>
    <row r="1186" ht="15" customHeight="1" x14ac:dyDescent="0.25"/>
    <row r="1187" ht="15" customHeight="1" x14ac:dyDescent="0.25"/>
    <row r="1188" ht="15" customHeight="1" x14ac:dyDescent="0.25"/>
    <row r="1189" ht="15" customHeight="1" x14ac:dyDescent="0.25"/>
    <row r="1190" ht="15" customHeight="1" x14ac:dyDescent="0.25"/>
    <row r="1191" ht="15" customHeight="1" x14ac:dyDescent="0.25"/>
    <row r="1192" ht="15" customHeight="1" x14ac:dyDescent="0.25"/>
    <row r="1193" ht="15" customHeight="1" x14ac:dyDescent="0.25"/>
    <row r="1194" ht="15" customHeight="1" x14ac:dyDescent="0.25"/>
    <row r="1195" ht="15" customHeight="1" x14ac:dyDescent="0.25"/>
    <row r="1196" ht="15" customHeight="1" x14ac:dyDescent="0.25"/>
    <row r="1197" ht="15" customHeight="1" x14ac:dyDescent="0.25"/>
    <row r="1198" ht="15" customHeight="1" x14ac:dyDescent="0.25"/>
    <row r="1199" ht="15"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5"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2.75" customHeight="1" x14ac:dyDescent="0.25"/>
  </sheetData>
  <phoneticPr fontId="4" type="noConversion"/>
  <pageMargins left="0.75" right="0.75" top="1" bottom="1" header="0.5" footer="0.5"/>
  <pageSetup orientation="portrait" r:id="rId1"/>
  <headerFooter alignWithMargins="0"/>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9b20a9b-5151-480a-b6a5-2526cfd3882f" xsi:nil="true"/>
    <lcf76f155ced4ddcb4097134ff3c332f xmlns="d65ee392-50af-4a48-9137-8b228da283fd">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9D3571D19959348B0B3548863F2173D" ma:contentTypeVersion="13" ma:contentTypeDescription="Create a new document." ma:contentTypeScope="" ma:versionID="6ed77dd9e38b99327089239dbc96b0b2">
  <xsd:schema xmlns:xsd="http://www.w3.org/2001/XMLSchema" xmlns:xs="http://www.w3.org/2001/XMLSchema" xmlns:p="http://schemas.microsoft.com/office/2006/metadata/properties" xmlns:ns2="d65ee392-50af-4a48-9137-8b228da283fd" xmlns:ns3="79b20a9b-5151-480a-b6a5-2526cfd3882f" targetNamespace="http://schemas.microsoft.com/office/2006/metadata/properties" ma:root="true" ma:fieldsID="86bbdaed755488808b02b1864f6654c1" ns2:_="" ns3:_="">
    <xsd:import namespace="d65ee392-50af-4a48-9137-8b228da283fd"/>
    <xsd:import namespace="79b20a9b-5151-480a-b6a5-2526cfd3882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5ee392-50af-4a48-9137-8b228da283f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9b20a9b-5151-480a-b6a5-2526cfd3882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7722ace5-2da5-447e-b2f2-f488e8289fe2}" ma:internalName="TaxCatchAll" ma:showField="CatchAllData" ma:web="79b20a9b-5151-480a-b6a5-2526cfd3882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1701CDE-D25E-4296-8AA0-B1B772AD314E}">
  <ds:schemaRefs>
    <ds:schemaRef ds:uri="http://schemas.microsoft.com/office/2006/metadata/properties"/>
    <ds:schemaRef ds:uri="http://schemas.microsoft.com/office/infopath/2007/PartnerControls"/>
    <ds:schemaRef ds:uri="79b20a9b-5151-480a-b6a5-2526cfd3882f"/>
    <ds:schemaRef ds:uri="d65ee392-50af-4a48-9137-8b228da283fd"/>
  </ds:schemaRefs>
</ds:datastoreItem>
</file>

<file path=customXml/itemProps2.xml><?xml version="1.0" encoding="utf-8"?>
<ds:datastoreItem xmlns:ds="http://schemas.openxmlformats.org/officeDocument/2006/customXml" ds:itemID="{E126799A-4640-476E-9712-FB6ACA180B79}">
  <ds:schemaRefs>
    <ds:schemaRef ds:uri="http://schemas.microsoft.com/sharepoint/v3/contenttype/forms"/>
  </ds:schemaRefs>
</ds:datastoreItem>
</file>

<file path=customXml/itemProps3.xml><?xml version="1.0" encoding="utf-8"?>
<ds:datastoreItem xmlns:ds="http://schemas.openxmlformats.org/officeDocument/2006/customXml" ds:itemID="{D0F818BF-4C60-4F43-BD37-E5635975FB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5ee392-50af-4a48-9137-8b228da283fd"/>
    <ds:schemaRef ds:uri="79b20a9b-5151-480a-b6a5-2526cfd3882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READ ME FIRST</vt:lpstr>
      <vt:lpstr>Included emissions</vt:lpstr>
      <vt:lpstr>Excluded emissions</vt:lpstr>
      <vt:lpstr>CO2 from biogenic materials</vt:lpstr>
      <vt:lpstr>Other Emissions</vt:lpstr>
      <vt:lpstr>'CO2 from biogenic materials'!Biogenic</vt:lpstr>
      <vt:lpstr>Excluded</vt:lpstr>
      <vt:lpstr>'Other Emissions'!GrossAndSinks</vt:lpstr>
      <vt:lpstr>GrossAndSinks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Bill Widger</dc:creator>
  <cp:lastModifiedBy>Guillotte, Leo@ARB</cp:lastModifiedBy>
  <cp:lastPrinted>2024-06-12T23:36:26Z</cp:lastPrinted>
  <dcterms:created xsi:type="dcterms:W3CDTF">2008-12-13T00:38:02Z</dcterms:created>
  <dcterms:modified xsi:type="dcterms:W3CDTF">2025-06-30T21:00:52Z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0x01010029D3571D19959348B0B3548863F2173D</vt:lpwstr>
  </property>
  <property fmtid="{D5CDD505-2E9C-101B-9397-08002B2CF9AE}" pid="3" name="MediaServiceImageTags">
    <vt:lpwstr/>
  </property>
</Properties>
</file>