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D-TI\01 EEC\01 Anuals\02 ResulFinal\01 Balanços\Balanç_2020-2022\"/>
    </mc:Choice>
  </mc:AlternateContent>
  <bookViews>
    <workbookView xWindow="0" yWindow="0" windowWidth="28800" windowHeight="11700"/>
  </bookViews>
  <sheets>
    <sheet name="Portada" sheetId="2" r:id="rId1"/>
    <sheet name="2022" sheetId="35" r:id="rId2"/>
    <sheet name="2021" sheetId="34" r:id="rId3"/>
    <sheet name="2020" sheetId="33" r:id="rId4"/>
    <sheet name="2019" sheetId="32" r:id="rId5"/>
    <sheet name="2018" sheetId="31" r:id="rId6"/>
    <sheet name="2017" sheetId="30" r:id="rId7"/>
    <sheet name="2016" sheetId="29" r:id="rId8"/>
    <sheet name="2015" sheetId="28" r:id="rId9"/>
    <sheet name="2014" sheetId="27" r:id="rId10"/>
    <sheet name="2013" sheetId="26" r:id="rId11"/>
    <sheet name="2012" sheetId="25" r:id="rId12"/>
    <sheet name="2011" sheetId="24" r:id="rId13"/>
    <sheet name="2010" sheetId="23" r:id="rId14"/>
    <sheet name="2009" sheetId="22" r:id="rId15"/>
    <sheet name="2008" sheetId="21" r:id="rId16"/>
    <sheet name="2007" sheetId="20" r:id="rId17"/>
    <sheet name="2006" sheetId="19" r:id="rId18"/>
    <sheet name="2005" sheetId="18" r:id="rId19"/>
    <sheet name="2004" sheetId="17" r:id="rId20"/>
    <sheet name="2003" sheetId="16" r:id="rId21"/>
    <sheet name="2002" sheetId="15" r:id="rId22"/>
    <sheet name="2001" sheetId="14" r:id="rId23"/>
    <sheet name="2000" sheetId="13" r:id="rId24"/>
    <sheet name="1999" sheetId="12" r:id="rId25"/>
    <sheet name="1998" sheetId="11" r:id="rId26"/>
    <sheet name="1997" sheetId="10" r:id="rId27"/>
    <sheet name="1996" sheetId="9" r:id="rId28"/>
    <sheet name="1995" sheetId="8" r:id="rId29"/>
    <sheet name="1994" sheetId="7" r:id="rId30"/>
    <sheet name="1993" sheetId="6" r:id="rId31"/>
    <sheet name="1992" sheetId="5" r:id="rId32"/>
    <sheet name="1991" sheetId="4" r:id="rId33"/>
    <sheet name="1990" sheetId="3" r:id="rId34"/>
  </sheets>
  <externalReferences>
    <externalReference r:id="rId35"/>
    <externalReference r:id="rId36"/>
    <externalReference r:id="rId37"/>
  </externalReferences>
  <definedNames>
    <definedName name="AAA" localSheetId="0">#REF!</definedName>
    <definedName name="AAA">#REF!</definedName>
    <definedName name="AM">#REF!</definedName>
    <definedName name="AMB" localSheetId="0">#REF!</definedName>
    <definedName name="AMB">#REF!</definedName>
    <definedName name="COBER_GLOBAL" localSheetId="0">'[1]Fraccio solar'!#REF!</definedName>
    <definedName name="COBER_GLOBAL">'[1]Fraccio solar'!#REF!</definedName>
    <definedName name="COBER_PISCINA" localSheetId="0">'[1]Fraccio solar'!#REF!</definedName>
    <definedName name="COBER_PISCINA">'[1]Fraccio solar'!#REF!</definedName>
    <definedName name="CRF_CountryName">[2]Sheet1!$C$4</definedName>
    <definedName name="CRF_InventoryYear">[2]Sheet1!$C$6</definedName>
    <definedName name="CRF_Submission">[2]Sheet1!$C$30</definedName>
    <definedName name="CRF_Table1s1_Dyn10">'[3]Table1s 1990'!$E$19:$E$21</definedName>
    <definedName name="CRF_Table1s1_Dyn11">'[3]Table1s 1990'!$F$19:$F$21</definedName>
    <definedName name="CRF_Table1s1_Dyn12">'[3]Table1s 1990'!$G$19:$G$21</definedName>
    <definedName name="CRF_Table1s1_Dyn13">'[3]Table1s 1990'!$H$19:$H$21</definedName>
    <definedName name="CRF_Table1s1_Dyn20">'[3]Table1s 1990'!$E$27:$E$29</definedName>
    <definedName name="CRF_Table1s1_Dyn21">'[3]Table1s 1990'!$F$27:$F$29</definedName>
    <definedName name="CRF_Table1s1_Dyn22">'[3]Table1s 1990'!$G$27:$G$29</definedName>
    <definedName name="CRF_Table1s1_Dyn23">'[3]Table1s 1990'!$H$27:$H$29</definedName>
    <definedName name="CRF_Table1s2_Dyn23">'[3]Table1s 1990'!$E$28:$E$29</definedName>
    <definedName name="CRF_Table1s2_Dyn24">'[3]Table1s 1990'!$F$28:$F$29</definedName>
    <definedName name="CRF_Table1s2_Dyn25">'[3]Table1s 1990'!$G$28:$G$29</definedName>
    <definedName name="CRF_Table1s2_Dyn26">'[3]Table1s 1990'!$H$28:$H$29</definedName>
    <definedName name="CRF_Table1s2_Dyn30">'[3]Table1s 1990'!$D$20:$D$21</definedName>
    <definedName name="CRF_Table1s2_Dyn31">'[3]Table1s 1990'!$E$20:$E$21</definedName>
    <definedName name="CRF_Table1s2_Dyn32">'[3]Table1s 1990'!$F$20:$F$21</definedName>
    <definedName name="CRF_Table1s2_Dyn33">'[3]Table1s 1990'!$G$20:$G$21</definedName>
    <definedName name="CRF_Table1s2_Dyn34">'[3]Table1s 1990'!$H$20:$H$21</definedName>
    <definedName name="CRF_Table1s2_Dyn40">'[3]Table1s 1990'!$B$12:$B$13</definedName>
    <definedName name="CRF_Table1s2_Dyn41">'[3]Table1s 1990'!$C$12:$C$13</definedName>
    <definedName name="CRF_Table1s2_Dyn42">'[3]Table1s 1990'!$D$12:$D$13</definedName>
    <definedName name="CRF_Table1s2_Dyn43">'[3]Table1s 1990'!$E$12:$E$13</definedName>
    <definedName name="CRF_Table1s2_Dyn44">'[3]Table1s 1990'!$F$12:$F$13</definedName>
    <definedName name="CRF_Table1s2_Dyn45">'[3]Table1s 1990'!$G$12:$G$13</definedName>
    <definedName name="CRF_Table1s2_Dyn46">'[3]Table1s 1990'!$H$12:$H$13</definedName>
    <definedName name="CRF_Table1s2_Dyn50">'[3]Table1s 1990'!$B$14:$B$15</definedName>
    <definedName name="CRF_Table1s2_Dyn51">'[3]Table1s 1990'!$C$14:$C$15</definedName>
    <definedName name="CRF_Table1s2_Dyn52">'[3]Table1s 1990'!$D$14:$D$15</definedName>
    <definedName name="CRF_Table1s2_Dyn53">'[3]Table1s 1990'!$E$14:$E$15</definedName>
    <definedName name="CRF_Table1s2_Dyn54">'[3]Table1s 1990'!$F$14:$F$15</definedName>
    <definedName name="CRF_Table1s2_Dyn55">'[3]Table1s 1990'!$G$14:$G$15</definedName>
    <definedName name="CRF_Table1s2_Dyn56">'[3]Table1s 1990'!$H$14:$H$15</definedName>
    <definedName name="DADES_DEM_VAS" localSheetId="0">#REF!</definedName>
    <definedName name="DADES_DEM_VAS">#REF!</definedName>
    <definedName name="DADES_VAS" localSheetId="0">#REF!</definedName>
    <definedName name="DADES_VAS">#REF!</definedName>
    <definedName name="DEMANDA_VAS" localSheetId="0">#REF!</definedName>
    <definedName name="DEMANDA_VAS">#REF!</definedName>
    <definedName name="fULLES_IMPRESSIÓ" localSheetId="0">#REF!,#REF!</definedName>
    <definedName name="fULLES_IMPRESSIÓ">#REF!,#REF!</definedName>
    <definedName name="Graf" localSheetId="0">#REF!</definedName>
    <definedName name="Graf">#REF!</definedName>
    <definedName name="Hipot" localSheetId="0">#REF!</definedName>
    <definedName name="Hipot">#REF!</definedName>
    <definedName name="Matriz" localSheetId="0">#REF!</definedName>
    <definedName name="Matriz">#REF!</definedName>
    <definedName name="Pag0">#REF!</definedName>
    <definedName name="Pag1.Horitz">#REF!</definedName>
    <definedName name="Pag19.Horit">#REF!</definedName>
    <definedName name="Preus1">#REF!</definedName>
    <definedName name="Preus13">#REF!</definedName>
    <definedName name="Preus5">#REF!</definedName>
    <definedName name="Print_Area">#REF!</definedName>
    <definedName name="RES_DEM_VAS">#REF!</definedName>
    <definedName name="RESUM">#REF!</definedName>
    <definedName name="RESUM_I_SUBVENCIÓ">#REF!</definedName>
    <definedName name="SENSE_SUBVENCIÓ">#REF!</definedName>
    <definedName name="_xlnm.Print_Titles" localSheetId="33">'1990'!$A:$E</definedName>
    <definedName name="_xlnm.Print_Titles" localSheetId="32">'1991'!$A:$E</definedName>
    <definedName name="_xlnm.Print_Titles" localSheetId="31">'1992'!$A:$E</definedName>
    <definedName name="_xlnm.Print_Titles" localSheetId="30">'1993'!$A:$E</definedName>
    <definedName name="_xlnm.Print_Titles" localSheetId="29">'1994'!$A:$E</definedName>
    <definedName name="_xlnm.Print_Titles" localSheetId="28">'1995'!$A:$E</definedName>
    <definedName name="_xlnm.Print_Titles" localSheetId="27">'1996'!$A:$E</definedName>
    <definedName name="_xlnm.Print_Titles" localSheetId="26">'1997'!$A:$E</definedName>
    <definedName name="_xlnm.Print_Titles" localSheetId="25">'1998'!$A:$E</definedName>
    <definedName name="_xlnm.Print_Titles" localSheetId="24">'1999'!$A:$E</definedName>
    <definedName name="_xlnm.Print_Titles" localSheetId="23">'2000'!$A:$E</definedName>
    <definedName name="_xlnm.Print_Titles" localSheetId="22">'2001'!$A:$E</definedName>
    <definedName name="_xlnm.Print_Titles" localSheetId="21">'2002'!$A:$E</definedName>
    <definedName name="_xlnm.Print_Titles" localSheetId="20">'2003'!$A:$E</definedName>
    <definedName name="_xlnm.Print_Titles" localSheetId="19">'2004'!$A:$E</definedName>
    <definedName name="_xlnm.Print_Titles" localSheetId="18">'2005'!$A:$E</definedName>
    <definedName name="_xlnm.Print_Titles" localSheetId="17">'2006'!$A:$E</definedName>
    <definedName name="_xlnm.Print_Titles" localSheetId="16">'2007'!$A:$E</definedName>
    <definedName name="_xlnm.Print_Titles" localSheetId="15">'2008'!$A:$E</definedName>
    <definedName name="_xlnm.Print_Titles" localSheetId="14">'2009'!$A:$E</definedName>
    <definedName name="_xlnm.Print_Titles" localSheetId="13">'2010'!$A:$E</definedName>
    <definedName name="_xlnm.Print_Titles" localSheetId="12">'2011'!$A:$E</definedName>
    <definedName name="_xlnm.Print_Titles" localSheetId="11">'2012'!$A:$E</definedName>
    <definedName name="_xlnm.Print_Titles" localSheetId="10">'2013'!$A:$E</definedName>
    <definedName name="_xlnm.Print_Titles" localSheetId="9">'2014'!$A:$E</definedName>
    <definedName name="_xlnm.Print_Titles" localSheetId="8">'2015'!$A:$E</definedName>
    <definedName name="_xlnm.Print_Titles" localSheetId="7">'2016'!$A:$E</definedName>
    <definedName name="_xlnm.Print_Titles" localSheetId="6">'2017'!$A:$E</definedName>
    <definedName name="_xlnm.Print_Titles" localSheetId="5">'2018'!$A:$E</definedName>
    <definedName name="_xlnm.Print_Titles" localSheetId="4">'2019'!$A:$E</definedName>
    <definedName name="_xlnm.Print_Titles" localSheetId="3">'2020'!$A:$E</definedName>
    <definedName name="_xlnm.Print_Titles" localSheetId="2">'2021'!$A:$E</definedName>
    <definedName name="_xlnm.Print_Titles" localSheetId="1">'2022'!$A:$E</definedName>
    <definedName name="TOT">#REF!</definedName>
    <definedName name="wrn.Global." localSheetId="3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3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3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3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localSheetId="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.Global.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3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3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3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3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9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8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7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6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5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4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3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2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1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localSheetId="0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  <definedName name="wrn2.Global" hidden="1">{#N/A,#N/A,TRUE,"TITOL";#N/A,#N/A,TRUE,"Def";#N/A,#N/A,TRUE,"2004 Definitiu";#N/A,#N/A,TRUE,"2005 Avanç";#N/A,#N/A,TRUE,"Graf PB";#N/A,#N/A,TRUE,"Graf PD";#N/A,#N/A,TRUE,"Prod bruta";#N/A,#N/A,TRUE,"RE";#N/A,#N/A,TRUE,"Renovables";#N/A,#N/A,TRUE,"Cogeneracio";#N/A,#N/A,TRUE,"EBC";#N/A,#N/A,TRUE,"Saldo int."}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88" i="35" l="1"/>
  <c r="J88" i="35"/>
  <c r="G88" i="35"/>
  <c r="F88" i="35"/>
  <c r="X87" i="35"/>
  <c r="J87" i="35"/>
  <c r="G87" i="35"/>
  <c r="F87" i="35"/>
  <c r="X86" i="35"/>
  <c r="X84" i="35" s="1"/>
  <c r="J86" i="35"/>
  <c r="J84" i="35" s="1"/>
  <c r="G86" i="35"/>
  <c r="G84" i="35" s="1"/>
  <c r="F86" i="35"/>
  <c r="F84" i="35" s="1"/>
  <c r="X85" i="35"/>
  <c r="J85" i="35"/>
  <c r="F85" i="35" s="1"/>
  <c r="G85" i="35"/>
  <c r="A83" i="35"/>
  <c r="X77" i="35"/>
  <c r="J77" i="35"/>
  <c r="G77" i="35"/>
  <c r="F77" i="35"/>
  <c r="X76" i="35"/>
  <c r="J76" i="35"/>
  <c r="G76" i="35"/>
  <c r="F76" i="35" s="1"/>
  <c r="X75" i="35"/>
  <c r="J75" i="35"/>
  <c r="G75" i="35"/>
  <c r="F75" i="35" s="1"/>
  <c r="X74" i="35"/>
  <c r="J74" i="35"/>
  <c r="G74" i="35"/>
  <c r="F74" i="35"/>
  <c r="X73" i="35"/>
  <c r="J73" i="35"/>
  <c r="G73" i="35"/>
  <c r="F73" i="35" s="1"/>
  <c r="X72" i="35"/>
  <c r="J72" i="35"/>
  <c r="G72" i="35"/>
  <c r="F72" i="35" s="1"/>
  <c r="X71" i="35"/>
  <c r="J71" i="35"/>
  <c r="G71" i="35"/>
  <c r="X70" i="35"/>
  <c r="J70" i="35"/>
  <c r="G70" i="35"/>
  <c r="F70" i="35"/>
  <c r="X69" i="35"/>
  <c r="J69" i="35"/>
  <c r="G69" i="35"/>
  <c r="F69" i="35"/>
  <c r="X68" i="35"/>
  <c r="J68" i="35"/>
  <c r="G68" i="35"/>
  <c r="F68" i="35"/>
  <c r="X67" i="35"/>
  <c r="J67" i="35"/>
  <c r="G67" i="35"/>
  <c r="F67" i="35"/>
  <c r="X66" i="35"/>
  <c r="J66" i="35"/>
  <c r="G66" i="35"/>
  <c r="X65" i="35"/>
  <c r="J65" i="35"/>
  <c r="F65" i="35" s="1"/>
  <c r="G65" i="35"/>
  <c r="X64" i="35"/>
  <c r="J64" i="35"/>
  <c r="G64" i="35"/>
  <c r="F64" i="35"/>
  <c r="X63" i="35"/>
  <c r="J63" i="35"/>
  <c r="G63" i="35"/>
  <c r="F63" i="35" s="1"/>
  <c r="X62" i="35"/>
  <c r="J62" i="35"/>
  <c r="G62" i="35"/>
  <c r="F62" i="35" s="1"/>
  <c r="X61" i="35"/>
  <c r="J61" i="35"/>
  <c r="G61" i="35"/>
  <c r="F61" i="35" s="1"/>
  <c r="X60" i="35"/>
  <c r="J60" i="35"/>
  <c r="G60" i="35"/>
  <c r="X59" i="35"/>
  <c r="F59" i="35" s="1"/>
  <c r="J59" i="35"/>
  <c r="G59" i="35"/>
  <c r="X58" i="35"/>
  <c r="J58" i="35"/>
  <c r="G58" i="35"/>
  <c r="F58" i="35" s="1"/>
  <c r="X57" i="35"/>
  <c r="J57" i="35"/>
  <c r="G57" i="35"/>
  <c r="F57" i="35"/>
  <c r="X56" i="35"/>
  <c r="J56" i="35"/>
  <c r="G56" i="35"/>
  <c r="X55" i="35"/>
  <c r="J55" i="35"/>
  <c r="G55" i="35"/>
  <c r="F55" i="35"/>
  <c r="X54" i="35"/>
  <c r="J54" i="35"/>
  <c r="G54" i="35"/>
  <c r="X53" i="35"/>
  <c r="J53" i="35"/>
  <c r="G53" i="35"/>
  <c r="F53" i="35" s="1"/>
  <c r="X52" i="35"/>
  <c r="J52" i="35"/>
  <c r="G52" i="35"/>
  <c r="F52" i="35"/>
  <c r="X51" i="35"/>
  <c r="F51" i="35" s="1"/>
  <c r="J51" i="35"/>
  <c r="G51" i="35"/>
  <c r="AL50" i="35"/>
  <c r="AL48" i="35" s="1"/>
  <c r="AL13" i="35" s="1"/>
  <c r="AL11" i="35" s="1"/>
  <c r="AL9" i="35" s="1"/>
  <c r="AJ50" i="35"/>
  <c r="AI50" i="35"/>
  <c r="AH50" i="35"/>
  <c r="AG50" i="35"/>
  <c r="AG48" i="35" s="1"/>
  <c r="AF50" i="35"/>
  <c r="AE50" i="35"/>
  <c r="AD50" i="35"/>
  <c r="AB50" i="35"/>
  <c r="X50" i="35"/>
  <c r="W50" i="35"/>
  <c r="W48" i="35" s="1"/>
  <c r="V50" i="35"/>
  <c r="V48" i="35" s="1"/>
  <c r="U50" i="35"/>
  <c r="U48" i="35" s="1"/>
  <c r="T50" i="35"/>
  <c r="S50" i="35"/>
  <c r="R50" i="35"/>
  <c r="Q50" i="35"/>
  <c r="P50" i="35"/>
  <c r="O50" i="35"/>
  <c r="O48" i="35" s="1"/>
  <c r="O13" i="35" s="1"/>
  <c r="O11" i="35" s="1"/>
  <c r="O9" i="35" s="1"/>
  <c r="N50" i="35"/>
  <c r="N48" i="35" s="1"/>
  <c r="N13" i="35" s="1"/>
  <c r="M50" i="35"/>
  <c r="J50" i="35" s="1"/>
  <c r="L50" i="35"/>
  <c r="K50" i="35"/>
  <c r="I50" i="35"/>
  <c r="H50" i="35"/>
  <c r="X49" i="35"/>
  <c r="J49" i="35"/>
  <c r="G49" i="35"/>
  <c r="F49" i="35"/>
  <c r="AJ48" i="35"/>
  <c r="AJ13" i="35" s="1"/>
  <c r="AJ11" i="35" s="1"/>
  <c r="AJ9" i="35" s="1"/>
  <c r="AI48" i="35"/>
  <c r="AH48" i="35"/>
  <c r="AF48" i="35"/>
  <c r="AE48" i="35"/>
  <c r="AE13" i="35" s="1"/>
  <c r="AE11" i="35" s="1"/>
  <c r="AD48" i="35"/>
  <c r="AD13" i="35" s="1"/>
  <c r="AB48" i="35"/>
  <c r="T48" i="35"/>
  <c r="S48" i="35"/>
  <c r="R48" i="35"/>
  <c r="R13" i="35" s="1"/>
  <c r="R11" i="35" s="1"/>
  <c r="R9" i="35" s="1"/>
  <c r="R8" i="35" s="1"/>
  <c r="Q48" i="35"/>
  <c r="Q13" i="35" s="1"/>
  <c r="P48" i="35"/>
  <c r="P13" i="35" s="1"/>
  <c r="M48" i="35"/>
  <c r="L48" i="35"/>
  <c r="L13" i="35" s="1"/>
  <c r="K48" i="35"/>
  <c r="H48" i="35"/>
  <c r="X47" i="35"/>
  <c r="F47" i="35" s="1"/>
  <c r="J47" i="35"/>
  <c r="G47" i="35"/>
  <c r="X46" i="35"/>
  <c r="J46" i="35"/>
  <c r="G46" i="35"/>
  <c r="F46" i="35"/>
  <c r="X45" i="35"/>
  <c r="J45" i="35"/>
  <c r="G45" i="35"/>
  <c r="F45" i="35"/>
  <c r="X44" i="35"/>
  <c r="J44" i="35"/>
  <c r="G44" i="35"/>
  <c r="F44" i="35" s="1"/>
  <c r="X43" i="35"/>
  <c r="J43" i="35"/>
  <c r="G43" i="35"/>
  <c r="F43" i="35" s="1"/>
  <c r="X42" i="35"/>
  <c r="J42" i="35"/>
  <c r="G42" i="35"/>
  <c r="F42" i="35"/>
  <c r="X41" i="35"/>
  <c r="J41" i="35"/>
  <c r="G41" i="35"/>
  <c r="F41" i="35" s="1"/>
  <c r="X40" i="35"/>
  <c r="J40" i="35"/>
  <c r="G40" i="35"/>
  <c r="X39" i="35"/>
  <c r="J39" i="35"/>
  <c r="G39" i="35"/>
  <c r="F39" i="35"/>
  <c r="X38" i="35"/>
  <c r="J38" i="35"/>
  <c r="G38" i="35"/>
  <c r="X37" i="35"/>
  <c r="J37" i="35"/>
  <c r="G37" i="35"/>
  <c r="F37" i="35"/>
  <c r="X36" i="35"/>
  <c r="J36" i="35"/>
  <c r="G36" i="35"/>
  <c r="F36" i="35"/>
  <c r="X35" i="35"/>
  <c r="J35" i="35"/>
  <c r="G35" i="35"/>
  <c r="F35" i="35"/>
  <c r="X34" i="35"/>
  <c r="J34" i="35"/>
  <c r="G34" i="35"/>
  <c r="X33" i="35"/>
  <c r="J33" i="35"/>
  <c r="G33" i="35"/>
  <c r="F33" i="35"/>
  <c r="X32" i="35"/>
  <c r="J32" i="35"/>
  <c r="G32" i="35"/>
  <c r="F32" i="35"/>
  <c r="X31" i="35"/>
  <c r="J31" i="35"/>
  <c r="G31" i="35"/>
  <c r="X30" i="35"/>
  <c r="J30" i="35"/>
  <c r="F30" i="35" s="1"/>
  <c r="G30" i="35"/>
  <c r="X29" i="35"/>
  <c r="J29" i="35"/>
  <c r="G29" i="35"/>
  <c r="F29" i="35" s="1"/>
  <c r="X28" i="35"/>
  <c r="F28" i="35" s="1"/>
  <c r="J28" i="35"/>
  <c r="G28" i="35"/>
  <c r="X27" i="35"/>
  <c r="J27" i="35"/>
  <c r="G27" i="35"/>
  <c r="F27" i="35"/>
  <c r="X26" i="35"/>
  <c r="F26" i="35" s="1"/>
  <c r="J26" i="35"/>
  <c r="G26" i="35"/>
  <c r="X25" i="35"/>
  <c r="J25" i="35"/>
  <c r="G25" i="35"/>
  <c r="F25" i="35"/>
  <c r="X24" i="35"/>
  <c r="J24" i="35"/>
  <c r="G24" i="35"/>
  <c r="F24" i="35" s="1"/>
  <c r="X23" i="35"/>
  <c r="J23" i="35"/>
  <c r="G23" i="35"/>
  <c r="F23" i="35"/>
  <c r="X22" i="35"/>
  <c r="J22" i="35"/>
  <c r="G22" i="35"/>
  <c r="X21" i="35"/>
  <c r="J21" i="35"/>
  <c r="G21" i="35"/>
  <c r="X20" i="35"/>
  <c r="J20" i="35"/>
  <c r="G20" i="35"/>
  <c r="F20" i="35" s="1"/>
  <c r="X19" i="35"/>
  <c r="F19" i="35" s="1"/>
  <c r="J19" i="35"/>
  <c r="G19" i="35"/>
  <c r="X18" i="35"/>
  <c r="F18" i="35" s="1"/>
  <c r="J18" i="35"/>
  <c r="G18" i="35"/>
  <c r="X17" i="35"/>
  <c r="F17" i="35" s="1"/>
  <c r="J17" i="35"/>
  <c r="G17" i="35"/>
  <c r="AK13" i="35"/>
  <c r="AK11" i="35" s="1"/>
  <c r="AK9" i="35" s="1"/>
  <c r="AI13" i="35"/>
  <c r="AH13" i="35"/>
  <c r="AG13" i="35"/>
  <c r="AG11" i="35" s="1"/>
  <c r="AF13" i="35"/>
  <c r="AF11" i="35" s="1"/>
  <c r="AC13" i="35"/>
  <c r="AC11" i="35" s="1"/>
  <c r="AA13" i="35"/>
  <c r="Z13" i="35"/>
  <c r="Y13" i="35"/>
  <c r="W13" i="35"/>
  <c r="V13" i="35"/>
  <c r="V11" i="35" s="1"/>
  <c r="U13" i="35"/>
  <c r="U11" i="35" s="1"/>
  <c r="U9" i="35" s="1"/>
  <c r="U8" i="35" s="1"/>
  <c r="T13" i="35"/>
  <c r="S13" i="35"/>
  <c r="K13" i="35"/>
  <c r="X12" i="35"/>
  <c r="F12" i="35" s="1"/>
  <c r="J12" i="35"/>
  <c r="G12" i="35"/>
  <c r="AI11" i="35"/>
  <c r="AH11" i="35"/>
  <c r="AD11" i="35"/>
  <c r="AD9" i="35" s="1"/>
  <c r="AD8" i="35" s="1"/>
  <c r="Z11" i="35"/>
  <c r="Y11" i="35"/>
  <c r="T11" i="35"/>
  <c r="T9" i="35" s="1"/>
  <c r="T8" i="35" s="1"/>
  <c r="S11" i="35"/>
  <c r="S9" i="35" s="1"/>
  <c r="S8" i="35" s="1"/>
  <c r="Q11" i="35"/>
  <c r="P11" i="35"/>
  <c r="N11" i="35"/>
  <c r="N9" i="35" s="1"/>
  <c r="N8" i="35" s="1"/>
  <c r="L11" i="35"/>
  <c r="L9" i="35" s="1"/>
  <c r="L8" i="35" s="1"/>
  <c r="X10" i="35"/>
  <c r="J10" i="35"/>
  <c r="G10" i="35"/>
  <c r="F10" i="35"/>
  <c r="AI9" i="35"/>
  <c r="AI8" i="35" s="1"/>
  <c r="AH9" i="35"/>
  <c r="AH8" i="35" s="1"/>
  <c r="AG9" i="35"/>
  <c r="AG8" i="35" s="1"/>
  <c r="AF9" i="35"/>
  <c r="AF8" i="35" s="1"/>
  <c r="AE9" i="35"/>
  <c r="AE8" i="35" s="1"/>
  <c r="AC9" i="35"/>
  <c r="AC8" i="35" s="1"/>
  <c r="Z9" i="35"/>
  <c r="Z8" i="35" s="1"/>
  <c r="Y9" i="35"/>
  <c r="Y8" i="35" s="1"/>
  <c r="V9" i="35"/>
  <c r="V8" i="35" s="1"/>
  <c r="Q9" i="35"/>
  <c r="P9" i="35"/>
  <c r="AL8" i="35"/>
  <c r="AK8" i="35"/>
  <c r="AJ8" i="35"/>
  <c r="Q8" i="35"/>
  <c r="P8" i="35"/>
  <c r="O8" i="35"/>
  <c r="AN7" i="35"/>
  <c r="X7" i="35"/>
  <c r="J7" i="35"/>
  <c r="G7" i="35"/>
  <c r="X88" i="34"/>
  <c r="J88" i="34"/>
  <c r="G88" i="34"/>
  <c r="G84" i="34" s="1"/>
  <c r="F88" i="34"/>
  <c r="X87" i="34"/>
  <c r="J87" i="34"/>
  <c r="G87" i="34"/>
  <c r="X86" i="34"/>
  <c r="J86" i="34"/>
  <c r="F86" i="34" s="1"/>
  <c r="G86" i="34"/>
  <c r="X85" i="34"/>
  <c r="J85" i="34"/>
  <c r="G85" i="34"/>
  <c r="F85" i="34"/>
  <c r="J84" i="34"/>
  <c r="A83" i="34"/>
  <c r="X77" i="34"/>
  <c r="J77" i="34"/>
  <c r="G77" i="34"/>
  <c r="X76" i="34"/>
  <c r="F76" i="34" s="1"/>
  <c r="J76" i="34"/>
  <c r="G76" i="34"/>
  <c r="X75" i="34"/>
  <c r="J75" i="34"/>
  <c r="G75" i="34"/>
  <c r="F75" i="34"/>
  <c r="X74" i="34"/>
  <c r="J74" i="34"/>
  <c r="G74" i="34"/>
  <c r="X73" i="34"/>
  <c r="J73" i="34"/>
  <c r="G73" i="34"/>
  <c r="F73" i="34" s="1"/>
  <c r="X72" i="34"/>
  <c r="J72" i="34"/>
  <c r="G72" i="34"/>
  <c r="F72" i="34"/>
  <c r="X71" i="34"/>
  <c r="J71" i="34"/>
  <c r="F71" i="34" s="1"/>
  <c r="G71" i="34"/>
  <c r="X70" i="34"/>
  <c r="J70" i="34"/>
  <c r="G70" i="34"/>
  <c r="F70" i="34"/>
  <c r="X69" i="34"/>
  <c r="J69" i="34"/>
  <c r="G69" i="34"/>
  <c r="F69" i="34" s="1"/>
  <c r="X68" i="34"/>
  <c r="J68" i="34"/>
  <c r="G68" i="34"/>
  <c r="F68" i="34"/>
  <c r="X67" i="34"/>
  <c r="J67" i="34"/>
  <c r="G67" i="34"/>
  <c r="X66" i="34"/>
  <c r="J66" i="34"/>
  <c r="G66" i="34"/>
  <c r="F66" i="34"/>
  <c r="X65" i="34"/>
  <c r="J65" i="34"/>
  <c r="G65" i="34"/>
  <c r="X64" i="34"/>
  <c r="J64" i="34"/>
  <c r="G64" i="34"/>
  <c r="F64" i="34" s="1"/>
  <c r="X63" i="34"/>
  <c r="J63" i="34"/>
  <c r="G63" i="34"/>
  <c r="F63" i="34" s="1"/>
  <c r="X62" i="34"/>
  <c r="J62" i="34"/>
  <c r="F62" i="34" s="1"/>
  <c r="G62" i="34"/>
  <c r="X61" i="34"/>
  <c r="J61" i="34"/>
  <c r="G61" i="34"/>
  <c r="X60" i="34"/>
  <c r="F60" i="34" s="1"/>
  <c r="J60" i="34"/>
  <c r="G60" i="34"/>
  <c r="X59" i="34"/>
  <c r="J59" i="34"/>
  <c r="G59" i="34"/>
  <c r="F59" i="34"/>
  <c r="X58" i="34"/>
  <c r="J58" i="34"/>
  <c r="G58" i="34"/>
  <c r="F58" i="34"/>
  <c r="X57" i="34"/>
  <c r="J57" i="34"/>
  <c r="G57" i="34"/>
  <c r="F57" i="34" s="1"/>
  <c r="X56" i="34"/>
  <c r="J56" i="34"/>
  <c r="G56" i="34"/>
  <c r="F56" i="34" s="1"/>
  <c r="X55" i="34"/>
  <c r="J55" i="34"/>
  <c r="G55" i="34"/>
  <c r="F55" i="34"/>
  <c r="X54" i="34"/>
  <c r="J54" i="34"/>
  <c r="G54" i="34"/>
  <c r="X53" i="34"/>
  <c r="J53" i="34"/>
  <c r="G53" i="34"/>
  <c r="F53" i="34" s="1"/>
  <c r="X52" i="34"/>
  <c r="F52" i="34" s="1"/>
  <c r="J52" i="34"/>
  <c r="G52" i="34"/>
  <c r="X51" i="34"/>
  <c r="J51" i="34"/>
  <c r="G51" i="34"/>
  <c r="F51" i="34"/>
  <c r="AL50" i="34"/>
  <c r="AL48" i="34" s="1"/>
  <c r="AL13" i="34" s="1"/>
  <c r="AL11" i="34" s="1"/>
  <c r="AL9" i="34" s="1"/>
  <c r="AL8" i="34" s="1"/>
  <c r="AJ50" i="34"/>
  <c r="AI50" i="34"/>
  <c r="AH50" i="34"/>
  <c r="AH48" i="34" s="1"/>
  <c r="AH13" i="34" s="1"/>
  <c r="AH11" i="34" s="1"/>
  <c r="AH9" i="34" s="1"/>
  <c r="AH8" i="34" s="1"/>
  <c r="AG50" i="34"/>
  <c r="AG48" i="34" s="1"/>
  <c r="AF50" i="34"/>
  <c r="AF48" i="34" s="1"/>
  <c r="AF13" i="34" s="1"/>
  <c r="AF11" i="34" s="1"/>
  <c r="AF9" i="34" s="1"/>
  <c r="AF8" i="34" s="1"/>
  <c r="AE50" i="34"/>
  <c r="AD50" i="34"/>
  <c r="AB50" i="34"/>
  <c r="W50" i="34"/>
  <c r="V50" i="34"/>
  <c r="U50" i="34"/>
  <c r="T50" i="34"/>
  <c r="S50" i="34"/>
  <c r="S48" i="34" s="1"/>
  <c r="S13" i="34" s="1"/>
  <c r="S11" i="34" s="1"/>
  <c r="R50" i="34"/>
  <c r="R48" i="34" s="1"/>
  <c r="R13" i="34" s="1"/>
  <c r="Q50" i="34"/>
  <c r="Q48" i="34" s="1"/>
  <c r="Q13" i="34" s="1"/>
  <c r="P50" i="34"/>
  <c r="P48" i="34" s="1"/>
  <c r="O50" i="34"/>
  <c r="O48" i="34" s="1"/>
  <c r="N50" i="34"/>
  <c r="M50" i="34"/>
  <c r="M48" i="34" s="1"/>
  <c r="M13" i="34" s="1"/>
  <c r="M11" i="34" s="1"/>
  <c r="M9" i="34" s="1"/>
  <c r="M8" i="34" s="1"/>
  <c r="L50" i="34"/>
  <c r="K50" i="34"/>
  <c r="J50" i="34"/>
  <c r="I50" i="34"/>
  <c r="H50" i="34"/>
  <c r="X49" i="34"/>
  <c r="J49" i="34"/>
  <c r="G49" i="34"/>
  <c r="F49" i="34"/>
  <c r="AJ48" i="34"/>
  <c r="AI48" i="34"/>
  <c r="AD48" i="34"/>
  <c r="AB48" i="34"/>
  <c r="W48" i="34"/>
  <c r="W13" i="34" s="1"/>
  <c r="V48" i="34"/>
  <c r="V13" i="34" s="1"/>
  <c r="V11" i="34" s="1"/>
  <c r="V9" i="34" s="1"/>
  <c r="V8" i="34" s="1"/>
  <c r="U48" i="34"/>
  <c r="U13" i="34" s="1"/>
  <c r="U11" i="34" s="1"/>
  <c r="U9" i="34" s="1"/>
  <c r="U8" i="34" s="1"/>
  <c r="T48" i="34"/>
  <c r="N48" i="34"/>
  <c r="N13" i="34" s="1"/>
  <c r="L48" i="34"/>
  <c r="L13" i="34" s="1"/>
  <c r="L11" i="34" s="1"/>
  <c r="L9" i="34" s="1"/>
  <c r="L8" i="34" s="1"/>
  <c r="K48" i="34"/>
  <c r="I48" i="34"/>
  <c r="I13" i="34" s="1"/>
  <c r="I11" i="34" s="1"/>
  <c r="X47" i="34"/>
  <c r="J47" i="34"/>
  <c r="G47" i="34"/>
  <c r="F47" i="34" s="1"/>
  <c r="X46" i="34"/>
  <c r="J46" i="34"/>
  <c r="G46" i="34"/>
  <c r="F46" i="34" s="1"/>
  <c r="X45" i="34"/>
  <c r="J45" i="34"/>
  <c r="G45" i="34"/>
  <c r="F45" i="34" s="1"/>
  <c r="X44" i="34"/>
  <c r="J44" i="34"/>
  <c r="G44" i="34"/>
  <c r="F44" i="34" s="1"/>
  <c r="X43" i="34"/>
  <c r="J43" i="34"/>
  <c r="G43" i="34"/>
  <c r="F43" i="34" s="1"/>
  <c r="X42" i="34"/>
  <c r="J42" i="34"/>
  <c r="G42" i="34"/>
  <c r="X41" i="34"/>
  <c r="J41" i="34"/>
  <c r="G41" i="34"/>
  <c r="F41" i="34"/>
  <c r="X40" i="34"/>
  <c r="F40" i="34" s="1"/>
  <c r="J40" i="34"/>
  <c r="G40" i="34"/>
  <c r="X39" i="34"/>
  <c r="J39" i="34"/>
  <c r="G39" i="34"/>
  <c r="F39" i="34" s="1"/>
  <c r="X38" i="34"/>
  <c r="F38" i="34" s="1"/>
  <c r="J38" i="34"/>
  <c r="G38" i="34"/>
  <c r="X37" i="34"/>
  <c r="J37" i="34"/>
  <c r="G37" i="34"/>
  <c r="F37" i="34"/>
  <c r="X36" i="34"/>
  <c r="J36" i="34"/>
  <c r="G36" i="34"/>
  <c r="F36" i="34"/>
  <c r="X35" i="34"/>
  <c r="J35" i="34"/>
  <c r="G35" i="34"/>
  <c r="F35" i="34" s="1"/>
  <c r="X34" i="34"/>
  <c r="J34" i="34"/>
  <c r="G34" i="34"/>
  <c r="F34" i="34" s="1"/>
  <c r="X33" i="34"/>
  <c r="J33" i="34"/>
  <c r="G33" i="34"/>
  <c r="F33" i="34"/>
  <c r="X32" i="34"/>
  <c r="J32" i="34"/>
  <c r="G32" i="34"/>
  <c r="X31" i="34"/>
  <c r="J31" i="34"/>
  <c r="G31" i="34"/>
  <c r="F31" i="34" s="1"/>
  <c r="X30" i="34"/>
  <c r="J30" i="34"/>
  <c r="F30" i="34" s="1"/>
  <c r="G30" i="34"/>
  <c r="X29" i="34"/>
  <c r="J29" i="34"/>
  <c r="G29" i="34"/>
  <c r="F29" i="34"/>
  <c r="X28" i="34"/>
  <c r="J28" i="34"/>
  <c r="G28" i="34"/>
  <c r="F28" i="34"/>
  <c r="X27" i="34"/>
  <c r="J27" i="34"/>
  <c r="G27" i="34"/>
  <c r="F27" i="34"/>
  <c r="X26" i="34"/>
  <c r="F26" i="34" s="1"/>
  <c r="J26" i="34"/>
  <c r="G26" i="34"/>
  <c r="X25" i="34"/>
  <c r="J25" i="34"/>
  <c r="G25" i="34"/>
  <c r="F25" i="34" s="1"/>
  <c r="X24" i="34"/>
  <c r="J24" i="34"/>
  <c r="G24" i="34"/>
  <c r="F24" i="34"/>
  <c r="X23" i="34"/>
  <c r="J23" i="34"/>
  <c r="G23" i="34"/>
  <c r="F23" i="34" s="1"/>
  <c r="X22" i="34"/>
  <c r="J22" i="34"/>
  <c r="G22" i="34"/>
  <c r="X21" i="34"/>
  <c r="J21" i="34"/>
  <c r="G21" i="34"/>
  <c r="F21" i="34"/>
  <c r="X20" i="34"/>
  <c r="J20" i="34"/>
  <c r="G20" i="34"/>
  <c r="X19" i="34"/>
  <c r="J19" i="34"/>
  <c r="G19" i="34"/>
  <c r="F19" i="34"/>
  <c r="X18" i="34"/>
  <c r="F18" i="34" s="1"/>
  <c r="J18" i="34"/>
  <c r="G18" i="34"/>
  <c r="X17" i="34"/>
  <c r="J17" i="34"/>
  <c r="G17" i="34"/>
  <c r="F17" i="34" s="1"/>
  <c r="AK13" i="34"/>
  <c r="AK11" i="34" s="1"/>
  <c r="AK9" i="34" s="1"/>
  <c r="AJ13" i="34"/>
  <c r="AJ11" i="34" s="1"/>
  <c r="AJ9" i="34" s="1"/>
  <c r="AJ8" i="34" s="1"/>
  <c r="AI13" i="34"/>
  <c r="AI11" i="34" s="1"/>
  <c r="AI9" i="34" s="1"/>
  <c r="AI8" i="34" s="1"/>
  <c r="AG13" i="34"/>
  <c r="AG11" i="34" s="1"/>
  <c r="AG9" i="34" s="1"/>
  <c r="AG8" i="34" s="1"/>
  <c r="AD13" i="34"/>
  <c r="AC13" i="34"/>
  <c r="AB13" i="34"/>
  <c r="AA13" i="34"/>
  <c r="Z13" i="34"/>
  <c r="Y13" i="34"/>
  <c r="T13" i="34"/>
  <c r="T11" i="34" s="1"/>
  <c r="P13" i="34"/>
  <c r="P11" i="34" s="1"/>
  <c r="P9" i="34" s="1"/>
  <c r="P8" i="34" s="1"/>
  <c r="O13" i="34"/>
  <c r="O11" i="34" s="1"/>
  <c r="O9" i="34" s="1"/>
  <c r="O8" i="34" s="1"/>
  <c r="X12" i="34"/>
  <c r="J12" i="34"/>
  <c r="G12" i="34"/>
  <c r="F12" i="34"/>
  <c r="AD11" i="34"/>
  <c r="AD9" i="34" s="1"/>
  <c r="AD8" i="34" s="1"/>
  <c r="AC11" i="34"/>
  <c r="AC9" i="34" s="1"/>
  <c r="AC8" i="34" s="1"/>
  <c r="AB11" i="34"/>
  <c r="AB9" i="34" s="1"/>
  <c r="AB8" i="34" s="1"/>
  <c r="AA11" i="34"/>
  <c r="AA9" i="34" s="1"/>
  <c r="AA8" i="34" s="1"/>
  <c r="Z11" i="34"/>
  <c r="Z9" i="34" s="1"/>
  <c r="Z8" i="34" s="1"/>
  <c r="Y11" i="34"/>
  <c r="Y9" i="34" s="1"/>
  <c r="R11" i="34"/>
  <c r="Q11" i="34"/>
  <c r="Q9" i="34" s="1"/>
  <c r="Q8" i="34" s="1"/>
  <c r="N11" i="34"/>
  <c r="N9" i="34" s="1"/>
  <c r="N8" i="34" s="1"/>
  <c r="X10" i="34"/>
  <c r="F10" i="34" s="1"/>
  <c r="J10" i="34"/>
  <c r="G10" i="34"/>
  <c r="T9" i="34"/>
  <c r="T8" i="34" s="1"/>
  <c r="S9" i="34"/>
  <c r="S8" i="34" s="1"/>
  <c r="R9" i="34"/>
  <c r="R8" i="34" s="1"/>
  <c r="I9" i="34"/>
  <c r="I8" i="34" s="1"/>
  <c r="AK8" i="34"/>
  <c r="Y8" i="34"/>
  <c r="AN7" i="34"/>
  <c r="AM7" i="34"/>
  <c r="X7" i="34"/>
  <c r="J7" i="34"/>
  <c r="G7" i="34"/>
  <c r="F7" i="34"/>
  <c r="X88" i="33"/>
  <c r="J88" i="33"/>
  <c r="G88" i="33"/>
  <c r="F88" i="33" s="1"/>
  <c r="X87" i="33"/>
  <c r="J87" i="33"/>
  <c r="F87" i="33" s="1"/>
  <c r="G87" i="33"/>
  <c r="X86" i="33"/>
  <c r="J86" i="33"/>
  <c r="G86" i="33"/>
  <c r="F86" i="33" s="1"/>
  <c r="X85" i="33"/>
  <c r="J85" i="33"/>
  <c r="G85" i="33"/>
  <c r="F85" i="33"/>
  <c r="A83" i="33"/>
  <c r="X77" i="33"/>
  <c r="J77" i="33"/>
  <c r="G77" i="33"/>
  <c r="F77" i="33"/>
  <c r="X76" i="33"/>
  <c r="J76" i="33"/>
  <c r="G76" i="33"/>
  <c r="F76" i="33"/>
  <c r="X75" i="33"/>
  <c r="J75" i="33"/>
  <c r="G75" i="33"/>
  <c r="X74" i="33"/>
  <c r="J74" i="33"/>
  <c r="G74" i="33"/>
  <c r="F74" i="33" s="1"/>
  <c r="X73" i="33"/>
  <c r="J73" i="33"/>
  <c r="G73" i="33"/>
  <c r="F73" i="33"/>
  <c r="X72" i="33"/>
  <c r="J72" i="33"/>
  <c r="G72" i="33"/>
  <c r="F72" i="33" s="1"/>
  <c r="X71" i="33"/>
  <c r="F71" i="33" s="1"/>
  <c r="J71" i="33"/>
  <c r="G71" i="33"/>
  <c r="X70" i="33"/>
  <c r="J70" i="33"/>
  <c r="F70" i="33" s="1"/>
  <c r="G70" i="33"/>
  <c r="X69" i="33"/>
  <c r="J69" i="33"/>
  <c r="G69" i="33"/>
  <c r="F69" i="33"/>
  <c r="X68" i="33"/>
  <c r="J68" i="33"/>
  <c r="G68" i="33"/>
  <c r="X67" i="33"/>
  <c r="J67" i="33"/>
  <c r="G67" i="33"/>
  <c r="F67" i="33" s="1"/>
  <c r="X66" i="33"/>
  <c r="J66" i="33"/>
  <c r="G66" i="33"/>
  <c r="F66" i="33" s="1"/>
  <c r="X65" i="33"/>
  <c r="J65" i="33"/>
  <c r="G65" i="33"/>
  <c r="X64" i="33"/>
  <c r="J64" i="33"/>
  <c r="G64" i="33"/>
  <c r="F64" i="33" s="1"/>
  <c r="X63" i="33"/>
  <c r="J63" i="33"/>
  <c r="G63" i="33"/>
  <c r="F63" i="33"/>
  <c r="X62" i="33"/>
  <c r="J62" i="33"/>
  <c r="G62" i="33"/>
  <c r="F62" i="33" s="1"/>
  <c r="X61" i="33"/>
  <c r="J61" i="33"/>
  <c r="G61" i="33"/>
  <c r="F61" i="33"/>
  <c r="X60" i="33"/>
  <c r="J60" i="33"/>
  <c r="G60" i="33"/>
  <c r="F60" i="33"/>
  <c r="X59" i="33"/>
  <c r="J59" i="33"/>
  <c r="G59" i="33"/>
  <c r="F59" i="33" s="1"/>
  <c r="X58" i="33"/>
  <c r="J58" i="33"/>
  <c r="G58" i="33"/>
  <c r="F58" i="33" s="1"/>
  <c r="X57" i="33"/>
  <c r="J57" i="33"/>
  <c r="G57" i="33"/>
  <c r="F57" i="33" s="1"/>
  <c r="X56" i="33"/>
  <c r="J56" i="33"/>
  <c r="G56" i="33"/>
  <c r="F56" i="33" s="1"/>
  <c r="X55" i="33"/>
  <c r="J55" i="33"/>
  <c r="G55" i="33"/>
  <c r="X54" i="33"/>
  <c r="J54" i="33"/>
  <c r="G54" i="33"/>
  <c r="F54" i="33"/>
  <c r="X53" i="33"/>
  <c r="J53" i="33"/>
  <c r="G53" i="33"/>
  <c r="X52" i="33"/>
  <c r="J52" i="33"/>
  <c r="G52" i="33"/>
  <c r="F52" i="33" s="1"/>
  <c r="X51" i="33"/>
  <c r="J51" i="33"/>
  <c r="G51" i="33"/>
  <c r="F51" i="33"/>
  <c r="AL50" i="33"/>
  <c r="AL48" i="33" s="1"/>
  <c r="AL13" i="33" s="1"/>
  <c r="AL11" i="33" s="1"/>
  <c r="AJ50" i="33"/>
  <c r="AJ48" i="33" s="1"/>
  <c r="AJ13" i="33" s="1"/>
  <c r="AI50" i="33"/>
  <c r="AI48" i="33" s="1"/>
  <c r="AH50" i="33"/>
  <c r="AH48" i="33" s="1"/>
  <c r="AG50" i="33"/>
  <c r="AF50" i="33"/>
  <c r="AE50" i="33"/>
  <c r="AD50" i="33"/>
  <c r="AB50" i="33"/>
  <c r="X50" i="33"/>
  <c r="W50" i="33"/>
  <c r="V50" i="33"/>
  <c r="V48" i="33" s="1"/>
  <c r="V13" i="33" s="1"/>
  <c r="V11" i="33" s="1"/>
  <c r="V9" i="33" s="1"/>
  <c r="V8" i="33" s="1"/>
  <c r="U50" i="33"/>
  <c r="U48" i="33" s="1"/>
  <c r="T50" i="33"/>
  <c r="S50" i="33"/>
  <c r="S48" i="33" s="1"/>
  <c r="S13" i="33" s="1"/>
  <c r="S11" i="33" s="1"/>
  <c r="S9" i="33" s="1"/>
  <c r="S8" i="33" s="1"/>
  <c r="R50" i="33"/>
  <c r="Q50" i="33"/>
  <c r="P50" i="33"/>
  <c r="P48" i="33" s="1"/>
  <c r="P13" i="33" s="1"/>
  <c r="P11" i="33" s="1"/>
  <c r="P9" i="33" s="1"/>
  <c r="O50" i="33"/>
  <c r="O48" i="33" s="1"/>
  <c r="N50" i="33"/>
  <c r="N48" i="33" s="1"/>
  <c r="M50" i="33"/>
  <c r="M48" i="33" s="1"/>
  <c r="L50" i="33"/>
  <c r="L48" i="33" s="1"/>
  <c r="L13" i="33" s="1"/>
  <c r="K50" i="33"/>
  <c r="I50" i="33"/>
  <c r="H50" i="33"/>
  <c r="G50" i="33" s="1"/>
  <c r="X49" i="33"/>
  <c r="J49" i="33"/>
  <c r="G49" i="33"/>
  <c r="F49" i="33" s="1"/>
  <c r="AG48" i="33"/>
  <c r="AG13" i="33" s="1"/>
  <c r="AG11" i="33" s="1"/>
  <c r="AG9" i="33" s="1"/>
  <c r="AG8" i="33" s="1"/>
  <c r="AF48" i="33"/>
  <c r="AE48" i="33"/>
  <c r="AE13" i="33" s="1"/>
  <c r="AE11" i="33" s="1"/>
  <c r="AE9" i="33" s="1"/>
  <c r="AE8" i="33" s="1"/>
  <c r="AD48" i="33"/>
  <c r="AB48" i="33"/>
  <c r="AB13" i="33" s="1"/>
  <c r="AB11" i="33" s="1"/>
  <c r="AB9" i="33" s="1"/>
  <c r="AB8" i="33" s="1"/>
  <c r="W48" i="33"/>
  <c r="W13" i="33" s="1"/>
  <c r="T48" i="33"/>
  <c r="T13" i="33" s="1"/>
  <c r="R48" i="33"/>
  <c r="R13" i="33" s="1"/>
  <c r="R11" i="33" s="1"/>
  <c r="Q48" i="33"/>
  <c r="Q13" i="33" s="1"/>
  <c r="Q11" i="33" s="1"/>
  <c r="K48" i="33"/>
  <c r="K13" i="33" s="1"/>
  <c r="J48" i="33"/>
  <c r="I48" i="33"/>
  <c r="I13" i="33" s="1"/>
  <c r="I11" i="33" s="1"/>
  <c r="I9" i="33" s="1"/>
  <c r="I8" i="33" s="1"/>
  <c r="H48" i="33"/>
  <c r="X47" i="33"/>
  <c r="J47" i="33"/>
  <c r="G47" i="33"/>
  <c r="F47" i="33"/>
  <c r="X46" i="33"/>
  <c r="J46" i="33"/>
  <c r="G46" i="33"/>
  <c r="F46" i="33" s="1"/>
  <c r="X45" i="33"/>
  <c r="J45" i="33"/>
  <c r="G45" i="33"/>
  <c r="X44" i="33"/>
  <c r="F44" i="33" s="1"/>
  <c r="J44" i="33"/>
  <c r="G44" i="33"/>
  <c r="X43" i="33"/>
  <c r="J43" i="33"/>
  <c r="G43" i="33"/>
  <c r="X42" i="33"/>
  <c r="J42" i="33"/>
  <c r="G42" i="33"/>
  <c r="F42" i="33"/>
  <c r="X41" i="33"/>
  <c r="J41" i="33"/>
  <c r="G41" i="33"/>
  <c r="X40" i="33"/>
  <c r="J40" i="33"/>
  <c r="G40" i="33"/>
  <c r="F40" i="33"/>
  <c r="X39" i="33"/>
  <c r="F39" i="33" s="1"/>
  <c r="J39" i="33"/>
  <c r="G39" i="33"/>
  <c r="X38" i="33"/>
  <c r="F38" i="33" s="1"/>
  <c r="J38" i="33"/>
  <c r="G38" i="33"/>
  <c r="X37" i="33"/>
  <c r="J37" i="33"/>
  <c r="G37" i="33"/>
  <c r="F37" i="33" s="1"/>
  <c r="X36" i="33"/>
  <c r="J36" i="33"/>
  <c r="G36" i="33"/>
  <c r="F36" i="33" s="1"/>
  <c r="X35" i="33"/>
  <c r="J35" i="33"/>
  <c r="G35" i="33"/>
  <c r="F35" i="33"/>
  <c r="X34" i="33"/>
  <c r="J34" i="33"/>
  <c r="F34" i="33" s="1"/>
  <c r="G34" i="33"/>
  <c r="X33" i="33"/>
  <c r="J33" i="33"/>
  <c r="G33" i="33"/>
  <c r="X32" i="33"/>
  <c r="J32" i="33"/>
  <c r="G32" i="33"/>
  <c r="F32" i="33"/>
  <c r="X31" i="33"/>
  <c r="J31" i="33"/>
  <c r="G31" i="33"/>
  <c r="F31" i="33" s="1"/>
  <c r="X30" i="33"/>
  <c r="J30" i="33"/>
  <c r="G30" i="33"/>
  <c r="X29" i="33"/>
  <c r="F29" i="33" s="1"/>
  <c r="J29" i="33"/>
  <c r="G29" i="33"/>
  <c r="X28" i="33"/>
  <c r="F28" i="33" s="1"/>
  <c r="J28" i="33"/>
  <c r="G28" i="33"/>
  <c r="X27" i="33"/>
  <c r="J27" i="33"/>
  <c r="F27" i="33" s="1"/>
  <c r="G27" i="33"/>
  <c r="X26" i="33"/>
  <c r="J26" i="33"/>
  <c r="G26" i="33"/>
  <c r="F26" i="33" s="1"/>
  <c r="X25" i="33"/>
  <c r="J25" i="33"/>
  <c r="G25" i="33"/>
  <c r="F25" i="33" s="1"/>
  <c r="X24" i="33"/>
  <c r="J24" i="33"/>
  <c r="G24" i="33"/>
  <c r="F24" i="33"/>
  <c r="X23" i="33"/>
  <c r="J23" i="33"/>
  <c r="G23" i="33"/>
  <c r="F23" i="33" s="1"/>
  <c r="X22" i="33"/>
  <c r="J22" i="33"/>
  <c r="G22" i="33"/>
  <c r="F22" i="33"/>
  <c r="X21" i="33"/>
  <c r="J21" i="33"/>
  <c r="G21" i="33"/>
  <c r="X20" i="33"/>
  <c r="J20" i="33"/>
  <c r="G20" i="33"/>
  <c r="F20" i="33" s="1"/>
  <c r="X19" i="33"/>
  <c r="J19" i="33"/>
  <c r="G19" i="33"/>
  <c r="F19" i="33"/>
  <c r="X18" i="33"/>
  <c r="J18" i="33"/>
  <c r="G18" i="33"/>
  <c r="X17" i="33"/>
  <c r="J17" i="33"/>
  <c r="G17" i="33"/>
  <c r="F17" i="33"/>
  <c r="AK13" i="33"/>
  <c r="AI13" i="33"/>
  <c r="AI11" i="33" s="1"/>
  <c r="AI9" i="33" s="1"/>
  <c r="AI8" i="33" s="1"/>
  <c r="AH13" i="33"/>
  <c r="AH11" i="33" s="1"/>
  <c r="AH9" i="33" s="1"/>
  <c r="AH8" i="33" s="1"/>
  <c r="AD13" i="33"/>
  <c r="AD11" i="33" s="1"/>
  <c r="AD9" i="33" s="1"/>
  <c r="AD8" i="33" s="1"/>
  <c r="AC13" i="33"/>
  <c r="AA13" i="33"/>
  <c r="AA11" i="33" s="1"/>
  <c r="AA9" i="33" s="1"/>
  <c r="Z13" i="33"/>
  <c r="Z11" i="33" s="1"/>
  <c r="Y13" i="33"/>
  <c r="U13" i="33"/>
  <c r="U11" i="33" s="1"/>
  <c r="O13" i="33"/>
  <c r="O11" i="33" s="1"/>
  <c r="N13" i="33"/>
  <c r="N11" i="33" s="1"/>
  <c r="N9" i="33" s="1"/>
  <c r="N8" i="33" s="1"/>
  <c r="M13" i="33"/>
  <c r="H13" i="33"/>
  <c r="X12" i="33"/>
  <c r="J12" i="33"/>
  <c r="G12" i="33"/>
  <c r="AK11" i="33"/>
  <c r="AK9" i="33" s="1"/>
  <c r="AK8" i="33" s="1"/>
  <c r="AJ11" i="33"/>
  <c r="AJ9" i="33" s="1"/>
  <c r="AJ8" i="33" s="1"/>
  <c r="AC11" i="33"/>
  <c r="Y11" i="33"/>
  <c r="Y9" i="33" s="1"/>
  <c r="T11" i="33"/>
  <c r="T9" i="33" s="1"/>
  <c r="T8" i="33" s="1"/>
  <c r="M11" i="33"/>
  <c r="M9" i="33" s="1"/>
  <c r="M8" i="33" s="1"/>
  <c r="L11" i="33"/>
  <c r="L9" i="33" s="1"/>
  <c r="L8" i="33" s="1"/>
  <c r="K11" i="33"/>
  <c r="K9" i="33" s="1"/>
  <c r="J11" i="33"/>
  <c r="X10" i="33"/>
  <c r="J10" i="33"/>
  <c r="G10" i="33"/>
  <c r="F10" i="33"/>
  <c r="AL9" i="33"/>
  <c r="AL8" i="33" s="1"/>
  <c r="AC9" i="33"/>
  <c r="AC8" i="33" s="1"/>
  <c r="U9" i="33"/>
  <c r="U8" i="33" s="1"/>
  <c r="R9" i="33"/>
  <c r="R8" i="33" s="1"/>
  <c r="Q9" i="33"/>
  <c r="Q8" i="33" s="1"/>
  <c r="O9" i="33"/>
  <c r="O8" i="33" s="1"/>
  <c r="AA8" i="33"/>
  <c r="P8" i="33"/>
  <c r="AN7" i="33"/>
  <c r="AM7" i="33"/>
  <c r="X7" i="33"/>
  <c r="F7" i="33" s="1"/>
  <c r="J7" i="33"/>
  <c r="G7" i="33"/>
  <c r="X88" i="32"/>
  <c r="J88" i="32"/>
  <c r="G88" i="32"/>
  <c r="X87" i="32"/>
  <c r="J87" i="32"/>
  <c r="G87" i="32"/>
  <c r="X86" i="32"/>
  <c r="J86" i="32"/>
  <c r="G86" i="32"/>
  <c r="F86" i="32" s="1"/>
  <c r="X85" i="32"/>
  <c r="J85" i="32"/>
  <c r="G85" i="32"/>
  <c r="F85" i="32"/>
  <c r="X84" i="32"/>
  <c r="J84" i="32"/>
  <c r="A83" i="32"/>
  <c r="X77" i="32"/>
  <c r="J77" i="32"/>
  <c r="F77" i="32" s="1"/>
  <c r="G77" i="32"/>
  <c r="X76" i="32"/>
  <c r="J76" i="32"/>
  <c r="G76" i="32"/>
  <c r="X75" i="32"/>
  <c r="J75" i="32"/>
  <c r="G75" i="32"/>
  <c r="F75" i="32"/>
  <c r="X74" i="32"/>
  <c r="J74" i="32"/>
  <c r="F74" i="32" s="1"/>
  <c r="G74" i="32"/>
  <c r="X73" i="32"/>
  <c r="J73" i="32"/>
  <c r="G73" i="32"/>
  <c r="F73" i="32" s="1"/>
  <c r="X72" i="32"/>
  <c r="J72" i="32"/>
  <c r="G72" i="32"/>
  <c r="F72" i="32"/>
  <c r="X71" i="32"/>
  <c r="J71" i="32"/>
  <c r="G71" i="32"/>
  <c r="F71" i="32"/>
  <c r="X70" i="32"/>
  <c r="J70" i="32"/>
  <c r="G70" i="32"/>
  <c r="F70" i="32"/>
  <c r="X69" i="32"/>
  <c r="J69" i="32"/>
  <c r="G69" i="32"/>
  <c r="X68" i="32"/>
  <c r="J68" i="32"/>
  <c r="G68" i="32"/>
  <c r="F68" i="32"/>
  <c r="X67" i="32"/>
  <c r="J67" i="32"/>
  <c r="G67" i="32"/>
  <c r="F67" i="32"/>
  <c r="X66" i="32"/>
  <c r="J66" i="32"/>
  <c r="G66" i="32"/>
  <c r="F66" i="32" s="1"/>
  <c r="X65" i="32"/>
  <c r="J65" i="32"/>
  <c r="G65" i="32"/>
  <c r="F65" i="32" s="1"/>
  <c r="X64" i="32"/>
  <c r="J64" i="32"/>
  <c r="G64" i="32"/>
  <c r="F64" i="32"/>
  <c r="X63" i="32"/>
  <c r="J63" i="32"/>
  <c r="G63" i="32"/>
  <c r="X62" i="32"/>
  <c r="J62" i="32"/>
  <c r="G62" i="32"/>
  <c r="F62" i="32"/>
  <c r="X61" i="32"/>
  <c r="J61" i="32"/>
  <c r="G61" i="32"/>
  <c r="F61" i="32" s="1"/>
  <c r="X60" i="32"/>
  <c r="J60" i="32"/>
  <c r="G60" i="32"/>
  <c r="F60" i="32"/>
  <c r="X59" i="32"/>
  <c r="J59" i="32"/>
  <c r="G59" i="32"/>
  <c r="X58" i="32"/>
  <c r="J58" i="32"/>
  <c r="G58" i="32"/>
  <c r="X57" i="32"/>
  <c r="J57" i="32"/>
  <c r="G57" i="32"/>
  <c r="F57" i="32"/>
  <c r="X56" i="32"/>
  <c r="J56" i="32"/>
  <c r="G56" i="32"/>
  <c r="F56" i="32" s="1"/>
  <c r="X55" i="32"/>
  <c r="J55" i="32"/>
  <c r="G55" i="32"/>
  <c r="F55" i="32"/>
  <c r="X54" i="32"/>
  <c r="F54" i="32" s="1"/>
  <c r="J54" i="32"/>
  <c r="G54" i="32"/>
  <c r="X53" i="32"/>
  <c r="J53" i="32"/>
  <c r="G53" i="32"/>
  <c r="F53" i="32"/>
  <c r="X52" i="32"/>
  <c r="J52" i="32"/>
  <c r="G52" i="32"/>
  <c r="F52" i="32"/>
  <c r="X51" i="32"/>
  <c r="J51" i="32"/>
  <c r="F51" i="32" s="1"/>
  <c r="G51" i="32"/>
  <c r="AL50" i="32"/>
  <c r="AJ50" i="32"/>
  <c r="AJ48" i="32" s="1"/>
  <c r="AJ13" i="32" s="1"/>
  <c r="AJ11" i="32" s="1"/>
  <c r="AJ9" i="32" s="1"/>
  <c r="AJ8" i="32" s="1"/>
  <c r="AI50" i="32"/>
  <c r="AI48" i="32" s="1"/>
  <c r="AI13" i="32" s="1"/>
  <c r="AI11" i="32" s="1"/>
  <c r="AI9" i="32" s="1"/>
  <c r="AI8" i="32" s="1"/>
  <c r="AH50" i="32"/>
  <c r="AH48" i="32" s="1"/>
  <c r="AH13" i="32" s="1"/>
  <c r="AH11" i="32" s="1"/>
  <c r="AH9" i="32" s="1"/>
  <c r="AH8" i="32" s="1"/>
  <c r="AG50" i="32"/>
  <c r="AG48" i="32" s="1"/>
  <c r="AF50" i="32"/>
  <c r="AF48" i="32" s="1"/>
  <c r="AF13" i="32" s="1"/>
  <c r="AE50" i="32"/>
  <c r="AE48" i="32" s="1"/>
  <c r="AE13" i="32" s="1"/>
  <c r="AD50" i="32"/>
  <c r="AB50" i="32"/>
  <c r="W50" i="32"/>
  <c r="V50" i="32"/>
  <c r="V48" i="32" s="1"/>
  <c r="U50" i="32"/>
  <c r="T50" i="32"/>
  <c r="T48" i="32" s="1"/>
  <c r="T13" i="32" s="1"/>
  <c r="S50" i="32"/>
  <c r="S48" i="32" s="1"/>
  <c r="R50" i="32"/>
  <c r="Q50" i="32"/>
  <c r="P50" i="32"/>
  <c r="P48" i="32" s="1"/>
  <c r="P13" i="32" s="1"/>
  <c r="P11" i="32" s="1"/>
  <c r="P9" i="32" s="1"/>
  <c r="P8" i="32" s="1"/>
  <c r="O50" i="32"/>
  <c r="J50" i="32" s="1"/>
  <c r="N50" i="32"/>
  <c r="M50" i="32"/>
  <c r="L50" i="32"/>
  <c r="K50" i="32"/>
  <c r="K48" i="32" s="1"/>
  <c r="I50" i="32"/>
  <c r="I48" i="32" s="1"/>
  <c r="I13" i="32" s="1"/>
  <c r="I11" i="32" s="1"/>
  <c r="I9" i="32" s="1"/>
  <c r="I8" i="32" s="1"/>
  <c r="H50" i="32"/>
  <c r="G50" i="32" s="1"/>
  <c r="X49" i="32"/>
  <c r="J49" i="32"/>
  <c r="G49" i="32"/>
  <c r="F49" i="32" s="1"/>
  <c r="AL48" i="32"/>
  <c r="AD48" i="32"/>
  <c r="AB48" i="32"/>
  <c r="AB13" i="32" s="1"/>
  <c r="AB11" i="32" s="1"/>
  <c r="AB9" i="32" s="1"/>
  <c r="W48" i="32"/>
  <c r="W13" i="32" s="1"/>
  <c r="U48" i="32"/>
  <c r="U13" i="32" s="1"/>
  <c r="U11" i="32" s="1"/>
  <c r="U9" i="32" s="1"/>
  <c r="R48" i="32"/>
  <c r="Q48" i="32"/>
  <c r="Q13" i="32" s="1"/>
  <c r="Q11" i="32" s="1"/>
  <c r="Q9" i="32" s="1"/>
  <c r="Q8" i="32" s="1"/>
  <c r="N48" i="32"/>
  <c r="N13" i="32" s="1"/>
  <c r="N11" i="32" s="1"/>
  <c r="N9" i="32" s="1"/>
  <c r="N8" i="32" s="1"/>
  <c r="M48" i="32"/>
  <c r="L48" i="32"/>
  <c r="X47" i="32"/>
  <c r="J47" i="32"/>
  <c r="G47" i="32"/>
  <c r="F47" i="32" s="1"/>
  <c r="X46" i="32"/>
  <c r="J46" i="32"/>
  <c r="G46" i="32"/>
  <c r="X45" i="32"/>
  <c r="J45" i="32"/>
  <c r="G45" i="32"/>
  <c r="F45" i="32" s="1"/>
  <c r="X44" i="32"/>
  <c r="J44" i="32"/>
  <c r="G44" i="32"/>
  <c r="X43" i="32"/>
  <c r="J43" i="32"/>
  <c r="G43" i="32"/>
  <c r="F43" i="32" s="1"/>
  <c r="X42" i="32"/>
  <c r="J42" i="32"/>
  <c r="G42" i="32"/>
  <c r="F42" i="32" s="1"/>
  <c r="X41" i="32"/>
  <c r="J41" i="32"/>
  <c r="G41" i="32"/>
  <c r="F41" i="32" s="1"/>
  <c r="X40" i="32"/>
  <c r="F40" i="32" s="1"/>
  <c r="J40" i="32"/>
  <c r="G40" i="32"/>
  <c r="X39" i="32"/>
  <c r="J39" i="32"/>
  <c r="G39" i="32"/>
  <c r="X38" i="32"/>
  <c r="J38" i="32"/>
  <c r="G38" i="32"/>
  <c r="F38" i="32" s="1"/>
  <c r="X37" i="32"/>
  <c r="J37" i="32"/>
  <c r="G37" i="32"/>
  <c r="F37" i="32" s="1"/>
  <c r="X36" i="32"/>
  <c r="J36" i="32"/>
  <c r="G36" i="32"/>
  <c r="F36" i="32"/>
  <c r="X35" i="32"/>
  <c r="J35" i="32"/>
  <c r="G35" i="32"/>
  <c r="F35" i="32" s="1"/>
  <c r="X34" i="32"/>
  <c r="J34" i="32"/>
  <c r="G34" i="32"/>
  <c r="X33" i="32"/>
  <c r="J33" i="32"/>
  <c r="G33" i="32"/>
  <c r="X32" i="32"/>
  <c r="J32" i="32"/>
  <c r="G32" i="32"/>
  <c r="F32" i="32" s="1"/>
  <c r="X31" i="32"/>
  <c r="J31" i="32"/>
  <c r="G31" i="32"/>
  <c r="F31" i="32"/>
  <c r="X30" i="32"/>
  <c r="J30" i="32"/>
  <c r="G30" i="32"/>
  <c r="F30" i="32"/>
  <c r="X29" i="32"/>
  <c r="J29" i="32"/>
  <c r="G29" i="32"/>
  <c r="F29" i="32"/>
  <c r="X28" i="32"/>
  <c r="J28" i="32"/>
  <c r="G28" i="32"/>
  <c r="F28" i="32" s="1"/>
  <c r="X27" i="32"/>
  <c r="J27" i="32"/>
  <c r="G27" i="32"/>
  <c r="X26" i="32"/>
  <c r="J26" i="32"/>
  <c r="G26" i="32"/>
  <c r="F26" i="32"/>
  <c r="X25" i="32"/>
  <c r="J25" i="32"/>
  <c r="G25" i="32"/>
  <c r="F25" i="32"/>
  <c r="X24" i="32"/>
  <c r="J24" i="32"/>
  <c r="G24" i="32"/>
  <c r="F24" i="32" s="1"/>
  <c r="X23" i="32"/>
  <c r="J23" i="32"/>
  <c r="G23" i="32"/>
  <c r="F23" i="32" s="1"/>
  <c r="X22" i="32"/>
  <c r="J22" i="32"/>
  <c r="G22" i="32"/>
  <c r="F22" i="32" s="1"/>
  <c r="X21" i="32"/>
  <c r="F21" i="32" s="1"/>
  <c r="J21" i="32"/>
  <c r="G21" i="32"/>
  <c r="X20" i="32"/>
  <c r="F20" i="32" s="1"/>
  <c r="J20" i="32"/>
  <c r="G20" i="32"/>
  <c r="X19" i="32"/>
  <c r="J19" i="32"/>
  <c r="G19" i="32"/>
  <c r="F19" i="32" s="1"/>
  <c r="X18" i="32"/>
  <c r="J18" i="32"/>
  <c r="G18" i="32"/>
  <c r="F18" i="32" s="1"/>
  <c r="X17" i="32"/>
  <c r="J17" i="32"/>
  <c r="G17" i="32"/>
  <c r="F17" i="32" s="1"/>
  <c r="AL13" i="32"/>
  <c r="AL11" i="32" s="1"/>
  <c r="AK13" i="32"/>
  <c r="AK11" i="32" s="1"/>
  <c r="AD13" i="32"/>
  <c r="AC13" i="32"/>
  <c r="AC11" i="32" s="1"/>
  <c r="AC9" i="32" s="1"/>
  <c r="AA13" i="32"/>
  <c r="AA11" i="32" s="1"/>
  <c r="Z13" i="32"/>
  <c r="Y13" i="32"/>
  <c r="V13" i="32"/>
  <c r="S13" i="32"/>
  <c r="S11" i="32" s="1"/>
  <c r="S9" i="32" s="1"/>
  <c r="R13" i="32"/>
  <c r="R11" i="32" s="1"/>
  <c r="R9" i="32" s="1"/>
  <c r="R8" i="32" s="1"/>
  <c r="M13" i="32"/>
  <c r="M11" i="32" s="1"/>
  <c r="M9" i="32" s="1"/>
  <c r="M8" i="32" s="1"/>
  <c r="L13" i="32"/>
  <c r="L11" i="32" s="1"/>
  <c r="L9" i="32" s="1"/>
  <c r="L8" i="32" s="1"/>
  <c r="K13" i="32"/>
  <c r="X12" i="32"/>
  <c r="J12" i="32"/>
  <c r="G12" i="32"/>
  <c r="F12" i="32" s="1"/>
  <c r="AF11" i="32"/>
  <c r="AE11" i="32"/>
  <c r="AE9" i="32" s="1"/>
  <c r="AE8" i="32" s="1"/>
  <c r="AD11" i="32"/>
  <c r="AD9" i="32" s="1"/>
  <c r="AD8" i="32" s="1"/>
  <c r="Z11" i="32"/>
  <c r="Z9" i="32" s="1"/>
  <c r="W11" i="32"/>
  <c r="V11" i="32"/>
  <c r="V9" i="32" s="1"/>
  <c r="V8" i="32" s="1"/>
  <c r="T11" i="32"/>
  <c r="T9" i="32" s="1"/>
  <c r="T8" i="32" s="1"/>
  <c r="X10" i="32"/>
  <c r="J10" i="32"/>
  <c r="G10" i="32"/>
  <c r="F10" i="32"/>
  <c r="AL9" i="32"/>
  <c r="AL8" i="32" s="1"/>
  <c r="AK9" i="32"/>
  <c r="AK8" i="32" s="1"/>
  <c r="AF9" i="32"/>
  <c r="AF8" i="32" s="1"/>
  <c r="AA9" i="32"/>
  <c r="AA8" i="32" s="1"/>
  <c r="AC8" i="32"/>
  <c r="AB8" i="32"/>
  <c r="Z8" i="32"/>
  <c r="U8" i="32"/>
  <c r="S8" i="32"/>
  <c r="AN7" i="32"/>
  <c r="X7" i="32"/>
  <c r="J7" i="32"/>
  <c r="G7" i="32"/>
  <c r="AM7" i="32" s="1"/>
  <c r="F7" i="32"/>
  <c r="X88" i="31"/>
  <c r="J88" i="31"/>
  <c r="G88" i="31"/>
  <c r="F88" i="31"/>
  <c r="X87" i="31"/>
  <c r="J87" i="31"/>
  <c r="G87" i="31"/>
  <c r="F87" i="31"/>
  <c r="X86" i="31"/>
  <c r="J86" i="31"/>
  <c r="G86" i="31"/>
  <c r="F86" i="31"/>
  <c r="X85" i="31"/>
  <c r="J85" i="31"/>
  <c r="G85" i="31"/>
  <c r="F85" i="31" s="1"/>
  <c r="X84" i="31"/>
  <c r="J84" i="31"/>
  <c r="A83" i="31"/>
  <c r="X77" i="31"/>
  <c r="J77" i="31"/>
  <c r="G77" i="31"/>
  <c r="F77" i="31"/>
  <c r="X76" i="31"/>
  <c r="J76" i="31"/>
  <c r="G76" i="31"/>
  <c r="F76" i="31"/>
  <c r="X75" i="31"/>
  <c r="J75" i="31"/>
  <c r="G75" i="31"/>
  <c r="F75" i="31" s="1"/>
  <c r="X74" i="31"/>
  <c r="J74" i="31"/>
  <c r="G74" i="31"/>
  <c r="F74" i="31" s="1"/>
  <c r="X73" i="31"/>
  <c r="J73" i="31"/>
  <c r="G73" i="31"/>
  <c r="F73" i="31" s="1"/>
  <c r="X72" i="31"/>
  <c r="J72" i="31"/>
  <c r="F72" i="31" s="1"/>
  <c r="G72" i="31"/>
  <c r="X71" i="31"/>
  <c r="J71" i="31"/>
  <c r="G71" i="31"/>
  <c r="F71" i="31" s="1"/>
  <c r="X70" i="31"/>
  <c r="J70" i="31"/>
  <c r="G70" i="31"/>
  <c r="F70" i="31"/>
  <c r="X69" i="31"/>
  <c r="J69" i="31"/>
  <c r="G69" i="31"/>
  <c r="X68" i="31"/>
  <c r="F68" i="31" s="1"/>
  <c r="J68" i="31"/>
  <c r="G68" i="31"/>
  <c r="X67" i="31"/>
  <c r="J67" i="31"/>
  <c r="G67" i="31"/>
  <c r="F67" i="31" s="1"/>
  <c r="X66" i="31"/>
  <c r="J66" i="31"/>
  <c r="G66" i="31"/>
  <c r="X65" i="31"/>
  <c r="J65" i="31"/>
  <c r="G65" i="31"/>
  <c r="F65" i="31" s="1"/>
  <c r="X64" i="31"/>
  <c r="J64" i="31"/>
  <c r="G64" i="31"/>
  <c r="X63" i="31"/>
  <c r="J63" i="31"/>
  <c r="G63" i="31"/>
  <c r="F63" i="31"/>
  <c r="X62" i="31"/>
  <c r="J62" i="31"/>
  <c r="F62" i="31" s="1"/>
  <c r="G62" i="31"/>
  <c r="X61" i="31"/>
  <c r="J61" i="31"/>
  <c r="G61" i="31"/>
  <c r="F61" i="31"/>
  <c r="X60" i="31"/>
  <c r="J60" i="31"/>
  <c r="G60" i="31"/>
  <c r="X59" i="31"/>
  <c r="J59" i="31"/>
  <c r="G59" i="31"/>
  <c r="F59" i="31"/>
  <c r="X58" i="31"/>
  <c r="F58" i="31" s="1"/>
  <c r="J58" i="31"/>
  <c r="G58" i="31"/>
  <c r="X57" i="31"/>
  <c r="J57" i="31"/>
  <c r="G57" i="31"/>
  <c r="F57" i="31"/>
  <c r="X56" i="31"/>
  <c r="J56" i="31"/>
  <c r="G56" i="31"/>
  <c r="F56" i="31"/>
  <c r="X55" i="31"/>
  <c r="J55" i="31"/>
  <c r="G55" i="31"/>
  <c r="F55" i="31" s="1"/>
  <c r="X54" i="31"/>
  <c r="J54" i="31"/>
  <c r="G54" i="31"/>
  <c r="X53" i="31"/>
  <c r="J53" i="31"/>
  <c r="G53" i="31"/>
  <c r="F53" i="31" s="1"/>
  <c r="X52" i="31"/>
  <c r="J52" i="31"/>
  <c r="G52" i="31"/>
  <c r="X51" i="31"/>
  <c r="J51" i="31"/>
  <c r="F51" i="31" s="1"/>
  <c r="G51" i="31"/>
  <c r="AL50" i="31"/>
  <c r="AL48" i="31" s="1"/>
  <c r="AL13" i="31" s="1"/>
  <c r="AJ50" i="31"/>
  <c r="AJ48" i="31" s="1"/>
  <c r="AJ13" i="31" s="1"/>
  <c r="AJ11" i="31" s="1"/>
  <c r="AJ9" i="31" s="1"/>
  <c r="AJ8" i="31" s="1"/>
  <c r="AI50" i="31"/>
  <c r="AI48" i="31" s="1"/>
  <c r="AI13" i="31" s="1"/>
  <c r="AI11" i="31" s="1"/>
  <c r="AH50" i="31"/>
  <c r="AH48" i="31" s="1"/>
  <c r="AH13" i="31" s="1"/>
  <c r="AH11" i="31" s="1"/>
  <c r="AH9" i="31" s="1"/>
  <c r="AG50" i="31"/>
  <c r="AG48" i="31" s="1"/>
  <c r="AG13" i="31" s="1"/>
  <c r="AG11" i="31" s="1"/>
  <c r="AG9" i="31" s="1"/>
  <c r="AF50" i="31"/>
  <c r="AE50" i="31"/>
  <c r="AD50" i="31"/>
  <c r="AB50" i="31"/>
  <c r="W50" i="31"/>
  <c r="W48" i="31" s="1"/>
  <c r="V50" i="31"/>
  <c r="U50" i="31"/>
  <c r="U48" i="31" s="1"/>
  <c r="T50" i="31"/>
  <c r="S50" i="31"/>
  <c r="R50" i="31"/>
  <c r="Q50" i="31"/>
  <c r="P50" i="31"/>
  <c r="P48" i="31" s="1"/>
  <c r="O50" i="31"/>
  <c r="O48" i="31" s="1"/>
  <c r="N50" i="31"/>
  <c r="M50" i="31"/>
  <c r="M48" i="31" s="1"/>
  <c r="L50" i="31"/>
  <c r="L48" i="31" s="1"/>
  <c r="L13" i="31" s="1"/>
  <c r="L11" i="31" s="1"/>
  <c r="L9" i="31" s="1"/>
  <c r="L8" i="31" s="1"/>
  <c r="K50" i="31"/>
  <c r="I50" i="31"/>
  <c r="I48" i="31" s="1"/>
  <c r="I13" i="31" s="1"/>
  <c r="H50" i="31"/>
  <c r="X49" i="31"/>
  <c r="J49" i="31"/>
  <c r="G49" i="31"/>
  <c r="AF48" i="31"/>
  <c r="AF13" i="31" s="1"/>
  <c r="AF11" i="31" s="1"/>
  <c r="AF9" i="31" s="1"/>
  <c r="AF8" i="31" s="1"/>
  <c r="AE48" i="31"/>
  <c r="AE13" i="31" s="1"/>
  <c r="AD48" i="31"/>
  <c r="AD13" i="31" s="1"/>
  <c r="AB48" i="31"/>
  <c r="V48" i="31"/>
  <c r="V13" i="31" s="1"/>
  <c r="V11" i="31" s="1"/>
  <c r="V9" i="31" s="1"/>
  <c r="V8" i="31" s="1"/>
  <c r="T48" i="31"/>
  <c r="T13" i="31" s="1"/>
  <c r="T11" i="31" s="1"/>
  <c r="S48" i="31"/>
  <c r="S13" i="31" s="1"/>
  <c r="R48" i="31"/>
  <c r="R13" i="31" s="1"/>
  <c r="R11" i="31" s="1"/>
  <c r="R9" i="31" s="1"/>
  <c r="R8" i="31" s="1"/>
  <c r="Q48" i="31"/>
  <c r="Q13" i="31" s="1"/>
  <c r="Q11" i="31" s="1"/>
  <c r="Q9" i="31" s="1"/>
  <c r="Q8" i="31" s="1"/>
  <c r="N48" i="31"/>
  <c r="X47" i="31"/>
  <c r="J47" i="31"/>
  <c r="G47" i="31"/>
  <c r="F47" i="31"/>
  <c r="X46" i="31"/>
  <c r="J46" i="31"/>
  <c r="G46" i="31"/>
  <c r="F46" i="31"/>
  <c r="X45" i="31"/>
  <c r="J45" i="31"/>
  <c r="G45" i="31"/>
  <c r="F45" i="31" s="1"/>
  <c r="X44" i="31"/>
  <c r="J44" i="31"/>
  <c r="G44" i="31"/>
  <c r="X43" i="31"/>
  <c r="J43" i="31"/>
  <c r="G43" i="31"/>
  <c r="F43" i="31" s="1"/>
  <c r="X42" i="31"/>
  <c r="J42" i="31"/>
  <c r="G42" i="31"/>
  <c r="F42" i="31" s="1"/>
  <c r="X41" i="31"/>
  <c r="F41" i="31" s="1"/>
  <c r="J41" i="31"/>
  <c r="G41" i="31"/>
  <c r="X40" i="31"/>
  <c r="J40" i="31"/>
  <c r="G40" i="31"/>
  <c r="F40" i="31"/>
  <c r="X39" i="31"/>
  <c r="J39" i="31"/>
  <c r="G39" i="31"/>
  <c r="F39" i="31"/>
  <c r="X38" i="31"/>
  <c r="J38" i="31"/>
  <c r="G38" i="31"/>
  <c r="X37" i="31"/>
  <c r="J37" i="31"/>
  <c r="G37" i="31"/>
  <c r="F37" i="31"/>
  <c r="X36" i="31"/>
  <c r="F36" i="31" s="1"/>
  <c r="J36" i="31"/>
  <c r="G36" i="31"/>
  <c r="X35" i="31"/>
  <c r="J35" i="31"/>
  <c r="G35" i="31"/>
  <c r="F35" i="31"/>
  <c r="X34" i="31"/>
  <c r="J34" i="31"/>
  <c r="G34" i="31"/>
  <c r="X33" i="31"/>
  <c r="J33" i="31"/>
  <c r="G33" i="31"/>
  <c r="F33" i="31" s="1"/>
  <c r="X32" i="31"/>
  <c r="J32" i="31"/>
  <c r="G32" i="31"/>
  <c r="F32" i="31" s="1"/>
  <c r="X31" i="31"/>
  <c r="J31" i="31"/>
  <c r="F31" i="31" s="1"/>
  <c r="G31" i="31"/>
  <c r="X30" i="31"/>
  <c r="F30" i="31" s="1"/>
  <c r="J30" i="31"/>
  <c r="G30" i="31"/>
  <c r="X29" i="31"/>
  <c r="J29" i="31"/>
  <c r="G29" i="31"/>
  <c r="X28" i="31"/>
  <c r="J28" i="31"/>
  <c r="G28" i="31"/>
  <c r="F28" i="31" s="1"/>
  <c r="X27" i="31"/>
  <c r="J27" i="31"/>
  <c r="G27" i="31"/>
  <c r="F27" i="31" s="1"/>
  <c r="X26" i="31"/>
  <c r="J26" i="31"/>
  <c r="G26" i="31"/>
  <c r="F26" i="31"/>
  <c r="X25" i="31"/>
  <c r="J25" i="31"/>
  <c r="G25" i="31"/>
  <c r="F25" i="31"/>
  <c r="X24" i="31"/>
  <c r="J24" i="31"/>
  <c r="G24" i="31"/>
  <c r="F24" i="31"/>
  <c r="X23" i="31"/>
  <c r="J23" i="31"/>
  <c r="G23" i="31"/>
  <c r="F23" i="31" s="1"/>
  <c r="X22" i="31"/>
  <c r="J22" i="31"/>
  <c r="G22" i="31"/>
  <c r="F22" i="31" s="1"/>
  <c r="X21" i="31"/>
  <c r="J21" i="31"/>
  <c r="G21" i="31"/>
  <c r="X20" i="31"/>
  <c r="J20" i="31"/>
  <c r="G20" i="31"/>
  <c r="F20" i="31"/>
  <c r="X19" i="31"/>
  <c r="J19" i="31"/>
  <c r="G19" i="31"/>
  <c r="F19" i="31" s="1"/>
  <c r="X18" i="31"/>
  <c r="J18" i="31"/>
  <c r="G18" i="31"/>
  <c r="F18" i="31"/>
  <c r="X17" i="31"/>
  <c r="J17" i="31"/>
  <c r="G17" i="31"/>
  <c r="F17" i="31"/>
  <c r="AK13" i="31"/>
  <c r="AK11" i="31" s="1"/>
  <c r="AC13" i="31"/>
  <c r="AC11" i="31" s="1"/>
  <c r="AC9" i="31" s="1"/>
  <c r="AA13" i="31"/>
  <c r="AA11" i="31" s="1"/>
  <c r="AA9" i="31" s="1"/>
  <c r="Z13" i="31"/>
  <c r="Y13" i="31"/>
  <c r="W13" i="31"/>
  <c r="U13" i="31"/>
  <c r="U11" i="31" s="1"/>
  <c r="U9" i="31" s="1"/>
  <c r="P13" i="31"/>
  <c r="P11" i="31" s="1"/>
  <c r="P9" i="31" s="1"/>
  <c r="P8" i="31" s="1"/>
  <c r="O13" i="31"/>
  <c r="O11" i="31" s="1"/>
  <c r="O9" i="31" s="1"/>
  <c r="O8" i="31" s="1"/>
  <c r="N13" i="31"/>
  <c r="N11" i="31" s="1"/>
  <c r="N9" i="31" s="1"/>
  <c r="N8" i="31" s="1"/>
  <c r="M13" i="31"/>
  <c r="M11" i="31" s="1"/>
  <c r="M9" i="31" s="1"/>
  <c r="M8" i="31" s="1"/>
  <c r="X12" i="31"/>
  <c r="J12" i="31"/>
  <c r="G12" i="31"/>
  <c r="F12" i="31" s="1"/>
  <c r="AL11" i="31"/>
  <c r="AL9" i="31" s="1"/>
  <c r="AL8" i="31" s="1"/>
  <c r="AE11" i="31"/>
  <c r="AE9" i="31" s="1"/>
  <c r="AD11" i="31"/>
  <c r="AD9" i="31" s="1"/>
  <c r="Z11" i="31"/>
  <c r="Z9" i="31" s="1"/>
  <c r="Y11" i="31"/>
  <c r="Y9" i="31" s="1"/>
  <c r="W11" i="31"/>
  <c r="S11" i="31"/>
  <c r="S9" i="31" s="1"/>
  <c r="S8" i="31" s="1"/>
  <c r="I11" i="31"/>
  <c r="I9" i="31" s="1"/>
  <c r="I8" i="31" s="1"/>
  <c r="X10" i="31"/>
  <c r="J10" i="31"/>
  <c r="F10" i="31" s="1"/>
  <c r="G10" i="31"/>
  <c r="AK9" i="31"/>
  <c r="AK8" i="31" s="1"/>
  <c r="AI9" i="31"/>
  <c r="T9" i="31"/>
  <c r="T8" i="31" s="1"/>
  <c r="AI8" i="31"/>
  <c r="AH8" i="31"/>
  <c r="AG8" i="31"/>
  <c r="AE8" i="31"/>
  <c r="AD8" i="31"/>
  <c r="AC8" i="31"/>
  <c r="AA8" i="31"/>
  <c r="Z8" i="31"/>
  <c r="Y8" i="31"/>
  <c r="U8" i="31"/>
  <c r="AN7" i="31"/>
  <c r="AM7" i="31"/>
  <c r="X7" i="31"/>
  <c r="J7" i="31"/>
  <c r="G7" i="31"/>
  <c r="F7" i="31"/>
  <c r="X88" i="30"/>
  <c r="J88" i="30"/>
  <c r="G88" i="30"/>
  <c r="F88" i="30"/>
  <c r="X87" i="30"/>
  <c r="J87" i="30"/>
  <c r="G87" i="30"/>
  <c r="X86" i="30"/>
  <c r="J86" i="30"/>
  <c r="G86" i="30"/>
  <c r="F86" i="30"/>
  <c r="X85" i="30"/>
  <c r="X84" i="30" s="1"/>
  <c r="J85" i="30"/>
  <c r="G85" i="30"/>
  <c r="G84" i="30"/>
  <c r="A83" i="30"/>
  <c r="X77" i="30"/>
  <c r="J77" i="30"/>
  <c r="G77" i="30"/>
  <c r="F77" i="30" s="1"/>
  <c r="X76" i="30"/>
  <c r="J76" i="30"/>
  <c r="G76" i="30"/>
  <c r="F76" i="30" s="1"/>
  <c r="X75" i="30"/>
  <c r="F75" i="30" s="1"/>
  <c r="J75" i="30"/>
  <c r="G75" i="30"/>
  <c r="X74" i="30"/>
  <c r="F74" i="30" s="1"/>
  <c r="J74" i="30"/>
  <c r="G74" i="30"/>
  <c r="X73" i="30"/>
  <c r="J73" i="30"/>
  <c r="G73" i="30"/>
  <c r="F73" i="30"/>
  <c r="X72" i="30"/>
  <c r="J72" i="30"/>
  <c r="G72" i="30"/>
  <c r="F72" i="30"/>
  <c r="X71" i="30"/>
  <c r="J71" i="30"/>
  <c r="F71" i="30" s="1"/>
  <c r="G71" i="30"/>
  <c r="X70" i="30"/>
  <c r="J70" i="30"/>
  <c r="G70" i="30"/>
  <c r="F70" i="30"/>
  <c r="X69" i="30"/>
  <c r="F69" i="30" s="1"/>
  <c r="J69" i="30"/>
  <c r="G69" i="30"/>
  <c r="X68" i="30"/>
  <c r="J68" i="30"/>
  <c r="G68" i="30"/>
  <c r="F68" i="30"/>
  <c r="X67" i="30"/>
  <c r="J67" i="30"/>
  <c r="F67" i="30" s="1"/>
  <c r="G67" i="30"/>
  <c r="X66" i="30"/>
  <c r="J66" i="30"/>
  <c r="G66" i="30"/>
  <c r="F66" i="30" s="1"/>
  <c r="X65" i="30"/>
  <c r="J65" i="30"/>
  <c r="G65" i="30"/>
  <c r="F65" i="30"/>
  <c r="X64" i="30"/>
  <c r="J64" i="30"/>
  <c r="G64" i="30"/>
  <c r="F64" i="30" s="1"/>
  <c r="X63" i="30"/>
  <c r="J63" i="30"/>
  <c r="F63" i="30" s="1"/>
  <c r="G63" i="30"/>
  <c r="X62" i="30"/>
  <c r="J62" i="30"/>
  <c r="F62" i="30" s="1"/>
  <c r="G62" i="30"/>
  <c r="X61" i="30"/>
  <c r="F61" i="30" s="1"/>
  <c r="J61" i="30"/>
  <c r="G61" i="30"/>
  <c r="X60" i="30"/>
  <c r="J60" i="30"/>
  <c r="G60" i="30"/>
  <c r="F60" i="30" s="1"/>
  <c r="X59" i="30"/>
  <c r="J59" i="30"/>
  <c r="G59" i="30"/>
  <c r="F59" i="30"/>
  <c r="X58" i="30"/>
  <c r="J58" i="30"/>
  <c r="G58" i="30"/>
  <c r="X57" i="30"/>
  <c r="J57" i="30"/>
  <c r="G57" i="30"/>
  <c r="F57" i="30"/>
  <c r="X56" i="30"/>
  <c r="J56" i="30"/>
  <c r="G56" i="30"/>
  <c r="F56" i="30"/>
  <c r="X55" i="30"/>
  <c r="J55" i="30"/>
  <c r="G55" i="30"/>
  <c r="F55" i="30"/>
  <c r="X54" i="30"/>
  <c r="J54" i="30"/>
  <c r="G54" i="30"/>
  <c r="F54" i="30"/>
  <c r="X53" i="30"/>
  <c r="J53" i="30"/>
  <c r="G53" i="30"/>
  <c r="F53" i="30"/>
  <c r="X52" i="30"/>
  <c r="J52" i="30"/>
  <c r="F52" i="30" s="1"/>
  <c r="G52" i="30"/>
  <c r="X51" i="30"/>
  <c r="F51" i="30" s="1"/>
  <c r="J51" i="30"/>
  <c r="G51" i="30"/>
  <c r="AL50" i="30"/>
  <c r="AL48" i="30" s="1"/>
  <c r="AL13" i="30" s="1"/>
  <c r="AL11" i="30" s="1"/>
  <c r="AL9" i="30" s="1"/>
  <c r="AL8" i="30" s="1"/>
  <c r="AJ50" i="30"/>
  <c r="AJ48" i="30" s="1"/>
  <c r="AJ13" i="30" s="1"/>
  <c r="AI50" i="30"/>
  <c r="AI48" i="30" s="1"/>
  <c r="AI13" i="30" s="1"/>
  <c r="AI11" i="30" s="1"/>
  <c r="AH50" i="30"/>
  <c r="AG50" i="30"/>
  <c r="AF50" i="30"/>
  <c r="AE50" i="30"/>
  <c r="AD50" i="30"/>
  <c r="AB50" i="30"/>
  <c r="X50" i="30"/>
  <c r="W50" i="30"/>
  <c r="V50" i="30"/>
  <c r="U50" i="30"/>
  <c r="T50" i="30"/>
  <c r="S50" i="30"/>
  <c r="R50" i="30"/>
  <c r="Q50" i="30"/>
  <c r="P50" i="30"/>
  <c r="O50" i="30"/>
  <c r="O48" i="30" s="1"/>
  <c r="O13" i="30" s="1"/>
  <c r="O11" i="30" s="1"/>
  <c r="O9" i="30" s="1"/>
  <c r="O8" i="30" s="1"/>
  <c r="N50" i="30"/>
  <c r="M50" i="30"/>
  <c r="M48" i="30" s="1"/>
  <c r="M13" i="30" s="1"/>
  <c r="L50" i="30"/>
  <c r="L48" i="30" s="1"/>
  <c r="L13" i="30" s="1"/>
  <c r="L11" i="30" s="1"/>
  <c r="K50" i="30"/>
  <c r="K48" i="30" s="1"/>
  <c r="I50" i="30"/>
  <c r="I48" i="30" s="1"/>
  <c r="H50" i="30"/>
  <c r="G50" i="30" s="1"/>
  <c r="X49" i="30"/>
  <c r="F49" i="30" s="1"/>
  <c r="J49" i="30"/>
  <c r="G49" i="30"/>
  <c r="AH48" i="30"/>
  <c r="AH13" i="30" s="1"/>
  <c r="AH11" i="30" s="1"/>
  <c r="AH9" i="30" s="1"/>
  <c r="AH8" i="30" s="1"/>
  <c r="AG48" i="30"/>
  <c r="AG13" i="30" s="1"/>
  <c r="AG11" i="30" s="1"/>
  <c r="AG9" i="30" s="1"/>
  <c r="AG8" i="30" s="1"/>
  <c r="AF48" i="30"/>
  <c r="AF13" i="30" s="1"/>
  <c r="AF11" i="30" s="1"/>
  <c r="AF9" i="30" s="1"/>
  <c r="AF8" i="30" s="1"/>
  <c r="AE48" i="30"/>
  <c r="AE13" i="30" s="1"/>
  <c r="AE11" i="30" s="1"/>
  <c r="AE9" i="30" s="1"/>
  <c r="AE8" i="30" s="1"/>
  <c r="AD48" i="30"/>
  <c r="AB48" i="30"/>
  <c r="W48" i="30"/>
  <c r="V48" i="30"/>
  <c r="U48" i="30"/>
  <c r="T48" i="30"/>
  <c r="T13" i="30" s="1"/>
  <c r="T11" i="30" s="1"/>
  <c r="T9" i="30" s="1"/>
  <c r="S48" i="30"/>
  <c r="S13" i="30" s="1"/>
  <c r="S11" i="30" s="1"/>
  <c r="S9" i="30" s="1"/>
  <c r="S8" i="30" s="1"/>
  <c r="R48" i="30"/>
  <c r="R13" i="30" s="1"/>
  <c r="R11" i="30" s="1"/>
  <c r="R9" i="30" s="1"/>
  <c r="R8" i="30" s="1"/>
  <c r="Q48" i="30"/>
  <c r="Q13" i="30" s="1"/>
  <c r="Q11" i="30" s="1"/>
  <c r="P48" i="30"/>
  <c r="P13" i="30" s="1"/>
  <c r="P11" i="30" s="1"/>
  <c r="H48" i="30"/>
  <c r="X47" i="30"/>
  <c r="J47" i="30"/>
  <c r="G47" i="30"/>
  <c r="F47" i="30"/>
  <c r="X46" i="30"/>
  <c r="J46" i="30"/>
  <c r="G46" i="30"/>
  <c r="X45" i="30"/>
  <c r="J45" i="30"/>
  <c r="G45" i="30"/>
  <c r="X44" i="30"/>
  <c r="J44" i="30"/>
  <c r="G44" i="30"/>
  <c r="X43" i="30"/>
  <c r="J43" i="30"/>
  <c r="G43" i="30"/>
  <c r="F43" i="30"/>
  <c r="X42" i="30"/>
  <c r="J42" i="30"/>
  <c r="G42" i="30"/>
  <c r="F42" i="30"/>
  <c r="X41" i="30"/>
  <c r="J41" i="30"/>
  <c r="G41" i="30"/>
  <c r="F41" i="30"/>
  <c r="X40" i="30"/>
  <c r="J40" i="30"/>
  <c r="F40" i="30" s="1"/>
  <c r="G40" i="30"/>
  <c r="X39" i="30"/>
  <c r="F39" i="30" s="1"/>
  <c r="J39" i="30"/>
  <c r="G39" i="30"/>
  <c r="X38" i="30"/>
  <c r="J38" i="30"/>
  <c r="G38" i="30"/>
  <c r="X37" i="30"/>
  <c r="J37" i="30"/>
  <c r="G37" i="30"/>
  <c r="F37" i="30" s="1"/>
  <c r="X36" i="30"/>
  <c r="J36" i="30"/>
  <c r="G36" i="30"/>
  <c r="X35" i="30"/>
  <c r="J35" i="30"/>
  <c r="G35" i="30"/>
  <c r="F35" i="30"/>
  <c r="X34" i="30"/>
  <c r="F34" i="30" s="1"/>
  <c r="J34" i="30"/>
  <c r="G34" i="30"/>
  <c r="X33" i="30"/>
  <c r="F33" i="30" s="1"/>
  <c r="J33" i="30"/>
  <c r="G33" i="30"/>
  <c r="X32" i="30"/>
  <c r="J32" i="30"/>
  <c r="G32" i="30"/>
  <c r="F32" i="30" s="1"/>
  <c r="X31" i="30"/>
  <c r="J31" i="30"/>
  <c r="G31" i="30"/>
  <c r="F31" i="30"/>
  <c r="X30" i="30"/>
  <c r="J30" i="30"/>
  <c r="G30" i="30"/>
  <c r="F30" i="30"/>
  <c r="X29" i="30"/>
  <c r="F29" i="30" s="1"/>
  <c r="J29" i="30"/>
  <c r="G29" i="30"/>
  <c r="X28" i="30"/>
  <c r="J28" i="30"/>
  <c r="G28" i="30"/>
  <c r="F28" i="30" s="1"/>
  <c r="X27" i="30"/>
  <c r="F27" i="30" s="1"/>
  <c r="J27" i="30"/>
  <c r="G27" i="30"/>
  <c r="X26" i="30"/>
  <c r="J26" i="30"/>
  <c r="G26" i="30"/>
  <c r="X25" i="30"/>
  <c r="J25" i="30"/>
  <c r="G25" i="30"/>
  <c r="F25" i="30"/>
  <c r="X24" i="30"/>
  <c r="J24" i="30"/>
  <c r="G24" i="30"/>
  <c r="F24" i="30"/>
  <c r="X23" i="30"/>
  <c r="J23" i="30"/>
  <c r="G23" i="30"/>
  <c r="F23" i="30"/>
  <c r="X22" i="30"/>
  <c r="J22" i="30"/>
  <c r="G22" i="30"/>
  <c r="F22" i="30"/>
  <c r="X21" i="30"/>
  <c r="J21" i="30"/>
  <c r="G21" i="30"/>
  <c r="F21" i="30" s="1"/>
  <c r="X20" i="30"/>
  <c r="J20" i="30"/>
  <c r="G20" i="30"/>
  <c r="X19" i="30"/>
  <c r="F19" i="30" s="1"/>
  <c r="J19" i="30"/>
  <c r="G19" i="30"/>
  <c r="X18" i="30"/>
  <c r="J18" i="30"/>
  <c r="G18" i="30"/>
  <c r="F18" i="30"/>
  <c r="X17" i="30"/>
  <c r="J17" i="30"/>
  <c r="G17" i="30"/>
  <c r="F17" i="30"/>
  <c r="AK13" i="30"/>
  <c r="AD13" i="30"/>
  <c r="AD11" i="30" s="1"/>
  <c r="AD9" i="30" s="1"/>
  <c r="AD8" i="30" s="1"/>
  <c r="AC13" i="30"/>
  <c r="AC11" i="30" s="1"/>
  <c r="AC9" i="30" s="1"/>
  <c r="AC8" i="30" s="1"/>
  <c r="AB13" i="30"/>
  <c r="AB11" i="30" s="1"/>
  <c r="AB9" i="30" s="1"/>
  <c r="AB8" i="30" s="1"/>
  <c r="AA13" i="30"/>
  <c r="AA11" i="30" s="1"/>
  <c r="AA9" i="30" s="1"/>
  <c r="AA8" i="30" s="1"/>
  <c r="Z13" i="30"/>
  <c r="Z11" i="30" s="1"/>
  <c r="Z9" i="30" s="1"/>
  <c r="Z8" i="30" s="1"/>
  <c r="Y13" i="30"/>
  <c r="X13" i="30" s="1"/>
  <c r="W13" i="30"/>
  <c r="V13" i="30"/>
  <c r="V11" i="30" s="1"/>
  <c r="V9" i="30" s="1"/>
  <c r="V8" i="30" s="1"/>
  <c r="U13" i="30"/>
  <c r="U11" i="30" s="1"/>
  <c r="U9" i="30" s="1"/>
  <c r="U8" i="30" s="1"/>
  <c r="I13" i="30"/>
  <c r="I11" i="30" s="1"/>
  <c r="I9" i="30" s="1"/>
  <c r="I8" i="30" s="1"/>
  <c r="X12" i="30"/>
  <c r="J12" i="30"/>
  <c r="G12" i="30"/>
  <c r="F12" i="30"/>
  <c r="AK11" i="30"/>
  <c r="AJ11" i="30"/>
  <c r="AJ9" i="30" s="1"/>
  <c r="AJ8" i="30" s="1"/>
  <c r="Y11" i="30"/>
  <c r="M11" i="30"/>
  <c r="M9" i="30" s="1"/>
  <c r="M8" i="30" s="1"/>
  <c r="X10" i="30"/>
  <c r="F10" i="30" s="1"/>
  <c r="J10" i="30"/>
  <c r="G10" i="30"/>
  <c r="AK9" i="30"/>
  <c r="AK8" i="30" s="1"/>
  <c r="AI9" i="30"/>
  <c r="AI8" i="30" s="1"/>
  <c r="Y9" i="30"/>
  <c r="Y8" i="30" s="1"/>
  <c r="X8" i="30" s="1"/>
  <c r="X9" i="30"/>
  <c r="Q9" i="30"/>
  <c r="Q8" i="30" s="1"/>
  <c r="P9" i="30"/>
  <c r="P8" i="30" s="1"/>
  <c r="L9" i="30"/>
  <c r="L8" i="30" s="1"/>
  <c r="T8" i="30"/>
  <c r="AN7" i="30"/>
  <c r="X7" i="30"/>
  <c r="J7" i="30"/>
  <c r="G7" i="30"/>
  <c r="AM7" i="30" s="1"/>
  <c r="F7" i="30"/>
  <c r="X88" i="29"/>
  <c r="J88" i="29"/>
  <c r="G88" i="29"/>
  <c r="X87" i="29"/>
  <c r="J87" i="29"/>
  <c r="G87" i="29"/>
  <c r="F87" i="29"/>
  <c r="X86" i="29"/>
  <c r="J86" i="29"/>
  <c r="G86" i="29"/>
  <c r="F86" i="29"/>
  <c r="X85" i="29"/>
  <c r="J85" i="29"/>
  <c r="G85" i="29"/>
  <c r="G84" i="29" s="1"/>
  <c r="F85" i="29"/>
  <c r="J84" i="29"/>
  <c r="A83" i="29"/>
  <c r="X77" i="29"/>
  <c r="J77" i="29"/>
  <c r="G77" i="29"/>
  <c r="X76" i="29"/>
  <c r="J76" i="29"/>
  <c r="G76" i="29"/>
  <c r="F76" i="29" s="1"/>
  <c r="X75" i="29"/>
  <c r="J75" i="29"/>
  <c r="G75" i="29"/>
  <c r="F75" i="29"/>
  <c r="X74" i="29"/>
  <c r="J74" i="29"/>
  <c r="G74" i="29"/>
  <c r="F74" i="29"/>
  <c r="X73" i="29"/>
  <c r="J73" i="29"/>
  <c r="F73" i="29" s="1"/>
  <c r="G73" i="29"/>
  <c r="X72" i="29"/>
  <c r="F72" i="29" s="1"/>
  <c r="J72" i="29"/>
  <c r="G72" i="29"/>
  <c r="X71" i="29"/>
  <c r="F71" i="29" s="1"/>
  <c r="J71" i="29"/>
  <c r="G71" i="29"/>
  <c r="X70" i="29"/>
  <c r="J70" i="29"/>
  <c r="G70" i="29"/>
  <c r="F70" i="29"/>
  <c r="X69" i="29"/>
  <c r="J69" i="29"/>
  <c r="G69" i="29"/>
  <c r="X68" i="29"/>
  <c r="J68" i="29"/>
  <c r="G68" i="29"/>
  <c r="X67" i="29"/>
  <c r="J67" i="29"/>
  <c r="G67" i="29"/>
  <c r="F67" i="29"/>
  <c r="X66" i="29"/>
  <c r="J66" i="29"/>
  <c r="G66" i="29"/>
  <c r="F66" i="29" s="1"/>
  <c r="X65" i="29"/>
  <c r="J65" i="29"/>
  <c r="G65" i="29"/>
  <c r="F65" i="29" s="1"/>
  <c r="X64" i="29"/>
  <c r="J64" i="29"/>
  <c r="G64" i="29"/>
  <c r="F64" i="29" s="1"/>
  <c r="X63" i="29"/>
  <c r="J63" i="29"/>
  <c r="G63" i="29"/>
  <c r="F63" i="29" s="1"/>
  <c r="X62" i="29"/>
  <c r="F62" i="29" s="1"/>
  <c r="J62" i="29"/>
  <c r="G62" i="29"/>
  <c r="X61" i="29"/>
  <c r="J61" i="29"/>
  <c r="F61" i="29" s="1"/>
  <c r="G61" i="29"/>
  <c r="X60" i="29"/>
  <c r="J60" i="29"/>
  <c r="G60" i="29"/>
  <c r="F60" i="29"/>
  <c r="X59" i="29"/>
  <c r="J59" i="29"/>
  <c r="G59" i="29"/>
  <c r="X58" i="29"/>
  <c r="J58" i="29"/>
  <c r="G58" i="29"/>
  <c r="F58" i="29"/>
  <c r="X57" i="29"/>
  <c r="J57" i="29"/>
  <c r="G57" i="29"/>
  <c r="F57" i="29" s="1"/>
  <c r="X56" i="29"/>
  <c r="J56" i="29"/>
  <c r="G56" i="29"/>
  <c r="F56" i="29"/>
  <c r="X55" i="29"/>
  <c r="J55" i="29"/>
  <c r="G55" i="29"/>
  <c r="F55" i="29" s="1"/>
  <c r="X54" i="29"/>
  <c r="J54" i="29"/>
  <c r="G54" i="29"/>
  <c r="F54" i="29"/>
  <c r="X53" i="29"/>
  <c r="J53" i="29"/>
  <c r="G53" i="29"/>
  <c r="X52" i="29"/>
  <c r="F52" i="29" s="1"/>
  <c r="J52" i="29"/>
  <c r="G52" i="29"/>
  <c r="X51" i="29"/>
  <c r="J51" i="29"/>
  <c r="G51" i="29"/>
  <c r="F51" i="29"/>
  <c r="AL50" i="29"/>
  <c r="AL48" i="29" s="1"/>
  <c r="AL13" i="29" s="1"/>
  <c r="AJ50" i="29"/>
  <c r="AI50" i="29"/>
  <c r="AH50" i="29"/>
  <c r="AG50" i="29"/>
  <c r="AG48" i="29" s="1"/>
  <c r="AF50" i="29"/>
  <c r="AE50" i="29"/>
  <c r="AD50" i="29"/>
  <c r="AB50" i="29"/>
  <c r="W50" i="29"/>
  <c r="V50" i="29"/>
  <c r="U50" i="29"/>
  <c r="U48" i="29" s="1"/>
  <c r="U13" i="29" s="1"/>
  <c r="T50" i="29"/>
  <c r="T48" i="29" s="1"/>
  <c r="T13" i="29" s="1"/>
  <c r="T11" i="29" s="1"/>
  <c r="S50" i="29"/>
  <c r="S48" i="29" s="1"/>
  <c r="S13" i="29" s="1"/>
  <c r="S11" i="29" s="1"/>
  <c r="S9" i="29" s="1"/>
  <c r="S8" i="29" s="1"/>
  <c r="R50" i="29"/>
  <c r="R48" i="29" s="1"/>
  <c r="Q50" i="29"/>
  <c r="Q48" i="29" s="1"/>
  <c r="P50" i="29"/>
  <c r="P48" i="29" s="1"/>
  <c r="P13" i="29" s="1"/>
  <c r="P11" i="29" s="1"/>
  <c r="P9" i="29" s="1"/>
  <c r="P8" i="29" s="1"/>
  <c r="O50" i="29"/>
  <c r="O48" i="29" s="1"/>
  <c r="O13" i="29" s="1"/>
  <c r="O11" i="29" s="1"/>
  <c r="O9" i="29" s="1"/>
  <c r="O8" i="29" s="1"/>
  <c r="N50" i="29"/>
  <c r="M50" i="29"/>
  <c r="M48" i="29" s="1"/>
  <c r="M13" i="29" s="1"/>
  <c r="M11" i="29" s="1"/>
  <c r="M9" i="29" s="1"/>
  <c r="M8" i="29" s="1"/>
  <c r="L50" i="29"/>
  <c r="L48" i="29" s="1"/>
  <c r="K50" i="29"/>
  <c r="I50" i="29"/>
  <c r="I48" i="29" s="1"/>
  <c r="I13" i="29" s="1"/>
  <c r="H50" i="29"/>
  <c r="X49" i="29"/>
  <c r="J49" i="29"/>
  <c r="G49" i="29"/>
  <c r="F49" i="29" s="1"/>
  <c r="AJ48" i="29"/>
  <c r="AJ13" i="29" s="1"/>
  <c r="AI48" i="29"/>
  <c r="AI13" i="29" s="1"/>
  <c r="AH48" i="29"/>
  <c r="X48" i="29" s="1"/>
  <c r="AF48" i="29"/>
  <c r="AE48" i="29"/>
  <c r="AD48" i="29"/>
  <c r="AB48" i="29"/>
  <c r="W48" i="29"/>
  <c r="W13" i="29" s="1"/>
  <c r="V48" i="29"/>
  <c r="V13" i="29" s="1"/>
  <c r="N48" i="29"/>
  <c r="N13" i="29" s="1"/>
  <c r="N11" i="29" s="1"/>
  <c r="N9" i="29" s="1"/>
  <c r="N8" i="29" s="1"/>
  <c r="X47" i="29"/>
  <c r="J47" i="29"/>
  <c r="G47" i="29"/>
  <c r="F47" i="29" s="1"/>
  <c r="X46" i="29"/>
  <c r="F46" i="29" s="1"/>
  <c r="J46" i="29"/>
  <c r="G46" i="29"/>
  <c r="X45" i="29"/>
  <c r="J45" i="29"/>
  <c r="F45" i="29" s="1"/>
  <c r="G45" i="29"/>
  <c r="X44" i="29"/>
  <c r="J44" i="29"/>
  <c r="G44" i="29"/>
  <c r="F44" i="29"/>
  <c r="X43" i="29"/>
  <c r="J43" i="29"/>
  <c r="G43" i="29"/>
  <c r="F43" i="29" s="1"/>
  <c r="X42" i="29"/>
  <c r="J42" i="29"/>
  <c r="G42" i="29"/>
  <c r="F42" i="29"/>
  <c r="X41" i="29"/>
  <c r="J41" i="29"/>
  <c r="G41" i="29"/>
  <c r="F41" i="29"/>
  <c r="X40" i="29"/>
  <c r="F40" i="29" s="1"/>
  <c r="J40" i="29"/>
  <c r="G40" i="29"/>
  <c r="X39" i="29"/>
  <c r="F39" i="29" s="1"/>
  <c r="J39" i="29"/>
  <c r="G39" i="29"/>
  <c r="X38" i="29"/>
  <c r="J38" i="29"/>
  <c r="F38" i="29" s="1"/>
  <c r="G38" i="29"/>
  <c r="X37" i="29"/>
  <c r="J37" i="29"/>
  <c r="G37" i="29"/>
  <c r="X36" i="29"/>
  <c r="J36" i="29"/>
  <c r="G36" i="29"/>
  <c r="F36" i="29" s="1"/>
  <c r="X35" i="29"/>
  <c r="J35" i="29"/>
  <c r="G35" i="29"/>
  <c r="F35" i="29"/>
  <c r="X34" i="29"/>
  <c r="J34" i="29"/>
  <c r="G34" i="29"/>
  <c r="F34" i="29" s="1"/>
  <c r="X33" i="29"/>
  <c r="J33" i="29"/>
  <c r="G33" i="29"/>
  <c r="F33" i="29" s="1"/>
  <c r="X32" i="29"/>
  <c r="J32" i="29"/>
  <c r="G32" i="29"/>
  <c r="F32" i="29" s="1"/>
  <c r="X31" i="29"/>
  <c r="J31" i="29"/>
  <c r="G31" i="29"/>
  <c r="F31" i="29"/>
  <c r="X30" i="29"/>
  <c r="F30" i="29" s="1"/>
  <c r="J30" i="29"/>
  <c r="G30" i="29"/>
  <c r="X29" i="29"/>
  <c r="J29" i="29"/>
  <c r="G29" i="29"/>
  <c r="F29" i="29"/>
  <c r="X28" i="29"/>
  <c r="J28" i="29"/>
  <c r="G28" i="29"/>
  <c r="F28" i="29"/>
  <c r="X27" i="29"/>
  <c r="J27" i="29"/>
  <c r="G27" i="29"/>
  <c r="X26" i="29"/>
  <c r="J26" i="29"/>
  <c r="G26" i="29"/>
  <c r="F26" i="29"/>
  <c r="X25" i="29"/>
  <c r="J25" i="29"/>
  <c r="G25" i="29"/>
  <c r="X24" i="29"/>
  <c r="J24" i="29"/>
  <c r="G24" i="29"/>
  <c r="F24" i="29"/>
  <c r="X23" i="29"/>
  <c r="J23" i="29"/>
  <c r="G23" i="29"/>
  <c r="F23" i="29"/>
  <c r="X22" i="29"/>
  <c r="J22" i="29"/>
  <c r="G22" i="29"/>
  <c r="F22" i="29"/>
  <c r="X21" i="29"/>
  <c r="J21" i="29"/>
  <c r="G21" i="29"/>
  <c r="X20" i="29"/>
  <c r="F20" i="29" s="1"/>
  <c r="J20" i="29"/>
  <c r="G20" i="29"/>
  <c r="X19" i="29"/>
  <c r="J19" i="29"/>
  <c r="G19" i="29"/>
  <c r="F19" i="29"/>
  <c r="X18" i="29"/>
  <c r="J18" i="29"/>
  <c r="G18" i="29"/>
  <c r="F18" i="29"/>
  <c r="X17" i="29"/>
  <c r="J17" i="29"/>
  <c r="G17" i="29"/>
  <c r="F17" i="29" s="1"/>
  <c r="AK13" i="29"/>
  <c r="AG13" i="29"/>
  <c r="AG11" i="29" s="1"/>
  <c r="AF13" i="29"/>
  <c r="AF11" i="29" s="1"/>
  <c r="AE13" i="29"/>
  <c r="AE11" i="29" s="1"/>
  <c r="AD13" i="29"/>
  <c r="AC13" i="29"/>
  <c r="AB13" i="29"/>
  <c r="AA13" i="29"/>
  <c r="AA11" i="29" s="1"/>
  <c r="AA9" i="29" s="1"/>
  <c r="AA8" i="29" s="1"/>
  <c r="Z13" i="29"/>
  <c r="Z11" i="29" s="1"/>
  <c r="Z9" i="29" s="1"/>
  <c r="Z8" i="29" s="1"/>
  <c r="Y13" i="29"/>
  <c r="R13" i="29"/>
  <c r="R11" i="29" s="1"/>
  <c r="R9" i="29" s="1"/>
  <c r="R8" i="29" s="1"/>
  <c r="Q13" i="29"/>
  <c r="Q11" i="29" s="1"/>
  <c r="Q9" i="29" s="1"/>
  <c r="Q8" i="29" s="1"/>
  <c r="L13" i="29"/>
  <c r="X12" i="29"/>
  <c r="J12" i="29"/>
  <c r="G12" i="29"/>
  <c r="F12" i="29"/>
  <c r="AL11" i="29"/>
  <c r="AL9" i="29" s="1"/>
  <c r="AL8" i="29" s="1"/>
  <c r="AK11" i="29"/>
  <c r="AK9" i="29" s="1"/>
  <c r="AK8" i="29" s="1"/>
  <c r="AJ11" i="29"/>
  <c r="AJ9" i="29" s="1"/>
  <c r="AJ8" i="29" s="1"/>
  <c r="AI11" i="29"/>
  <c r="AI9" i="29" s="1"/>
  <c r="AI8" i="29" s="1"/>
  <c r="AD11" i="29"/>
  <c r="AC11" i="29"/>
  <c r="AC9" i="29" s="1"/>
  <c r="AC8" i="29" s="1"/>
  <c r="AB11" i="29"/>
  <c r="AB9" i="29" s="1"/>
  <c r="AB8" i="29" s="1"/>
  <c r="V11" i="29"/>
  <c r="U11" i="29"/>
  <c r="L11" i="29"/>
  <c r="L9" i="29" s="1"/>
  <c r="I11" i="29"/>
  <c r="I9" i="29" s="1"/>
  <c r="I8" i="29" s="1"/>
  <c r="X10" i="29"/>
  <c r="J10" i="29"/>
  <c r="G10" i="29"/>
  <c r="F10" i="29"/>
  <c r="AG9" i="29"/>
  <c r="AG8" i="29" s="1"/>
  <c r="AF9" i="29"/>
  <c r="AF8" i="29" s="1"/>
  <c r="AE9" i="29"/>
  <c r="AE8" i="29" s="1"/>
  <c r="AD9" i="29"/>
  <c r="AD8" i="29" s="1"/>
  <c r="V9" i="29"/>
  <c r="V8" i="29" s="1"/>
  <c r="U9" i="29"/>
  <c r="U8" i="29" s="1"/>
  <c r="T9" i="29"/>
  <c r="T8" i="29" s="1"/>
  <c r="L8" i="29"/>
  <c r="AN7" i="29"/>
  <c r="X7" i="29"/>
  <c r="J7" i="29"/>
  <c r="AM7" i="29" s="1"/>
  <c r="G7" i="29"/>
  <c r="F7" i="29" s="1"/>
  <c r="X88" i="28"/>
  <c r="J88" i="28"/>
  <c r="G88" i="28"/>
  <c r="F88" i="28"/>
  <c r="X87" i="28"/>
  <c r="J87" i="28"/>
  <c r="G87" i="28"/>
  <c r="F87" i="28"/>
  <c r="X86" i="28"/>
  <c r="X84" i="28" s="1"/>
  <c r="J86" i="28"/>
  <c r="J84" i="28" s="1"/>
  <c r="G86" i="28"/>
  <c r="X85" i="28"/>
  <c r="J85" i="28"/>
  <c r="G85" i="28"/>
  <c r="F85" i="28"/>
  <c r="A83" i="28"/>
  <c r="X77" i="28"/>
  <c r="J77" i="28"/>
  <c r="G77" i="28"/>
  <c r="F77" i="28"/>
  <c r="X76" i="28"/>
  <c r="J76" i="28"/>
  <c r="G76" i="28"/>
  <c r="F76" i="28"/>
  <c r="X75" i="28"/>
  <c r="J75" i="28"/>
  <c r="G75" i="28"/>
  <c r="X74" i="28"/>
  <c r="J74" i="28"/>
  <c r="G74" i="28"/>
  <c r="F74" i="28" s="1"/>
  <c r="X73" i="28"/>
  <c r="F73" i="28" s="1"/>
  <c r="J73" i="28"/>
  <c r="G73" i="28"/>
  <c r="X72" i="28"/>
  <c r="J72" i="28"/>
  <c r="G72" i="28"/>
  <c r="F72" i="28"/>
  <c r="X71" i="28"/>
  <c r="J71" i="28"/>
  <c r="G71" i="28"/>
  <c r="F71" i="28" s="1"/>
  <c r="X70" i="28"/>
  <c r="J70" i="28"/>
  <c r="G70" i="28"/>
  <c r="F70" i="28" s="1"/>
  <c r="X69" i="28"/>
  <c r="J69" i="28"/>
  <c r="G69" i="28"/>
  <c r="X68" i="28"/>
  <c r="J68" i="28"/>
  <c r="G68" i="28"/>
  <c r="F68" i="28"/>
  <c r="X67" i="28"/>
  <c r="J67" i="28"/>
  <c r="G67" i="28"/>
  <c r="F67" i="28" s="1"/>
  <c r="X66" i="28"/>
  <c r="J66" i="28"/>
  <c r="G66" i="28"/>
  <c r="F66" i="28"/>
  <c r="X65" i="28"/>
  <c r="J65" i="28"/>
  <c r="G65" i="28"/>
  <c r="F65" i="28"/>
  <c r="X64" i="28"/>
  <c r="J64" i="28"/>
  <c r="G64" i="28"/>
  <c r="F64" i="28" s="1"/>
  <c r="X63" i="28"/>
  <c r="F63" i="28" s="1"/>
  <c r="J63" i="28"/>
  <c r="G63" i="28"/>
  <c r="X62" i="28"/>
  <c r="J62" i="28"/>
  <c r="G62" i="28"/>
  <c r="F62" i="28" s="1"/>
  <c r="X61" i="28"/>
  <c r="J61" i="28"/>
  <c r="G61" i="28"/>
  <c r="F61" i="28"/>
  <c r="X60" i="28"/>
  <c r="J60" i="28"/>
  <c r="G60" i="28"/>
  <c r="F60" i="28" s="1"/>
  <c r="X59" i="28"/>
  <c r="J59" i="28"/>
  <c r="G59" i="28"/>
  <c r="X58" i="28"/>
  <c r="J58" i="28"/>
  <c r="F58" i="28" s="1"/>
  <c r="G58" i="28"/>
  <c r="X57" i="28"/>
  <c r="J57" i="28"/>
  <c r="G57" i="28"/>
  <c r="F57" i="28"/>
  <c r="X56" i="28"/>
  <c r="J56" i="28"/>
  <c r="G56" i="28"/>
  <c r="F56" i="28"/>
  <c r="X55" i="28"/>
  <c r="J55" i="28"/>
  <c r="G55" i="28"/>
  <c r="F55" i="28" s="1"/>
  <c r="X54" i="28"/>
  <c r="J54" i="28"/>
  <c r="G54" i="28"/>
  <c r="F54" i="28"/>
  <c r="X53" i="28"/>
  <c r="F53" i="28" s="1"/>
  <c r="J53" i="28"/>
  <c r="G53" i="28"/>
  <c r="X52" i="28"/>
  <c r="J52" i="28"/>
  <c r="G52" i="28"/>
  <c r="F52" i="28" s="1"/>
  <c r="X51" i="28"/>
  <c r="J51" i="28"/>
  <c r="G51" i="28"/>
  <c r="AL50" i="28"/>
  <c r="AJ50" i="28"/>
  <c r="AJ48" i="28" s="1"/>
  <c r="AJ13" i="28" s="1"/>
  <c r="AJ11" i="28" s="1"/>
  <c r="AJ9" i="28" s="1"/>
  <c r="AJ8" i="28" s="1"/>
  <c r="AI50" i="28"/>
  <c r="AI48" i="28" s="1"/>
  <c r="AI13" i="28" s="1"/>
  <c r="AI11" i="28" s="1"/>
  <c r="AI9" i="28" s="1"/>
  <c r="AI8" i="28" s="1"/>
  <c r="AH50" i="28"/>
  <c r="AG50" i="28"/>
  <c r="AF50" i="28"/>
  <c r="AE50" i="28"/>
  <c r="AE48" i="28" s="1"/>
  <c r="AE13" i="28" s="1"/>
  <c r="AE11" i="28" s="1"/>
  <c r="AE9" i="28" s="1"/>
  <c r="AD50" i="28"/>
  <c r="AD48" i="28" s="1"/>
  <c r="AD13" i="28" s="1"/>
  <c r="AD11" i="28" s="1"/>
  <c r="AD9" i="28" s="1"/>
  <c r="AD8" i="28" s="1"/>
  <c r="AB50" i="28"/>
  <c r="AB48" i="28" s="1"/>
  <c r="X50" i="28"/>
  <c r="W50" i="28"/>
  <c r="W48" i="28" s="1"/>
  <c r="W13" i="28" s="1"/>
  <c r="V50" i="28"/>
  <c r="V48" i="28" s="1"/>
  <c r="U50" i="28"/>
  <c r="U48" i="28" s="1"/>
  <c r="T50" i="28"/>
  <c r="T48" i="28" s="1"/>
  <c r="S50" i="28"/>
  <c r="S48" i="28" s="1"/>
  <c r="S13" i="28" s="1"/>
  <c r="S11" i="28" s="1"/>
  <c r="S9" i="28" s="1"/>
  <c r="S8" i="28" s="1"/>
  <c r="R50" i="28"/>
  <c r="R48" i="28" s="1"/>
  <c r="R13" i="28" s="1"/>
  <c r="R11" i="28" s="1"/>
  <c r="R9" i="28" s="1"/>
  <c r="R8" i="28" s="1"/>
  <c r="Q50" i="28"/>
  <c r="P50" i="28"/>
  <c r="O50" i="28"/>
  <c r="N50" i="28"/>
  <c r="M50" i="28"/>
  <c r="L50" i="28"/>
  <c r="K50" i="28"/>
  <c r="I50" i="28"/>
  <c r="H50" i="28"/>
  <c r="G50" i="28"/>
  <c r="X49" i="28"/>
  <c r="J49" i="28"/>
  <c r="G49" i="28"/>
  <c r="F49" i="28" s="1"/>
  <c r="AL48" i="28"/>
  <c r="AL13" i="28" s="1"/>
  <c r="AL11" i="28" s="1"/>
  <c r="AL9" i="28" s="1"/>
  <c r="AH48" i="28"/>
  <c r="AH13" i="28" s="1"/>
  <c r="AG48" i="28"/>
  <c r="AG13" i="28" s="1"/>
  <c r="AF48" i="28"/>
  <c r="Q48" i="28"/>
  <c r="P48" i="28"/>
  <c r="O48" i="28"/>
  <c r="N48" i="28"/>
  <c r="N13" i="28" s="1"/>
  <c r="M48" i="28"/>
  <c r="M13" i="28" s="1"/>
  <c r="L48" i="28"/>
  <c r="L13" i="28" s="1"/>
  <c r="K48" i="28"/>
  <c r="K13" i="28" s="1"/>
  <c r="I48" i="28"/>
  <c r="I13" i="28" s="1"/>
  <c r="I11" i="28" s="1"/>
  <c r="H48" i="28"/>
  <c r="H13" i="28" s="1"/>
  <c r="G48" i="28"/>
  <c r="X47" i="28"/>
  <c r="J47" i="28"/>
  <c r="G47" i="28"/>
  <c r="F47" i="28" s="1"/>
  <c r="X46" i="28"/>
  <c r="J46" i="28"/>
  <c r="G46" i="28"/>
  <c r="F46" i="28"/>
  <c r="X45" i="28"/>
  <c r="F45" i="28" s="1"/>
  <c r="J45" i="28"/>
  <c r="G45" i="28"/>
  <c r="X44" i="28"/>
  <c r="J44" i="28"/>
  <c r="G44" i="28"/>
  <c r="F44" i="28"/>
  <c r="X43" i="28"/>
  <c r="J43" i="28"/>
  <c r="G43" i="28"/>
  <c r="F43" i="28" s="1"/>
  <c r="X42" i="28"/>
  <c r="J42" i="28"/>
  <c r="G42" i="28"/>
  <c r="F42" i="28" s="1"/>
  <c r="X41" i="28"/>
  <c r="F41" i="28" s="1"/>
  <c r="J41" i="28"/>
  <c r="G41" i="28"/>
  <c r="X40" i="28"/>
  <c r="J40" i="28"/>
  <c r="G40" i="28"/>
  <c r="F40" i="28" s="1"/>
  <c r="X39" i="28"/>
  <c r="J39" i="28"/>
  <c r="F39" i="28" s="1"/>
  <c r="G39" i="28"/>
  <c r="X38" i="28"/>
  <c r="J38" i="28"/>
  <c r="G38" i="28"/>
  <c r="F38" i="28" s="1"/>
  <c r="X37" i="28"/>
  <c r="J37" i="28"/>
  <c r="F37" i="28" s="1"/>
  <c r="G37" i="28"/>
  <c r="X36" i="28"/>
  <c r="J36" i="28"/>
  <c r="F36" i="28" s="1"/>
  <c r="G36" i="28"/>
  <c r="X35" i="28"/>
  <c r="J35" i="28"/>
  <c r="G35" i="28"/>
  <c r="F35" i="28"/>
  <c r="X34" i="28"/>
  <c r="J34" i="28"/>
  <c r="G34" i="28"/>
  <c r="F34" i="28" s="1"/>
  <c r="X33" i="28"/>
  <c r="J33" i="28"/>
  <c r="G33" i="28"/>
  <c r="F33" i="28"/>
  <c r="X32" i="28"/>
  <c r="J32" i="28"/>
  <c r="G32" i="28"/>
  <c r="F32" i="28" s="1"/>
  <c r="X31" i="28"/>
  <c r="F31" i="28" s="1"/>
  <c r="J31" i="28"/>
  <c r="G31" i="28"/>
  <c r="X30" i="28"/>
  <c r="J30" i="28"/>
  <c r="F30" i="28" s="1"/>
  <c r="G30" i="28"/>
  <c r="X29" i="28"/>
  <c r="J29" i="28"/>
  <c r="G29" i="28"/>
  <c r="F29" i="28" s="1"/>
  <c r="X28" i="28"/>
  <c r="J28" i="28"/>
  <c r="G28" i="28"/>
  <c r="X27" i="28"/>
  <c r="J27" i="28"/>
  <c r="G27" i="28"/>
  <c r="F27" i="28"/>
  <c r="X26" i="28"/>
  <c r="F26" i="28" s="1"/>
  <c r="J26" i="28"/>
  <c r="G26" i="28"/>
  <c r="X25" i="28"/>
  <c r="J25" i="28"/>
  <c r="F25" i="28" s="1"/>
  <c r="G25" i="28"/>
  <c r="X24" i="28"/>
  <c r="J24" i="28"/>
  <c r="G24" i="28"/>
  <c r="F24" i="28"/>
  <c r="X23" i="28"/>
  <c r="J23" i="28"/>
  <c r="G23" i="28"/>
  <c r="F23" i="28"/>
  <c r="X22" i="28"/>
  <c r="J22" i="28"/>
  <c r="G22" i="28"/>
  <c r="F22" i="28"/>
  <c r="X21" i="28"/>
  <c r="F21" i="28" s="1"/>
  <c r="J21" i="28"/>
  <c r="G21" i="28"/>
  <c r="X20" i="28"/>
  <c r="J20" i="28"/>
  <c r="G20" i="28"/>
  <c r="F20" i="28" s="1"/>
  <c r="X19" i="28"/>
  <c r="F19" i="28" s="1"/>
  <c r="J19" i="28"/>
  <c r="G19" i="28"/>
  <c r="X18" i="28"/>
  <c r="J18" i="28"/>
  <c r="G18" i="28"/>
  <c r="X17" i="28"/>
  <c r="J17" i="28"/>
  <c r="G17" i="28"/>
  <c r="F17" i="28"/>
  <c r="AK13" i="28"/>
  <c r="AK11" i="28" s="1"/>
  <c r="AK9" i="28" s="1"/>
  <c r="AK8" i="28" s="1"/>
  <c r="AF13" i="28"/>
  <c r="AC13" i="28"/>
  <c r="AA13" i="28"/>
  <c r="AA11" i="28" s="1"/>
  <c r="AA9" i="28" s="1"/>
  <c r="AA8" i="28" s="1"/>
  <c r="Z13" i="28"/>
  <c r="Y13" i="28"/>
  <c r="V13" i="28"/>
  <c r="V11" i="28" s="1"/>
  <c r="V9" i="28" s="1"/>
  <c r="V8" i="28" s="1"/>
  <c r="U13" i="28"/>
  <c r="U11" i="28" s="1"/>
  <c r="U9" i="28" s="1"/>
  <c r="U8" i="28" s="1"/>
  <c r="T13" i="28"/>
  <c r="T11" i="28" s="1"/>
  <c r="P13" i="28"/>
  <c r="P11" i="28" s="1"/>
  <c r="O13" i="28"/>
  <c r="G13" i="28"/>
  <c r="X12" i="28"/>
  <c r="J12" i="28"/>
  <c r="G12" i="28"/>
  <c r="F12" i="28" s="1"/>
  <c r="AH11" i="28"/>
  <c r="AH9" i="28" s="1"/>
  <c r="AH8" i="28" s="1"/>
  <c r="AG11" i="28"/>
  <c r="AG9" i="28" s="1"/>
  <c r="AG8" i="28" s="1"/>
  <c r="AF11" i="28"/>
  <c r="AF9" i="28" s="1"/>
  <c r="AF8" i="28" s="1"/>
  <c r="AC11" i="28"/>
  <c r="Z11" i="28"/>
  <c r="Z9" i="28" s="1"/>
  <c r="Z8" i="28" s="1"/>
  <c r="Y11" i="28"/>
  <c r="Y9" i="28" s="1"/>
  <c r="O11" i="28"/>
  <c r="N11" i="28"/>
  <c r="M11" i="28"/>
  <c r="L11" i="28"/>
  <c r="L9" i="28" s="1"/>
  <c r="L8" i="28" s="1"/>
  <c r="H11" i="28"/>
  <c r="X10" i="28"/>
  <c r="F10" i="28" s="1"/>
  <c r="J10" i="28"/>
  <c r="G10" i="28"/>
  <c r="AC9" i="28"/>
  <c r="AC8" i="28" s="1"/>
  <c r="T9" i="28"/>
  <c r="T8" i="28" s="1"/>
  <c r="P9" i="28"/>
  <c r="P8" i="28" s="1"/>
  <c r="O9" i="28"/>
  <c r="O8" i="28" s="1"/>
  <c r="N9" i="28"/>
  <c r="N8" i="28" s="1"/>
  <c r="M9" i="28"/>
  <c r="M8" i="28" s="1"/>
  <c r="I9" i="28"/>
  <c r="I8" i="28" s="1"/>
  <c r="AL8" i="28"/>
  <c r="AE8" i="28"/>
  <c r="AN7" i="28"/>
  <c r="X7" i="28"/>
  <c r="J7" i="28"/>
  <c r="F7" i="28" s="1"/>
  <c r="G7" i="28"/>
  <c r="X88" i="27"/>
  <c r="J88" i="27"/>
  <c r="G88" i="27"/>
  <c r="F88" i="27"/>
  <c r="X87" i="27"/>
  <c r="J87" i="27"/>
  <c r="G87" i="27"/>
  <c r="F87" i="27"/>
  <c r="X86" i="27"/>
  <c r="J86" i="27"/>
  <c r="G86" i="27"/>
  <c r="F86" i="27"/>
  <c r="X85" i="27"/>
  <c r="X84" i="27" s="1"/>
  <c r="J85" i="27"/>
  <c r="J84" i="27" s="1"/>
  <c r="G85" i="27"/>
  <c r="A83" i="27"/>
  <c r="X77" i="27"/>
  <c r="J77" i="27"/>
  <c r="G77" i="27"/>
  <c r="F77" i="27"/>
  <c r="X76" i="27"/>
  <c r="J76" i="27"/>
  <c r="G76" i="27"/>
  <c r="F76" i="27" s="1"/>
  <c r="X75" i="27"/>
  <c r="J75" i="27"/>
  <c r="G75" i="27"/>
  <c r="X74" i="27"/>
  <c r="F74" i="27" s="1"/>
  <c r="J74" i="27"/>
  <c r="G74" i="27"/>
  <c r="X73" i="27"/>
  <c r="J73" i="27"/>
  <c r="G73" i="27"/>
  <c r="F73" i="27"/>
  <c r="X72" i="27"/>
  <c r="J72" i="27"/>
  <c r="G72" i="27"/>
  <c r="F72" i="27"/>
  <c r="X71" i="27"/>
  <c r="J71" i="27"/>
  <c r="G71" i="27"/>
  <c r="X70" i="27"/>
  <c r="J70" i="27"/>
  <c r="G70" i="27"/>
  <c r="F70" i="27"/>
  <c r="X69" i="27"/>
  <c r="J69" i="27"/>
  <c r="G69" i="27"/>
  <c r="F69" i="27"/>
  <c r="X68" i="27"/>
  <c r="F68" i="27" s="1"/>
  <c r="J68" i="27"/>
  <c r="G68" i="27"/>
  <c r="X67" i="27"/>
  <c r="J67" i="27"/>
  <c r="G67" i="27"/>
  <c r="F67" i="27" s="1"/>
  <c r="X66" i="27"/>
  <c r="J66" i="27"/>
  <c r="G66" i="27"/>
  <c r="F66" i="27"/>
  <c r="X65" i="27"/>
  <c r="J65" i="27"/>
  <c r="G65" i="27"/>
  <c r="F65" i="27"/>
  <c r="X64" i="27"/>
  <c r="F64" i="27" s="1"/>
  <c r="J64" i="27"/>
  <c r="G64" i="27"/>
  <c r="X63" i="27"/>
  <c r="J63" i="27"/>
  <c r="G63" i="27"/>
  <c r="F63" i="27"/>
  <c r="X62" i="27"/>
  <c r="J62" i="27"/>
  <c r="G62" i="27"/>
  <c r="F62" i="27" s="1"/>
  <c r="X61" i="27"/>
  <c r="J61" i="27"/>
  <c r="G61" i="27"/>
  <c r="X60" i="27"/>
  <c r="J60" i="27"/>
  <c r="G60" i="27"/>
  <c r="F60" i="27"/>
  <c r="X59" i="27"/>
  <c r="J59" i="27"/>
  <c r="G59" i="27"/>
  <c r="F59" i="27" s="1"/>
  <c r="X58" i="27"/>
  <c r="J58" i="27"/>
  <c r="G58" i="27"/>
  <c r="F58" i="27"/>
  <c r="X57" i="27"/>
  <c r="J57" i="27"/>
  <c r="G57" i="27"/>
  <c r="F57" i="27"/>
  <c r="X56" i="27"/>
  <c r="J56" i="27"/>
  <c r="G56" i="27"/>
  <c r="X55" i="27"/>
  <c r="J55" i="27"/>
  <c r="F55" i="27" s="1"/>
  <c r="G55" i="27"/>
  <c r="X54" i="27"/>
  <c r="F54" i="27" s="1"/>
  <c r="J54" i="27"/>
  <c r="G54" i="27"/>
  <c r="X53" i="27"/>
  <c r="J53" i="27"/>
  <c r="G53" i="27"/>
  <c r="F53" i="27" s="1"/>
  <c r="X52" i="27"/>
  <c r="J52" i="27"/>
  <c r="G52" i="27"/>
  <c r="F52" i="27"/>
  <c r="X51" i="27"/>
  <c r="J51" i="27"/>
  <c r="G51" i="27"/>
  <c r="AL50" i="27"/>
  <c r="AJ50" i="27"/>
  <c r="AJ48" i="27" s="1"/>
  <c r="AJ13" i="27" s="1"/>
  <c r="AJ11" i="27" s="1"/>
  <c r="AJ9" i="27" s="1"/>
  <c r="AI50" i="27"/>
  <c r="AI48" i="27" s="1"/>
  <c r="AI13" i="27" s="1"/>
  <c r="AI11" i="27" s="1"/>
  <c r="AH50" i="27"/>
  <c r="AH48" i="27" s="1"/>
  <c r="AH13" i="27" s="1"/>
  <c r="AH11" i="27" s="1"/>
  <c r="AG50" i="27"/>
  <c r="AG48" i="27" s="1"/>
  <c r="AF50" i="27"/>
  <c r="AF48" i="27" s="1"/>
  <c r="AE50" i="27"/>
  <c r="AE48" i="27" s="1"/>
  <c r="AD50" i="27"/>
  <c r="AD48" i="27" s="1"/>
  <c r="AB50" i="27"/>
  <c r="X50" i="27"/>
  <c r="W50" i="27"/>
  <c r="V50" i="27"/>
  <c r="U50" i="27"/>
  <c r="T50" i="27"/>
  <c r="S50" i="27"/>
  <c r="S48" i="27" s="1"/>
  <c r="S13" i="27" s="1"/>
  <c r="S11" i="27" s="1"/>
  <c r="S9" i="27" s="1"/>
  <c r="S8" i="27" s="1"/>
  <c r="R50" i="27"/>
  <c r="R48" i="27" s="1"/>
  <c r="R13" i="27" s="1"/>
  <c r="R11" i="27" s="1"/>
  <c r="R9" i="27" s="1"/>
  <c r="R8" i="27" s="1"/>
  <c r="Q50" i="27"/>
  <c r="Q48" i="27" s="1"/>
  <c r="Q13" i="27" s="1"/>
  <c r="Q11" i="27" s="1"/>
  <c r="Q9" i="27" s="1"/>
  <c r="Q8" i="27" s="1"/>
  <c r="P50" i="27"/>
  <c r="O50" i="27"/>
  <c r="N50" i="27"/>
  <c r="M50" i="27"/>
  <c r="L50" i="27"/>
  <c r="L48" i="27" s="1"/>
  <c r="L13" i="27" s="1"/>
  <c r="L11" i="27" s="1"/>
  <c r="L9" i="27" s="1"/>
  <c r="L8" i="27" s="1"/>
  <c r="K50" i="27"/>
  <c r="I50" i="27"/>
  <c r="H50" i="27"/>
  <c r="G50" i="27"/>
  <c r="X49" i="27"/>
  <c r="J49" i="27"/>
  <c r="G49" i="27"/>
  <c r="F49" i="27"/>
  <c r="AL48" i="27"/>
  <c r="AB48" i="27"/>
  <c r="X48" i="27"/>
  <c r="W48" i="27"/>
  <c r="W13" i="27" s="1"/>
  <c r="V48" i="27"/>
  <c r="V13" i="27" s="1"/>
  <c r="V11" i="27" s="1"/>
  <c r="V9" i="27" s="1"/>
  <c r="V8" i="27" s="1"/>
  <c r="U48" i="27"/>
  <c r="U13" i="27" s="1"/>
  <c r="U11" i="27" s="1"/>
  <c r="U9" i="27" s="1"/>
  <c r="U8" i="27" s="1"/>
  <c r="T48" i="27"/>
  <c r="T13" i="27" s="1"/>
  <c r="P48" i="27"/>
  <c r="P13" i="27" s="1"/>
  <c r="P11" i="27" s="1"/>
  <c r="P9" i="27" s="1"/>
  <c r="O48" i="27"/>
  <c r="O13" i="27" s="1"/>
  <c r="O11" i="27" s="1"/>
  <c r="N48" i="27"/>
  <c r="N13" i="27" s="1"/>
  <c r="M48" i="27"/>
  <c r="M13" i="27" s="1"/>
  <c r="M11" i="27" s="1"/>
  <c r="M9" i="27" s="1"/>
  <c r="M8" i="27" s="1"/>
  <c r="I48" i="27"/>
  <c r="I13" i="27" s="1"/>
  <c r="I11" i="27" s="1"/>
  <c r="H48" i="27"/>
  <c r="H13" i="27" s="1"/>
  <c r="X47" i="27"/>
  <c r="J47" i="27"/>
  <c r="G47" i="27"/>
  <c r="F47" i="27" s="1"/>
  <c r="X46" i="27"/>
  <c r="J46" i="27"/>
  <c r="G46" i="27"/>
  <c r="F46" i="27"/>
  <c r="X45" i="27"/>
  <c r="J45" i="27"/>
  <c r="G45" i="27"/>
  <c r="F45" i="27"/>
  <c r="X44" i="27"/>
  <c r="J44" i="27"/>
  <c r="G44" i="27"/>
  <c r="F44" i="27" s="1"/>
  <c r="X43" i="27"/>
  <c r="J43" i="27"/>
  <c r="G43" i="27"/>
  <c r="X42" i="27"/>
  <c r="F42" i="27" s="1"/>
  <c r="J42" i="27"/>
  <c r="G42" i="27"/>
  <c r="X41" i="27"/>
  <c r="J41" i="27"/>
  <c r="G41" i="27"/>
  <c r="F41" i="27"/>
  <c r="X40" i="27"/>
  <c r="J40" i="27"/>
  <c r="G40" i="27"/>
  <c r="F40" i="27"/>
  <c r="X39" i="27"/>
  <c r="J39" i="27"/>
  <c r="G39" i="27"/>
  <c r="X38" i="27"/>
  <c r="F38" i="27" s="1"/>
  <c r="J38" i="27"/>
  <c r="G38" i="27"/>
  <c r="X37" i="27"/>
  <c r="J37" i="27"/>
  <c r="G37" i="27"/>
  <c r="F37" i="27" s="1"/>
  <c r="X36" i="27"/>
  <c r="J36" i="27"/>
  <c r="G36" i="27"/>
  <c r="F36" i="27"/>
  <c r="X35" i="27"/>
  <c r="J35" i="27"/>
  <c r="G35" i="27"/>
  <c r="F35" i="27"/>
  <c r="X34" i="27"/>
  <c r="J34" i="27"/>
  <c r="G34" i="27"/>
  <c r="F34" i="27"/>
  <c r="X33" i="27"/>
  <c r="J33" i="27"/>
  <c r="G33" i="27"/>
  <c r="X32" i="27"/>
  <c r="F32" i="27" s="1"/>
  <c r="J32" i="27"/>
  <c r="G32" i="27"/>
  <c r="X31" i="27"/>
  <c r="F31" i="27" s="1"/>
  <c r="J31" i="27"/>
  <c r="G31" i="27"/>
  <c r="X30" i="27"/>
  <c r="J30" i="27"/>
  <c r="G30" i="27"/>
  <c r="X29" i="27"/>
  <c r="J29" i="27"/>
  <c r="G29" i="27"/>
  <c r="X28" i="27"/>
  <c r="J28" i="27"/>
  <c r="G28" i="27"/>
  <c r="F28" i="27"/>
  <c r="X27" i="27"/>
  <c r="J27" i="27"/>
  <c r="G27" i="27"/>
  <c r="F27" i="27"/>
  <c r="X26" i="27"/>
  <c r="F26" i="27" s="1"/>
  <c r="J26" i="27"/>
  <c r="G26" i="27"/>
  <c r="X25" i="27"/>
  <c r="J25" i="27"/>
  <c r="G25" i="27"/>
  <c r="F25" i="27"/>
  <c r="X24" i="27"/>
  <c r="J24" i="27"/>
  <c r="G24" i="27"/>
  <c r="F24" i="27" s="1"/>
  <c r="X23" i="27"/>
  <c r="J23" i="27"/>
  <c r="G23" i="27"/>
  <c r="X22" i="27"/>
  <c r="F22" i="27" s="1"/>
  <c r="J22" i="27"/>
  <c r="G22" i="27"/>
  <c r="X21" i="27"/>
  <c r="J21" i="27"/>
  <c r="F21" i="27" s="1"/>
  <c r="G21" i="27"/>
  <c r="X20" i="27"/>
  <c r="J20" i="27"/>
  <c r="G20" i="27"/>
  <c r="F20" i="27"/>
  <c r="X19" i="27"/>
  <c r="J19" i="27"/>
  <c r="G19" i="27"/>
  <c r="F19" i="27" s="1"/>
  <c r="X18" i="27"/>
  <c r="F18" i="27" s="1"/>
  <c r="J18" i="27"/>
  <c r="G18" i="27"/>
  <c r="X17" i="27"/>
  <c r="J17" i="27"/>
  <c r="G17" i="27"/>
  <c r="F17" i="27" s="1"/>
  <c r="AL13" i="27"/>
  <c r="AK13" i="27"/>
  <c r="AK11" i="27" s="1"/>
  <c r="AK9" i="27" s="1"/>
  <c r="AG13" i="27"/>
  <c r="AG11" i="27" s="1"/>
  <c r="AF13" i="27"/>
  <c r="AF11" i="27" s="1"/>
  <c r="AE13" i="27"/>
  <c r="AD13" i="27"/>
  <c r="AD11" i="27" s="1"/>
  <c r="AD9" i="27" s="1"/>
  <c r="AD8" i="27" s="1"/>
  <c r="AC13" i="27"/>
  <c r="AC11" i="27" s="1"/>
  <c r="AC9" i="27" s="1"/>
  <c r="AC8" i="27" s="1"/>
  <c r="AB13" i="27"/>
  <c r="AB11" i="27" s="1"/>
  <c r="AB9" i="27" s="1"/>
  <c r="AB8" i="27" s="1"/>
  <c r="AA13" i="27"/>
  <c r="AA11" i="27" s="1"/>
  <c r="AA9" i="27" s="1"/>
  <c r="AA8" i="27" s="1"/>
  <c r="Z13" i="27"/>
  <c r="Y13" i="27"/>
  <c r="X12" i="27"/>
  <c r="J12" i="27"/>
  <c r="G12" i="27"/>
  <c r="F12" i="27"/>
  <c r="AL11" i="27"/>
  <c r="AL9" i="27" s="1"/>
  <c r="AL8" i="27" s="1"/>
  <c r="AE11" i="27"/>
  <c r="Y11" i="27"/>
  <c r="Y9" i="27" s="1"/>
  <c r="T11" i="27"/>
  <c r="T9" i="27" s="1"/>
  <c r="T8" i="27" s="1"/>
  <c r="N11" i="27"/>
  <c r="N9" i="27" s="1"/>
  <c r="X10" i="27"/>
  <c r="J10" i="27"/>
  <c r="G10" i="27"/>
  <c r="F10" i="27"/>
  <c r="AI9" i="27"/>
  <c r="AI8" i="27" s="1"/>
  <c r="AH9" i="27"/>
  <c r="AH8" i="27" s="1"/>
  <c r="AG9" i="27"/>
  <c r="AG8" i="27" s="1"/>
  <c r="AF9" i="27"/>
  <c r="AF8" i="27" s="1"/>
  <c r="AE9" i="27"/>
  <c r="AE8" i="27" s="1"/>
  <c r="O9" i="27"/>
  <c r="I9" i="27"/>
  <c r="I8" i="27" s="1"/>
  <c r="AK8" i="27"/>
  <c r="AJ8" i="27"/>
  <c r="P8" i="27"/>
  <c r="O8" i="27"/>
  <c r="N8" i="27"/>
  <c r="AN7" i="27"/>
  <c r="X7" i="27"/>
  <c r="J7" i="27"/>
  <c r="G7" i="27"/>
  <c r="F7" i="27" s="1"/>
  <c r="X88" i="26"/>
  <c r="J88" i="26"/>
  <c r="G88" i="26"/>
  <c r="F88" i="26" s="1"/>
  <c r="X87" i="26"/>
  <c r="J87" i="26"/>
  <c r="G87" i="26"/>
  <c r="F87" i="26"/>
  <c r="X86" i="26"/>
  <c r="J86" i="26"/>
  <c r="G86" i="26"/>
  <c r="F86" i="26"/>
  <c r="X85" i="26"/>
  <c r="X84" i="26" s="1"/>
  <c r="J85" i="26"/>
  <c r="J84" i="26" s="1"/>
  <c r="G85" i="26"/>
  <c r="A83" i="26"/>
  <c r="X77" i="26"/>
  <c r="J77" i="26"/>
  <c r="G77" i="26"/>
  <c r="F77" i="26" s="1"/>
  <c r="X76" i="26"/>
  <c r="J76" i="26"/>
  <c r="F76" i="26" s="1"/>
  <c r="G76" i="26"/>
  <c r="X75" i="26"/>
  <c r="F75" i="26" s="1"/>
  <c r="J75" i="26"/>
  <c r="G75" i="26"/>
  <c r="X74" i="26"/>
  <c r="J74" i="26"/>
  <c r="G74" i="26"/>
  <c r="F74" i="26"/>
  <c r="X73" i="26"/>
  <c r="J73" i="26"/>
  <c r="G73" i="26"/>
  <c r="F73" i="26"/>
  <c r="X72" i="26"/>
  <c r="J72" i="26"/>
  <c r="G72" i="26"/>
  <c r="F72" i="26" s="1"/>
  <c r="X71" i="26"/>
  <c r="F71" i="26" s="1"/>
  <c r="J71" i="26"/>
  <c r="G71" i="26"/>
  <c r="X70" i="26"/>
  <c r="J70" i="26"/>
  <c r="G70" i="26"/>
  <c r="F70" i="26"/>
  <c r="X69" i="26"/>
  <c r="J69" i="26"/>
  <c r="G69" i="26"/>
  <c r="F69" i="26" s="1"/>
  <c r="X68" i="26"/>
  <c r="J68" i="26"/>
  <c r="G68" i="26"/>
  <c r="F68" i="26"/>
  <c r="X67" i="26"/>
  <c r="F67" i="26" s="1"/>
  <c r="J67" i="26"/>
  <c r="G67" i="26"/>
  <c r="X66" i="26"/>
  <c r="J66" i="26"/>
  <c r="G66" i="26"/>
  <c r="F66" i="26"/>
  <c r="X65" i="26"/>
  <c r="F65" i="26" s="1"/>
  <c r="J65" i="26"/>
  <c r="G65" i="26"/>
  <c r="X64" i="26"/>
  <c r="J64" i="26"/>
  <c r="G64" i="26"/>
  <c r="X63" i="26"/>
  <c r="J63" i="26"/>
  <c r="G63" i="26"/>
  <c r="F63" i="26" s="1"/>
  <c r="X62" i="26"/>
  <c r="J62" i="26"/>
  <c r="G62" i="26"/>
  <c r="F62" i="26" s="1"/>
  <c r="X61" i="26"/>
  <c r="J61" i="26"/>
  <c r="G61" i="26"/>
  <c r="F61" i="26"/>
  <c r="X60" i="26"/>
  <c r="F60" i="26" s="1"/>
  <c r="J60" i="26"/>
  <c r="G60" i="26"/>
  <c r="X59" i="26"/>
  <c r="J59" i="26"/>
  <c r="G59" i="26"/>
  <c r="X58" i="26"/>
  <c r="J58" i="26"/>
  <c r="G58" i="26"/>
  <c r="F58" i="26"/>
  <c r="X57" i="26"/>
  <c r="J57" i="26"/>
  <c r="G57" i="26"/>
  <c r="F57" i="26"/>
  <c r="X56" i="26"/>
  <c r="J56" i="26"/>
  <c r="G56" i="26"/>
  <c r="F56" i="26"/>
  <c r="X55" i="26"/>
  <c r="F55" i="26" s="1"/>
  <c r="J55" i="26"/>
  <c r="G55" i="26"/>
  <c r="X54" i="26"/>
  <c r="J54" i="26"/>
  <c r="G54" i="26"/>
  <c r="F54" i="26"/>
  <c r="X53" i="26"/>
  <c r="J53" i="26"/>
  <c r="G53" i="26"/>
  <c r="F53" i="26"/>
  <c r="X52" i="26"/>
  <c r="J52" i="26"/>
  <c r="G52" i="26"/>
  <c r="F52" i="26" s="1"/>
  <c r="X51" i="26"/>
  <c r="J51" i="26"/>
  <c r="G51" i="26"/>
  <c r="F51" i="26"/>
  <c r="AL50" i="26"/>
  <c r="AL48" i="26" s="1"/>
  <c r="AL13" i="26" s="1"/>
  <c r="AL11" i="26" s="1"/>
  <c r="AL9" i="26" s="1"/>
  <c r="AL8" i="26" s="1"/>
  <c r="AJ50" i="26"/>
  <c r="AJ48" i="26" s="1"/>
  <c r="AI50" i="26"/>
  <c r="AH50" i="26"/>
  <c r="X50" i="26" s="1"/>
  <c r="AG50" i="26"/>
  <c r="AF50" i="26"/>
  <c r="AE50" i="26"/>
  <c r="AD50" i="26"/>
  <c r="AB50" i="26"/>
  <c r="AB48" i="26" s="1"/>
  <c r="W50" i="26"/>
  <c r="W48" i="26" s="1"/>
  <c r="V50" i="26"/>
  <c r="U50" i="26"/>
  <c r="T50" i="26"/>
  <c r="S50" i="26"/>
  <c r="R50" i="26"/>
  <c r="R48" i="26" s="1"/>
  <c r="R13" i="26" s="1"/>
  <c r="R11" i="26" s="1"/>
  <c r="Q50" i="26"/>
  <c r="Q48" i="26" s="1"/>
  <c r="Q13" i="26" s="1"/>
  <c r="P50" i="26"/>
  <c r="P48" i="26" s="1"/>
  <c r="P13" i="26" s="1"/>
  <c r="P11" i="26" s="1"/>
  <c r="P9" i="26" s="1"/>
  <c r="P8" i="26" s="1"/>
  <c r="O50" i="26"/>
  <c r="N50" i="26"/>
  <c r="N48" i="26" s="1"/>
  <c r="N13" i="26" s="1"/>
  <c r="N11" i="26" s="1"/>
  <c r="N9" i="26" s="1"/>
  <c r="N8" i="26" s="1"/>
  <c r="M50" i="26"/>
  <c r="M48" i="26" s="1"/>
  <c r="M13" i="26" s="1"/>
  <c r="M11" i="26" s="1"/>
  <c r="M9" i="26" s="1"/>
  <c r="M8" i="26" s="1"/>
  <c r="L50" i="26"/>
  <c r="L48" i="26" s="1"/>
  <c r="L13" i="26" s="1"/>
  <c r="L11" i="26" s="1"/>
  <c r="L9" i="26" s="1"/>
  <c r="K50" i="26"/>
  <c r="K48" i="26" s="1"/>
  <c r="I50" i="26"/>
  <c r="H50" i="26"/>
  <c r="G50" i="26"/>
  <c r="X49" i="26"/>
  <c r="F49" i="26" s="1"/>
  <c r="J49" i="26"/>
  <c r="G49" i="26"/>
  <c r="AI48" i="26"/>
  <c r="AI13" i="26" s="1"/>
  <c r="AI11" i="26" s="1"/>
  <c r="AI9" i="26" s="1"/>
  <c r="AI8" i="26" s="1"/>
  <c r="AH48" i="26"/>
  <c r="AH13" i="26" s="1"/>
  <c r="AH11" i="26" s="1"/>
  <c r="AH9" i="26" s="1"/>
  <c r="AH8" i="26" s="1"/>
  <c r="AG48" i="26"/>
  <c r="AG13" i="26" s="1"/>
  <c r="AG11" i="26" s="1"/>
  <c r="AG9" i="26" s="1"/>
  <c r="AG8" i="26" s="1"/>
  <c r="AF48" i="26"/>
  <c r="AF13" i="26" s="1"/>
  <c r="AF11" i="26" s="1"/>
  <c r="AE48" i="26"/>
  <c r="AE13" i="26" s="1"/>
  <c r="AE11" i="26" s="1"/>
  <c r="AD48" i="26"/>
  <c r="AD13" i="26" s="1"/>
  <c r="AD11" i="26" s="1"/>
  <c r="AD9" i="26" s="1"/>
  <c r="V48" i="26"/>
  <c r="V13" i="26" s="1"/>
  <c r="V11" i="26" s="1"/>
  <c r="V9" i="26" s="1"/>
  <c r="V8" i="26" s="1"/>
  <c r="U48" i="26"/>
  <c r="U13" i="26" s="1"/>
  <c r="U11" i="26" s="1"/>
  <c r="U9" i="26" s="1"/>
  <c r="U8" i="26" s="1"/>
  <c r="T48" i="26"/>
  <c r="T13" i="26" s="1"/>
  <c r="T11" i="26" s="1"/>
  <c r="T9" i="26" s="1"/>
  <c r="T8" i="26" s="1"/>
  <c r="S48" i="26"/>
  <c r="S13" i="26" s="1"/>
  <c r="S11" i="26" s="1"/>
  <c r="S9" i="26" s="1"/>
  <c r="S8" i="26" s="1"/>
  <c r="O48" i="26"/>
  <c r="O13" i="26" s="1"/>
  <c r="O11" i="26" s="1"/>
  <c r="O9" i="26" s="1"/>
  <c r="O8" i="26" s="1"/>
  <c r="I48" i="26"/>
  <c r="H48" i="26"/>
  <c r="G48" i="26"/>
  <c r="X47" i="26"/>
  <c r="J47" i="26"/>
  <c r="G47" i="26"/>
  <c r="F47" i="26"/>
  <c r="X46" i="26"/>
  <c r="J46" i="26"/>
  <c r="F46" i="26" s="1"/>
  <c r="G46" i="26"/>
  <c r="X45" i="26"/>
  <c r="J45" i="26"/>
  <c r="G45" i="26"/>
  <c r="F45" i="26" s="1"/>
  <c r="X44" i="26"/>
  <c r="J44" i="26"/>
  <c r="G44" i="26"/>
  <c r="F44" i="26" s="1"/>
  <c r="X43" i="26"/>
  <c r="J43" i="26"/>
  <c r="G43" i="26"/>
  <c r="F43" i="26"/>
  <c r="X42" i="26"/>
  <c r="J42" i="26"/>
  <c r="G42" i="26"/>
  <c r="F42" i="26"/>
  <c r="X41" i="26"/>
  <c r="J41" i="26"/>
  <c r="G41" i="26"/>
  <c r="F41" i="26"/>
  <c r="X40" i="26"/>
  <c r="J40" i="26"/>
  <c r="G40" i="26"/>
  <c r="F40" i="26" s="1"/>
  <c r="X39" i="26"/>
  <c r="J39" i="26"/>
  <c r="G39" i="26"/>
  <c r="X38" i="26"/>
  <c r="J38" i="26"/>
  <c r="G38" i="26"/>
  <c r="F38" i="26" s="1"/>
  <c r="X37" i="26"/>
  <c r="J37" i="26"/>
  <c r="G37" i="26"/>
  <c r="F37" i="26" s="1"/>
  <c r="X36" i="26"/>
  <c r="J36" i="26"/>
  <c r="F36" i="26" s="1"/>
  <c r="G36" i="26"/>
  <c r="X35" i="26"/>
  <c r="J35" i="26"/>
  <c r="G35" i="26"/>
  <c r="F35" i="26"/>
  <c r="X34" i="26"/>
  <c r="J34" i="26"/>
  <c r="G34" i="26"/>
  <c r="F34" i="26" s="1"/>
  <c r="X33" i="26"/>
  <c r="J33" i="26"/>
  <c r="G33" i="26"/>
  <c r="F33" i="26"/>
  <c r="X32" i="26"/>
  <c r="J32" i="26"/>
  <c r="G32" i="26"/>
  <c r="F32" i="26"/>
  <c r="X31" i="26"/>
  <c r="J31" i="26"/>
  <c r="G31" i="26"/>
  <c r="F31" i="26"/>
  <c r="X30" i="26"/>
  <c r="J30" i="26"/>
  <c r="G30" i="26"/>
  <c r="X29" i="26"/>
  <c r="J29" i="26"/>
  <c r="G29" i="26"/>
  <c r="F29" i="26" s="1"/>
  <c r="X28" i="26"/>
  <c r="J28" i="26"/>
  <c r="G28" i="26"/>
  <c r="F28" i="26"/>
  <c r="X27" i="26"/>
  <c r="J27" i="26"/>
  <c r="G27" i="26"/>
  <c r="F27" i="26"/>
  <c r="X26" i="26"/>
  <c r="J26" i="26"/>
  <c r="G26" i="26"/>
  <c r="F26" i="26"/>
  <c r="X25" i="26"/>
  <c r="J25" i="26"/>
  <c r="F25" i="26" s="1"/>
  <c r="G25" i="26"/>
  <c r="X24" i="26"/>
  <c r="J24" i="26"/>
  <c r="G24" i="26"/>
  <c r="X23" i="26"/>
  <c r="J23" i="26"/>
  <c r="F23" i="26" s="1"/>
  <c r="G23" i="26"/>
  <c r="X22" i="26"/>
  <c r="J22" i="26"/>
  <c r="G22" i="26"/>
  <c r="F22" i="26"/>
  <c r="X21" i="26"/>
  <c r="F21" i="26" s="1"/>
  <c r="J21" i="26"/>
  <c r="G21" i="26"/>
  <c r="X20" i="26"/>
  <c r="J20" i="26"/>
  <c r="G20" i="26"/>
  <c r="F20" i="26"/>
  <c r="X19" i="26"/>
  <c r="J19" i="26"/>
  <c r="G19" i="26"/>
  <c r="F19" i="26"/>
  <c r="X18" i="26"/>
  <c r="F18" i="26" s="1"/>
  <c r="J18" i="26"/>
  <c r="G18" i="26"/>
  <c r="X17" i="26"/>
  <c r="J17" i="26"/>
  <c r="G17" i="26"/>
  <c r="F17" i="26"/>
  <c r="AK13" i="26"/>
  <c r="AJ13" i="26"/>
  <c r="AJ11" i="26" s="1"/>
  <c r="AC13" i="26"/>
  <c r="AC11" i="26" s="1"/>
  <c r="AB13" i="26"/>
  <c r="AB11" i="26" s="1"/>
  <c r="AA13" i="26"/>
  <c r="AA11" i="26" s="1"/>
  <c r="Z13" i="26"/>
  <c r="Z11" i="26" s="1"/>
  <c r="Y13" i="26"/>
  <c r="W13" i="26"/>
  <c r="I13" i="26"/>
  <c r="H13" i="26"/>
  <c r="H11" i="26" s="1"/>
  <c r="G13" i="26"/>
  <c r="X12" i="26"/>
  <c r="J12" i="26"/>
  <c r="F12" i="26" s="1"/>
  <c r="G12" i="26"/>
  <c r="AK11" i="26"/>
  <c r="AK9" i="26" s="1"/>
  <c r="AK8" i="26" s="1"/>
  <c r="Y11" i="26"/>
  <c r="Y9" i="26" s="1"/>
  <c r="W11" i="26"/>
  <c r="Q11" i="26"/>
  <c r="I11" i="26"/>
  <c r="I9" i="26" s="1"/>
  <c r="I8" i="26" s="1"/>
  <c r="X10" i="26"/>
  <c r="J10" i="26"/>
  <c r="G10" i="26"/>
  <c r="AJ9" i="26"/>
  <c r="AJ8" i="26" s="1"/>
  <c r="AF9" i="26"/>
  <c r="AF8" i="26" s="1"/>
  <c r="AE9" i="26"/>
  <c r="AE8" i="26" s="1"/>
  <c r="AC9" i="26"/>
  <c r="AB9" i="26"/>
  <c r="Z9" i="26"/>
  <c r="R9" i="26"/>
  <c r="R8" i="26" s="1"/>
  <c r="Q9" i="26"/>
  <c r="Q8" i="26" s="1"/>
  <c r="AD8" i="26"/>
  <c r="AC8" i="26"/>
  <c r="AB8" i="26"/>
  <c r="Z8" i="26"/>
  <c r="Y8" i="26"/>
  <c r="L8" i="26"/>
  <c r="AN7" i="26"/>
  <c r="X7" i="26"/>
  <c r="J7" i="26"/>
  <c r="G7" i="26"/>
  <c r="X88" i="25"/>
  <c r="F88" i="25" s="1"/>
  <c r="J88" i="25"/>
  <c r="G88" i="25"/>
  <c r="X87" i="25"/>
  <c r="J87" i="25"/>
  <c r="G87" i="25"/>
  <c r="F87" i="25" s="1"/>
  <c r="AM86" i="25"/>
  <c r="X86" i="25"/>
  <c r="J86" i="25"/>
  <c r="G86" i="25"/>
  <c r="F86" i="25"/>
  <c r="X85" i="25"/>
  <c r="J85" i="25"/>
  <c r="G85" i="25"/>
  <c r="X84" i="25"/>
  <c r="J84" i="25"/>
  <c r="A83" i="25"/>
  <c r="X77" i="25"/>
  <c r="J77" i="25"/>
  <c r="G77" i="25"/>
  <c r="F77" i="25"/>
  <c r="X76" i="25"/>
  <c r="J76" i="25"/>
  <c r="G76" i="25"/>
  <c r="F76" i="25" s="1"/>
  <c r="X75" i="25"/>
  <c r="J75" i="25"/>
  <c r="G75" i="25"/>
  <c r="F75" i="25"/>
  <c r="X74" i="25"/>
  <c r="J74" i="25"/>
  <c r="G74" i="25"/>
  <c r="F74" i="25" s="1"/>
  <c r="X73" i="25"/>
  <c r="J73" i="25"/>
  <c r="G73" i="25"/>
  <c r="F73" i="25"/>
  <c r="X72" i="25"/>
  <c r="J72" i="25"/>
  <c r="G72" i="25"/>
  <c r="F72" i="25"/>
  <c r="X71" i="25"/>
  <c r="J71" i="25"/>
  <c r="G71" i="25"/>
  <c r="F71" i="25"/>
  <c r="X70" i="25"/>
  <c r="J70" i="25"/>
  <c r="G70" i="25"/>
  <c r="F70" i="25"/>
  <c r="X69" i="25"/>
  <c r="J69" i="25"/>
  <c r="G69" i="25"/>
  <c r="F69" i="25" s="1"/>
  <c r="X68" i="25"/>
  <c r="J68" i="25"/>
  <c r="G68" i="25"/>
  <c r="F68" i="25" s="1"/>
  <c r="X67" i="25"/>
  <c r="J67" i="25"/>
  <c r="G67" i="25"/>
  <c r="F67" i="25" s="1"/>
  <c r="X66" i="25"/>
  <c r="J66" i="25"/>
  <c r="G66" i="25"/>
  <c r="F66" i="25"/>
  <c r="X65" i="25"/>
  <c r="J65" i="25"/>
  <c r="G65" i="25"/>
  <c r="F65" i="25"/>
  <c r="X64" i="25"/>
  <c r="J64" i="25"/>
  <c r="G64" i="25"/>
  <c r="F64" i="25"/>
  <c r="X63" i="25"/>
  <c r="J63" i="25"/>
  <c r="G63" i="25"/>
  <c r="X62" i="25"/>
  <c r="J62" i="25"/>
  <c r="G62" i="25"/>
  <c r="F62" i="25"/>
  <c r="X61" i="25"/>
  <c r="J61" i="25"/>
  <c r="G61" i="25"/>
  <c r="F61" i="25"/>
  <c r="X60" i="25"/>
  <c r="J60" i="25"/>
  <c r="G60" i="25"/>
  <c r="X59" i="25"/>
  <c r="J59" i="25"/>
  <c r="F59" i="25" s="1"/>
  <c r="G59" i="25"/>
  <c r="X58" i="25"/>
  <c r="J58" i="25"/>
  <c r="G58" i="25"/>
  <c r="F58" i="25"/>
  <c r="X57" i="25"/>
  <c r="J57" i="25"/>
  <c r="G57" i="25"/>
  <c r="F57" i="25"/>
  <c r="X56" i="25"/>
  <c r="J56" i="25"/>
  <c r="G56" i="25"/>
  <c r="X55" i="25"/>
  <c r="J55" i="25"/>
  <c r="G55" i="25"/>
  <c r="F55" i="25"/>
  <c r="X54" i="25"/>
  <c r="J54" i="25"/>
  <c r="G54" i="25"/>
  <c r="F54" i="25"/>
  <c r="X53" i="25"/>
  <c r="J53" i="25"/>
  <c r="G53" i="25"/>
  <c r="F53" i="25"/>
  <c r="X52" i="25"/>
  <c r="J52" i="25"/>
  <c r="G52" i="25"/>
  <c r="F52" i="25"/>
  <c r="X51" i="25"/>
  <c r="J51" i="25"/>
  <c r="G51" i="25"/>
  <c r="F51" i="25" s="1"/>
  <c r="AL50" i="25"/>
  <c r="AJ50" i="25"/>
  <c r="AI50" i="25"/>
  <c r="AH50" i="25"/>
  <c r="AG50" i="25"/>
  <c r="AF50" i="25"/>
  <c r="AF48" i="25" s="1"/>
  <c r="AF13" i="25" s="1"/>
  <c r="AF11" i="25" s="1"/>
  <c r="AF9" i="25" s="1"/>
  <c r="AF8" i="25" s="1"/>
  <c r="AE50" i="25"/>
  <c r="AE48" i="25" s="1"/>
  <c r="AE13" i="25" s="1"/>
  <c r="AE11" i="25" s="1"/>
  <c r="AE9" i="25" s="1"/>
  <c r="AE8" i="25" s="1"/>
  <c r="AD50" i="25"/>
  <c r="AB50" i="25"/>
  <c r="W50" i="25"/>
  <c r="V50" i="25"/>
  <c r="U50" i="25"/>
  <c r="U48" i="25" s="1"/>
  <c r="T50" i="25"/>
  <c r="T48" i="25" s="1"/>
  <c r="T13" i="25" s="1"/>
  <c r="S50" i="25"/>
  <c r="S48" i="25" s="1"/>
  <c r="S13" i="25" s="1"/>
  <c r="S11" i="25" s="1"/>
  <c r="S9" i="25" s="1"/>
  <c r="S8" i="25" s="1"/>
  <c r="R50" i="25"/>
  <c r="Q50" i="25"/>
  <c r="Q48" i="25" s="1"/>
  <c r="Q13" i="25" s="1"/>
  <c r="Q11" i="25" s="1"/>
  <c r="Q9" i="25" s="1"/>
  <c r="Q8" i="25" s="1"/>
  <c r="P50" i="25"/>
  <c r="P48" i="25" s="1"/>
  <c r="P13" i="25" s="1"/>
  <c r="P11" i="25" s="1"/>
  <c r="P9" i="25" s="1"/>
  <c r="P8" i="25" s="1"/>
  <c r="O50" i="25"/>
  <c r="O48" i="25" s="1"/>
  <c r="O13" i="25" s="1"/>
  <c r="N50" i="25"/>
  <c r="N48" i="25" s="1"/>
  <c r="N13" i="25" s="1"/>
  <c r="M50" i="25"/>
  <c r="L50" i="25"/>
  <c r="K50" i="25"/>
  <c r="I50" i="25"/>
  <c r="H50" i="25"/>
  <c r="G50" i="25"/>
  <c r="X49" i="25"/>
  <c r="J49" i="25"/>
  <c r="G49" i="25"/>
  <c r="F49" i="25"/>
  <c r="AL48" i="25"/>
  <c r="AL13" i="25" s="1"/>
  <c r="AL11" i="25" s="1"/>
  <c r="AL9" i="25" s="1"/>
  <c r="AJ48" i="25"/>
  <c r="AJ13" i="25" s="1"/>
  <c r="AJ11" i="25" s="1"/>
  <c r="AI48" i="25"/>
  <c r="AI13" i="25" s="1"/>
  <c r="AI11" i="25" s="1"/>
  <c r="AH48" i="25"/>
  <c r="AH13" i="25" s="1"/>
  <c r="AH11" i="25" s="1"/>
  <c r="AG48" i="25"/>
  <c r="AG13" i="25" s="1"/>
  <c r="AG11" i="25" s="1"/>
  <c r="AD48" i="25"/>
  <c r="AB48" i="25"/>
  <c r="W48" i="25"/>
  <c r="V48" i="25"/>
  <c r="R48" i="25"/>
  <c r="R13" i="25" s="1"/>
  <c r="R11" i="25" s="1"/>
  <c r="R9" i="25" s="1"/>
  <c r="R8" i="25" s="1"/>
  <c r="M48" i="25"/>
  <c r="M13" i="25" s="1"/>
  <c r="L48" i="25"/>
  <c r="K48" i="25"/>
  <c r="K13" i="25" s="1"/>
  <c r="J48" i="25"/>
  <c r="I48" i="25"/>
  <c r="I13" i="25" s="1"/>
  <c r="I11" i="25" s="1"/>
  <c r="I9" i="25" s="1"/>
  <c r="I8" i="25" s="1"/>
  <c r="H48" i="25"/>
  <c r="H13" i="25" s="1"/>
  <c r="X47" i="25"/>
  <c r="J47" i="25"/>
  <c r="G47" i="25"/>
  <c r="F47" i="25" s="1"/>
  <c r="X46" i="25"/>
  <c r="J46" i="25"/>
  <c r="G46" i="25"/>
  <c r="F46" i="25" s="1"/>
  <c r="X45" i="25"/>
  <c r="J45" i="25"/>
  <c r="G45" i="25"/>
  <c r="F45" i="25" s="1"/>
  <c r="X44" i="25"/>
  <c r="F44" i="25" s="1"/>
  <c r="J44" i="25"/>
  <c r="G44" i="25"/>
  <c r="X43" i="25"/>
  <c r="J43" i="25"/>
  <c r="G43" i="25"/>
  <c r="X42" i="25"/>
  <c r="J42" i="25"/>
  <c r="G42" i="25"/>
  <c r="F42" i="25"/>
  <c r="X41" i="25"/>
  <c r="J41" i="25"/>
  <c r="G41" i="25"/>
  <c r="F41" i="25"/>
  <c r="X40" i="25"/>
  <c r="J40" i="25"/>
  <c r="G40" i="25"/>
  <c r="F40" i="25"/>
  <c r="X39" i="25"/>
  <c r="J39" i="25"/>
  <c r="G39" i="25"/>
  <c r="X38" i="25"/>
  <c r="J38" i="25"/>
  <c r="G38" i="25"/>
  <c r="F38" i="25"/>
  <c r="X37" i="25"/>
  <c r="J37" i="25"/>
  <c r="F37" i="25" s="1"/>
  <c r="G37" i="25"/>
  <c r="X36" i="25"/>
  <c r="J36" i="25"/>
  <c r="G36" i="25"/>
  <c r="X35" i="25"/>
  <c r="J35" i="25"/>
  <c r="G35" i="25"/>
  <c r="F35" i="25" s="1"/>
  <c r="X34" i="25"/>
  <c r="J34" i="25"/>
  <c r="F34" i="25" s="1"/>
  <c r="G34" i="25"/>
  <c r="X33" i="25"/>
  <c r="J33" i="25"/>
  <c r="G33" i="25"/>
  <c r="F33" i="25" s="1"/>
  <c r="X32" i="25"/>
  <c r="J32" i="25"/>
  <c r="G32" i="25"/>
  <c r="F32" i="25"/>
  <c r="X31" i="25"/>
  <c r="J31" i="25"/>
  <c r="G31" i="25"/>
  <c r="F31" i="25"/>
  <c r="X30" i="25"/>
  <c r="J30" i="25"/>
  <c r="G30" i="25"/>
  <c r="F30" i="25"/>
  <c r="X29" i="25"/>
  <c r="J29" i="25"/>
  <c r="G29" i="25"/>
  <c r="F29" i="25" s="1"/>
  <c r="X28" i="25"/>
  <c r="J28" i="25"/>
  <c r="G28" i="25"/>
  <c r="F28" i="25" s="1"/>
  <c r="X27" i="25"/>
  <c r="J27" i="25"/>
  <c r="G27" i="25"/>
  <c r="F27" i="25"/>
  <c r="X26" i="25"/>
  <c r="J26" i="25"/>
  <c r="G26" i="25"/>
  <c r="F26" i="25" s="1"/>
  <c r="X25" i="25"/>
  <c r="J25" i="25"/>
  <c r="G25" i="25"/>
  <c r="F25" i="25"/>
  <c r="X24" i="25"/>
  <c r="J24" i="25"/>
  <c r="G24" i="25"/>
  <c r="F24" i="25" s="1"/>
  <c r="X23" i="25"/>
  <c r="J23" i="25"/>
  <c r="G23" i="25"/>
  <c r="F23" i="25" s="1"/>
  <c r="X22" i="25"/>
  <c r="J22" i="25"/>
  <c r="G22" i="25"/>
  <c r="F22" i="25"/>
  <c r="X21" i="25"/>
  <c r="J21" i="25"/>
  <c r="G21" i="25"/>
  <c r="F21" i="25" s="1"/>
  <c r="X20" i="25"/>
  <c r="J20" i="25"/>
  <c r="G20" i="25"/>
  <c r="F20" i="25"/>
  <c r="X19" i="25"/>
  <c r="J19" i="25"/>
  <c r="G19" i="25"/>
  <c r="F19" i="25" s="1"/>
  <c r="X18" i="25"/>
  <c r="J18" i="25"/>
  <c r="G18" i="25"/>
  <c r="F18" i="25"/>
  <c r="X17" i="25"/>
  <c r="J17" i="25"/>
  <c r="F17" i="25" s="1"/>
  <c r="G17" i="25"/>
  <c r="AK13" i="25"/>
  <c r="AK11" i="25" s="1"/>
  <c r="AK9" i="25" s="1"/>
  <c r="AK8" i="25" s="1"/>
  <c r="AD13" i="25"/>
  <c r="AD11" i="25" s="1"/>
  <c r="AD9" i="25" s="1"/>
  <c r="AD8" i="25" s="1"/>
  <c r="AC13" i="25"/>
  <c r="AC11" i="25" s="1"/>
  <c r="AB13" i="25"/>
  <c r="AB11" i="25" s="1"/>
  <c r="AA13" i="25"/>
  <c r="Z13" i="25"/>
  <c r="Y13" i="25"/>
  <c r="W13" i="25"/>
  <c r="V13" i="25"/>
  <c r="V11" i="25" s="1"/>
  <c r="V9" i="25" s="1"/>
  <c r="V8" i="25" s="1"/>
  <c r="U13" i="25"/>
  <c r="U11" i="25" s="1"/>
  <c r="U9" i="25" s="1"/>
  <c r="U8" i="25" s="1"/>
  <c r="L13" i="25"/>
  <c r="L11" i="25" s="1"/>
  <c r="L9" i="25" s="1"/>
  <c r="L8" i="25" s="1"/>
  <c r="X12" i="25"/>
  <c r="J12" i="25"/>
  <c r="F12" i="25" s="1"/>
  <c r="G12" i="25"/>
  <c r="Z11" i="25"/>
  <c r="Z9" i="25" s="1"/>
  <c r="Y11" i="25"/>
  <c r="Y9" i="25" s="1"/>
  <c r="W11" i="25"/>
  <c r="W9" i="25" s="1"/>
  <c r="T11" i="25"/>
  <c r="T9" i="25" s="1"/>
  <c r="T8" i="25" s="1"/>
  <c r="O11" i="25"/>
  <c r="O9" i="25" s="1"/>
  <c r="O8" i="25" s="1"/>
  <c r="N11" i="25"/>
  <c r="N9" i="25" s="1"/>
  <c r="N8" i="25" s="1"/>
  <c r="M11" i="25"/>
  <c r="M9" i="25" s="1"/>
  <c r="M8" i="25" s="1"/>
  <c r="X10" i="25"/>
  <c r="J10" i="25"/>
  <c r="G10" i="25"/>
  <c r="F10" i="25"/>
  <c r="AJ9" i="25"/>
  <c r="AJ8" i="25" s="1"/>
  <c r="AI9" i="25"/>
  <c r="AI8" i="25" s="1"/>
  <c r="AH9" i="25"/>
  <c r="AH8" i="25" s="1"/>
  <c r="AG9" i="25"/>
  <c r="AG8" i="25" s="1"/>
  <c r="AC9" i="25"/>
  <c r="AB9" i="25"/>
  <c r="AL8" i="25"/>
  <c r="AC8" i="25"/>
  <c r="AB8" i="25"/>
  <c r="Z8" i="25"/>
  <c r="Y8" i="25"/>
  <c r="AN7" i="25"/>
  <c r="X7" i="25"/>
  <c r="J7" i="25"/>
  <c r="G7" i="25"/>
  <c r="AM7" i="25" s="1"/>
  <c r="F7" i="25"/>
  <c r="X88" i="24"/>
  <c r="J88" i="24"/>
  <c r="F88" i="24" s="1"/>
  <c r="G88" i="24"/>
  <c r="X87" i="24"/>
  <c r="J87" i="24"/>
  <c r="G87" i="24"/>
  <c r="X86" i="24"/>
  <c r="J86" i="24"/>
  <c r="G86" i="24"/>
  <c r="F86" i="24"/>
  <c r="X85" i="24"/>
  <c r="J85" i="24"/>
  <c r="G85" i="24"/>
  <c r="F85" i="24"/>
  <c r="A83" i="24"/>
  <c r="X77" i="24"/>
  <c r="J77" i="24"/>
  <c r="G77" i="24"/>
  <c r="X76" i="24"/>
  <c r="J76" i="24"/>
  <c r="G76" i="24"/>
  <c r="F76" i="24"/>
  <c r="X75" i="24"/>
  <c r="J75" i="24"/>
  <c r="G75" i="24"/>
  <c r="F75" i="24"/>
  <c r="X74" i="24"/>
  <c r="J74" i="24"/>
  <c r="G74" i="24"/>
  <c r="X73" i="24"/>
  <c r="F73" i="24" s="1"/>
  <c r="J73" i="24"/>
  <c r="G73" i="24"/>
  <c r="X72" i="24"/>
  <c r="J72" i="24"/>
  <c r="G72" i="24"/>
  <c r="F72" i="24" s="1"/>
  <c r="X71" i="24"/>
  <c r="F71" i="24" s="1"/>
  <c r="J71" i="24"/>
  <c r="G71" i="24"/>
  <c r="X70" i="24"/>
  <c r="J70" i="24"/>
  <c r="G70" i="24"/>
  <c r="F70" i="24"/>
  <c r="X69" i="24"/>
  <c r="J69" i="24"/>
  <c r="G69" i="24"/>
  <c r="F69" i="24" s="1"/>
  <c r="X68" i="24"/>
  <c r="J68" i="24"/>
  <c r="G68" i="24"/>
  <c r="F68" i="24"/>
  <c r="X67" i="24"/>
  <c r="F67" i="24" s="1"/>
  <c r="J67" i="24"/>
  <c r="G67" i="24"/>
  <c r="X66" i="24"/>
  <c r="J66" i="24"/>
  <c r="G66" i="24"/>
  <c r="F66" i="24" s="1"/>
  <c r="X65" i="24"/>
  <c r="J65" i="24"/>
  <c r="G65" i="24"/>
  <c r="F65" i="24"/>
  <c r="X64" i="24"/>
  <c r="J64" i="24"/>
  <c r="G64" i="24"/>
  <c r="F64" i="24"/>
  <c r="X63" i="24"/>
  <c r="F63" i="24" s="1"/>
  <c r="J63" i="24"/>
  <c r="G63" i="24"/>
  <c r="X62" i="24"/>
  <c r="J62" i="24"/>
  <c r="G62" i="24"/>
  <c r="X61" i="24"/>
  <c r="J61" i="24"/>
  <c r="G61" i="24"/>
  <c r="X60" i="24"/>
  <c r="J60" i="24"/>
  <c r="G60" i="24"/>
  <c r="F60" i="24"/>
  <c r="X59" i="24"/>
  <c r="J59" i="24"/>
  <c r="G59" i="24"/>
  <c r="F59" i="24" s="1"/>
  <c r="X58" i="24"/>
  <c r="F58" i="24" s="1"/>
  <c r="J58" i="24"/>
  <c r="G58" i="24"/>
  <c r="X57" i="24"/>
  <c r="J57" i="24"/>
  <c r="G57" i="24"/>
  <c r="F57" i="24" s="1"/>
  <c r="X56" i="24"/>
  <c r="J56" i="24"/>
  <c r="G56" i="24"/>
  <c r="F56" i="24" s="1"/>
  <c r="X55" i="24"/>
  <c r="J55" i="24"/>
  <c r="G55" i="24"/>
  <c r="F55" i="24"/>
  <c r="X54" i="24"/>
  <c r="J54" i="24"/>
  <c r="G54" i="24"/>
  <c r="F54" i="24" s="1"/>
  <c r="X53" i="24"/>
  <c r="J53" i="24"/>
  <c r="G53" i="24"/>
  <c r="F53" i="24" s="1"/>
  <c r="X52" i="24"/>
  <c r="J52" i="24"/>
  <c r="F52" i="24" s="1"/>
  <c r="G52" i="24"/>
  <c r="X51" i="24"/>
  <c r="F51" i="24" s="1"/>
  <c r="J51" i="24"/>
  <c r="G51" i="24"/>
  <c r="AL50" i="24"/>
  <c r="AJ50" i="24"/>
  <c r="AJ48" i="24" s="1"/>
  <c r="AI50" i="24"/>
  <c r="AI48" i="24" s="1"/>
  <c r="AI13" i="24" s="1"/>
  <c r="AH50" i="24"/>
  <c r="AH48" i="24" s="1"/>
  <c r="AH13" i="24" s="1"/>
  <c r="AG50" i="24"/>
  <c r="AG48" i="24" s="1"/>
  <c r="AG13" i="24" s="1"/>
  <c r="AG11" i="24" s="1"/>
  <c r="AG9" i="24" s="1"/>
  <c r="AG8" i="24" s="1"/>
  <c r="AF50" i="24"/>
  <c r="AE50" i="24"/>
  <c r="AD50" i="24"/>
  <c r="AB50" i="24"/>
  <c r="W50" i="24"/>
  <c r="V50" i="24"/>
  <c r="U50" i="24"/>
  <c r="T50" i="24"/>
  <c r="T48" i="24" s="1"/>
  <c r="T13" i="24" s="1"/>
  <c r="T11" i="24" s="1"/>
  <c r="T9" i="24" s="1"/>
  <c r="T8" i="24" s="1"/>
  <c r="S50" i="24"/>
  <c r="S48" i="24" s="1"/>
  <c r="S13" i="24" s="1"/>
  <c r="S11" i="24" s="1"/>
  <c r="S9" i="24" s="1"/>
  <c r="S8" i="24" s="1"/>
  <c r="R50" i="24"/>
  <c r="Q50" i="24"/>
  <c r="P50" i="24"/>
  <c r="O50" i="24"/>
  <c r="N50" i="24"/>
  <c r="M50" i="24"/>
  <c r="M48" i="24" s="1"/>
  <c r="M13" i="24" s="1"/>
  <c r="L50" i="24"/>
  <c r="L48" i="24" s="1"/>
  <c r="L13" i="24" s="1"/>
  <c r="K50" i="24"/>
  <c r="K48" i="24" s="1"/>
  <c r="I50" i="24"/>
  <c r="I48" i="24" s="1"/>
  <c r="I13" i="24" s="1"/>
  <c r="I11" i="24" s="1"/>
  <c r="I9" i="24" s="1"/>
  <c r="I8" i="24" s="1"/>
  <c r="H50" i="24"/>
  <c r="X49" i="24"/>
  <c r="J49" i="24"/>
  <c r="G49" i="24"/>
  <c r="F49" i="24"/>
  <c r="AL48" i="24"/>
  <c r="AL13" i="24" s="1"/>
  <c r="AL11" i="24" s="1"/>
  <c r="AL9" i="24" s="1"/>
  <c r="AL8" i="24" s="1"/>
  <c r="AF48" i="24"/>
  <c r="AF13" i="24" s="1"/>
  <c r="AF11" i="24" s="1"/>
  <c r="AF9" i="24" s="1"/>
  <c r="AF8" i="24" s="1"/>
  <c r="AE48" i="24"/>
  <c r="AE13" i="24" s="1"/>
  <c r="AE11" i="24" s="1"/>
  <c r="AE9" i="24" s="1"/>
  <c r="AE8" i="24" s="1"/>
  <c r="AD48" i="24"/>
  <c r="AD13" i="24" s="1"/>
  <c r="AD11" i="24" s="1"/>
  <c r="AD9" i="24" s="1"/>
  <c r="AD8" i="24" s="1"/>
  <c r="AB48" i="24"/>
  <c r="AB13" i="24" s="1"/>
  <c r="AB11" i="24" s="1"/>
  <c r="AB9" i="24" s="1"/>
  <c r="AB8" i="24" s="1"/>
  <c r="X48" i="24"/>
  <c r="W48" i="24"/>
  <c r="W13" i="24" s="1"/>
  <c r="V48" i="24"/>
  <c r="V13" i="24" s="1"/>
  <c r="V11" i="24" s="1"/>
  <c r="V9" i="24" s="1"/>
  <c r="U48" i="24"/>
  <c r="U13" i="24" s="1"/>
  <c r="U11" i="24" s="1"/>
  <c r="Q48" i="24"/>
  <c r="P48" i="24"/>
  <c r="O48" i="24"/>
  <c r="N48" i="24"/>
  <c r="X47" i="24"/>
  <c r="J47" i="24"/>
  <c r="G47" i="24"/>
  <c r="F47" i="24" s="1"/>
  <c r="X46" i="24"/>
  <c r="J46" i="24"/>
  <c r="F46" i="24" s="1"/>
  <c r="G46" i="24"/>
  <c r="X45" i="24"/>
  <c r="J45" i="24"/>
  <c r="G45" i="24"/>
  <c r="F45" i="24"/>
  <c r="X44" i="24"/>
  <c r="J44" i="24"/>
  <c r="G44" i="24"/>
  <c r="F44" i="24"/>
  <c r="X43" i="24"/>
  <c r="J43" i="24"/>
  <c r="G43" i="24"/>
  <c r="F43" i="24" s="1"/>
  <c r="X42" i="24"/>
  <c r="J42" i="24"/>
  <c r="F42" i="24" s="1"/>
  <c r="G42" i="24"/>
  <c r="X41" i="24"/>
  <c r="J41" i="24"/>
  <c r="F41" i="24" s="1"/>
  <c r="G41" i="24"/>
  <c r="X40" i="24"/>
  <c r="F40" i="24" s="1"/>
  <c r="J40" i="24"/>
  <c r="G40" i="24"/>
  <c r="X39" i="24"/>
  <c r="J39" i="24"/>
  <c r="G39" i="24"/>
  <c r="F39" i="24"/>
  <c r="X38" i="24"/>
  <c r="J38" i="24"/>
  <c r="G38" i="24"/>
  <c r="F38" i="24" s="1"/>
  <c r="X37" i="24"/>
  <c r="J37" i="24"/>
  <c r="G37" i="24"/>
  <c r="F37" i="24" s="1"/>
  <c r="X36" i="24"/>
  <c r="J36" i="24"/>
  <c r="F36" i="24" s="1"/>
  <c r="G36" i="24"/>
  <c r="X35" i="24"/>
  <c r="J35" i="24"/>
  <c r="G35" i="24"/>
  <c r="F35" i="24" s="1"/>
  <c r="X34" i="24"/>
  <c r="J34" i="24"/>
  <c r="G34" i="24"/>
  <c r="F34" i="24"/>
  <c r="X33" i="24"/>
  <c r="J33" i="24"/>
  <c r="G33" i="24"/>
  <c r="F33" i="24"/>
  <c r="X32" i="24"/>
  <c r="J32" i="24"/>
  <c r="G32" i="24"/>
  <c r="F32" i="24"/>
  <c r="X31" i="24"/>
  <c r="F31" i="24" s="1"/>
  <c r="J31" i="24"/>
  <c r="G31" i="24"/>
  <c r="X30" i="24"/>
  <c r="J30" i="24"/>
  <c r="G30" i="24"/>
  <c r="X29" i="24"/>
  <c r="J29" i="24"/>
  <c r="G29" i="24"/>
  <c r="F29" i="24" s="1"/>
  <c r="X28" i="24"/>
  <c r="J28" i="24"/>
  <c r="G28" i="24"/>
  <c r="F28" i="24"/>
  <c r="X27" i="24"/>
  <c r="J27" i="24"/>
  <c r="G27" i="24"/>
  <c r="X26" i="24"/>
  <c r="F26" i="24" s="1"/>
  <c r="J26" i="24"/>
  <c r="G26" i="24"/>
  <c r="X25" i="24"/>
  <c r="J25" i="24"/>
  <c r="G25" i="24"/>
  <c r="F25" i="24"/>
  <c r="X24" i="24"/>
  <c r="J24" i="24"/>
  <c r="G24" i="24"/>
  <c r="F24" i="24"/>
  <c r="X23" i="24"/>
  <c r="J23" i="24"/>
  <c r="G23" i="24"/>
  <c r="F23" i="24" s="1"/>
  <c r="X22" i="24"/>
  <c r="J22" i="24"/>
  <c r="G22" i="24"/>
  <c r="F22" i="24"/>
  <c r="X21" i="24"/>
  <c r="J21" i="24"/>
  <c r="G21" i="24"/>
  <c r="F21" i="24"/>
  <c r="X20" i="24"/>
  <c r="F20" i="24" s="1"/>
  <c r="J20" i="24"/>
  <c r="G20" i="24"/>
  <c r="X19" i="24"/>
  <c r="F19" i="24" s="1"/>
  <c r="J19" i="24"/>
  <c r="G19" i="24"/>
  <c r="X18" i="24"/>
  <c r="J18" i="24"/>
  <c r="G18" i="24"/>
  <c r="F18" i="24"/>
  <c r="X17" i="24"/>
  <c r="J17" i="24"/>
  <c r="G17" i="24"/>
  <c r="AK13" i="24"/>
  <c r="AJ13" i="24"/>
  <c r="AC13" i="24"/>
  <c r="AC11" i="24" s="1"/>
  <c r="AA13" i="24"/>
  <c r="AA11" i="24" s="1"/>
  <c r="AA9" i="24" s="1"/>
  <c r="AA8" i="24" s="1"/>
  <c r="Z13" i="24"/>
  <c r="Z11" i="24" s="1"/>
  <c r="Z9" i="24" s="1"/>
  <c r="Y13" i="24"/>
  <c r="Q13" i="24"/>
  <c r="P13" i="24"/>
  <c r="P11" i="24" s="1"/>
  <c r="P9" i="24" s="1"/>
  <c r="O13" i="24"/>
  <c r="O11" i="24" s="1"/>
  <c r="O9" i="24" s="1"/>
  <c r="O8" i="24" s="1"/>
  <c r="N13" i="24"/>
  <c r="N11" i="24" s="1"/>
  <c r="N9" i="24" s="1"/>
  <c r="N8" i="24" s="1"/>
  <c r="X12" i="24"/>
  <c r="J12" i="24"/>
  <c r="G12" i="24"/>
  <c r="F12" i="24"/>
  <c r="AK11" i="24"/>
  <c r="AK9" i="24" s="1"/>
  <c r="AK8" i="24" s="1"/>
  <c r="AJ11" i="24"/>
  <c r="AJ9" i="24" s="1"/>
  <c r="AJ8" i="24" s="1"/>
  <c r="AI11" i="24"/>
  <c r="AI9" i="24" s="1"/>
  <c r="AI8" i="24" s="1"/>
  <c r="AH11" i="24"/>
  <c r="AH9" i="24" s="1"/>
  <c r="AH8" i="24" s="1"/>
  <c r="Q11" i="24"/>
  <c r="Q9" i="24" s="1"/>
  <c r="Q8" i="24" s="1"/>
  <c r="M11" i="24"/>
  <c r="M9" i="24" s="1"/>
  <c r="M8" i="24" s="1"/>
  <c r="L11" i="24"/>
  <c r="L9" i="24" s="1"/>
  <c r="L8" i="24" s="1"/>
  <c r="X10" i="24"/>
  <c r="J10" i="24"/>
  <c r="G10" i="24"/>
  <c r="F10" i="24"/>
  <c r="AC9" i="24"/>
  <c r="AC8" i="24" s="1"/>
  <c r="U9" i="24"/>
  <c r="U8" i="24" s="1"/>
  <c r="Z8" i="24"/>
  <c r="V8" i="24"/>
  <c r="P8" i="24"/>
  <c r="AN7" i="24"/>
  <c r="AM7" i="24"/>
  <c r="X7" i="24"/>
  <c r="J7" i="24"/>
  <c r="F7" i="24" s="1"/>
  <c r="G7" i="24"/>
  <c r="X88" i="23"/>
  <c r="J88" i="23"/>
  <c r="G88" i="23"/>
  <c r="F88" i="23"/>
  <c r="X87" i="23"/>
  <c r="J87" i="23"/>
  <c r="G87" i="23"/>
  <c r="F87" i="23"/>
  <c r="X86" i="23"/>
  <c r="J86" i="23"/>
  <c r="G86" i="23"/>
  <c r="F86" i="23"/>
  <c r="X85" i="23"/>
  <c r="J85" i="23"/>
  <c r="J84" i="23" s="1"/>
  <c r="G85" i="23"/>
  <c r="G84" i="23" s="1"/>
  <c r="F85" i="23"/>
  <c r="F84" i="23" s="1"/>
  <c r="X84" i="23"/>
  <c r="A83" i="23"/>
  <c r="X77" i="23"/>
  <c r="J77" i="23"/>
  <c r="G77" i="23"/>
  <c r="F77" i="23" s="1"/>
  <c r="X76" i="23"/>
  <c r="J76" i="23"/>
  <c r="G76" i="23"/>
  <c r="F76" i="23"/>
  <c r="X75" i="23"/>
  <c r="J75" i="23"/>
  <c r="G75" i="23"/>
  <c r="F75" i="23"/>
  <c r="X74" i="23"/>
  <c r="J74" i="23"/>
  <c r="G74" i="23"/>
  <c r="F74" i="23"/>
  <c r="X73" i="23"/>
  <c r="F73" i="23" s="1"/>
  <c r="J73" i="23"/>
  <c r="G73" i="23"/>
  <c r="X72" i="23"/>
  <c r="J72" i="23"/>
  <c r="G72" i="23"/>
  <c r="F72" i="23" s="1"/>
  <c r="X71" i="23"/>
  <c r="J71" i="23"/>
  <c r="F71" i="23" s="1"/>
  <c r="G71" i="23"/>
  <c r="X70" i="23"/>
  <c r="J70" i="23"/>
  <c r="G70" i="23"/>
  <c r="F70" i="23" s="1"/>
  <c r="X69" i="23"/>
  <c r="J69" i="23"/>
  <c r="G69" i="23"/>
  <c r="F69" i="23" s="1"/>
  <c r="X68" i="23"/>
  <c r="J68" i="23"/>
  <c r="G68" i="23"/>
  <c r="F68" i="23" s="1"/>
  <c r="X67" i="23"/>
  <c r="F67" i="23" s="1"/>
  <c r="J67" i="23"/>
  <c r="G67" i="23"/>
  <c r="X66" i="23"/>
  <c r="J66" i="23"/>
  <c r="G66" i="23"/>
  <c r="F66" i="23"/>
  <c r="X65" i="23"/>
  <c r="J65" i="23"/>
  <c r="G65" i="23"/>
  <c r="F65" i="23" s="1"/>
  <c r="X64" i="23"/>
  <c r="J64" i="23"/>
  <c r="G64" i="23"/>
  <c r="F64" i="23"/>
  <c r="X63" i="23"/>
  <c r="J63" i="23"/>
  <c r="G63" i="23"/>
  <c r="F63" i="23" s="1"/>
  <c r="X62" i="23"/>
  <c r="J62" i="23"/>
  <c r="G62" i="23"/>
  <c r="F62" i="23"/>
  <c r="X61" i="23"/>
  <c r="J61" i="23"/>
  <c r="F61" i="23" s="1"/>
  <c r="G61" i="23"/>
  <c r="X60" i="23"/>
  <c r="J60" i="23"/>
  <c r="G60" i="23"/>
  <c r="X59" i="23"/>
  <c r="J59" i="23"/>
  <c r="G59" i="23"/>
  <c r="F59" i="23"/>
  <c r="X58" i="23"/>
  <c r="J58" i="23"/>
  <c r="G58" i="23"/>
  <c r="F58" i="23"/>
  <c r="X57" i="23"/>
  <c r="F57" i="23" s="1"/>
  <c r="J57" i="23"/>
  <c r="G57" i="23"/>
  <c r="X56" i="23"/>
  <c r="J56" i="23"/>
  <c r="G56" i="23"/>
  <c r="F56" i="23"/>
  <c r="X55" i="23"/>
  <c r="J55" i="23"/>
  <c r="G55" i="23"/>
  <c r="F55" i="23"/>
  <c r="X54" i="23"/>
  <c r="J54" i="23"/>
  <c r="G54" i="23"/>
  <c r="F54" i="23"/>
  <c r="X53" i="23"/>
  <c r="F53" i="23" s="1"/>
  <c r="J53" i="23"/>
  <c r="G53" i="23"/>
  <c r="X52" i="23"/>
  <c r="J52" i="23"/>
  <c r="G52" i="23"/>
  <c r="F52" i="23" s="1"/>
  <c r="X51" i="23"/>
  <c r="J51" i="23"/>
  <c r="G51" i="23"/>
  <c r="F51" i="23"/>
  <c r="AL50" i="23"/>
  <c r="AJ50" i="23"/>
  <c r="AI50" i="23"/>
  <c r="AH50" i="23"/>
  <c r="AG50" i="23"/>
  <c r="AF50" i="23"/>
  <c r="AE50" i="23"/>
  <c r="AD50" i="23"/>
  <c r="AD48" i="23" s="1"/>
  <c r="AD13" i="23" s="1"/>
  <c r="AD11" i="23" s="1"/>
  <c r="AD9" i="23" s="1"/>
  <c r="AB50" i="23"/>
  <c r="AB48" i="23" s="1"/>
  <c r="W50" i="23"/>
  <c r="V50" i="23"/>
  <c r="U50" i="23"/>
  <c r="U48" i="23" s="1"/>
  <c r="U13" i="23" s="1"/>
  <c r="T50" i="23"/>
  <c r="T48" i="23" s="1"/>
  <c r="T13" i="23" s="1"/>
  <c r="T11" i="23" s="1"/>
  <c r="T9" i="23" s="1"/>
  <c r="T8" i="23" s="1"/>
  <c r="S50" i="23"/>
  <c r="S48" i="23" s="1"/>
  <c r="S13" i="23" s="1"/>
  <c r="S11" i="23" s="1"/>
  <c r="R50" i="23"/>
  <c r="R48" i="23" s="1"/>
  <c r="R13" i="23" s="1"/>
  <c r="R11" i="23" s="1"/>
  <c r="R9" i="23" s="1"/>
  <c r="R8" i="23" s="1"/>
  <c r="Q50" i="23"/>
  <c r="Q48" i="23" s="1"/>
  <c r="Q13" i="23" s="1"/>
  <c r="Q11" i="23" s="1"/>
  <c r="Q9" i="23" s="1"/>
  <c r="Q8" i="23" s="1"/>
  <c r="P50" i="23"/>
  <c r="P48" i="23" s="1"/>
  <c r="P13" i="23" s="1"/>
  <c r="P11" i="23" s="1"/>
  <c r="P9" i="23" s="1"/>
  <c r="P8" i="23" s="1"/>
  <c r="O50" i="23"/>
  <c r="O48" i="23" s="1"/>
  <c r="N50" i="23"/>
  <c r="N48" i="23" s="1"/>
  <c r="M50" i="23"/>
  <c r="M48" i="23" s="1"/>
  <c r="L50" i="23"/>
  <c r="L48" i="23" s="1"/>
  <c r="K50" i="23"/>
  <c r="I50" i="23"/>
  <c r="H50" i="23"/>
  <c r="G50" i="23"/>
  <c r="X49" i="23"/>
  <c r="J49" i="23"/>
  <c r="G49" i="23"/>
  <c r="F49" i="23"/>
  <c r="AL48" i="23"/>
  <c r="AL13" i="23" s="1"/>
  <c r="AL11" i="23" s="1"/>
  <c r="AL9" i="23" s="1"/>
  <c r="AL8" i="23" s="1"/>
  <c r="AJ48" i="23"/>
  <c r="AJ13" i="23" s="1"/>
  <c r="AJ11" i="23" s="1"/>
  <c r="AJ9" i="23" s="1"/>
  <c r="AJ8" i="23" s="1"/>
  <c r="AH48" i="23"/>
  <c r="AG48" i="23"/>
  <c r="AF48" i="23"/>
  <c r="AE48" i="23"/>
  <c r="W48" i="23"/>
  <c r="W13" i="23" s="1"/>
  <c r="V48" i="23"/>
  <c r="V13" i="23" s="1"/>
  <c r="I48" i="23"/>
  <c r="I13" i="23" s="1"/>
  <c r="I11" i="23" s="1"/>
  <c r="I9" i="23" s="1"/>
  <c r="H48" i="23"/>
  <c r="H13" i="23" s="1"/>
  <c r="G48" i="23"/>
  <c r="X47" i="23"/>
  <c r="J47" i="23"/>
  <c r="G47" i="23"/>
  <c r="F47" i="23"/>
  <c r="X46" i="23"/>
  <c r="F46" i="23" s="1"/>
  <c r="J46" i="23"/>
  <c r="G46" i="23"/>
  <c r="X45" i="23"/>
  <c r="J45" i="23"/>
  <c r="G45" i="23"/>
  <c r="X44" i="23"/>
  <c r="J44" i="23"/>
  <c r="G44" i="23"/>
  <c r="F44" i="23"/>
  <c r="X43" i="23"/>
  <c r="J43" i="23"/>
  <c r="G43" i="23"/>
  <c r="F43" i="23"/>
  <c r="X42" i="23"/>
  <c r="J42" i="23"/>
  <c r="G42" i="23"/>
  <c r="F42" i="23" s="1"/>
  <c r="X41" i="23"/>
  <c r="F41" i="23" s="1"/>
  <c r="J41" i="23"/>
  <c r="G41" i="23"/>
  <c r="X40" i="23"/>
  <c r="J40" i="23"/>
  <c r="G40" i="23"/>
  <c r="F40" i="23"/>
  <c r="X39" i="23"/>
  <c r="F39" i="23" s="1"/>
  <c r="J39" i="23"/>
  <c r="G39" i="23"/>
  <c r="X38" i="23"/>
  <c r="J38" i="23"/>
  <c r="G38" i="23"/>
  <c r="X37" i="23"/>
  <c r="F37" i="23" s="1"/>
  <c r="J37" i="23"/>
  <c r="G37" i="23"/>
  <c r="X36" i="23"/>
  <c r="J36" i="23"/>
  <c r="G36" i="23"/>
  <c r="F36" i="23" s="1"/>
  <c r="X35" i="23"/>
  <c r="J35" i="23"/>
  <c r="G35" i="23"/>
  <c r="F35" i="23"/>
  <c r="X34" i="23"/>
  <c r="J34" i="23"/>
  <c r="G34" i="23"/>
  <c r="F34" i="23"/>
  <c r="X33" i="23"/>
  <c r="F33" i="23" s="1"/>
  <c r="J33" i="23"/>
  <c r="G33" i="23"/>
  <c r="X32" i="23"/>
  <c r="J32" i="23"/>
  <c r="G32" i="23"/>
  <c r="F32" i="23" s="1"/>
  <c r="X31" i="23"/>
  <c r="F31" i="23" s="1"/>
  <c r="J31" i="23"/>
  <c r="G31" i="23"/>
  <c r="X30" i="23"/>
  <c r="J30" i="23"/>
  <c r="F30" i="23" s="1"/>
  <c r="G30" i="23"/>
  <c r="X29" i="23"/>
  <c r="F29" i="23" s="1"/>
  <c r="J29" i="23"/>
  <c r="G29" i="23"/>
  <c r="X28" i="23"/>
  <c r="J28" i="23"/>
  <c r="G28" i="23"/>
  <c r="F28" i="23" s="1"/>
  <c r="X27" i="23"/>
  <c r="J27" i="23"/>
  <c r="G27" i="23"/>
  <c r="F27" i="23"/>
  <c r="X26" i="23"/>
  <c r="J26" i="23"/>
  <c r="F26" i="23" s="1"/>
  <c r="G26" i="23"/>
  <c r="X25" i="23"/>
  <c r="J25" i="23"/>
  <c r="G25" i="23"/>
  <c r="F25" i="23"/>
  <c r="X24" i="23"/>
  <c r="J24" i="23"/>
  <c r="G24" i="23"/>
  <c r="F24" i="23"/>
  <c r="X23" i="23"/>
  <c r="J23" i="23"/>
  <c r="G23" i="23"/>
  <c r="F23" i="23"/>
  <c r="X22" i="23"/>
  <c r="J22" i="23"/>
  <c r="G22" i="23"/>
  <c r="X21" i="23"/>
  <c r="F21" i="23" s="1"/>
  <c r="J21" i="23"/>
  <c r="G21" i="23"/>
  <c r="X20" i="23"/>
  <c r="J20" i="23"/>
  <c r="G20" i="23"/>
  <c r="F20" i="23"/>
  <c r="X19" i="23"/>
  <c r="J19" i="23"/>
  <c r="G19" i="23"/>
  <c r="F19" i="23"/>
  <c r="X18" i="23"/>
  <c r="J18" i="23"/>
  <c r="G18" i="23"/>
  <c r="X17" i="23"/>
  <c r="J17" i="23"/>
  <c r="F17" i="23" s="1"/>
  <c r="G17" i="23"/>
  <c r="AK13" i="23"/>
  <c r="AH13" i="23"/>
  <c r="AH11" i="23" s="1"/>
  <c r="AH9" i="23" s="1"/>
  <c r="AG13" i="23"/>
  <c r="AG11" i="23" s="1"/>
  <c r="AF13" i="23"/>
  <c r="AF11" i="23" s="1"/>
  <c r="AF9" i="23" s="1"/>
  <c r="AE13" i="23"/>
  <c r="AE11" i="23" s="1"/>
  <c r="AE9" i="23" s="1"/>
  <c r="AE8" i="23" s="1"/>
  <c r="AC13" i="23"/>
  <c r="AA13" i="23"/>
  <c r="AA11" i="23" s="1"/>
  <c r="AA9" i="23" s="1"/>
  <c r="AA8" i="23" s="1"/>
  <c r="Z13" i="23"/>
  <c r="Y13" i="23"/>
  <c r="O13" i="23"/>
  <c r="O11" i="23" s="1"/>
  <c r="O9" i="23" s="1"/>
  <c r="O8" i="23" s="1"/>
  <c r="N13" i="23"/>
  <c r="N11" i="23" s="1"/>
  <c r="N9" i="23" s="1"/>
  <c r="N8" i="23" s="1"/>
  <c r="M13" i="23"/>
  <c r="M11" i="23" s="1"/>
  <c r="M9" i="23" s="1"/>
  <c r="M8" i="23" s="1"/>
  <c r="L13" i="23"/>
  <c r="L11" i="23" s="1"/>
  <c r="L9" i="23" s="1"/>
  <c r="L8" i="23" s="1"/>
  <c r="X12" i="23"/>
  <c r="J12" i="23"/>
  <c r="G12" i="23"/>
  <c r="F12" i="23" s="1"/>
  <c r="AK11" i="23"/>
  <c r="AK9" i="23" s="1"/>
  <c r="AK8" i="23" s="1"/>
  <c r="AC11" i="23"/>
  <c r="Z11" i="23"/>
  <c r="Z9" i="23" s="1"/>
  <c r="Z8" i="23" s="1"/>
  <c r="Y11" i="23"/>
  <c r="Y9" i="23" s="1"/>
  <c r="W11" i="23"/>
  <c r="V11" i="23"/>
  <c r="V9" i="23" s="1"/>
  <c r="V8" i="23" s="1"/>
  <c r="U11" i="23"/>
  <c r="U9" i="23" s="1"/>
  <c r="U8" i="23" s="1"/>
  <c r="X10" i="23"/>
  <c r="J10" i="23"/>
  <c r="G10" i="23"/>
  <c r="F10" i="23"/>
  <c r="AG9" i="23"/>
  <c r="AC9" i="23"/>
  <c r="AC8" i="23" s="1"/>
  <c r="S9" i="23"/>
  <c r="S8" i="23" s="1"/>
  <c r="AH8" i="23"/>
  <c r="AG8" i="23"/>
  <c r="AF8" i="23"/>
  <c r="AD8" i="23"/>
  <c r="I8" i="23"/>
  <c r="AN7" i="23"/>
  <c r="X7" i="23"/>
  <c r="J7" i="23"/>
  <c r="F7" i="23" s="1"/>
  <c r="G7" i="23"/>
  <c r="X88" i="22"/>
  <c r="J88" i="22"/>
  <c r="G88" i="22"/>
  <c r="F88" i="22" s="1"/>
  <c r="X87" i="22"/>
  <c r="J87" i="22"/>
  <c r="G87" i="22"/>
  <c r="F87" i="22" s="1"/>
  <c r="X86" i="22"/>
  <c r="J86" i="22"/>
  <c r="G86" i="22"/>
  <c r="G84" i="22" s="1"/>
  <c r="F86" i="22"/>
  <c r="X85" i="22"/>
  <c r="J85" i="22"/>
  <c r="G85" i="22"/>
  <c r="F85" i="22"/>
  <c r="X84" i="22"/>
  <c r="A83" i="22"/>
  <c r="X77" i="22"/>
  <c r="J77" i="22"/>
  <c r="G77" i="22"/>
  <c r="F77" i="22" s="1"/>
  <c r="X76" i="22"/>
  <c r="J76" i="22"/>
  <c r="F76" i="22" s="1"/>
  <c r="G76" i="22"/>
  <c r="X75" i="22"/>
  <c r="J75" i="22"/>
  <c r="G75" i="22"/>
  <c r="F75" i="22"/>
  <c r="X74" i="22"/>
  <c r="J74" i="22"/>
  <c r="G74" i="22"/>
  <c r="F74" i="22" s="1"/>
  <c r="X73" i="22"/>
  <c r="J73" i="22"/>
  <c r="F73" i="22" s="1"/>
  <c r="G73" i="22"/>
  <c r="X72" i="22"/>
  <c r="J72" i="22"/>
  <c r="G72" i="22"/>
  <c r="F72" i="22"/>
  <c r="X71" i="22"/>
  <c r="J71" i="22"/>
  <c r="F71" i="22" s="1"/>
  <c r="G71" i="22"/>
  <c r="X70" i="22"/>
  <c r="J70" i="22"/>
  <c r="G70" i="22"/>
  <c r="F70" i="22"/>
  <c r="X69" i="22"/>
  <c r="J69" i="22"/>
  <c r="G69" i="22"/>
  <c r="X68" i="22"/>
  <c r="J68" i="22"/>
  <c r="G68" i="22"/>
  <c r="F68" i="22"/>
  <c r="X67" i="22"/>
  <c r="J67" i="22"/>
  <c r="G67" i="22"/>
  <c r="F67" i="22" s="1"/>
  <c r="X66" i="22"/>
  <c r="J66" i="22"/>
  <c r="G66" i="22"/>
  <c r="F66" i="22"/>
  <c r="X65" i="22"/>
  <c r="J65" i="22"/>
  <c r="G65" i="22"/>
  <c r="F65" i="22"/>
  <c r="X64" i="22"/>
  <c r="J64" i="22"/>
  <c r="G64" i="22"/>
  <c r="F64" i="22"/>
  <c r="X63" i="22"/>
  <c r="J63" i="22"/>
  <c r="G63" i="22"/>
  <c r="X62" i="22"/>
  <c r="J62" i="22"/>
  <c r="G62" i="22"/>
  <c r="F62" i="22"/>
  <c r="X61" i="22"/>
  <c r="J61" i="22"/>
  <c r="G61" i="22"/>
  <c r="F61" i="22"/>
  <c r="X60" i="22"/>
  <c r="J60" i="22"/>
  <c r="G60" i="22"/>
  <c r="F60" i="22"/>
  <c r="X59" i="22"/>
  <c r="J59" i="22"/>
  <c r="F59" i="22" s="1"/>
  <c r="G59" i="22"/>
  <c r="X58" i="22"/>
  <c r="J58" i="22"/>
  <c r="G58" i="22"/>
  <c r="X57" i="22"/>
  <c r="J57" i="22"/>
  <c r="G57" i="22"/>
  <c r="F57" i="22" s="1"/>
  <c r="X56" i="22"/>
  <c r="J56" i="22"/>
  <c r="G56" i="22"/>
  <c r="F56" i="22" s="1"/>
  <c r="X55" i="22"/>
  <c r="J55" i="22"/>
  <c r="G55" i="22"/>
  <c r="F55" i="22"/>
  <c r="X54" i="22"/>
  <c r="J54" i="22"/>
  <c r="G54" i="22"/>
  <c r="F54" i="22" s="1"/>
  <c r="X53" i="22"/>
  <c r="J53" i="22"/>
  <c r="F53" i="22" s="1"/>
  <c r="G53" i="22"/>
  <c r="X52" i="22"/>
  <c r="J52" i="22"/>
  <c r="G52" i="22"/>
  <c r="F52" i="22"/>
  <c r="X51" i="22"/>
  <c r="J51" i="22"/>
  <c r="G51" i="22"/>
  <c r="F51" i="22"/>
  <c r="AL50" i="22"/>
  <c r="AL48" i="22" s="1"/>
  <c r="AL13" i="22" s="1"/>
  <c r="AJ50" i="22"/>
  <c r="AJ48" i="22" s="1"/>
  <c r="AJ13" i="22" s="1"/>
  <c r="AI50" i="22"/>
  <c r="AI48" i="22" s="1"/>
  <c r="AI13" i="22" s="1"/>
  <c r="AI11" i="22" s="1"/>
  <c r="AH50" i="22"/>
  <c r="AH48" i="22" s="1"/>
  <c r="AH13" i="22" s="1"/>
  <c r="AH11" i="22" s="1"/>
  <c r="AG50" i="22"/>
  <c r="AG48" i="22" s="1"/>
  <c r="AF50" i="22"/>
  <c r="AE50" i="22"/>
  <c r="AD50" i="22"/>
  <c r="AB50" i="22"/>
  <c r="W50" i="22"/>
  <c r="V50" i="22"/>
  <c r="U50" i="22"/>
  <c r="U48" i="22" s="1"/>
  <c r="T50" i="22"/>
  <c r="T48" i="22" s="1"/>
  <c r="S50" i="22"/>
  <c r="S48" i="22" s="1"/>
  <c r="R50" i="22"/>
  <c r="R48" i="22" s="1"/>
  <c r="Q50" i="22"/>
  <c r="Q48" i="22" s="1"/>
  <c r="Q13" i="22" s="1"/>
  <c r="Q11" i="22" s="1"/>
  <c r="Q9" i="22" s="1"/>
  <c r="Q8" i="22" s="1"/>
  <c r="P50" i="22"/>
  <c r="P48" i="22" s="1"/>
  <c r="P13" i="22" s="1"/>
  <c r="P11" i="22" s="1"/>
  <c r="P9" i="22" s="1"/>
  <c r="P8" i="22" s="1"/>
  <c r="O50" i="22"/>
  <c r="N50" i="22"/>
  <c r="N48" i="22" s="1"/>
  <c r="N13" i="22" s="1"/>
  <c r="N11" i="22" s="1"/>
  <c r="M50" i="22"/>
  <c r="M48" i="22" s="1"/>
  <c r="M13" i="22" s="1"/>
  <c r="M11" i="22" s="1"/>
  <c r="M9" i="22" s="1"/>
  <c r="M8" i="22" s="1"/>
  <c r="L50" i="22"/>
  <c r="L48" i="22" s="1"/>
  <c r="L13" i="22" s="1"/>
  <c r="L11" i="22" s="1"/>
  <c r="L9" i="22" s="1"/>
  <c r="L8" i="22" s="1"/>
  <c r="K50" i="22"/>
  <c r="K48" i="22" s="1"/>
  <c r="I50" i="22"/>
  <c r="I48" i="22" s="1"/>
  <c r="H50" i="22"/>
  <c r="H48" i="22" s="1"/>
  <c r="G48" i="22" s="1"/>
  <c r="G50" i="22"/>
  <c r="X49" i="22"/>
  <c r="J49" i="22"/>
  <c r="G49" i="22"/>
  <c r="F49" i="22" s="1"/>
  <c r="AF48" i="22"/>
  <c r="AE48" i="22"/>
  <c r="AE13" i="22" s="1"/>
  <c r="AD48" i="22"/>
  <c r="AB48" i="22"/>
  <c r="W48" i="22"/>
  <c r="W13" i="22" s="1"/>
  <c r="V48" i="22"/>
  <c r="V13" i="22" s="1"/>
  <c r="V11" i="22" s="1"/>
  <c r="O48" i="22"/>
  <c r="O13" i="22" s="1"/>
  <c r="O11" i="22" s="1"/>
  <c r="X47" i="22"/>
  <c r="J47" i="22"/>
  <c r="F47" i="22" s="1"/>
  <c r="G47" i="22"/>
  <c r="X46" i="22"/>
  <c r="J46" i="22"/>
  <c r="G46" i="22"/>
  <c r="F46" i="22"/>
  <c r="X45" i="22"/>
  <c r="F45" i="22" s="1"/>
  <c r="J45" i="22"/>
  <c r="G45" i="22"/>
  <c r="X44" i="22"/>
  <c r="J44" i="22"/>
  <c r="G44" i="22"/>
  <c r="X43" i="22"/>
  <c r="J43" i="22"/>
  <c r="G43" i="22"/>
  <c r="F43" i="22"/>
  <c r="X42" i="22"/>
  <c r="J42" i="22"/>
  <c r="G42" i="22"/>
  <c r="X41" i="22"/>
  <c r="J41" i="22"/>
  <c r="G41" i="22"/>
  <c r="F41" i="22"/>
  <c r="X40" i="22"/>
  <c r="J40" i="22"/>
  <c r="G40" i="22"/>
  <c r="F40" i="22"/>
  <c r="X39" i="22"/>
  <c r="J39" i="22"/>
  <c r="G39" i="22"/>
  <c r="X38" i="22"/>
  <c r="F38" i="22" s="1"/>
  <c r="J38" i="22"/>
  <c r="G38" i="22"/>
  <c r="X37" i="22"/>
  <c r="J37" i="22"/>
  <c r="F37" i="22" s="1"/>
  <c r="G37" i="22"/>
  <c r="X36" i="22"/>
  <c r="J36" i="22"/>
  <c r="G36" i="22"/>
  <c r="F36" i="22" s="1"/>
  <c r="X35" i="22"/>
  <c r="J35" i="22"/>
  <c r="G35" i="22"/>
  <c r="F35" i="22"/>
  <c r="X34" i="22"/>
  <c r="J34" i="22"/>
  <c r="G34" i="22"/>
  <c r="F34" i="22"/>
  <c r="X33" i="22"/>
  <c r="J33" i="22"/>
  <c r="G33" i="22"/>
  <c r="F33" i="22"/>
  <c r="X32" i="22"/>
  <c r="F32" i="22" s="1"/>
  <c r="J32" i="22"/>
  <c r="G32" i="22"/>
  <c r="X31" i="22"/>
  <c r="J31" i="22"/>
  <c r="G31" i="22"/>
  <c r="F31" i="22"/>
  <c r="X30" i="22"/>
  <c r="J30" i="22"/>
  <c r="G30" i="22"/>
  <c r="F30" i="22"/>
  <c r="X29" i="22"/>
  <c r="J29" i="22"/>
  <c r="G29" i="22"/>
  <c r="F29" i="22"/>
  <c r="X28" i="22"/>
  <c r="J28" i="22"/>
  <c r="G28" i="22"/>
  <c r="F28" i="22"/>
  <c r="X27" i="22"/>
  <c r="J27" i="22"/>
  <c r="F27" i="22" s="1"/>
  <c r="G27" i="22"/>
  <c r="X26" i="22"/>
  <c r="J26" i="22"/>
  <c r="G26" i="22"/>
  <c r="F26" i="22" s="1"/>
  <c r="X25" i="22"/>
  <c r="J25" i="22"/>
  <c r="G25" i="22"/>
  <c r="F25" i="22"/>
  <c r="X24" i="22"/>
  <c r="J24" i="22"/>
  <c r="G24" i="22"/>
  <c r="F24" i="22"/>
  <c r="X23" i="22"/>
  <c r="J23" i="22"/>
  <c r="G23" i="22"/>
  <c r="F23" i="22"/>
  <c r="X22" i="22"/>
  <c r="J22" i="22"/>
  <c r="G22" i="22"/>
  <c r="F22" i="22"/>
  <c r="X21" i="22"/>
  <c r="J21" i="22"/>
  <c r="G21" i="22"/>
  <c r="X20" i="22"/>
  <c r="J20" i="22"/>
  <c r="G20" i="22"/>
  <c r="F20" i="22"/>
  <c r="X19" i="22"/>
  <c r="J19" i="22"/>
  <c r="G19" i="22"/>
  <c r="F19" i="22"/>
  <c r="X18" i="22"/>
  <c r="J18" i="22"/>
  <c r="G18" i="22"/>
  <c r="F18" i="22" s="1"/>
  <c r="X17" i="22"/>
  <c r="J17" i="22"/>
  <c r="G17" i="22"/>
  <c r="AK13" i="22"/>
  <c r="AG13" i="22"/>
  <c r="AG11" i="22" s="1"/>
  <c r="AG9" i="22" s="1"/>
  <c r="AG8" i="22" s="1"/>
  <c r="AD13" i="22"/>
  <c r="AD11" i="22" s="1"/>
  <c r="AD9" i="22" s="1"/>
  <c r="AD8" i="22" s="1"/>
  <c r="AC13" i="22"/>
  <c r="AC11" i="22" s="1"/>
  <c r="AC9" i="22" s="1"/>
  <c r="AC8" i="22" s="1"/>
  <c r="AB13" i="22"/>
  <c r="AB11" i="22" s="1"/>
  <c r="AB9" i="22" s="1"/>
  <c r="AB8" i="22" s="1"/>
  <c r="AA13" i="22"/>
  <c r="AA11" i="22" s="1"/>
  <c r="AA9" i="22" s="1"/>
  <c r="AA8" i="22" s="1"/>
  <c r="Z13" i="22"/>
  <c r="Y13" i="22"/>
  <c r="U13" i="22"/>
  <c r="U11" i="22" s="1"/>
  <c r="U9" i="22" s="1"/>
  <c r="U8" i="22" s="1"/>
  <c r="T13" i="22"/>
  <c r="T11" i="22" s="1"/>
  <c r="T9" i="22" s="1"/>
  <c r="T8" i="22" s="1"/>
  <c r="S13" i="22"/>
  <c r="S11" i="22" s="1"/>
  <c r="S9" i="22" s="1"/>
  <c r="S8" i="22" s="1"/>
  <c r="R13" i="22"/>
  <c r="R11" i="22" s="1"/>
  <c r="R9" i="22" s="1"/>
  <c r="R8" i="22" s="1"/>
  <c r="I13" i="22"/>
  <c r="I11" i="22" s="1"/>
  <c r="I9" i="22" s="1"/>
  <c r="I8" i="22" s="1"/>
  <c r="H13" i="22"/>
  <c r="X12" i="22"/>
  <c r="J12" i="22"/>
  <c r="G12" i="22"/>
  <c r="F12" i="22"/>
  <c r="AL11" i="22"/>
  <c r="AL9" i="22" s="1"/>
  <c r="AL8" i="22" s="1"/>
  <c r="AK11" i="22"/>
  <c r="AK9" i="22" s="1"/>
  <c r="AK8" i="22" s="1"/>
  <c r="AJ11" i="22"/>
  <c r="AJ9" i="22" s="1"/>
  <c r="AJ8" i="22" s="1"/>
  <c r="AE11" i="22"/>
  <c r="AE9" i="22" s="1"/>
  <c r="AE8" i="22" s="1"/>
  <c r="Y11" i="22"/>
  <c r="X10" i="22"/>
  <c r="J10" i="22"/>
  <c r="G10" i="22"/>
  <c r="F10" i="22"/>
  <c r="AI9" i="22"/>
  <c r="AI8" i="22" s="1"/>
  <c r="AH9" i="22"/>
  <c r="AH8" i="22" s="1"/>
  <c r="Y9" i="22"/>
  <c r="V9" i="22"/>
  <c r="V8" i="22" s="1"/>
  <c r="O9" i="22"/>
  <c r="O8" i="22" s="1"/>
  <c r="N9" i="22"/>
  <c r="N8" i="22" s="1"/>
  <c r="Y8" i="22"/>
  <c r="AN7" i="22"/>
  <c r="AM7" i="22"/>
  <c r="X7" i="22"/>
  <c r="F7" i="22" s="1"/>
  <c r="J7" i="22"/>
  <c r="G7" i="22"/>
  <c r="X88" i="21"/>
  <c r="X84" i="21" s="1"/>
  <c r="J88" i="21"/>
  <c r="F88" i="21" s="1"/>
  <c r="G88" i="21"/>
  <c r="X87" i="21"/>
  <c r="J87" i="21"/>
  <c r="G87" i="21"/>
  <c r="F87" i="21"/>
  <c r="X86" i="21"/>
  <c r="J86" i="21"/>
  <c r="G86" i="21"/>
  <c r="X85" i="21"/>
  <c r="J85" i="21"/>
  <c r="G85" i="21"/>
  <c r="F85" i="21"/>
  <c r="J84" i="21"/>
  <c r="G84" i="21"/>
  <c r="A83" i="21"/>
  <c r="X77" i="21"/>
  <c r="J77" i="21"/>
  <c r="G77" i="21"/>
  <c r="F77" i="21" s="1"/>
  <c r="X76" i="21"/>
  <c r="J76" i="21"/>
  <c r="G76" i="21"/>
  <c r="F76" i="21" s="1"/>
  <c r="X75" i="21"/>
  <c r="J75" i="21"/>
  <c r="G75" i="21"/>
  <c r="F75" i="21"/>
  <c r="X74" i="21"/>
  <c r="F74" i="21" s="1"/>
  <c r="J74" i="21"/>
  <c r="G74" i="21"/>
  <c r="X73" i="21"/>
  <c r="J73" i="21"/>
  <c r="G73" i="21"/>
  <c r="F73" i="21"/>
  <c r="X72" i="21"/>
  <c r="J72" i="21"/>
  <c r="G72" i="21"/>
  <c r="F72" i="21" s="1"/>
  <c r="X71" i="21"/>
  <c r="J71" i="21"/>
  <c r="G71" i="21"/>
  <c r="F71" i="21" s="1"/>
  <c r="X70" i="21"/>
  <c r="J70" i="21"/>
  <c r="F70" i="21" s="1"/>
  <c r="G70" i="21"/>
  <c r="X69" i="21"/>
  <c r="J69" i="21"/>
  <c r="G69" i="21"/>
  <c r="F69" i="21" s="1"/>
  <c r="X68" i="21"/>
  <c r="J68" i="21"/>
  <c r="G68" i="21"/>
  <c r="F68" i="21"/>
  <c r="X67" i="21"/>
  <c r="J67" i="21"/>
  <c r="G67" i="21"/>
  <c r="X66" i="21"/>
  <c r="J66" i="21"/>
  <c r="G66" i="21"/>
  <c r="F66" i="21"/>
  <c r="X65" i="21"/>
  <c r="J65" i="21"/>
  <c r="G65" i="21"/>
  <c r="F65" i="21" s="1"/>
  <c r="X64" i="21"/>
  <c r="J64" i="21"/>
  <c r="G64" i="21"/>
  <c r="F64" i="21"/>
  <c r="X63" i="21"/>
  <c r="J63" i="21"/>
  <c r="G63" i="21"/>
  <c r="F63" i="21"/>
  <c r="X62" i="21"/>
  <c r="J62" i="21"/>
  <c r="G62" i="21"/>
  <c r="F62" i="21" s="1"/>
  <c r="X61" i="21"/>
  <c r="J61" i="21"/>
  <c r="G61" i="21"/>
  <c r="F61" i="21"/>
  <c r="X60" i="21"/>
  <c r="J60" i="21"/>
  <c r="G60" i="21"/>
  <c r="X59" i="21"/>
  <c r="J59" i="21"/>
  <c r="G59" i="21"/>
  <c r="F59" i="21"/>
  <c r="X58" i="21"/>
  <c r="J58" i="21"/>
  <c r="G58" i="21"/>
  <c r="F58" i="21"/>
  <c r="X57" i="21"/>
  <c r="J57" i="21"/>
  <c r="G57" i="21"/>
  <c r="F57" i="21"/>
  <c r="X56" i="21"/>
  <c r="J56" i="21"/>
  <c r="G56" i="21"/>
  <c r="F56" i="21" s="1"/>
  <c r="X55" i="21"/>
  <c r="J55" i="21"/>
  <c r="G55" i="21"/>
  <c r="F55" i="21" s="1"/>
  <c r="X54" i="21"/>
  <c r="J54" i="21"/>
  <c r="G54" i="21"/>
  <c r="F54" i="21"/>
  <c r="X53" i="21"/>
  <c r="J53" i="21"/>
  <c r="G53" i="21"/>
  <c r="F53" i="21"/>
  <c r="X52" i="21"/>
  <c r="J52" i="21"/>
  <c r="G52" i="21"/>
  <c r="F52" i="21"/>
  <c r="X51" i="21"/>
  <c r="J51" i="21"/>
  <c r="G51" i="21"/>
  <c r="F51" i="21" s="1"/>
  <c r="AL50" i="21"/>
  <c r="AJ50" i="21"/>
  <c r="AI50" i="21"/>
  <c r="AH50" i="21"/>
  <c r="AG50" i="21"/>
  <c r="AF50" i="21"/>
  <c r="AE50" i="21"/>
  <c r="AD50" i="21"/>
  <c r="AD48" i="21" s="1"/>
  <c r="AD13" i="21" s="1"/>
  <c r="AD11" i="21" s="1"/>
  <c r="AB50" i="21"/>
  <c r="AB48" i="21" s="1"/>
  <c r="W50" i="21"/>
  <c r="V50" i="21"/>
  <c r="V48" i="21" s="1"/>
  <c r="V13" i="21" s="1"/>
  <c r="U50" i="21"/>
  <c r="U48" i="21" s="1"/>
  <c r="U13" i="21" s="1"/>
  <c r="T50" i="21"/>
  <c r="T48" i="21" s="1"/>
  <c r="T13" i="21" s="1"/>
  <c r="S50" i="21"/>
  <c r="S48" i="21" s="1"/>
  <c r="S13" i="21" s="1"/>
  <c r="S11" i="21" s="1"/>
  <c r="S9" i="21" s="1"/>
  <c r="S8" i="21" s="1"/>
  <c r="R50" i="21"/>
  <c r="R48" i="21" s="1"/>
  <c r="R13" i="21" s="1"/>
  <c r="R11" i="21" s="1"/>
  <c r="R9" i="21" s="1"/>
  <c r="R8" i="21" s="1"/>
  <c r="Q50" i="21"/>
  <c r="Q48" i="21" s="1"/>
  <c r="Q13" i="21" s="1"/>
  <c r="Q11" i="21" s="1"/>
  <c r="Q9" i="21" s="1"/>
  <c r="Q8" i="21" s="1"/>
  <c r="P50" i="21"/>
  <c r="P48" i="21" s="1"/>
  <c r="P13" i="21" s="1"/>
  <c r="P11" i="21" s="1"/>
  <c r="O50" i="21"/>
  <c r="O48" i="21" s="1"/>
  <c r="O13" i="21" s="1"/>
  <c r="O11" i="21" s="1"/>
  <c r="O9" i="21" s="1"/>
  <c r="O8" i="21" s="1"/>
  <c r="N50" i="21"/>
  <c r="N48" i="21" s="1"/>
  <c r="M50" i="21"/>
  <c r="M48" i="21" s="1"/>
  <c r="L50" i="21"/>
  <c r="L48" i="21" s="1"/>
  <c r="K50" i="21"/>
  <c r="I50" i="21"/>
  <c r="H50" i="21"/>
  <c r="G50" i="21"/>
  <c r="X49" i="21"/>
  <c r="J49" i="21"/>
  <c r="G49" i="21"/>
  <c r="F49" i="21" s="1"/>
  <c r="AL48" i="21"/>
  <c r="AJ48" i="21"/>
  <c r="AI48" i="21"/>
  <c r="AH48" i="21"/>
  <c r="AH13" i="21" s="1"/>
  <c r="AH11" i="21" s="1"/>
  <c r="AH9" i="21" s="1"/>
  <c r="AH8" i="21" s="1"/>
  <c r="AG48" i="21"/>
  <c r="AG13" i="21" s="1"/>
  <c r="AG11" i="21" s="1"/>
  <c r="AG9" i="21" s="1"/>
  <c r="AG8" i="21" s="1"/>
  <c r="AF48" i="21"/>
  <c r="AF13" i="21" s="1"/>
  <c r="AF11" i="21" s="1"/>
  <c r="AF9" i="21" s="1"/>
  <c r="AF8" i="21" s="1"/>
  <c r="W48" i="21"/>
  <c r="W13" i="21" s="1"/>
  <c r="K48" i="21"/>
  <c r="K13" i="21" s="1"/>
  <c r="I48" i="21"/>
  <c r="I13" i="21" s="1"/>
  <c r="I11" i="21" s="1"/>
  <c r="I9" i="21" s="1"/>
  <c r="I8" i="21" s="1"/>
  <c r="H48" i="21"/>
  <c r="H13" i="21" s="1"/>
  <c r="X47" i="21"/>
  <c r="J47" i="21"/>
  <c r="G47" i="21"/>
  <c r="F47" i="21"/>
  <c r="X46" i="21"/>
  <c r="J46" i="21"/>
  <c r="G46" i="21"/>
  <c r="F46" i="21"/>
  <c r="X45" i="21"/>
  <c r="J45" i="21"/>
  <c r="G45" i="21"/>
  <c r="F45" i="21"/>
  <c r="X44" i="21"/>
  <c r="J44" i="21"/>
  <c r="G44" i="21"/>
  <c r="F44" i="21"/>
  <c r="X43" i="21"/>
  <c r="J43" i="21"/>
  <c r="G43" i="21"/>
  <c r="F43" i="21"/>
  <c r="X42" i="21"/>
  <c r="J42" i="21"/>
  <c r="G42" i="21"/>
  <c r="F42" i="21" s="1"/>
  <c r="X41" i="21"/>
  <c r="J41" i="21"/>
  <c r="G41" i="21"/>
  <c r="F41" i="21"/>
  <c r="X40" i="21"/>
  <c r="J40" i="21"/>
  <c r="G40" i="21"/>
  <c r="F40" i="21"/>
  <c r="X39" i="21"/>
  <c r="J39" i="21"/>
  <c r="G39" i="21"/>
  <c r="X38" i="21"/>
  <c r="J38" i="21"/>
  <c r="F38" i="21" s="1"/>
  <c r="G38" i="21"/>
  <c r="X37" i="21"/>
  <c r="J37" i="21"/>
  <c r="G37" i="21"/>
  <c r="F37" i="21" s="1"/>
  <c r="X36" i="21"/>
  <c r="J36" i="21"/>
  <c r="G36" i="21"/>
  <c r="F36" i="21" s="1"/>
  <c r="X35" i="21"/>
  <c r="J35" i="21"/>
  <c r="G35" i="21"/>
  <c r="F35" i="21" s="1"/>
  <c r="X34" i="21"/>
  <c r="J34" i="21"/>
  <c r="G34" i="21"/>
  <c r="F34" i="21"/>
  <c r="X33" i="21"/>
  <c r="J33" i="21"/>
  <c r="G33" i="21"/>
  <c r="F33" i="21" s="1"/>
  <c r="X32" i="21"/>
  <c r="J32" i="21"/>
  <c r="G32" i="21"/>
  <c r="F32" i="21"/>
  <c r="X31" i="21"/>
  <c r="J31" i="21"/>
  <c r="G31" i="21"/>
  <c r="F31" i="21"/>
  <c r="X30" i="21"/>
  <c r="J30" i="21"/>
  <c r="G30" i="21"/>
  <c r="F30" i="21"/>
  <c r="X29" i="21"/>
  <c r="J29" i="21"/>
  <c r="G29" i="21"/>
  <c r="F29" i="21"/>
  <c r="X28" i="21"/>
  <c r="J28" i="21"/>
  <c r="F28" i="21" s="1"/>
  <c r="G28" i="21"/>
  <c r="X27" i="21"/>
  <c r="J27" i="21"/>
  <c r="G27" i="21"/>
  <c r="F27" i="21"/>
  <c r="X26" i="21"/>
  <c r="J26" i="21"/>
  <c r="G26" i="21"/>
  <c r="F26" i="21" s="1"/>
  <c r="X25" i="21"/>
  <c r="J25" i="21"/>
  <c r="G25" i="21"/>
  <c r="F25" i="21" s="1"/>
  <c r="X24" i="21"/>
  <c r="J24" i="21"/>
  <c r="G24" i="21"/>
  <c r="F24" i="21" s="1"/>
  <c r="X23" i="21"/>
  <c r="J23" i="21"/>
  <c r="G23" i="21"/>
  <c r="F23" i="21"/>
  <c r="X22" i="21"/>
  <c r="J22" i="21"/>
  <c r="G22" i="21"/>
  <c r="F22" i="21"/>
  <c r="X21" i="21"/>
  <c r="J21" i="21"/>
  <c r="G21" i="21"/>
  <c r="F21" i="21"/>
  <c r="X20" i="21"/>
  <c r="J20" i="21"/>
  <c r="G20" i="21"/>
  <c r="F20" i="21" s="1"/>
  <c r="X19" i="21"/>
  <c r="J19" i="21"/>
  <c r="G19" i="21"/>
  <c r="F19" i="21" s="1"/>
  <c r="X18" i="21"/>
  <c r="J18" i="21"/>
  <c r="F18" i="21" s="1"/>
  <c r="G18" i="21"/>
  <c r="X17" i="21"/>
  <c r="J17" i="21"/>
  <c r="G17" i="21"/>
  <c r="F17" i="21" s="1"/>
  <c r="AL13" i="21"/>
  <c r="AL11" i="21" s="1"/>
  <c r="AL9" i="21" s="1"/>
  <c r="AL8" i="21" s="1"/>
  <c r="AK13" i="21"/>
  <c r="AK11" i="21" s="1"/>
  <c r="AK9" i="21" s="1"/>
  <c r="AK8" i="21" s="1"/>
  <c r="AJ13" i="21"/>
  <c r="AJ11" i="21" s="1"/>
  <c r="AJ9" i="21" s="1"/>
  <c r="AJ8" i="21" s="1"/>
  <c r="AI13" i="21"/>
  <c r="AI11" i="21" s="1"/>
  <c r="AI9" i="21" s="1"/>
  <c r="AI8" i="21" s="1"/>
  <c r="AC13" i="21"/>
  <c r="AB13" i="21"/>
  <c r="AB11" i="21" s="1"/>
  <c r="AA13" i="21"/>
  <c r="Z13" i="21"/>
  <c r="Y13" i="21"/>
  <c r="N13" i="21"/>
  <c r="N11" i="21" s="1"/>
  <c r="N9" i="21" s="1"/>
  <c r="N8" i="21" s="1"/>
  <c r="M13" i="21"/>
  <c r="M11" i="21" s="1"/>
  <c r="L13" i="21"/>
  <c r="X12" i="21"/>
  <c r="J12" i="21"/>
  <c r="G12" i="21"/>
  <c r="F12" i="21" s="1"/>
  <c r="AC11" i="21"/>
  <c r="AA11" i="21"/>
  <c r="Z11" i="21"/>
  <c r="Y11" i="21"/>
  <c r="Y9" i="21" s="1"/>
  <c r="W11" i="21"/>
  <c r="V11" i="21"/>
  <c r="V9" i="21" s="1"/>
  <c r="V8" i="21" s="1"/>
  <c r="U11" i="21"/>
  <c r="U9" i="21" s="1"/>
  <c r="U8" i="21" s="1"/>
  <c r="T11" i="21"/>
  <c r="T9" i="21" s="1"/>
  <c r="T8" i="21" s="1"/>
  <c r="L11" i="21"/>
  <c r="K11" i="21"/>
  <c r="X10" i="21"/>
  <c r="J10" i="21"/>
  <c r="G10" i="21"/>
  <c r="AD9" i="21"/>
  <c r="AD8" i="21" s="1"/>
  <c r="AC9" i="21"/>
  <c r="AC8" i="21" s="1"/>
  <c r="AB9" i="21"/>
  <c r="AB8" i="21" s="1"/>
  <c r="AA9" i="21"/>
  <c r="AA8" i="21" s="1"/>
  <c r="Z9" i="21"/>
  <c r="Z8" i="21" s="1"/>
  <c r="P9" i="21"/>
  <c r="P8" i="21" s="1"/>
  <c r="M9" i="21"/>
  <c r="M8" i="21" s="1"/>
  <c r="L9" i="21"/>
  <c r="L8" i="21" s="1"/>
  <c r="K9" i="21"/>
  <c r="K8" i="21" s="1"/>
  <c r="Y8" i="21"/>
  <c r="AN7" i="21"/>
  <c r="X7" i="21"/>
  <c r="J7" i="21"/>
  <c r="G7" i="21"/>
  <c r="F7" i="21" s="1"/>
  <c r="X88" i="20"/>
  <c r="J88" i="20"/>
  <c r="G88" i="20"/>
  <c r="X87" i="20"/>
  <c r="J87" i="20"/>
  <c r="G87" i="20"/>
  <c r="F87" i="20"/>
  <c r="X86" i="20"/>
  <c r="J86" i="20"/>
  <c r="G86" i="20"/>
  <c r="F86" i="20"/>
  <c r="X85" i="20"/>
  <c r="X84" i="20" s="1"/>
  <c r="J85" i="20"/>
  <c r="J84" i="20" s="1"/>
  <c r="G85" i="20"/>
  <c r="A83" i="20"/>
  <c r="X77" i="20"/>
  <c r="J77" i="20"/>
  <c r="G77" i="20"/>
  <c r="F77" i="20" s="1"/>
  <c r="X76" i="20"/>
  <c r="J76" i="20"/>
  <c r="G76" i="20"/>
  <c r="F76" i="20"/>
  <c r="X75" i="20"/>
  <c r="J75" i="20"/>
  <c r="G75" i="20"/>
  <c r="F75" i="20"/>
  <c r="X74" i="20"/>
  <c r="J74" i="20"/>
  <c r="G74" i="20"/>
  <c r="F74" i="20"/>
  <c r="X73" i="20"/>
  <c r="J73" i="20"/>
  <c r="F73" i="20" s="1"/>
  <c r="G73" i="20"/>
  <c r="X72" i="20"/>
  <c r="F72" i="20" s="1"/>
  <c r="J72" i="20"/>
  <c r="G72" i="20"/>
  <c r="X71" i="20"/>
  <c r="J71" i="20"/>
  <c r="G71" i="20"/>
  <c r="F71" i="20"/>
  <c r="X70" i="20"/>
  <c r="J70" i="20"/>
  <c r="G70" i="20"/>
  <c r="F70" i="20"/>
  <c r="X69" i="20"/>
  <c r="J69" i="20"/>
  <c r="G69" i="20"/>
  <c r="F69" i="20" s="1"/>
  <c r="X68" i="20"/>
  <c r="J68" i="20"/>
  <c r="G68" i="20"/>
  <c r="F68" i="20"/>
  <c r="X67" i="20"/>
  <c r="J67" i="20"/>
  <c r="G67" i="20"/>
  <c r="F67" i="20"/>
  <c r="X66" i="20"/>
  <c r="J66" i="20"/>
  <c r="G66" i="20"/>
  <c r="F66" i="20"/>
  <c r="X65" i="20"/>
  <c r="J65" i="20"/>
  <c r="G65" i="20"/>
  <c r="F65" i="20"/>
  <c r="X64" i="20"/>
  <c r="J64" i="20"/>
  <c r="G64" i="20"/>
  <c r="F64" i="20"/>
  <c r="X63" i="20"/>
  <c r="J63" i="20"/>
  <c r="G63" i="20"/>
  <c r="F63" i="20"/>
  <c r="X62" i="20"/>
  <c r="F62" i="20" s="1"/>
  <c r="J62" i="20"/>
  <c r="G62" i="20"/>
  <c r="X61" i="20"/>
  <c r="J61" i="20"/>
  <c r="G61" i="20"/>
  <c r="F61" i="20"/>
  <c r="X60" i="20"/>
  <c r="J60" i="20"/>
  <c r="G60" i="20"/>
  <c r="F60" i="20" s="1"/>
  <c r="X59" i="20"/>
  <c r="J59" i="20"/>
  <c r="G59" i="20"/>
  <c r="F59" i="20" s="1"/>
  <c r="X58" i="20"/>
  <c r="J58" i="20"/>
  <c r="G58" i="20"/>
  <c r="X57" i="20"/>
  <c r="J57" i="20"/>
  <c r="G57" i="20"/>
  <c r="F57" i="20"/>
  <c r="X56" i="20"/>
  <c r="J56" i="20"/>
  <c r="G56" i="20"/>
  <c r="F56" i="20"/>
  <c r="X55" i="20"/>
  <c r="J55" i="20"/>
  <c r="G55" i="20"/>
  <c r="F55" i="20"/>
  <c r="X54" i="20"/>
  <c r="J54" i="20"/>
  <c r="G54" i="20"/>
  <c r="F54" i="20"/>
  <c r="X53" i="20"/>
  <c r="J53" i="20"/>
  <c r="G53" i="20"/>
  <c r="F53" i="20" s="1"/>
  <c r="X52" i="20"/>
  <c r="F52" i="20" s="1"/>
  <c r="J52" i="20"/>
  <c r="G52" i="20"/>
  <c r="X51" i="20"/>
  <c r="J51" i="20"/>
  <c r="F51" i="20" s="1"/>
  <c r="G51" i="20"/>
  <c r="AL50" i="20"/>
  <c r="AJ50" i="20"/>
  <c r="AI50" i="20"/>
  <c r="AH50" i="20"/>
  <c r="AG50" i="20"/>
  <c r="AG48" i="20" s="1"/>
  <c r="AG13" i="20" s="1"/>
  <c r="AG11" i="20" s="1"/>
  <c r="AG9" i="20" s="1"/>
  <c r="AF50" i="20"/>
  <c r="AF48" i="20" s="1"/>
  <c r="AF13" i="20" s="1"/>
  <c r="AF11" i="20" s="1"/>
  <c r="AF9" i="20" s="1"/>
  <c r="AF8" i="20" s="1"/>
  <c r="AE50" i="20"/>
  <c r="AE48" i="20" s="1"/>
  <c r="AD50" i="20"/>
  <c r="AD48" i="20" s="1"/>
  <c r="AB50" i="20"/>
  <c r="W50" i="20"/>
  <c r="V50" i="20"/>
  <c r="U50" i="20"/>
  <c r="T50" i="20"/>
  <c r="T48" i="20" s="1"/>
  <c r="T13" i="20" s="1"/>
  <c r="S50" i="20"/>
  <c r="S48" i="20" s="1"/>
  <c r="R50" i="20"/>
  <c r="R48" i="20" s="1"/>
  <c r="Q50" i="20"/>
  <c r="Q48" i="20" s="1"/>
  <c r="Q13" i="20" s="1"/>
  <c r="Q11" i="20" s="1"/>
  <c r="Q9" i="20" s="1"/>
  <c r="Q8" i="20" s="1"/>
  <c r="P50" i="20"/>
  <c r="P48" i="20" s="1"/>
  <c r="P13" i="20" s="1"/>
  <c r="P11" i="20" s="1"/>
  <c r="P9" i="20" s="1"/>
  <c r="P8" i="20" s="1"/>
  <c r="O50" i="20"/>
  <c r="N50" i="20"/>
  <c r="M50" i="20"/>
  <c r="L50" i="20"/>
  <c r="K50" i="20"/>
  <c r="I50" i="20"/>
  <c r="I48" i="20" s="1"/>
  <c r="I13" i="20" s="1"/>
  <c r="H50" i="20"/>
  <c r="H48" i="20" s="1"/>
  <c r="G50" i="20"/>
  <c r="X49" i="20"/>
  <c r="J49" i="20"/>
  <c r="G49" i="20"/>
  <c r="F49" i="20"/>
  <c r="AL48" i="20"/>
  <c r="AJ48" i="20"/>
  <c r="AJ13" i="20" s="1"/>
  <c r="AJ11" i="20" s="1"/>
  <c r="AJ9" i="20" s="1"/>
  <c r="AJ8" i="20" s="1"/>
  <c r="AI48" i="20"/>
  <c r="AI13" i="20" s="1"/>
  <c r="AI11" i="20" s="1"/>
  <c r="AI9" i="20" s="1"/>
  <c r="AI8" i="20" s="1"/>
  <c r="AH48" i="20"/>
  <c r="AH13" i="20" s="1"/>
  <c r="AH11" i="20" s="1"/>
  <c r="AH9" i="20" s="1"/>
  <c r="AH8" i="20" s="1"/>
  <c r="AB48" i="20"/>
  <c r="AB13" i="20" s="1"/>
  <c r="AB11" i="20" s="1"/>
  <c r="AB9" i="20" s="1"/>
  <c r="AB8" i="20" s="1"/>
  <c r="X48" i="20"/>
  <c r="W48" i="20"/>
  <c r="W13" i="20" s="1"/>
  <c r="V48" i="20"/>
  <c r="V13" i="20" s="1"/>
  <c r="V11" i="20" s="1"/>
  <c r="V9" i="20" s="1"/>
  <c r="V8" i="20" s="1"/>
  <c r="U48" i="20"/>
  <c r="U13" i="20" s="1"/>
  <c r="N48" i="20"/>
  <c r="N13" i="20" s="1"/>
  <c r="M48" i="20"/>
  <c r="L48" i="20"/>
  <c r="K48" i="20"/>
  <c r="X47" i="20"/>
  <c r="J47" i="20"/>
  <c r="G47" i="20"/>
  <c r="F47" i="20" s="1"/>
  <c r="X46" i="20"/>
  <c r="J46" i="20"/>
  <c r="G46" i="20"/>
  <c r="F46" i="20"/>
  <c r="X45" i="20"/>
  <c r="J45" i="20"/>
  <c r="G45" i="20"/>
  <c r="F45" i="20"/>
  <c r="X44" i="20"/>
  <c r="J44" i="20"/>
  <c r="G44" i="20"/>
  <c r="F44" i="20" s="1"/>
  <c r="X43" i="20"/>
  <c r="J43" i="20"/>
  <c r="G43" i="20"/>
  <c r="F43" i="20"/>
  <c r="X42" i="20"/>
  <c r="J42" i="20"/>
  <c r="G42" i="20"/>
  <c r="F42" i="20"/>
  <c r="X41" i="20"/>
  <c r="J41" i="20"/>
  <c r="G41" i="20"/>
  <c r="F41" i="20" s="1"/>
  <c r="X40" i="20"/>
  <c r="F40" i="20" s="1"/>
  <c r="J40" i="20"/>
  <c r="G40" i="20"/>
  <c r="X39" i="20"/>
  <c r="J39" i="20"/>
  <c r="G39" i="20"/>
  <c r="X38" i="20"/>
  <c r="J38" i="20"/>
  <c r="G38" i="20"/>
  <c r="F38" i="20"/>
  <c r="X37" i="20"/>
  <c r="J37" i="20"/>
  <c r="G37" i="20"/>
  <c r="X36" i="20"/>
  <c r="J36" i="20"/>
  <c r="G36" i="20"/>
  <c r="F36" i="20"/>
  <c r="X35" i="20"/>
  <c r="J35" i="20"/>
  <c r="F35" i="20" s="1"/>
  <c r="G35" i="20"/>
  <c r="X34" i="20"/>
  <c r="J34" i="20"/>
  <c r="G34" i="20"/>
  <c r="F34" i="20"/>
  <c r="X33" i="20"/>
  <c r="J33" i="20"/>
  <c r="G33" i="20"/>
  <c r="F33" i="20"/>
  <c r="X32" i="20"/>
  <c r="J32" i="20"/>
  <c r="G32" i="20"/>
  <c r="F32" i="20"/>
  <c r="X31" i="20"/>
  <c r="J31" i="20"/>
  <c r="G31" i="20"/>
  <c r="F31" i="20"/>
  <c r="X30" i="20"/>
  <c r="J30" i="20"/>
  <c r="G30" i="20"/>
  <c r="F30" i="20" s="1"/>
  <c r="X29" i="20"/>
  <c r="J29" i="20"/>
  <c r="F29" i="20" s="1"/>
  <c r="G29" i="20"/>
  <c r="X28" i="20"/>
  <c r="J28" i="20"/>
  <c r="G28" i="20"/>
  <c r="F28" i="20"/>
  <c r="X27" i="20"/>
  <c r="J27" i="20"/>
  <c r="G27" i="20"/>
  <c r="X26" i="20"/>
  <c r="J26" i="20"/>
  <c r="G26" i="20"/>
  <c r="F26" i="20" s="1"/>
  <c r="X25" i="20"/>
  <c r="F25" i="20" s="1"/>
  <c r="J25" i="20"/>
  <c r="G25" i="20"/>
  <c r="X24" i="20"/>
  <c r="J24" i="20"/>
  <c r="F24" i="20" s="1"/>
  <c r="G24" i="20"/>
  <c r="X23" i="20"/>
  <c r="J23" i="20"/>
  <c r="G23" i="20"/>
  <c r="F23" i="20"/>
  <c r="X22" i="20"/>
  <c r="J22" i="20"/>
  <c r="G22" i="20"/>
  <c r="F22" i="20"/>
  <c r="X21" i="20"/>
  <c r="J21" i="20"/>
  <c r="G21" i="20"/>
  <c r="F21" i="20"/>
  <c r="X20" i="20"/>
  <c r="F20" i="20" s="1"/>
  <c r="J20" i="20"/>
  <c r="G20" i="20"/>
  <c r="X19" i="20"/>
  <c r="J19" i="20"/>
  <c r="G19" i="20"/>
  <c r="F19" i="20"/>
  <c r="X18" i="20"/>
  <c r="J18" i="20"/>
  <c r="G18" i="20"/>
  <c r="X17" i="20"/>
  <c r="J17" i="20"/>
  <c r="G17" i="20"/>
  <c r="F17" i="20" s="1"/>
  <c r="AL13" i="20"/>
  <c r="AL11" i="20" s="1"/>
  <c r="AL9" i="20" s="1"/>
  <c r="AL8" i="20" s="1"/>
  <c r="AK13" i="20"/>
  <c r="AE13" i="20"/>
  <c r="AE11" i="20" s="1"/>
  <c r="AE9" i="20" s="1"/>
  <c r="AE8" i="20" s="1"/>
  <c r="AD13" i="20"/>
  <c r="AD11" i="20" s="1"/>
  <c r="AD9" i="20" s="1"/>
  <c r="AD8" i="20" s="1"/>
  <c r="AC13" i="20"/>
  <c r="AC11" i="20" s="1"/>
  <c r="AC9" i="20" s="1"/>
  <c r="AC8" i="20" s="1"/>
  <c r="AA13" i="20"/>
  <c r="Z13" i="20"/>
  <c r="Y13" i="20"/>
  <c r="S13" i="20"/>
  <c r="S11" i="20" s="1"/>
  <c r="S9" i="20" s="1"/>
  <c r="S8" i="20" s="1"/>
  <c r="R13" i="20"/>
  <c r="R11" i="20" s="1"/>
  <c r="R9" i="20" s="1"/>
  <c r="R8" i="20" s="1"/>
  <c r="M13" i="20"/>
  <c r="M11" i="20" s="1"/>
  <c r="M9" i="20" s="1"/>
  <c r="M8" i="20" s="1"/>
  <c r="L13" i="20"/>
  <c r="L11" i="20" s="1"/>
  <c r="K13" i="20"/>
  <c r="X12" i="20"/>
  <c r="J12" i="20"/>
  <c r="G12" i="20"/>
  <c r="F12" i="20"/>
  <c r="AK11" i="20"/>
  <c r="AK9" i="20" s="1"/>
  <c r="AK8" i="20" s="1"/>
  <c r="AA11" i="20"/>
  <c r="Z11" i="20"/>
  <c r="Z9" i="20" s="1"/>
  <c r="Z8" i="20" s="1"/>
  <c r="U11" i="20"/>
  <c r="U9" i="20" s="1"/>
  <c r="U8" i="20" s="1"/>
  <c r="T11" i="20"/>
  <c r="N11" i="20"/>
  <c r="N9" i="20" s="1"/>
  <c r="N8" i="20" s="1"/>
  <c r="K11" i="20"/>
  <c r="K9" i="20" s="1"/>
  <c r="K8" i="20" s="1"/>
  <c r="I11" i="20"/>
  <c r="I9" i="20" s="1"/>
  <c r="I8" i="20" s="1"/>
  <c r="X10" i="20"/>
  <c r="J10" i="20"/>
  <c r="G10" i="20"/>
  <c r="F10" i="20" s="1"/>
  <c r="AA9" i="20"/>
  <c r="T9" i="20"/>
  <c r="T8" i="20" s="1"/>
  <c r="AG8" i="20"/>
  <c r="AA8" i="20"/>
  <c r="AN7" i="20"/>
  <c r="AM7" i="20"/>
  <c r="X7" i="20"/>
  <c r="J7" i="20"/>
  <c r="G7" i="20"/>
  <c r="X88" i="19"/>
  <c r="J88" i="19"/>
  <c r="G88" i="19"/>
  <c r="F88" i="19"/>
  <c r="AN87" i="19"/>
  <c r="AM87" i="19"/>
  <c r="X87" i="19"/>
  <c r="J87" i="19"/>
  <c r="G87" i="19"/>
  <c r="F87" i="19" s="1"/>
  <c r="X86" i="19"/>
  <c r="X84" i="19" s="1"/>
  <c r="J86" i="19"/>
  <c r="G86" i="19"/>
  <c r="F86" i="19"/>
  <c r="X85" i="19"/>
  <c r="J85" i="19"/>
  <c r="G85" i="19"/>
  <c r="F85" i="19" s="1"/>
  <c r="J84" i="19"/>
  <c r="G84" i="19"/>
  <c r="F84" i="19"/>
  <c r="A83" i="19"/>
  <c r="X77" i="19"/>
  <c r="J77" i="19"/>
  <c r="G77" i="19"/>
  <c r="F77" i="19" s="1"/>
  <c r="X76" i="19"/>
  <c r="J76" i="19"/>
  <c r="G76" i="19"/>
  <c r="F76" i="19"/>
  <c r="X75" i="19"/>
  <c r="J75" i="19"/>
  <c r="G75" i="19"/>
  <c r="F75" i="19"/>
  <c r="X74" i="19"/>
  <c r="J74" i="19"/>
  <c r="G74" i="19"/>
  <c r="F74" i="19"/>
  <c r="X73" i="19"/>
  <c r="F73" i="19" s="1"/>
  <c r="J73" i="19"/>
  <c r="G73" i="19"/>
  <c r="X72" i="19"/>
  <c r="J72" i="19"/>
  <c r="G72" i="19"/>
  <c r="F72" i="19" s="1"/>
  <c r="X71" i="19"/>
  <c r="J71" i="19"/>
  <c r="G71" i="19"/>
  <c r="F71" i="19"/>
  <c r="X70" i="19"/>
  <c r="J70" i="19"/>
  <c r="G70" i="19"/>
  <c r="F70" i="19" s="1"/>
  <c r="X69" i="19"/>
  <c r="J69" i="19"/>
  <c r="G69" i="19"/>
  <c r="F69" i="19" s="1"/>
  <c r="X68" i="19"/>
  <c r="J68" i="19"/>
  <c r="G68" i="19"/>
  <c r="F68" i="19" s="1"/>
  <c r="X67" i="19"/>
  <c r="F67" i="19" s="1"/>
  <c r="J67" i="19"/>
  <c r="G67" i="19"/>
  <c r="X66" i="19"/>
  <c r="J66" i="19"/>
  <c r="G66" i="19"/>
  <c r="F66" i="19"/>
  <c r="X65" i="19"/>
  <c r="J65" i="19"/>
  <c r="G65" i="19"/>
  <c r="F65" i="19"/>
  <c r="X64" i="19"/>
  <c r="J64" i="19"/>
  <c r="G64" i="19"/>
  <c r="F64" i="19"/>
  <c r="X63" i="19"/>
  <c r="J63" i="19"/>
  <c r="G63" i="19"/>
  <c r="F63" i="19" s="1"/>
  <c r="X62" i="19"/>
  <c r="J62" i="19"/>
  <c r="G62" i="19"/>
  <c r="F62" i="19" s="1"/>
  <c r="X61" i="19"/>
  <c r="J61" i="19"/>
  <c r="G61" i="19"/>
  <c r="F61" i="19" s="1"/>
  <c r="X60" i="19"/>
  <c r="J60" i="19"/>
  <c r="G60" i="19"/>
  <c r="X59" i="19"/>
  <c r="J59" i="19"/>
  <c r="G59" i="19"/>
  <c r="F59" i="19" s="1"/>
  <c r="X58" i="19"/>
  <c r="J58" i="19"/>
  <c r="G58" i="19"/>
  <c r="F58" i="19"/>
  <c r="X57" i="19"/>
  <c r="J57" i="19"/>
  <c r="G57" i="19"/>
  <c r="X56" i="19"/>
  <c r="J56" i="19"/>
  <c r="G56" i="19"/>
  <c r="F56" i="19"/>
  <c r="X55" i="19"/>
  <c r="J55" i="19"/>
  <c r="G55" i="19"/>
  <c r="F55" i="19"/>
  <c r="X54" i="19"/>
  <c r="J54" i="19"/>
  <c r="G54" i="19"/>
  <c r="F54" i="19"/>
  <c r="X53" i="19"/>
  <c r="J53" i="19"/>
  <c r="G53" i="19"/>
  <c r="F53" i="19" s="1"/>
  <c r="X52" i="19"/>
  <c r="J52" i="19"/>
  <c r="G52" i="19"/>
  <c r="X51" i="19"/>
  <c r="J51" i="19"/>
  <c r="G51" i="19"/>
  <c r="F51" i="19"/>
  <c r="AL50" i="19"/>
  <c r="AJ50" i="19"/>
  <c r="AI50" i="19"/>
  <c r="AI48" i="19" s="1"/>
  <c r="AI13" i="19" s="1"/>
  <c r="AI11" i="19" s="1"/>
  <c r="AI9" i="19" s="1"/>
  <c r="AI8" i="19" s="1"/>
  <c r="AH50" i="19"/>
  <c r="AG50" i="19"/>
  <c r="AF50" i="19"/>
  <c r="AE50" i="19"/>
  <c r="AD50" i="19"/>
  <c r="AD48" i="19" s="1"/>
  <c r="AD13" i="19" s="1"/>
  <c r="AD11" i="19" s="1"/>
  <c r="AD9" i="19" s="1"/>
  <c r="AD8" i="19" s="1"/>
  <c r="AB50" i="19"/>
  <c r="AB48" i="19" s="1"/>
  <c r="X50" i="19"/>
  <c r="W50" i="19"/>
  <c r="W48" i="19" s="1"/>
  <c r="V50" i="19"/>
  <c r="U50" i="19"/>
  <c r="U48" i="19" s="1"/>
  <c r="U13" i="19" s="1"/>
  <c r="T50" i="19"/>
  <c r="T48" i="19" s="1"/>
  <c r="T13" i="19" s="1"/>
  <c r="S50" i="19"/>
  <c r="S48" i="19" s="1"/>
  <c r="S13" i="19" s="1"/>
  <c r="R50" i="19"/>
  <c r="R48" i="19" s="1"/>
  <c r="Q50" i="19"/>
  <c r="P50" i="19"/>
  <c r="O50" i="19"/>
  <c r="O48" i="19" s="1"/>
  <c r="O13" i="19" s="1"/>
  <c r="O11" i="19" s="1"/>
  <c r="O9" i="19" s="1"/>
  <c r="O8" i="19" s="1"/>
  <c r="N50" i="19"/>
  <c r="M50" i="19"/>
  <c r="L50" i="19"/>
  <c r="K50" i="19"/>
  <c r="J50" i="19" s="1"/>
  <c r="I50" i="19"/>
  <c r="H50" i="19"/>
  <c r="G50" i="19"/>
  <c r="X49" i="19"/>
  <c r="J49" i="19"/>
  <c r="G49" i="19"/>
  <c r="F49" i="19" s="1"/>
  <c r="AL48" i="19"/>
  <c r="AL13" i="19" s="1"/>
  <c r="AL11" i="19" s="1"/>
  <c r="AL9" i="19" s="1"/>
  <c r="AL8" i="19" s="1"/>
  <c r="AJ48" i="19"/>
  <c r="AJ13" i="19" s="1"/>
  <c r="AJ11" i="19" s="1"/>
  <c r="AJ9" i="19" s="1"/>
  <c r="AJ8" i="19" s="1"/>
  <c r="AH48" i="19"/>
  <c r="AG48" i="19"/>
  <c r="AF48" i="19"/>
  <c r="AE48" i="19"/>
  <c r="V48" i="19"/>
  <c r="V13" i="19" s="1"/>
  <c r="V11" i="19" s="1"/>
  <c r="V9" i="19" s="1"/>
  <c r="V8" i="19" s="1"/>
  <c r="Q48" i="19"/>
  <c r="P48" i="19"/>
  <c r="N48" i="19"/>
  <c r="N13" i="19" s="1"/>
  <c r="N11" i="19" s="1"/>
  <c r="N9" i="19" s="1"/>
  <c r="N8" i="19" s="1"/>
  <c r="M48" i="19"/>
  <c r="M13" i="19" s="1"/>
  <c r="M11" i="19" s="1"/>
  <c r="M9" i="19" s="1"/>
  <c r="L48" i="19"/>
  <c r="L13" i="19" s="1"/>
  <c r="L11" i="19" s="1"/>
  <c r="L9" i="19" s="1"/>
  <c r="L8" i="19" s="1"/>
  <c r="K48" i="19"/>
  <c r="K13" i="19" s="1"/>
  <c r="J48" i="19"/>
  <c r="I48" i="19"/>
  <c r="I13" i="19" s="1"/>
  <c r="I11" i="19" s="1"/>
  <c r="I9" i="19" s="1"/>
  <c r="H48" i="19"/>
  <c r="H13" i="19" s="1"/>
  <c r="X47" i="19"/>
  <c r="J47" i="19"/>
  <c r="G47" i="19"/>
  <c r="F47" i="19"/>
  <c r="X46" i="19"/>
  <c r="J46" i="19"/>
  <c r="G46" i="19"/>
  <c r="F46" i="19"/>
  <c r="X45" i="19"/>
  <c r="J45" i="19"/>
  <c r="G45" i="19"/>
  <c r="F45" i="19"/>
  <c r="X44" i="19"/>
  <c r="J44" i="19"/>
  <c r="G44" i="19"/>
  <c r="F44" i="19"/>
  <c r="X43" i="19"/>
  <c r="J43" i="19"/>
  <c r="G43" i="19"/>
  <c r="F43" i="19" s="1"/>
  <c r="X42" i="19"/>
  <c r="J42" i="19"/>
  <c r="F42" i="19" s="1"/>
  <c r="G42" i="19"/>
  <c r="X41" i="19"/>
  <c r="F41" i="19" s="1"/>
  <c r="J41" i="19"/>
  <c r="G41" i="19"/>
  <c r="X40" i="19"/>
  <c r="J40" i="19"/>
  <c r="G40" i="19"/>
  <c r="F40" i="19" s="1"/>
  <c r="X39" i="19"/>
  <c r="J39" i="19"/>
  <c r="G39" i="19"/>
  <c r="F39" i="19"/>
  <c r="X38" i="19"/>
  <c r="J38" i="19"/>
  <c r="G38" i="19"/>
  <c r="X37" i="19"/>
  <c r="J37" i="19"/>
  <c r="G37" i="19"/>
  <c r="F37" i="19"/>
  <c r="X36" i="19"/>
  <c r="J36" i="19"/>
  <c r="G36" i="19"/>
  <c r="F36" i="19" s="1"/>
  <c r="X35" i="19"/>
  <c r="J35" i="19"/>
  <c r="G35" i="19"/>
  <c r="F35" i="19"/>
  <c r="X34" i="19"/>
  <c r="J34" i="19"/>
  <c r="G34" i="19"/>
  <c r="F34" i="19"/>
  <c r="X33" i="19"/>
  <c r="J33" i="19"/>
  <c r="G33" i="19"/>
  <c r="F33" i="19"/>
  <c r="X32" i="19"/>
  <c r="J32" i="19"/>
  <c r="G32" i="19"/>
  <c r="X31" i="19"/>
  <c r="J31" i="19"/>
  <c r="G31" i="19"/>
  <c r="F31" i="19" s="1"/>
  <c r="X30" i="19"/>
  <c r="J30" i="19"/>
  <c r="G30" i="19"/>
  <c r="F30" i="19"/>
  <c r="X29" i="19"/>
  <c r="J29" i="19"/>
  <c r="F29" i="19" s="1"/>
  <c r="G29" i="19"/>
  <c r="X28" i="19"/>
  <c r="J28" i="19"/>
  <c r="G28" i="19"/>
  <c r="F28" i="19" s="1"/>
  <c r="X27" i="19"/>
  <c r="J27" i="19"/>
  <c r="G27" i="19"/>
  <c r="F27" i="19"/>
  <c r="X26" i="19"/>
  <c r="J26" i="19"/>
  <c r="G26" i="19"/>
  <c r="F26" i="19" s="1"/>
  <c r="X25" i="19"/>
  <c r="J25" i="19"/>
  <c r="G25" i="19"/>
  <c r="F25" i="19"/>
  <c r="X24" i="19"/>
  <c r="J24" i="19"/>
  <c r="G24" i="19"/>
  <c r="F24" i="19"/>
  <c r="X23" i="19"/>
  <c r="J23" i="19"/>
  <c r="G23" i="19"/>
  <c r="F23" i="19"/>
  <c r="X22" i="19"/>
  <c r="J22" i="19"/>
  <c r="G22" i="19"/>
  <c r="X21" i="19"/>
  <c r="F21" i="19" s="1"/>
  <c r="J21" i="19"/>
  <c r="G21" i="19"/>
  <c r="X20" i="19"/>
  <c r="J20" i="19"/>
  <c r="G20" i="19"/>
  <c r="F20" i="19"/>
  <c r="X19" i="19"/>
  <c r="J19" i="19"/>
  <c r="G19" i="19"/>
  <c r="F19" i="19"/>
  <c r="X18" i="19"/>
  <c r="J18" i="19"/>
  <c r="G18" i="19"/>
  <c r="X17" i="19"/>
  <c r="J17" i="19"/>
  <c r="G17" i="19"/>
  <c r="F17" i="19" s="1"/>
  <c r="AK13" i="19"/>
  <c r="AK11" i="19" s="1"/>
  <c r="AH13" i="19"/>
  <c r="AG13" i="19"/>
  <c r="AG11" i="19" s="1"/>
  <c r="AG9" i="19" s="1"/>
  <c r="AG8" i="19" s="1"/>
  <c r="AF13" i="19"/>
  <c r="AF11" i="19" s="1"/>
  <c r="AF9" i="19" s="1"/>
  <c r="AF8" i="19" s="1"/>
  <c r="AE13" i="19"/>
  <c r="AE11" i="19" s="1"/>
  <c r="AE9" i="19" s="1"/>
  <c r="AE8" i="19" s="1"/>
  <c r="AC13" i="19"/>
  <c r="AA13" i="19"/>
  <c r="Z13" i="19"/>
  <c r="Y13" i="19"/>
  <c r="Y11" i="19" s="1"/>
  <c r="W13" i="19"/>
  <c r="W11" i="19" s="1"/>
  <c r="W9" i="19" s="1"/>
  <c r="R13" i="19"/>
  <c r="R11" i="19" s="1"/>
  <c r="R9" i="19" s="1"/>
  <c r="R8" i="19" s="1"/>
  <c r="Q13" i="19"/>
  <c r="Q11" i="19" s="1"/>
  <c r="Q9" i="19" s="1"/>
  <c r="Q8" i="19" s="1"/>
  <c r="P13" i="19"/>
  <c r="P11" i="19" s="1"/>
  <c r="P9" i="19" s="1"/>
  <c r="P8" i="19" s="1"/>
  <c r="X12" i="19"/>
  <c r="J12" i="19"/>
  <c r="F12" i="19" s="1"/>
  <c r="G12" i="19"/>
  <c r="AH11" i="19"/>
  <c r="AH9" i="19" s="1"/>
  <c r="AH8" i="19" s="1"/>
  <c r="AC11" i="19"/>
  <c r="AA11" i="19"/>
  <c r="AA9" i="19" s="1"/>
  <c r="AA8" i="19" s="1"/>
  <c r="Z11" i="19"/>
  <c r="U11" i="19"/>
  <c r="T11" i="19"/>
  <c r="S11" i="19"/>
  <c r="X10" i="19"/>
  <c r="J10" i="19"/>
  <c r="G10" i="19"/>
  <c r="F10" i="19"/>
  <c r="AK9" i="19"/>
  <c r="AK8" i="19" s="1"/>
  <c r="AC9" i="19"/>
  <c r="Z9" i="19"/>
  <c r="Z8" i="19" s="1"/>
  <c r="Y9" i="19"/>
  <c r="Y8" i="19" s="1"/>
  <c r="U9" i="19"/>
  <c r="U8" i="19" s="1"/>
  <c r="T9" i="19"/>
  <c r="T8" i="19" s="1"/>
  <c r="S9" i="19"/>
  <c r="S8" i="19" s="1"/>
  <c r="AC8" i="19"/>
  <c r="W8" i="19"/>
  <c r="M8" i="19"/>
  <c r="I8" i="19"/>
  <c r="AN7" i="19"/>
  <c r="X7" i="19"/>
  <c r="J7" i="19"/>
  <c r="G7" i="19"/>
  <c r="F7" i="19"/>
  <c r="X88" i="18"/>
  <c r="X84" i="18" s="1"/>
  <c r="J88" i="18"/>
  <c r="G88" i="18"/>
  <c r="F88" i="18" s="1"/>
  <c r="X87" i="18"/>
  <c r="J87" i="18"/>
  <c r="G87" i="18"/>
  <c r="F87" i="18"/>
  <c r="X86" i="18"/>
  <c r="J86" i="18"/>
  <c r="G86" i="18"/>
  <c r="F86" i="18"/>
  <c r="X85" i="18"/>
  <c r="J85" i="18"/>
  <c r="G85" i="18"/>
  <c r="A83" i="18"/>
  <c r="X77" i="18"/>
  <c r="J77" i="18"/>
  <c r="G77" i="18"/>
  <c r="F77" i="18"/>
  <c r="X76" i="18"/>
  <c r="J76" i="18"/>
  <c r="G76" i="18"/>
  <c r="X75" i="18"/>
  <c r="J75" i="18"/>
  <c r="G75" i="18"/>
  <c r="F75" i="18" s="1"/>
  <c r="X74" i="18"/>
  <c r="F74" i="18" s="1"/>
  <c r="J74" i="18"/>
  <c r="G74" i="18"/>
  <c r="X73" i="18"/>
  <c r="J73" i="18"/>
  <c r="G73" i="18"/>
  <c r="F73" i="18"/>
  <c r="X72" i="18"/>
  <c r="J72" i="18"/>
  <c r="F72" i="18" s="1"/>
  <c r="G72" i="18"/>
  <c r="X71" i="18"/>
  <c r="J71" i="18"/>
  <c r="G71" i="18"/>
  <c r="X70" i="18"/>
  <c r="J70" i="18"/>
  <c r="G70" i="18"/>
  <c r="F70" i="18"/>
  <c r="X69" i="18"/>
  <c r="J69" i="18"/>
  <c r="F69" i="18" s="1"/>
  <c r="G69" i="18"/>
  <c r="X68" i="18"/>
  <c r="J68" i="18"/>
  <c r="G68" i="18"/>
  <c r="X67" i="18"/>
  <c r="J67" i="18"/>
  <c r="G67" i="18"/>
  <c r="F67" i="18"/>
  <c r="X66" i="18"/>
  <c r="J66" i="18"/>
  <c r="G66" i="18"/>
  <c r="F66" i="18"/>
  <c r="X65" i="18"/>
  <c r="J65" i="18"/>
  <c r="G65" i="18"/>
  <c r="X64" i="18"/>
  <c r="F64" i="18" s="1"/>
  <c r="J64" i="18"/>
  <c r="G64" i="18"/>
  <c r="X63" i="18"/>
  <c r="J63" i="18"/>
  <c r="G63" i="18"/>
  <c r="F63" i="18"/>
  <c r="X62" i="18"/>
  <c r="J62" i="18"/>
  <c r="G62" i="18"/>
  <c r="F62" i="18"/>
  <c r="X61" i="18"/>
  <c r="J61" i="18"/>
  <c r="G61" i="18"/>
  <c r="X60" i="18"/>
  <c r="J60" i="18"/>
  <c r="G60" i="18"/>
  <c r="F60" i="18" s="1"/>
  <c r="X59" i="18"/>
  <c r="J59" i="18"/>
  <c r="G59" i="18"/>
  <c r="F59" i="18"/>
  <c r="X58" i="18"/>
  <c r="J58" i="18"/>
  <c r="G58" i="18"/>
  <c r="F58" i="18"/>
  <c r="X57" i="18"/>
  <c r="J57" i="18"/>
  <c r="G57" i="18"/>
  <c r="F57" i="18"/>
  <c r="X56" i="18"/>
  <c r="F56" i="18" s="1"/>
  <c r="J56" i="18"/>
  <c r="G56" i="18"/>
  <c r="X55" i="18"/>
  <c r="J55" i="18"/>
  <c r="G55" i="18"/>
  <c r="F55" i="18"/>
  <c r="X54" i="18"/>
  <c r="F54" i="18" s="1"/>
  <c r="J54" i="18"/>
  <c r="G54" i="18"/>
  <c r="X53" i="18"/>
  <c r="J53" i="18"/>
  <c r="G53" i="18"/>
  <c r="F53" i="18"/>
  <c r="X52" i="18"/>
  <c r="J52" i="18"/>
  <c r="G52" i="18"/>
  <c r="F52" i="18"/>
  <c r="X51" i="18"/>
  <c r="J51" i="18"/>
  <c r="G51" i="18"/>
  <c r="AL50" i="18"/>
  <c r="AJ50" i="18"/>
  <c r="AJ48" i="18" s="1"/>
  <c r="AJ13" i="18" s="1"/>
  <c r="AJ11" i="18" s="1"/>
  <c r="AJ9" i="18" s="1"/>
  <c r="AJ8" i="18" s="1"/>
  <c r="AI50" i="18"/>
  <c r="AI48" i="18" s="1"/>
  <c r="AI13" i="18" s="1"/>
  <c r="AI11" i="18" s="1"/>
  <c r="AI9" i="18" s="1"/>
  <c r="AI8" i="18" s="1"/>
  <c r="AH50" i="18"/>
  <c r="AH48" i="18" s="1"/>
  <c r="AH13" i="18" s="1"/>
  <c r="AH11" i="18" s="1"/>
  <c r="AG50" i="18"/>
  <c r="AG48" i="18" s="1"/>
  <c r="AG13" i="18" s="1"/>
  <c r="AG11" i="18" s="1"/>
  <c r="AG9" i="18" s="1"/>
  <c r="AG8" i="18" s="1"/>
  <c r="AF50" i="18"/>
  <c r="AF48" i="18" s="1"/>
  <c r="AF13" i="18" s="1"/>
  <c r="AF11" i="18" s="1"/>
  <c r="AF9" i="18" s="1"/>
  <c r="AF8" i="18" s="1"/>
  <c r="AE50" i="18"/>
  <c r="AD50" i="18"/>
  <c r="AB50" i="18"/>
  <c r="AB48" i="18" s="1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L48" i="18" s="1"/>
  <c r="K50" i="18"/>
  <c r="K48" i="18" s="1"/>
  <c r="J50" i="18"/>
  <c r="I50" i="18"/>
  <c r="H50" i="18"/>
  <c r="H48" i="18" s="1"/>
  <c r="H13" i="18" s="1"/>
  <c r="X49" i="18"/>
  <c r="J49" i="18"/>
  <c r="G49" i="18"/>
  <c r="F49" i="18"/>
  <c r="AL48" i="18"/>
  <c r="AE48" i="18"/>
  <c r="AE13" i="18" s="1"/>
  <c r="AD48" i="18"/>
  <c r="AD13" i="18" s="1"/>
  <c r="AD11" i="18" s="1"/>
  <c r="AD9" i="18" s="1"/>
  <c r="AD8" i="18" s="1"/>
  <c r="W48" i="18"/>
  <c r="V48" i="18"/>
  <c r="U48" i="18"/>
  <c r="T48" i="18"/>
  <c r="S48" i="18"/>
  <c r="S13" i="18" s="1"/>
  <c r="R48" i="18"/>
  <c r="R13" i="18" s="1"/>
  <c r="Q48" i="18"/>
  <c r="P48" i="18"/>
  <c r="P13" i="18" s="1"/>
  <c r="P11" i="18" s="1"/>
  <c r="P9" i="18" s="1"/>
  <c r="O48" i="18"/>
  <c r="O13" i="18" s="1"/>
  <c r="O11" i="18" s="1"/>
  <c r="O9" i="18" s="1"/>
  <c r="N48" i="18"/>
  <c r="N13" i="18" s="1"/>
  <c r="N11" i="18" s="1"/>
  <c r="M48" i="18"/>
  <c r="M13" i="18" s="1"/>
  <c r="X47" i="18"/>
  <c r="J47" i="18"/>
  <c r="G47" i="18"/>
  <c r="F47" i="18"/>
  <c r="X46" i="18"/>
  <c r="J46" i="18"/>
  <c r="G46" i="18"/>
  <c r="X45" i="18"/>
  <c r="J45" i="18"/>
  <c r="G45" i="18"/>
  <c r="F45" i="18"/>
  <c r="X44" i="18"/>
  <c r="J44" i="18"/>
  <c r="G44" i="18"/>
  <c r="F44" i="18" s="1"/>
  <c r="X43" i="18"/>
  <c r="J43" i="18"/>
  <c r="G43" i="18"/>
  <c r="F43" i="18"/>
  <c r="X42" i="18"/>
  <c r="F42" i="18" s="1"/>
  <c r="J42" i="18"/>
  <c r="G42" i="18"/>
  <c r="X41" i="18"/>
  <c r="J41" i="18"/>
  <c r="G41" i="18"/>
  <c r="F41" i="18"/>
  <c r="X40" i="18"/>
  <c r="J40" i="18"/>
  <c r="G40" i="18"/>
  <c r="F40" i="18"/>
  <c r="X39" i="18"/>
  <c r="J39" i="18"/>
  <c r="G39" i="18"/>
  <c r="F39" i="18" s="1"/>
  <c r="X38" i="18"/>
  <c r="J38" i="18"/>
  <c r="G38" i="18"/>
  <c r="F38" i="18"/>
  <c r="X37" i="18"/>
  <c r="J37" i="18"/>
  <c r="G37" i="18"/>
  <c r="F37" i="18"/>
  <c r="X36" i="18"/>
  <c r="J36" i="18"/>
  <c r="F36" i="18" s="1"/>
  <c r="G36" i="18"/>
  <c r="X35" i="18"/>
  <c r="J35" i="18"/>
  <c r="G35" i="18"/>
  <c r="F35" i="18"/>
  <c r="X34" i="18"/>
  <c r="F34" i="18" s="1"/>
  <c r="J34" i="18"/>
  <c r="G34" i="18"/>
  <c r="X33" i="18"/>
  <c r="J33" i="18"/>
  <c r="F33" i="18" s="1"/>
  <c r="G33" i="18"/>
  <c r="X32" i="18"/>
  <c r="J32" i="18"/>
  <c r="G32" i="18"/>
  <c r="X31" i="18"/>
  <c r="J31" i="18"/>
  <c r="G31" i="18"/>
  <c r="F31" i="18"/>
  <c r="X30" i="18"/>
  <c r="J30" i="18"/>
  <c r="G30" i="18"/>
  <c r="F30" i="18"/>
  <c r="X29" i="18"/>
  <c r="J29" i="18"/>
  <c r="G29" i="18"/>
  <c r="X28" i="18"/>
  <c r="J28" i="18"/>
  <c r="F28" i="18" s="1"/>
  <c r="G28" i="18"/>
  <c r="X27" i="18"/>
  <c r="J27" i="18"/>
  <c r="G27" i="18"/>
  <c r="F27" i="18"/>
  <c r="X26" i="18"/>
  <c r="J26" i="18"/>
  <c r="G26" i="18"/>
  <c r="F26" i="18"/>
  <c r="X25" i="18"/>
  <c r="J25" i="18"/>
  <c r="G25" i="18"/>
  <c r="F25" i="18"/>
  <c r="X24" i="18"/>
  <c r="J24" i="18"/>
  <c r="G24" i="18"/>
  <c r="X23" i="18"/>
  <c r="F23" i="18" s="1"/>
  <c r="J23" i="18"/>
  <c r="G23" i="18"/>
  <c r="X22" i="18"/>
  <c r="J22" i="18"/>
  <c r="F22" i="18" s="1"/>
  <c r="G22" i="18"/>
  <c r="X21" i="18"/>
  <c r="J21" i="18"/>
  <c r="G21" i="18"/>
  <c r="F21" i="18"/>
  <c r="X20" i="18"/>
  <c r="J20" i="18"/>
  <c r="G20" i="18"/>
  <c r="X19" i="18"/>
  <c r="J19" i="18"/>
  <c r="G19" i="18"/>
  <c r="F19" i="18" s="1"/>
  <c r="X18" i="18"/>
  <c r="J18" i="18"/>
  <c r="F18" i="18" s="1"/>
  <c r="G18" i="18"/>
  <c r="X17" i="18"/>
  <c r="J17" i="18"/>
  <c r="G17" i="18"/>
  <c r="F17" i="18"/>
  <c r="AL13" i="18"/>
  <c r="AK13" i="18"/>
  <c r="AK11" i="18" s="1"/>
  <c r="AK9" i="18" s="1"/>
  <c r="AC13" i="18"/>
  <c r="AC11" i="18" s="1"/>
  <c r="AC9" i="18" s="1"/>
  <c r="AC8" i="18" s="1"/>
  <c r="AA13" i="18"/>
  <c r="Z13" i="18"/>
  <c r="Z11" i="18" s="1"/>
  <c r="Z9" i="18" s="1"/>
  <c r="Z8" i="18" s="1"/>
  <c r="Y13" i="18"/>
  <c r="Y11" i="18" s="1"/>
  <c r="W13" i="18"/>
  <c r="V13" i="18"/>
  <c r="U13" i="18"/>
  <c r="T13" i="18"/>
  <c r="Q13" i="18"/>
  <c r="Q11" i="18" s="1"/>
  <c r="Q9" i="18" s="1"/>
  <c r="L13" i="18"/>
  <c r="L11" i="18" s="1"/>
  <c r="L9" i="18" s="1"/>
  <c r="L8" i="18" s="1"/>
  <c r="K13" i="18"/>
  <c r="K11" i="18" s="1"/>
  <c r="X12" i="18"/>
  <c r="J12" i="18"/>
  <c r="G12" i="18"/>
  <c r="F12" i="18"/>
  <c r="AL11" i="18"/>
  <c r="AL9" i="18" s="1"/>
  <c r="AE11" i="18"/>
  <c r="AE9" i="18" s="1"/>
  <c r="AE8" i="18" s="1"/>
  <c r="AA11" i="18"/>
  <c r="AA9" i="18" s="1"/>
  <c r="V11" i="18"/>
  <c r="U11" i="18"/>
  <c r="T11" i="18"/>
  <c r="T9" i="18" s="1"/>
  <c r="T8" i="18" s="1"/>
  <c r="S11" i="18"/>
  <c r="S9" i="18" s="1"/>
  <c r="M11" i="18"/>
  <c r="M9" i="18" s="1"/>
  <c r="M8" i="18" s="1"/>
  <c r="H11" i="18"/>
  <c r="H9" i="18" s="1"/>
  <c r="X10" i="18"/>
  <c r="F10" i="18" s="1"/>
  <c r="J10" i="18"/>
  <c r="G10" i="18"/>
  <c r="AH9" i="18"/>
  <c r="AH8" i="18" s="1"/>
  <c r="Y9" i="18"/>
  <c r="Y8" i="18" s="1"/>
  <c r="V9" i="18"/>
  <c r="V8" i="18" s="1"/>
  <c r="U9" i="18"/>
  <c r="U8" i="18" s="1"/>
  <c r="N9" i="18"/>
  <c r="AL8" i="18"/>
  <c r="AK8" i="18"/>
  <c r="AA8" i="18"/>
  <c r="S8" i="18"/>
  <c r="Q8" i="18"/>
  <c r="P8" i="18"/>
  <c r="O8" i="18"/>
  <c r="N8" i="18"/>
  <c r="AN7" i="18"/>
  <c r="AM7" i="18"/>
  <c r="X7" i="18"/>
  <c r="F7" i="18" s="1"/>
  <c r="J7" i="18"/>
  <c r="G7" i="18"/>
  <c r="X88" i="17"/>
  <c r="J88" i="17"/>
  <c r="G88" i="17"/>
  <c r="F88" i="17"/>
  <c r="X87" i="17"/>
  <c r="J87" i="17"/>
  <c r="G87" i="17"/>
  <c r="F87" i="17"/>
  <c r="X86" i="17"/>
  <c r="J86" i="17"/>
  <c r="F86" i="17" s="1"/>
  <c r="G86" i="17"/>
  <c r="X85" i="17"/>
  <c r="J85" i="17"/>
  <c r="G85" i="17"/>
  <c r="F85" i="17"/>
  <c r="A83" i="17"/>
  <c r="X77" i="17"/>
  <c r="J77" i="17"/>
  <c r="F77" i="17" s="1"/>
  <c r="G77" i="17"/>
  <c r="X76" i="17"/>
  <c r="J76" i="17"/>
  <c r="G76" i="17"/>
  <c r="F76" i="17" s="1"/>
  <c r="X75" i="17"/>
  <c r="J75" i="17"/>
  <c r="G75" i="17"/>
  <c r="F75" i="17" s="1"/>
  <c r="X74" i="17"/>
  <c r="F74" i="17" s="1"/>
  <c r="J74" i="17"/>
  <c r="G74" i="17"/>
  <c r="X73" i="17"/>
  <c r="J73" i="17"/>
  <c r="G73" i="17"/>
  <c r="F73" i="17"/>
  <c r="X72" i="17"/>
  <c r="J72" i="17"/>
  <c r="G72" i="17"/>
  <c r="X71" i="17"/>
  <c r="J71" i="17"/>
  <c r="G71" i="17"/>
  <c r="F71" i="17"/>
  <c r="X70" i="17"/>
  <c r="F70" i="17" s="1"/>
  <c r="J70" i="17"/>
  <c r="G70" i="17"/>
  <c r="X69" i="17"/>
  <c r="J69" i="17"/>
  <c r="G69" i="17"/>
  <c r="F69" i="17"/>
  <c r="X68" i="17"/>
  <c r="J68" i="17"/>
  <c r="G68" i="17"/>
  <c r="F68" i="17"/>
  <c r="X67" i="17"/>
  <c r="J67" i="17"/>
  <c r="G67" i="17"/>
  <c r="F67" i="17"/>
  <c r="X66" i="17"/>
  <c r="J66" i="17"/>
  <c r="G66" i="17"/>
  <c r="F66" i="17"/>
  <c r="X65" i="17"/>
  <c r="F65" i="17" s="1"/>
  <c r="J65" i="17"/>
  <c r="G65" i="17"/>
  <c r="X64" i="17"/>
  <c r="J64" i="17"/>
  <c r="G64" i="17"/>
  <c r="F64" i="17"/>
  <c r="X63" i="17"/>
  <c r="J63" i="17"/>
  <c r="G63" i="17"/>
  <c r="F63" i="17"/>
  <c r="X62" i="17"/>
  <c r="J62" i="17"/>
  <c r="G62" i="17"/>
  <c r="F62" i="17" s="1"/>
  <c r="X61" i="17"/>
  <c r="J61" i="17"/>
  <c r="G61" i="17"/>
  <c r="F61" i="17"/>
  <c r="X60" i="17"/>
  <c r="J60" i="17"/>
  <c r="G60" i="17"/>
  <c r="F60" i="17"/>
  <c r="X59" i="17"/>
  <c r="J59" i="17"/>
  <c r="G59" i="17"/>
  <c r="F59" i="17" s="1"/>
  <c r="X58" i="17"/>
  <c r="J58" i="17"/>
  <c r="G58" i="17"/>
  <c r="F58" i="17"/>
  <c r="X57" i="17"/>
  <c r="J57" i="17"/>
  <c r="F57" i="17" s="1"/>
  <c r="G57" i="17"/>
  <c r="X56" i="17"/>
  <c r="J56" i="17"/>
  <c r="G56" i="17"/>
  <c r="F56" i="17"/>
  <c r="X55" i="17"/>
  <c r="J55" i="17"/>
  <c r="G55" i="17"/>
  <c r="F55" i="17" s="1"/>
  <c r="X54" i="17"/>
  <c r="J54" i="17"/>
  <c r="G54" i="17"/>
  <c r="F54" i="17"/>
  <c r="X53" i="17"/>
  <c r="J53" i="17"/>
  <c r="G53" i="17"/>
  <c r="F53" i="17"/>
  <c r="X52" i="17"/>
  <c r="J52" i="17"/>
  <c r="G52" i="17"/>
  <c r="X51" i="17"/>
  <c r="J51" i="17"/>
  <c r="G51" i="17"/>
  <c r="F51" i="17"/>
  <c r="AL50" i="17"/>
  <c r="AJ50" i="17"/>
  <c r="AI50" i="17"/>
  <c r="AI48" i="17" s="1"/>
  <c r="AI13" i="17" s="1"/>
  <c r="AI11" i="17" s="1"/>
  <c r="AI9" i="17" s="1"/>
  <c r="AI8" i="17" s="1"/>
  <c r="AH50" i="17"/>
  <c r="AH48" i="17" s="1"/>
  <c r="AH13" i="17" s="1"/>
  <c r="AH11" i="17" s="1"/>
  <c r="AH9" i="17" s="1"/>
  <c r="AH8" i="17" s="1"/>
  <c r="AG50" i="17"/>
  <c r="AF50" i="17"/>
  <c r="AE50" i="17"/>
  <c r="AD50" i="17"/>
  <c r="AB50" i="17"/>
  <c r="W50" i="17"/>
  <c r="V50" i="17"/>
  <c r="U50" i="17"/>
  <c r="T50" i="17"/>
  <c r="S50" i="17"/>
  <c r="R50" i="17"/>
  <c r="R48" i="17" s="1"/>
  <c r="Q50" i="17"/>
  <c r="Q48" i="17" s="1"/>
  <c r="P50" i="17"/>
  <c r="P48" i="17" s="1"/>
  <c r="P13" i="17" s="1"/>
  <c r="P11" i="17" s="1"/>
  <c r="P9" i="17" s="1"/>
  <c r="P8" i="17" s="1"/>
  <c r="O50" i="17"/>
  <c r="O48" i="17" s="1"/>
  <c r="O13" i="17" s="1"/>
  <c r="O11" i="17" s="1"/>
  <c r="O9" i="17" s="1"/>
  <c r="O8" i="17" s="1"/>
  <c r="N50" i="17"/>
  <c r="M50" i="17"/>
  <c r="L50" i="17"/>
  <c r="K50" i="17"/>
  <c r="J50" i="17"/>
  <c r="I50" i="17"/>
  <c r="H50" i="17"/>
  <c r="X49" i="17"/>
  <c r="F49" i="17" s="1"/>
  <c r="J49" i="17"/>
  <c r="G49" i="17"/>
  <c r="AL48" i="17"/>
  <c r="AL13" i="17" s="1"/>
  <c r="AL11" i="17" s="1"/>
  <c r="AL9" i="17" s="1"/>
  <c r="AL8" i="17" s="1"/>
  <c r="AJ48" i="17"/>
  <c r="AJ13" i="17" s="1"/>
  <c r="AJ11" i="17" s="1"/>
  <c r="AJ9" i="17" s="1"/>
  <c r="AF48" i="17"/>
  <c r="AE48" i="17"/>
  <c r="AE13" i="17" s="1"/>
  <c r="AE11" i="17" s="1"/>
  <c r="AE9" i="17" s="1"/>
  <c r="AD48" i="17"/>
  <c r="AD13" i="17" s="1"/>
  <c r="AD11" i="17" s="1"/>
  <c r="AD9" i="17" s="1"/>
  <c r="AB48" i="17"/>
  <c r="AB13" i="17" s="1"/>
  <c r="AB11" i="17" s="1"/>
  <c r="AB9" i="17" s="1"/>
  <c r="AB8" i="17" s="1"/>
  <c r="W48" i="17"/>
  <c r="V48" i="17"/>
  <c r="V13" i="17" s="1"/>
  <c r="V11" i="17" s="1"/>
  <c r="V9" i="17" s="1"/>
  <c r="U48" i="17"/>
  <c r="U13" i="17" s="1"/>
  <c r="U11" i="17" s="1"/>
  <c r="U9" i="17" s="1"/>
  <c r="T48" i="17"/>
  <c r="T13" i="17" s="1"/>
  <c r="T11" i="17" s="1"/>
  <c r="S48" i="17"/>
  <c r="S13" i="17" s="1"/>
  <c r="N48" i="17"/>
  <c r="N13" i="17" s="1"/>
  <c r="N11" i="17" s="1"/>
  <c r="N9" i="17" s="1"/>
  <c r="N8" i="17" s="1"/>
  <c r="M48" i="17"/>
  <c r="M13" i="17" s="1"/>
  <c r="M11" i="17" s="1"/>
  <c r="M9" i="17" s="1"/>
  <c r="M8" i="17" s="1"/>
  <c r="L48" i="17"/>
  <c r="K48" i="17"/>
  <c r="J48" i="17"/>
  <c r="H48" i="17"/>
  <c r="X47" i="17"/>
  <c r="J47" i="17"/>
  <c r="G47" i="17"/>
  <c r="F47" i="17"/>
  <c r="X46" i="17"/>
  <c r="J46" i="17"/>
  <c r="G46" i="17"/>
  <c r="F46" i="17"/>
  <c r="X45" i="17"/>
  <c r="J45" i="17"/>
  <c r="G45" i="17"/>
  <c r="F45" i="17"/>
  <c r="X44" i="17"/>
  <c r="J44" i="17"/>
  <c r="G44" i="17"/>
  <c r="F44" i="17"/>
  <c r="X43" i="17"/>
  <c r="F43" i="17" s="1"/>
  <c r="J43" i="17"/>
  <c r="G43" i="17"/>
  <c r="X42" i="17"/>
  <c r="J42" i="17"/>
  <c r="G42" i="17"/>
  <c r="F42" i="17"/>
  <c r="X41" i="17"/>
  <c r="J41" i="17"/>
  <c r="G41" i="17"/>
  <c r="F41" i="17"/>
  <c r="X40" i="17"/>
  <c r="J40" i="17"/>
  <c r="G40" i="17"/>
  <c r="F40" i="17" s="1"/>
  <c r="X39" i="17"/>
  <c r="J39" i="17"/>
  <c r="G39" i="17"/>
  <c r="F39" i="17" s="1"/>
  <c r="X38" i="17"/>
  <c r="J38" i="17"/>
  <c r="G38" i="17"/>
  <c r="F38" i="17"/>
  <c r="X37" i="17"/>
  <c r="J37" i="17"/>
  <c r="G37" i="17"/>
  <c r="F37" i="17" s="1"/>
  <c r="X36" i="17"/>
  <c r="J36" i="17"/>
  <c r="G36" i="17"/>
  <c r="F36" i="17"/>
  <c r="X35" i="17"/>
  <c r="J35" i="17"/>
  <c r="G35" i="17"/>
  <c r="F35" i="17"/>
  <c r="X34" i="17"/>
  <c r="F34" i="17" s="1"/>
  <c r="J34" i="17"/>
  <c r="G34" i="17"/>
  <c r="X33" i="17"/>
  <c r="F33" i="17" s="1"/>
  <c r="J33" i="17"/>
  <c r="G33" i="17"/>
  <c r="X32" i="17"/>
  <c r="J32" i="17"/>
  <c r="G32" i="17"/>
  <c r="F32" i="17"/>
  <c r="X31" i="17"/>
  <c r="J31" i="17"/>
  <c r="G31" i="17"/>
  <c r="F31" i="17"/>
  <c r="X30" i="17"/>
  <c r="J30" i="17"/>
  <c r="G30" i="17"/>
  <c r="X29" i="17"/>
  <c r="J29" i="17"/>
  <c r="G29" i="17"/>
  <c r="F29" i="17"/>
  <c r="X28" i="17"/>
  <c r="J28" i="17"/>
  <c r="G28" i="17"/>
  <c r="F28" i="17" s="1"/>
  <c r="X27" i="17"/>
  <c r="J27" i="17"/>
  <c r="G27" i="17"/>
  <c r="F27" i="17" s="1"/>
  <c r="X26" i="17"/>
  <c r="J26" i="17"/>
  <c r="G26" i="17"/>
  <c r="F26" i="17"/>
  <c r="X25" i="17"/>
  <c r="F25" i="17" s="1"/>
  <c r="J25" i="17"/>
  <c r="G25" i="17"/>
  <c r="X24" i="17"/>
  <c r="J24" i="17"/>
  <c r="G24" i="17"/>
  <c r="F24" i="17"/>
  <c r="X23" i="17"/>
  <c r="J23" i="17"/>
  <c r="G23" i="17"/>
  <c r="F23" i="17" s="1"/>
  <c r="X22" i="17"/>
  <c r="J22" i="17"/>
  <c r="G22" i="17"/>
  <c r="X21" i="17"/>
  <c r="J21" i="17"/>
  <c r="G21" i="17"/>
  <c r="X20" i="17"/>
  <c r="J20" i="17"/>
  <c r="G20" i="17"/>
  <c r="F20" i="17" s="1"/>
  <c r="X19" i="17"/>
  <c r="J19" i="17"/>
  <c r="G19" i="17"/>
  <c r="F19" i="17"/>
  <c r="X18" i="17"/>
  <c r="J18" i="17"/>
  <c r="G18" i="17"/>
  <c r="F18" i="17" s="1"/>
  <c r="X17" i="17"/>
  <c r="J17" i="17"/>
  <c r="G17" i="17"/>
  <c r="F17" i="17" s="1"/>
  <c r="AK13" i="17"/>
  <c r="AF13" i="17"/>
  <c r="AF11" i="17" s="1"/>
  <c r="AF9" i="17" s="1"/>
  <c r="AC13" i="17"/>
  <c r="AA13" i="17"/>
  <c r="Z13" i="17"/>
  <c r="Y13" i="17"/>
  <c r="W13" i="17"/>
  <c r="R13" i="17"/>
  <c r="R11" i="17" s="1"/>
  <c r="R9" i="17" s="1"/>
  <c r="R8" i="17" s="1"/>
  <c r="Q13" i="17"/>
  <c r="Q11" i="17" s="1"/>
  <c r="Q9" i="17" s="1"/>
  <c r="Q8" i="17" s="1"/>
  <c r="L13" i="17"/>
  <c r="L11" i="17" s="1"/>
  <c r="L9" i="17" s="1"/>
  <c r="L8" i="17" s="1"/>
  <c r="K13" i="17"/>
  <c r="K11" i="17" s="1"/>
  <c r="J13" i="17"/>
  <c r="H13" i="17"/>
  <c r="X12" i="17"/>
  <c r="J12" i="17"/>
  <c r="G12" i="17"/>
  <c r="AK11" i="17"/>
  <c r="AC11" i="17"/>
  <c r="AC9" i="17" s="1"/>
  <c r="AC8" i="17" s="1"/>
  <c r="AA11" i="17"/>
  <c r="AA9" i="17" s="1"/>
  <c r="AA8" i="17" s="1"/>
  <c r="Z11" i="17"/>
  <c r="Z9" i="17" s="1"/>
  <c r="Z8" i="17" s="1"/>
  <c r="Y11" i="17"/>
  <c r="Y9" i="17" s="1"/>
  <c r="S11" i="17"/>
  <c r="S9" i="17" s="1"/>
  <c r="S8" i="17" s="1"/>
  <c r="X10" i="17"/>
  <c r="J10" i="17"/>
  <c r="G10" i="17"/>
  <c r="F10" i="17"/>
  <c r="AK9" i="17"/>
  <c r="AK8" i="17" s="1"/>
  <c r="T9" i="17"/>
  <c r="T8" i="17" s="1"/>
  <c r="AJ8" i="17"/>
  <c r="AF8" i="17"/>
  <c r="AE8" i="17"/>
  <c r="AD8" i="17"/>
  <c r="V8" i="17"/>
  <c r="U8" i="17"/>
  <c r="AN7" i="17"/>
  <c r="AM7" i="17"/>
  <c r="X7" i="17"/>
  <c r="J7" i="17"/>
  <c r="G7" i="17"/>
  <c r="X88" i="16"/>
  <c r="J88" i="16"/>
  <c r="J84" i="16" s="1"/>
  <c r="G88" i="16"/>
  <c r="F88" i="16" s="1"/>
  <c r="X87" i="16"/>
  <c r="J87" i="16"/>
  <c r="G87" i="16"/>
  <c r="F87" i="16" s="1"/>
  <c r="X86" i="16"/>
  <c r="J86" i="16"/>
  <c r="G86" i="16"/>
  <c r="F86" i="16"/>
  <c r="AN85" i="16"/>
  <c r="X85" i="16"/>
  <c r="J85" i="16"/>
  <c r="G85" i="16"/>
  <c r="F85" i="16"/>
  <c r="F84" i="16" s="1"/>
  <c r="X84" i="16"/>
  <c r="A83" i="16"/>
  <c r="X77" i="16"/>
  <c r="J77" i="16"/>
  <c r="G77" i="16"/>
  <c r="F77" i="16"/>
  <c r="X76" i="16"/>
  <c r="J76" i="16"/>
  <c r="G76" i="16"/>
  <c r="F76" i="16"/>
  <c r="X75" i="16"/>
  <c r="J75" i="16"/>
  <c r="G75" i="16"/>
  <c r="F75" i="16"/>
  <c r="X74" i="16"/>
  <c r="F74" i="16" s="1"/>
  <c r="J74" i="16"/>
  <c r="G74" i="16"/>
  <c r="X73" i="16"/>
  <c r="J73" i="16"/>
  <c r="G73" i="16"/>
  <c r="X72" i="16"/>
  <c r="J72" i="16"/>
  <c r="G72" i="16"/>
  <c r="F72" i="16"/>
  <c r="X71" i="16"/>
  <c r="J71" i="16"/>
  <c r="G71" i="16"/>
  <c r="F71" i="16"/>
  <c r="X70" i="16"/>
  <c r="J70" i="16"/>
  <c r="G70" i="16"/>
  <c r="F70" i="16"/>
  <c r="X69" i="16"/>
  <c r="J69" i="16"/>
  <c r="G69" i="16"/>
  <c r="F69" i="16" s="1"/>
  <c r="X68" i="16"/>
  <c r="J68" i="16"/>
  <c r="G68" i="16"/>
  <c r="F68" i="16"/>
  <c r="X67" i="16"/>
  <c r="J67" i="16"/>
  <c r="G67" i="16"/>
  <c r="F67" i="16"/>
  <c r="X66" i="16"/>
  <c r="J66" i="16"/>
  <c r="G66" i="16"/>
  <c r="F66" i="16"/>
  <c r="X65" i="16"/>
  <c r="J65" i="16"/>
  <c r="G65" i="16"/>
  <c r="F65" i="16"/>
  <c r="X64" i="16"/>
  <c r="J64" i="16"/>
  <c r="G64" i="16"/>
  <c r="F64" i="16"/>
  <c r="X63" i="16"/>
  <c r="J63" i="16"/>
  <c r="G63" i="16"/>
  <c r="F63" i="16" s="1"/>
  <c r="X62" i="16"/>
  <c r="J62" i="16"/>
  <c r="G62" i="16"/>
  <c r="F62" i="16"/>
  <c r="X61" i="16"/>
  <c r="J61" i="16"/>
  <c r="G61" i="16"/>
  <c r="F61" i="16"/>
  <c r="X60" i="16"/>
  <c r="J60" i="16"/>
  <c r="G60" i="16"/>
  <c r="F60" i="16"/>
  <c r="X59" i="16"/>
  <c r="J59" i="16"/>
  <c r="G59" i="16"/>
  <c r="F59" i="16"/>
  <c r="X58" i="16"/>
  <c r="J58" i="16"/>
  <c r="G58" i="16"/>
  <c r="F58" i="16"/>
  <c r="X57" i="16"/>
  <c r="J57" i="16"/>
  <c r="G57" i="16"/>
  <c r="F57" i="16"/>
  <c r="X56" i="16"/>
  <c r="J56" i="16"/>
  <c r="G56" i="16"/>
  <c r="F56" i="16"/>
  <c r="X55" i="16"/>
  <c r="J55" i="16"/>
  <c r="G55" i="16"/>
  <c r="F55" i="16"/>
  <c r="X54" i="16"/>
  <c r="J54" i="16"/>
  <c r="G54" i="16"/>
  <c r="F54" i="16" s="1"/>
  <c r="X53" i="16"/>
  <c r="J53" i="16"/>
  <c r="G53" i="16"/>
  <c r="X52" i="16"/>
  <c r="J52" i="16"/>
  <c r="F52" i="16" s="1"/>
  <c r="G52" i="16"/>
  <c r="X51" i="16"/>
  <c r="J51" i="16"/>
  <c r="G51" i="16"/>
  <c r="F51" i="16"/>
  <c r="AL50" i="16"/>
  <c r="AL48" i="16" s="1"/>
  <c r="AL13" i="16" s="1"/>
  <c r="AJ50" i="16"/>
  <c r="AJ48" i="16" s="1"/>
  <c r="AJ13" i="16" s="1"/>
  <c r="AJ11" i="16" s="1"/>
  <c r="AI50" i="16"/>
  <c r="AI48" i="16" s="1"/>
  <c r="AI13" i="16" s="1"/>
  <c r="AI11" i="16" s="1"/>
  <c r="AI9" i="16" s="1"/>
  <c r="AH50" i="16"/>
  <c r="AH48" i="16" s="1"/>
  <c r="AG50" i="16"/>
  <c r="AF50" i="16"/>
  <c r="AE50" i="16"/>
  <c r="AD50" i="16"/>
  <c r="AB50" i="16"/>
  <c r="W50" i="16"/>
  <c r="W48" i="16" s="1"/>
  <c r="V50" i="16"/>
  <c r="V48" i="16" s="1"/>
  <c r="U50" i="16"/>
  <c r="T50" i="16"/>
  <c r="S50" i="16"/>
  <c r="R50" i="16"/>
  <c r="Q50" i="16"/>
  <c r="P50" i="16"/>
  <c r="O50" i="16"/>
  <c r="O48" i="16" s="1"/>
  <c r="O13" i="16" s="1"/>
  <c r="N50" i="16"/>
  <c r="N48" i="16" s="1"/>
  <c r="N13" i="16" s="1"/>
  <c r="N11" i="16" s="1"/>
  <c r="M50" i="16"/>
  <c r="M48" i="16" s="1"/>
  <c r="M13" i="16" s="1"/>
  <c r="M11" i="16" s="1"/>
  <c r="L50" i="16"/>
  <c r="L48" i="16" s="1"/>
  <c r="L13" i="16" s="1"/>
  <c r="L11" i="16" s="1"/>
  <c r="K50" i="16"/>
  <c r="K48" i="16" s="1"/>
  <c r="I50" i="16"/>
  <c r="H50" i="16"/>
  <c r="G50" i="16" s="1"/>
  <c r="X49" i="16"/>
  <c r="J49" i="16"/>
  <c r="F49" i="16" s="1"/>
  <c r="G49" i="16"/>
  <c r="AG48" i="16"/>
  <c r="AF48" i="16"/>
  <c r="AE48" i="16"/>
  <c r="AD48" i="16"/>
  <c r="U48" i="16"/>
  <c r="U13" i="16" s="1"/>
  <c r="U11" i="16" s="1"/>
  <c r="T48" i="16"/>
  <c r="T13" i="16" s="1"/>
  <c r="T11" i="16" s="1"/>
  <c r="T9" i="16" s="1"/>
  <c r="T8" i="16" s="1"/>
  <c r="S48" i="16"/>
  <c r="S13" i="16" s="1"/>
  <c r="S11" i="16" s="1"/>
  <c r="S9" i="16" s="1"/>
  <c r="S8" i="16" s="1"/>
  <c r="R48" i="16"/>
  <c r="R13" i="16" s="1"/>
  <c r="R11" i="16" s="1"/>
  <c r="R9" i="16" s="1"/>
  <c r="R8" i="16" s="1"/>
  <c r="Q48" i="16"/>
  <c r="Q13" i="16" s="1"/>
  <c r="Q11" i="16" s="1"/>
  <c r="Q9" i="16" s="1"/>
  <c r="Q8" i="16" s="1"/>
  <c r="I48" i="16"/>
  <c r="I13" i="16" s="1"/>
  <c r="I11" i="16" s="1"/>
  <c r="I9" i="16" s="1"/>
  <c r="H48" i="16"/>
  <c r="H13" i="16" s="1"/>
  <c r="X47" i="16"/>
  <c r="J47" i="16"/>
  <c r="G47" i="16"/>
  <c r="F47" i="16" s="1"/>
  <c r="X46" i="16"/>
  <c r="J46" i="16"/>
  <c r="G46" i="16"/>
  <c r="F46" i="16"/>
  <c r="X45" i="16"/>
  <c r="J45" i="16"/>
  <c r="G45" i="16"/>
  <c r="F45" i="16"/>
  <c r="X44" i="16"/>
  <c r="J44" i="16"/>
  <c r="G44" i="16"/>
  <c r="F44" i="16"/>
  <c r="X43" i="16"/>
  <c r="J43" i="16"/>
  <c r="G43" i="16"/>
  <c r="F43" i="16"/>
  <c r="X42" i="16"/>
  <c r="J42" i="16"/>
  <c r="F42" i="16" s="1"/>
  <c r="G42" i="16"/>
  <c r="X41" i="16"/>
  <c r="J41" i="16"/>
  <c r="G41" i="16"/>
  <c r="X40" i="16"/>
  <c r="J40" i="16"/>
  <c r="G40" i="16"/>
  <c r="F40" i="16"/>
  <c r="X39" i="16"/>
  <c r="J39" i="16"/>
  <c r="G39" i="16"/>
  <c r="X38" i="16"/>
  <c r="F38" i="16" s="1"/>
  <c r="J38" i="16"/>
  <c r="G38" i="16"/>
  <c r="X37" i="16"/>
  <c r="J37" i="16"/>
  <c r="G37" i="16"/>
  <c r="F37" i="16" s="1"/>
  <c r="X36" i="16"/>
  <c r="J36" i="16"/>
  <c r="G36" i="16"/>
  <c r="F36" i="16"/>
  <c r="X35" i="16"/>
  <c r="J35" i="16"/>
  <c r="G35" i="16"/>
  <c r="F35" i="16"/>
  <c r="X34" i="16"/>
  <c r="J34" i="16"/>
  <c r="G34" i="16"/>
  <c r="F34" i="16"/>
  <c r="X33" i="16"/>
  <c r="J33" i="16"/>
  <c r="G33" i="16"/>
  <c r="F33" i="16"/>
  <c r="X32" i="16"/>
  <c r="J32" i="16"/>
  <c r="G32" i="16"/>
  <c r="F32" i="16"/>
  <c r="X31" i="16"/>
  <c r="J31" i="16"/>
  <c r="G31" i="16"/>
  <c r="X30" i="16"/>
  <c r="J30" i="16"/>
  <c r="G30" i="16"/>
  <c r="F30" i="16"/>
  <c r="X29" i="16"/>
  <c r="J29" i="16"/>
  <c r="G29" i="16"/>
  <c r="F29" i="16"/>
  <c r="X28" i="16"/>
  <c r="J28" i="16"/>
  <c r="G28" i="16"/>
  <c r="F28" i="16"/>
  <c r="X27" i="16"/>
  <c r="J27" i="16"/>
  <c r="G27" i="16"/>
  <c r="F27" i="16"/>
  <c r="X26" i="16"/>
  <c r="J26" i="16"/>
  <c r="G26" i="16"/>
  <c r="F26" i="16" s="1"/>
  <c r="X25" i="16"/>
  <c r="J25" i="16"/>
  <c r="G25" i="16"/>
  <c r="F25" i="16"/>
  <c r="X24" i="16"/>
  <c r="J24" i="16"/>
  <c r="G24" i="16"/>
  <c r="F24" i="16"/>
  <c r="X23" i="16"/>
  <c r="J23" i="16"/>
  <c r="G23" i="16"/>
  <c r="F23" i="16"/>
  <c r="X22" i="16"/>
  <c r="J22" i="16"/>
  <c r="G22" i="16"/>
  <c r="X21" i="16"/>
  <c r="J21" i="16"/>
  <c r="G21" i="16"/>
  <c r="F21" i="16" s="1"/>
  <c r="X20" i="16"/>
  <c r="J20" i="16"/>
  <c r="G20" i="16"/>
  <c r="F20" i="16" s="1"/>
  <c r="X19" i="16"/>
  <c r="J19" i="16"/>
  <c r="G19" i="16"/>
  <c r="F19" i="16"/>
  <c r="X18" i="16"/>
  <c r="J18" i="16"/>
  <c r="G18" i="16"/>
  <c r="F18" i="16"/>
  <c r="X17" i="16"/>
  <c r="J17" i="16"/>
  <c r="G17" i="16"/>
  <c r="F17" i="16"/>
  <c r="AK13" i="16"/>
  <c r="AH13" i="16"/>
  <c r="AH11" i="16" s="1"/>
  <c r="AH9" i="16" s="1"/>
  <c r="AH8" i="16" s="1"/>
  <c r="AG13" i="16"/>
  <c r="AG11" i="16" s="1"/>
  <c r="AG9" i="16" s="1"/>
  <c r="AG8" i="16" s="1"/>
  <c r="AF13" i="16"/>
  <c r="AF11" i="16" s="1"/>
  <c r="AF9" i="16" s="1"/>
  <c r="AF8" i="16" s="1"/>
  <c r="AE13" i="16"/>
  <c r="AE11" i="16" s="1"/>
  <c r="AE9" i="16" s="1"/>
  <c r="AE8" i="16" s="1"/>
  <c r="AD13" i="16"/>
  <c r="AD11" i="16" s="1"/>
  <c r="AD9" i="16" s="1"/>
  <c r="AD8" i="16" s="1"/>
  <c r="AC13" i="16"/>
  <c r="AA13" i="16"/>
  <c r="Z13" i="16"/>
  <c r="Y13" i="16"/>
  <c r="Y11" i="16" s="1"/>
  <c r="W13" i="16"/>
  <c r="V13" i="16"/>
  <c r="X12" i="16"/>
  <c r="J12" i="16"/>
  <c r="G12" i="16"/>
  <c r="F12" i="16"/>
  <c r="AL11" i="16"/>
  <c r="AL9" i="16" s="1"/>
  <c r="AL8" i="16" s="1"/>
  <c r="AK11" i="16"/>
  <c r="AK9" i="16" s="1"/>
  <c r="AK8" i="16" s="1"/>
  <c r="AC11" i="16"/>
  <c r="AA11" i="16"/>
  <c r="Z11" i="16"/>
  <c r="Z9" i="16" s="1"/>
  <c r="Z8" i="16" s="1"/>
  <c r="W11" i="16"/>
  <c r="V11" i="16"/>
  <c r="O11" i="16"/>
  <c r="O9" i="16" s="1"/>
  <c r="O8" i="16" s="1"/>
  <c r="X10" i="16"/>
  <c r="J10" i="16"/>
  <c r="F10" i="16" s="1"/>
  <c r="G10" i="16"/>
  <c r="AJ9" i="16"/>
  <c r="AJ8" i="16" s="1"/>
  <c r="AC9" i="16"/>
  <c r="AA9" i="16"/>
  <c r="W9" i="16"/>
  <c r="AM87" i="16" s="1"/>
  <c r="V9" i="16"/>
  <c r="V8" i="16" s="1"/>
  <c r="U9" i="16"/>
  <c r="U8" i="16" s="1"/>
  <c r="N9" i="16"/>
  <c r="N8" i="16" s="1"/>
  <c r="M9" i="16"/>
  <c r="M8" i="16" s="1"/>
  <c r="L9" i="16"/>
  <c r="L8" i="16" s="1"/>
  <c r="AI8" i="16"/>
  <c r="AC8" i="16"/>
  <c r="AA8" i="16"/>
  <c r="I8" i="16"/>
  <c r="AN7" i="16"/>
  <c r="X7" i="16"/>
  <c r="J7" i="16"/>
  <c r="G7" i="16"/>
  <c r="F7" i="16"/>
  <c r="X88" i="15"/>
  <c r="J88" i="15"/>
  <c r="G88" i="15"/>
  <c r="F88" i="15" s="1"/>
  <c r="X87" i="15"/>
  <c r="J87" i="15"/>
  <c r="G87" i="15"/>
  <c r="F87" i="15"/>
  <c r="X86" i="15"/>
  <c r="J86" i="15"/>
  <c r="G86" i="15"/>
  <c r="F86" i="15"/>
  <c r="X85" i="15"/>
  <c r="X84" i="15" s="1"/>
  <c r="J85" i="15"/>
  <c r="G85" i="15"/>
  <c r="G84" i="15" s="1"/>
  <c r="A83" i="15"/>
  <c r="X77" i="15"/>
  <c r="J77" i="15"/>
  <c r="G77" i="15"/>
  <c r="F77" i="15" s="1"/>
  <c r="X76" i="15"/>
  <c r="J76" i="15"/>
  <c r="G76" i="15"/>
  <c r="F76" i="15"/>
  <c r="X75" i="15"/>
  <c r="J75" i="15"/>
  <c r="G75" i="15"/>
  <c r="F75" i="15" s="1"/>
  <c r="X74" i="15"/>
  <c r="J74" i="15"/>
  <c r="F74" i="15" s="1"/>
  <c r="G74" i="15"/>
  <c r="X73" i="15"/>
  <c r="J73" i="15"/>
  <c r="G73" i="15"/>
  <c r="F73" i="15"/>
  <c r="X72" i="15"/>
  <c r="J72" i="15"/>
  <c r="G72" i="15"/>
  <c r="F72" i="15"/>
  <c r="X71" i="15"/>
  <c r="J71" i="15"/>
  <c r="F71" i="15" s="1"/>
  <c r="G71" i="15"/>
  <c r="X70" i="15"/>
  <c r="J70" i="15"/>
  <c r="G70" i="15"/>
  <c r="F70" i="15"/>
  <c r="AN51" i="15"/>
  <c r="AM51" i="15"/>
  <c r="X51" i="15"/>
  <c r="J51" i="15"/>
  <c r="G51" i="15"/>
  <c r="F51" i="15"/>
  <c r="AL50" i="15"/>
  <c r="AJ50" i="15"/>
  <c r="AI50" i="15"/>
  <c r="AH50" i="15"/>
  <c r="AH48" i="15" s="1"/>
  <c r="AH13" i="15" s="1"/>
  <c r="AH11" i="15" s="1"/>
  <c r="AH9" i="15" s="1"/>
  <c r="AH8" i="15" s="1"/>
  <c r="AG50" i="15"/>
  <c r="AG48" i="15" s="1"/>
  <c r="AG13" i="15" s="1"/>
  <c r="AF50" i="15"/>
  <c r="AF48" i="15" s="1"/>
  <c r="AE50" i="15"/>
  <c r="AD50" i="15"/>
  <c r="AB50" i="15"/>
  <c r="W50" i="15"/>
  <c r="W48" i="15" s="1"/>
  <c r="V50" i="15"/>
  <c r="V48" i="15" s="1"/>
  <c r="V13" i="15" s="1"/>
  <c r="V11" i="15" s="1"/>
  <c r="V9" i="15" s="1"/>
  <c r="V8" i="15" s="1"/>
  <c r="U50" i="15"/>
  <c r="U48" i="15" s="1"/>
  <c r="U13" i="15" s="1"/>
  <c r="U11" i="15" s="1"/>
  <c r="U9" i="15" s="1"/>
  <c r="U8" i="15" s="1"/>
  <c r="T50" i="15"/>
  <c r="T48" i="15" s="1"/>
  <c r="T13" i="15" s="1"/>
  <c r="S50" i="15"/>
  <c r="R50" i="15"/>
  <c r="Q50" i="15"/>
  <c r="P50" i="15"/>
  <c r="O50" i="15"/>
  <c r="N50" i="15"/>
  <c r="N48" i="15" s="1"/>
  <c r="M50" i="15"/>
  <c r="M48" i="15" s="1"/>
  <c r="L50" i="15"/>
  <c r="L48" i="15" s="1"/>
  <c r="K50" i="15"/>
  <c r="K48" i="15" s="1"/>
  <c r="J48" i="15" s="1"/>
  <c r="I50" i="15"/>
  <c r="I48" i="15" s="1"/>
  <c r="I13" i="15" s="1"/>
  <c r="I11" i="15" s="1"/>
  <c r="I9" i="15" s="1"/>
  <c r="I8" i="15" s="1"/>
  <c r="H50" i="15"/>
  <c r="G50" i="15" s="1"/>
  <c r="X49" i="15"/>
  <c r="J49" i="15"/>
  <c r="G49" i="15"/>
  <c r="F49" i="15" s="1"/>
  <c r="AL48" i="15"/>
  <c r="AL13" i="15" s="1"/>
  <c r="AL11" i="15" s="1"/>
  <c r="AJ48" i="15"/>
  <c r="AJ13" i="15" s="1"/>
  <c r="AJ11" i="15" s="1"/>
  <c r="AI48" i="15"/>
  <c r="AI13" i="15" s="1"/>
  <c r="AI11" i="15" s="1"/>
  <c r="AI9" i="15" s="1"/>
  <c r="AI8" i="15" s="1"/>
  <c r="AE48" i="15"/>
  <c r="AD48" i="15"/>
  <c r="AD13" i="15" s="1"/>
  <c r="AB48" i="15"/>
  <c r="AB13" i="15" s="1"/>
  <c r="AB11" i="15" s="1"/>
  <c r="AB9" i="15" s="1"/>
  <c r="S48" i="15"/>
  <c r="S13" i="15" s="1"/>
  <c r="S11" i="15" s="1"/>
  <c r="S9" i="15" s="1"/>
  <c r="S8" i="15" s="1"/>
  <c r="R48" i="15"/>
  <c r="R13" i="15" s="1"/>
  <c r="R11" i="15" s="1"/>
  <c r="R9" i="15" s="1"/>
  <c r="R8" i="15" s="1"/>
  <c r="Q48" i="15"/>
  <c r="Q13" i="15" s="1"/>
  <c r="Q11" i="15" s="1"/>
  <c r="Q9" i="15" s="1"/>
  <c r="Q8" i="15" s="1"/>
  <c r="P48" i="15"/>
  <c r="O48" i="15"/>
  <c r="X47" i="15"/>
  <c r="J47" i="15"/>
  <c r="G47" i="15"/>
  <c r="F47" i="15"/>
  <c r="X46" i="15"/>
  <c r="J46" i="15"/>
  <c r="G46" i="15"/>
  <c r="F46" i="15" s="1"/>
  <c r="X45" i="15"/>
  <c r="J45" i="15"/>
  <c r="G45" i="15"/>
  <c r="F45" i="15"/>
  <c r="X44" i="15"/>
  <c r="J44" i="15"/>
  <c r="G44" i="15"/>
  <c r="F44" i="15" s="1"/>
  <c r="X43" i="15"/>
  <c r="J43" i="15"/>
  <c r="G43" i="15"/>
  <c r="F43" i="15"/>
  <c r="X42" i="15"/>
  <c r="J42" i="15"/>
  <c r="F42" i="15" s="1"/>
  <c r="G42" i="15"/>
  <c r="X41" i="15"/>
  <c r="J41" i="15"/>
  <c r="G41" i="15"/>
  <c r="F41" i="15"/>
  <c r="X40" i="15"/>
  <c r="J40" i="15"/>
  <c r="G40" i="15"/>
  <c r="F40" i="15"/>
  <c r="X39" i="15"/>
  <c r="J39" i="15"/>
  <c r="G39" i="15"/>
  <c r="F39" i="15"/>
  <c r="X38" i="15"/>
  <c r="J38" i="15"/>
  <c r="G38" i="15"/>
  <c r="F38" i="15"/>
  <c r="X37" i="15"/>
  <c r="F37" i="15" s="1"/>
  <c r="J37" i="15"/>
  <c r="G37" i="15"/>
  <c r="X36" i="15"/>
  <c r="J36" i="15"/>
  <c r="G36" i="15"/>
  <c r="F36" i="15"/>
  <c r="X35" i="15"/>
  <c r="J35" i="15"/>
  <c r="G35" i="15"/>
  <c r="X34" i="15"/>
  <c r="J34" i="15"/>
  <c r="G34" i="15"/>
  <c r="F34" i="15" s="1"/>
  <c r="X33" i="15"/>
  <c r="J33" i="15"/>
  <c r="F33" i="15" s="1"/>
  <c r="G33" i="15"/>
  <c r="X32" i="15"/>
  <c r="J32" i="15"/>
  <c r="G32" i="15"/>
  <c r="F32" i="15"/>
  <c r="X31" i="15"/>
  <c r="J31" i="15"/>
  <c r="F31" i="15" s="1"/>
  <c r="G31" i="15"/>
  <c r="X30" i="15"/>
  <c r="J30" i="15"/>
  <c r="G30" i="15"/>
  <c r="F30" i="15"/>
  <c r="X29" i="15"/>
  <c r="J29" i="15"/>
  <c r="F29" i="15" s="1"/>
  <c r="G29" i="15"/>
  <c r="X28" i="15"/>
  <c r="J28" i="15"/>
  <c r="G28" i="15"/>
  <c r="F28" i="15"/>
  <c r="X27" i="15"/>
  <c r="J27" i="15"/>
  <c r="G27" i="15"/>
  <c r="F27" i="15"/>
  <c r="X26" i="15"/>
  <c r="J26" i="15"/>
  <c r="G26" i="15"/>
  <c r="F26" i="15" s="1"/>
  <c r="X25" i="15"/>
  <c r="J25" i="15"/>
  <c r="G25" i="15"/>
  <c r="F25" i="15"/>
  <c r="X24" i="15"/>
  <c r="J24" i="15"/>
  <c r="G24" i="15"/>
  <c r="X23" i="15"/>
  <c r="J23" i="15"/>
  <c r="G23" i="15"/>
  <c r="F23" i="15"/>
  <c r="X22" i="15"/>
  <c r="J22" i="15"/>
  <c r="G22" i="15"/>
  <c r="F22" i="15"/>
  <c r="X21" i="15"/>
  <c r="J21" i="15"/>
  <c r="G21" i="15"/>
  <c r="X20" i="15"/>
  <c r="J20" i="15"/>
  <c r="G20" i="15"/>
  <c r="F20" i="15" s="1"/>
  <c r="X19" i="15"/>
  <c r="J19" i="15"/>
  <c r="G19" i="15"/>
  <c r="F19" i="15" s="1"/>
  <c r="X18" i="15"/>
  <c r="J18" i="15"/>
  <c r="G18" i="15"/>
  <c r="F18" i="15"/>
  <c r="X17" i="15"/>
  <c r="J17" i="15"/>
  <c r="G17" i="15"/>
  <c r="F17" i="15" s="1"/>
  <c r="AK13" i="15"/>
  <c r="AK11" i="15" s="1"/>
  <c r="AE13" i="15"/>
  <c r="AC13" i="15"/>
  <c r="AA13" i="15"/>
  <c r="Z13" i="15"/>
  <c r="Y13" i="15"/>
  <c r="W13" i="15"/>
  <c r="P13" i="15"/>
  <c r="P11" i="15" s="1"/>
  <c r="P9" i="15" s="1"/>
  <c r="P8" i="15" s="1"/>
  <c r="O13" i="15"/>
  <c r="O11" i="15" s="1"/>
  <c r="O9" i="15" s="1"/>
  <c r="O8" i="15" s="1"/>
  <c r="N13" i="15"/>
  <c r="N11" i="15" s="1"/>
  <c r="N9" i="15" s="1"/>
  <c r="N8" i="15" s="1"/>
  <c r="M13" i="15"/>
  <c r="M11" i="15" s="1"/>
  <c r="M9" i="15" s="1"/>
  <c r="M8" i="15" s="1"/>
  <c r="L13" i="15"/>
  <c r="L11" i="15" s="1"/>
  <c r="L9" i="15" s="1"/>
  <c r="L8" i="15" s="1"/>
  <c r="K13" i="15"/>
  <c r="X12" i="15"/>
  <c r="J12" i="15"/>
  <c r="F12" i="15" s="1"/>
  <c r="G12" i="15"/>
  <c r="AG11" i="15"/>
  <c r="AG9" i="15" s="1"/>
  <c r="AG8" i="15" s="1"/>
  <c r="AE11" i="15"/>
  <c r="AE9" i="15" s="1"/>
  <c r="AE8" i="15" s="1"/>
  <c r="AD11" i="15"/>
  <c r="AD9" i="15" s="1"/>
  <c r="AD8" i="15" s="1"/>
  <c r="AC11" i="15"/>
  <c r="AC9" i="15" s="1"/>
  <c r="AC8" i="15" s="1"/>
  <c r="AA11" i="15"/>
  <c r="Z11" i="15"/>
  <c r="Y11" i="15"/>
  <c r="W11" i="15"/>
  <c r="T11" i="15"/>
  <c r="X10" i="15"/>
  <c r="J10" i="15"/>
  <c r="G10" i="15"/>
  <c r="F10" i="15"/>
  <c r="AL9" i="15"/>
  <c r="AL8" i="15" s="1"/>
  <c r="AK9" i="15"/>
  <c r="AK8" i="15" s="1"/>
  <c r="AJ9" i="15"/>
  <c r="AJ8" i="15" s="1"/>
  <c r="AA9" i="15"/>
  <c r="Z9" i="15"/>
  <c r="Y9" i="15"/>
  <c r="T9" i="15"/>
  <c r="AB8" i="15"/>
  <c r="AA8" i="15"/>
  <c r="Z8" i="15"/>
  <c r="Y8" i="15"/>
  <c r="T8" i="15"/>
  <c r="AN7" i="15"/>
  <c r="X7" i="15"/>
  <c r="J7" i="15"/>
  <c r="G7" i="15"/>
  <c r="AM7" i="15" s="1"/>
  <c r="F7" i="15"/>
  <c r="X88" i="14"/>
  <c r="J88" i="14"/>
  <c r="G88" i="14"/>
  <c r="F88" i="14"/>
  <c r="X87" i="14"/>
  <c r="J87" i="14"/>
  <c r="G87" i="14"/>
  <c r="F87" i="14"/>
  <c r="AM86" i="14"/>
  <c r="X86" i="14"/>
  <c r="J86" i="14"/>
  <c r="G86" i="14"/>
  <c r="X85" i="14"/>
  <c r="J85" i="14"/>
  <c r="G85" i="14"/>
  <c r="F85" i="14"/>
  <c r="G84" i="14"/>
  <c r="A83" i="14"/>
  <c r="X77" i="14"/>
  <c r="J77" i="14"/>
  <c r="G77" i="14"/>
  <c r="F77" i="14" s="1"/>
  <c r="X76" i="14"/>
  <c r="J76" i="14"/>
  <c r="G76" i="14"/>
  <c r="F76" i="14"/>
  <c r="X75" i="14"/>
  <c r="J75" i="14"/>
  <c r="G75" i="14"/>
  <c r="X74" i="14"/>
  <c r="J74" i="14"/>
  <c r="G74" i="14"/>
  <c r="F74" i="14"/>
  <c r="X73" i="14"/>
  <c r="J73" i="14"/>
  <c r="G73" i="14"/>
  <c r="F73" i="14" s="1"/>
  <c r="X72" i="14"/>
  <c r="J72" i="14"/>
  <c r="G72" i="14"/>
  <c r="F72" i="14"/>
  <c r="X71" i="14"/>
  <c r="J71" i="14"/>
  <c r="G71" i="14"/>
  <c r="F71" i="14"/>
  <c r="X70" i="14"/>
  <c r="J70" i="14"/>
  <c r="G70" i="14"/>
  <c r="F70" i="14"/>
  <c r="AN51" i="14"/>
  <c r="AM51" i="14"/>
  <c r="X51" i="14"/>
  <c r="J51" i="14"/>
  <c r="G51" i="14"/>
  <c r="F51" i="14"/>
  <c r="AL50" i="14"/>
  <c r="AJ50" i="14"/>
  <c r="AI50" i="14"/>
  <c r="AH50" i="14"/>
  <c r="AG50" i="14"/>
  <c r="AF50" i="14"/>
  <c r="AE50" i="14"/>
  <c r="AD50" i="14"/>
  <c r="AD48" i="14" s="1"/>
  <c r="AD13" i="14" s="1"/>
  <c r="AD11" i="14" s="1"/>
  <c r="AD9" i="14" s="1"/>
  <c r="AD8" i="14" s="1"/>
  <c r="AB50" i="14"/>
  <c r="X50" i="14" s="1"/>
  <c r="W50" i="14"/>
  <c r="V50" i="14"/>
  <c r="U50" i="14"/>
  <c r="U48" i="14" s="1"/>
  <c r="U13" i="14" s="1"/>
  <c r="U11" i="14" s="1"/>
  <c r="U9" i="14" s="1"/>
  <c r="U8" i="14" s="1"/>
  <c r="T50" i="14"/>
  <c r="T48" i="14" s="1"/>
  <c r="S50" i="14"/>
  <c r="S48" i="14" s="1"/>
  <c r="S13" i="14" s="1"/>
  <c r="R50" i="14"/>
  <c r="R48" i="14" s="1"/>
  <c r="R13" i="14" s="1"/>
  <c r="Q50" i="14"/>
  <c r="Q48" i="14" s="1"/>
  <c r="Q13" i="14" s="1"/>
  <c r="P50" i="14"/>
  <c r="P48" i="14" s="1"/>
  <c r="O50" i="14"/>
  <c r="O48" i="14" s="1"/>
  <c r="N50" i="14"/>
  <c r="N48" i="14" s="1"/>
  <c r="M50" i="14"/>
  <c r="M48" i="14" s="1"/>
  <c r="L50" i="14"/>
  <c r="K50" i="14"/>
  <c r="I50" i="14"/>
  <c r="H50" i="14"/>
  <c r="G50" i="14"/>
  <c r="X49" i="14"/>
  <c r="J49" i="14"/>
  <c r="G49" i="14"/>
  <c r="F49" i="14"/>
  <c r="AL48" i="14"/>
  <c r="AL13" i="14" s="1"/>
  <c r="AL11" i="14" s="1"/>
  <c r="AL9" i="14" s="1"/>
  <c r="AL8" i="14" s="1"/>
  <c r="AJ48" i="14"/>
  <c r="AJ13" i="14" s="1"/>
  <c r="AJ11" i="14" s="1"/>
  <c r="AJ9" i="14" s="1"/>
  <c r="AJ8" i="14" s="1"/>
  <c r="AI48" i="14"/>
  <c r="AH48" i="14"/>
  <c r="AG48" i="14"/>
  <c r="AF48" i="14"/>
  <c r="AE48" i="14"/>
  <c r="AB48" i="14"/>
  <c r="W48" i="14"/>
  <c r="W13" i="14" s="1"/>
  <c r="W11" i="14" s="1"/>
  <c r="V48" i="14"/>
  <c r="V13" i="14" s="1"/>
  <c r="L48" i="14"/>
  <c r="L13" i="14" s="1"/>
  <c r="L11" i="14" s="1"/>
  <c r="L9" i="14" s="1"/>
  <c r="L8" i="14" s="1"/>
  <c r="K48" i="14"/>
  <c r="K13" i="14" s="1"/>
  <c r="I48" i="14"/>
  <c r="I13" i="14" s="1"/>
  <c r="I11" i="14" s="1"/>
  <c r="I9" i="14" s="1"/>
  <c r="I8" i="14" s="1"/>
  <c r="H48" i="14"/>
  <c r="H13" i="14" s="1"/>
  <c r="G48" i="14"/>
  <c r="X47" i="14"/>
  <c r="J47" i="14"/>
  <c r="G47" i="14"/>
  <c r="F47" i="14" s="1"/>
  <c r="X46" i="14"/>
  <c r="J46" i="14"/>
  <c r="G46" i="14"/>
  <c r="F46" i="14"/>
  <c r="X45" i="14"/>
  <c r="J45" i="14"/>
  <c r="G45" i="14"/>
  <c r="F45" i="14"/>
  <c r="X44" i="14"/>
  <c r="J44" i="14"/>
  <c r="G44" i="14"/>
  <c r="F44" i="14"/>
  <c r="X43" i="14"/>
  <c r="J43" i="14"/>
  <c r="G43" i="14"/>
  <c r="F43" i="14"/>
  <c r="X42" i="14"/>
  <c r="J42" i="14"/>
  <c r="G42" i="14"/>
  <c r="F42" i="14"/>
  <c r="X41" i="14"/>
  <c r="J41" i="14"/>
  <c r="G41" i="14"/>
  <c r="F41" i="14"/>
  <c r="X40" i="14"/>
  <c r="J40" i="14"/>
  <c r="G40" i="14"/>
  <c r="F40" i="14" s="1"/>
  <c r="X39" i="14"/>
  <c r="J39" i="14"/>
  <c r="G39" i="14"/>
  <c r="F39" i="14" s="1"/>
  <c r="X38" i="14"/>
  <c r="J38" i="14"/>
  <c r="G38" i="14"/>
  <c r="F38" i="14" s="1"/>
  <c r="X37" i="14"/>
  <c r="J37" i="14"/>
  <c r="G37" i="14"/>
  <c r="F37" i="14" s="1"/>
  <c r="X36" i="14"/>
  <c r="J36" i="14"/>
  <c r="G36" i="14"/>
  <c r="F36" i="14"/>
  <c r="X35" i="14"/>
  <c r="J35" i="14"/>
  <c r="G35" i="14"/>
  <c r="F35" i="14"/>
  <c r="X34" i="14"/>
  <c r="J34" i="14"/>
  <c r="G34" i="14"/>
  <c r="F34" i="14" s="1"/>
  <c r="X33" i="14"/>
  <c r="J33" i="14"/>
  <c r="G33" i="14"/>
  <c r="F33" i="14"/>
  <c r="X32" i="14"/>
  <c r="J32" i="14"/>
  <c r="G32" i="14"/>
  <c r="F32" i="14"/>
  <c r="X31" i="14"/>
  <c r="J31" i="14"/>
  <c r="G31" i="14"/>
  <c r="F31" i="14"/>
  <c r="X30" i="14"/>
  <c r="J30" i="14"/>
  <c r="G30" i="14"/>
  <c r="F30" i="14" s="1"/>
  <c r="X29" i="14"/>
  <c r="J29" i="14"/>
  <c r="G29" i="14"/>
  <c r="F29" i="14" s="1"/>
  <c r="X28" i="14"/>
  <c r="J28" i="14"/>
  <c r="G28" i="14"/>
  <c r="F28" i="14" s="1"/>
  <c r="X27" i="14"/>
  <c r="J27" i="14"/>
  <c r="G27" i="14"/>
  <c r="X26" i="14"/>
  <c r="J26" i="14"/>
  <c r="G26" i="14"/>
  <c r="F26" i="14"/>
  <c r="X25" i="14"/>
  <c r="J25" i="14"/>
  <c r="G25" i="14"/>
  <c r="F25" i="14"/>
  <c r="X24" i="14"/>
  <c r="J24" i="14"/>
  <c r="G24" i="14"/>
  <c r="F24" i="14"/>
  <c r="X23" i="14"/>
  <c r="J23" i="14"/>
  <c r="G23" i="14"/>
  <c r="F23" i="14"/>
  <c r="X22" i="14"/>
  <c r="J22" i="14"/>
  <c r="G22" i="14"/>
  <c r="F22" i="14" s="1"/>
  <c r="X21" i="14"/>
  <c r="J21" i="14"/>
  <c r="G21" i="14"/>
  <c r="F21" i="14"/>
  <c r="X20" i="14"/>
  <c r="F20" i="14" s="1"/>
  <c r="J20" i="14"/>
  <c r="G20" i="14"/>
  <c r="X19" i="14"/>
  <c r="J19" i="14"/>
  <c r="G19" i="14"/>
  <c r="F19" i="14"/>
  <c r="X18" i="14"/>
  <c r="J18" i="14"/>
  <c r="G18" i="14"/>
  <c r="F18" i="14" s="1"/>
  <c r="X17" i="14"/>
  <c r="J17" i="14"/>
  <c r="G17" i="14"/>
  <c r="AK13" i="14"/>
  <c r="AK11" i="14" s="1"/>
  <c r="AI13" i="14"/>
  <c r="AI11" i="14" s="1"/>
  <c r="AH13" i="14"/>
  <c r="AH11" i="14" s="1"/>
  <c r="AH9" i="14" s="1"/>
  <c r="AG13" i="14"/>
  <c r="AG11" i="14" s="1"/>
  <c r="AG9" i="14" s="1"/>
  <c r="AF13" i="14"/>
  <c r="AF11" i="14" s="1"/>
  <c r="AF9" i="14" s="1"/>
  <c r="AE13" i="14"/>
  <c r="AC13" i="14"/>
  <c r="AB13" i="14"/>
  <c r="AA13" i="14"/>
  <c r="Z13" i="14"/>
  <c r="Y13" i="14"/>
  <c r="P13" i="14"/>
  <c r="P11" i="14" s="1"/>
  <c r="P9" i="14" s="1"/>
  <c r="P8" i="14" s="1"/>
  <c r="O13" i="14"/>
  <c r="O11" i="14" s="1"/>
  <c r="O9" i="14" s="1"/>
  <c r="O8" i="14" s="1"/>
  <c r="N13" i="14"/>
  <c r="N11" i="14" s="1"/>
  <c r="N9" i="14" s="1"/>
  <c r="N8" i="14" s="1"/>
  <c r="M13" i="14"/>
  <c r="M11" i="14" s="1"/>
  <c r="M9" i="14" s="1"/>
  <c r="M8" i="14" s="1"/>
  <c r="X12" i="14"/>
  <c r="J12" i="14"/>
  <c r="G12" i="14"/>
  <c r="F12" i="14"/>
  <c r="AE11" i="14"/>
  <c r="AE9" i="14" s="1"/>
  <c r="AC11" i="14"/>
  <c r="AB11" i="14"/>
  <c r="AA11" i="14"/>
  <c r="AA9" i="14" s="1"/>
  <c r="AA8" i="14" s="1"/>
  <c r="Y11" i="14"/>
  <c r="V11" i="14"/>
  <c r="V9" i="14" s="1"/>
  <c r="V8" i="14" s="1"/>
  <c r="S11" i="14"/>
  <c r="R11" i="14"/>
  <c r="R9" i="14" s="1"/>
  <c r="R8" i="14" s="1"/>
  <c r="Q11" i="14"/>
  <c r="Q9" i="14" s="1"/>
  <c r="Q8" i="14" s="1"/>
  <c r="X10" i="14"/>
  <c r="J10" i="14"/>
  <c r="G10" i="14"/>
  <c r="F10" i="14"/>
  <c r="AK9" i="14"/>
  <c r="AK8" i="14" s="1"/>
  <c r="AI9" i="14"/>
  <c r="AI8" i="14" s="1"/>
  <c r="AC9" i="14"/>
  <c r="AC8" i="14" s="1"/>
  <c r="AB9" i="14"/>
  <c r="AB8" i="14" s="1"/>
  <c r="W9" i="14"/>
  <c r="AN88" i="14" s="1"/>
  <c r="S9" i="14"/>
  <c r="S8" i="14" s="1"/>
  <c r="AH8" i="14"/>
  <c r="AG8" i="14"/>
  <c r="AF8" i="14"/>
  <c r="AE8" i="14"/>
  <c r="AN7" i="14"/>
  <c r="AM7" i="14"/>
  <c r="X7" i="14"/>
  <c r="J7" i="14"/>
  <c r="G7" i="14"/>
  <c r="F7" i="14" s="1"/>
  <c r="X88" i="13"/>
  <c r="X84" i="13" s="1"/>
  <c r="J88" i="13"/>
  <c r="G88" i="13"/>
  <c r="X87" i="13"/>
  <c r="J87" i="13"/>
  <c r="G87" i="13"/>
  <c r="F87" i="13"/>
  <c r="X86" i="13"/>
  <c r="J86" i="13"/>
  <c r="G86" i="13"/>
  <c r="X85" i="13"/>
  <c r="J85" i="13"/>
  <c r="G85" i="13"/>
  <c r="G84" i="13" s="1"/>
  <c r="F85" i="13"/>
  <c r="A83" i="13"/>
  <c r="X77" i="13"/>
  <c r="J77" i="13"/>
  <c r="G77" i="13"/>
  <c r="F77" i="13"/>
  <c r="X76" i="13"/>
  <c r="J76" i="13"/>
  <c r="G76" i="13"/>
  <c r="F76" i="13"/>
  <c r="X75" i="13"/>
  <c r="J75" i="13"/>
  <c r="G75" i="13"/>
  <c r="F75" i="13"/>
  <c r="X74" i="13"/>
  <c r="J74" i="13"/>
  <c r="G74" i="13"/>
  <c r="F74" i="13"/>
  <c r="X73" i="13"/>
  <c r="J73" i="13"/>
  <c r="F73" i="13" s="1"/>
  <c r="G73" i="13"/>
  <c r="X72" i="13"/>
  <c r="J72" i="13"/>
  <c r="G72" i="13"/>
  <c r="F72" i="13"/>
  <c r="X71" i="13"/>
  <c r="F71" i="13" s="1"/>
  <c r="J71" i="13"/>
  <c r="G71" i="13"/>
  <c r="X70" i="13"/>
  <c r="J70" i="13"/>
  <c r="F70" i="13" s="1"/>
  <c r="G70" i="13"/>
  <c r="AN51" i="13"/>
  <c r="AM51" i="13"/>
  <c r="X51" i="13"/>
  <c r="J51" i="13"/>
  <c r="G51" i="13"/>
  <c r="F51" i="13"/>
  <c r="AL50" i="13"/>
  <c r="AL48" i="13" s="1"/>
  <c r="AL13" i="13" s="1"/>
  <c r="AL11" i="13" s="1"/>
  <c r="AL9" i="13" s="1"/>
  <c r="AL8" i="13" s="1"/>
  <c r="AJ50" i="13"/>
  <c r="AJ48" i="13" s="1"/>
  <c r="AJ13" i="13" s="1"/>
  <c r="AJ11" i="13" s="1"/>
  <c r="AJ9" i="13" s="1"/>
  <c r="AJ8" i="13" s="1"/>
  <c r="AI50" i="13"/>
  <c r="AH50" i="13"/>
  <c r="AH48" i="13" s="1"/>
  <c r="AG50" i="13"/>
  <c r="AF50" i="13"/>
  <c r="AE50" i="13"/>
  <c r="AD50" i="13"/>
  <c r="AB50" i="13"/>
  <c r="AB48" i="13" s="1"/>
  <c r="W50" i="13"/>
  <c r="V50" i="13"/>
  <c r="U50" i="13"/>
  <c r="T50" i="13"/>
  <c r="S50" i="13"/>
  <c r="S48" i="13" s="1"/>
  <c r="S13" i="13" s="1"/>
  <c r="R50" i="13"/>
  <c r="R48" i="13" s="1"/>
  <c r="R13" i="13" s="1"/>
  <c r="Q50" i="13"/>
  <c r="Q48" i="13" s="1"/>
  <c r="Q13" i="13" s="1"/>
  <c r="P50" i="13"/>
  <c r="P48" i="13" s="1"/>
  <c r="P13" i="13" s="1"/>
  <c r="O50" i="13"/>
  <c r="N50" i="13"/>
  <c r="N48" i="13" s="1"/>
  <c r="N13" i="13" s="1"/>
  <c r="N11" i="13" s="1"/>
  <c r="N9" i="13" s="1"/>
  <c r="N8" i="13" s="1"/>
  <c r="M50" i="13"/>
  <c r="M48" i="13" s="1"/>
  <c r="M13" i="13" s="1"/>
  <c r="M11" i="13" s="1"/>
  <c r="M9" i="13" s="1"/>
  <c r="M8" i="13" s="1"/>
  <c r="L50" i="13"/>
  <c r="L48" i="13" s="1"/>
  <c r="L13" i="13" s="1"/>
  <c r="L11" i="13" s="1"/>
  <c r="L9" i="13" s="1"/>
  <c r="L8" i="13" s="1"/>
  <c r="K50" i="13"/>
  <c r="I50" i="13"/>
  <c r="H50" i="13"/>
  <c r="G50" i="13" s="1"/>
  <c r="X49" i="13"/>
  <c r="J49" i="13"/>
  <c r="G49" i="13"/>
  <c r="F49" i="13"/>
  <c r="AG48" i="13"/>
  <c r="AG13" i="13" s="1"/>
  <c r="AG11" i="13" s="1"/>
  <c r="AG9" i="13" s="1"/>
  <c r="AG8" i="13" s="1"/>
  <c r="AF48" i="13"/>
  <c r="AF13" i="13" s="1"/>
  <c r="AF11" i="13" s="1"/>
  <c r="AF9" i="13" s="1"/>
  <c r="AF8" i="13" s="1"/>
  <c r="AE48" i="13"/>
  <c r="AE13" i="13" s="1"/>
  <c r="AE11" i="13" s="1"/>
  <c r="AD48" i="13"/>
  <c r="AD13" i="13" s="1"/>
  <c r="AD11" i="13" s="1"/>
  <c r="W48" i="13"/>
  <c r="W13" i="13" s="1"/>
  <c r="V48" i="13"/>
  <c r="V13" i="13" s="1"/>
  <c r="V11" i="13" s="1"/>
  <c r="V9" i="13" s="1"/>
  <c r="U48" i="13"/>
  <c r="U13" i="13" s="1"/>
  <c r="U11" i="13" s="1"/>
  <c r="U9" i="13" s="1"/>
  <c r="U8" i="13" s="1"/>
  <c r="T48" i="13"/>
  <c r="T13" i="13" s="1"/>
  <c r="T11" i="13" s="1"/>
  <c r="T9" i="13" s="1"/>
  <c r="T8" i="13" s="1"/>
  <c r="O48" i="13"/>
  <c r="O13" i="13" s="1"/>
  <c r="O11" i="13" s="1"/>
  <c r="O9" i="13" s="1"/>
  <c r="O8" i="13" s="1"/>
  <c r="I48" i="13"/>
  <c r="I13" i="13" s="1"/>
  <c r="H48" i="13"/>
  <c r="X47" i="13"/>
  <c r="J47" i="13"/>
  <c r="G47" i="13"/>
  <c r="X46" i="13"/>
  <c r="J46" i="13"/>
  <c r="G46" i="13"/>
  <c r="F46" i="13"/>
  <c r="X45" i="13"/>
  <c r="J45" i="13"/>
  <c r="G45" i="13"/>
  <c r="F45" i="13"/>
  <c r="X44" i="13"/>
  <c r="J44" i="13"/>
  <c r="G44" i="13"/>
  <c r="F44" i="13" s="1"/>
  <c r="X43" i="13"/>
  <c r="F43" i="13" s="1"/>
  <c r="J43" i="13"/>
  <c r="G43" i="13"/>
  <c r="X42" i="13"/>
  <c r="J42" i="13"/>
  <c r="G42" i="13"/>
  <c r="F42" i="13" s="1"/>
  <c r="X41" i="13"/>
  <c r="J41" i="13"/>
  <c r="G41" i="13"/>
  <c r="F41" i="13"/>
  <c r="X40" i="13"/>
  <c r="J40" i="13"/>
  <c r="G40" i="13"/>
  <c r="F40" i="13" s="1"/>
  <c r="X39" i="13"/>
  <c r="J39" i="13"/>
  <c r="G39" i="13"/>
  <c r="F39" i="13"/>
  <c r="X38" i="13"/>
  <c r="J38" i="13"/>
  <c r="G38" i="13"/>
  <c r="F38" i="13" s="1"/>
  <c r="X37" i="13"/>
  <c r="J37" i="13"/>
  <c r="G37" i="13"/>
  <c r="F37" i="13"/>
  <c r="X36" i="13"/>
  <c r="J36" i="13"/>
  <c r="G36" i="13"/>
  <c r="F36" i="13"/>
  <c r="X35" i="13"/>
  <c r="J35" i="13"/>
  <c r="G35" i="13"/>
  <c r="F35" i="13"/>
  <c r="X34" i="13"/>
  <c r="J34" i="13"/>
  <c r="G34" i="13"/>
  <c r="X33" i="13"/>
  <c r="F33" i="13" s="1"/>
  <c r="J33" i="13"/>
  <c r="G33" i="13"/>
  <c r="X32" i="13"/>
  <c r="J32" i="13"/>
  <c r="G32" i="13"/>
  <c r="F32" i="13" s="1"/>
  <c r="X31" i="13"/>
  <c r="J31" i="13"/>
  <c r="G31" i="13"/>
  <c r="F31" i="13"/>
  <c r="X30" i="13"/>
  <c r="J30" i="13"/>
  <c r="G30" i="13"/>
  <c r="F30" i="13" s="1"/>
  <c r="X29" i="13"/>
  <c r="J29" i="13"/>
  <c r="G29" i="13"/>
  <c r="F29" i="13"/>
  <c r="X28" i="13"/>
  <c r="J28" i="13"/>
  <c r="G28" i="13"/>
  <c r="F28" i="13"/>
  <c r="X27" i="13"/>
  <c r="J27" i="13"/>
  <c r="G27" i="13"/>
  <c r="F27" i="13"/>
  <c r="X26" i="13"/>
  <c r="J26" i="13"/>
  <c r="G26" i="13"/>
  <c r="F26" i="13"/>
  <c r="X25" i="13"/>
  <c r="J25" i="13"/>
  <c r="G25" i="13"/>
  <c r="F25" i="13"/>
  <c r="X24" i="13"/>
  <c r="J24" i="13"/>
  <c r="G24" i="13"/>
  <c r="F24" i="13"/>
  <c r="X23" i="13"/>
  <c r="F23" i="13" s="1"/>
  <c r="J23" i="13"/>
  <c r="G23" i="13"/>
  <c r="X22" i="13"/>
  <c r="J22" i="13"/>
  <c r="G22" i="13"/>
  <c r="F22" i="13"/>
  <c r="X21" i="13"/>
  <c r="F21" i="13" s="1"/>
  <c r="J21" i="13"/>
  <c r="G21" i="13"/>
  <c r="X20" i="13"/>
  <c r="J20" i="13"/>
  <c r="G20" i="13"/>
  <c r="F20" i="13" s="1"/>
  <c r="X19" i="13"/>
  <c r="J19" i="13"/>
  <c r="G19" i="13"/>
  <c r="F19" i="13"/>
  <c r="X18" i="13"/>
  <c r="J18" i="13"/>
  <c r="G18" i="13"/>
  <c r="F18" i="13"/>
  <c r="X17" i="13"/>
  <c r="J17" i="13"/>
  <c r="G17" i="13"/>
  <c r="F17" i="13"/>
  <c r="AK13" i="13"/>
  <c r="AK11" i="13" s="1"/>
  <c r="AH13" i="13"/>
  <c r="AC13" i="13"/>
  <c r="AB13" i="13"/>
  <c r="AA13" i="13"/>
  <c r="AA11" i="13" s="1"/>
  <c r="Z13" i="13"/>
  <c r="Z11" i="13" s="1"/>
  <c r="Z9" i="13" s="1"/>
  <c r="Z8" i="13" s="1"/>
  <c r="Y13" i="13"/>
  <c r="Y11" i="13" s="1"/>
  <c r="X12" i="13"/>
  <c r="F12" i="13" s="1"/>
  <c r="J12" i="13"/>
  <c r="G12" i="13"/>
  <c r="AH11" i="13"/>
  <c r="AH9" i="13" s="1"/>
  <c r="AC11" i="13"/>
  <c r="AB11" i="13"/>
  <c r="S11" i="13"/>
  <c r="R11" i="13"/>
  <c r="Q11" i="13"/>
  <c r="P11" i="13"/>
  <c r="I11" i="13"/>
  <c r="I9" i="13" s="1"/>
  <c r="I8" i="13" s="1"/>
  <c r="X10" i="13"/>
  <c r="J10" i="13"/>
  <c r="G10" i="13"/>
  <c r="F10" i="13"/>
  <c r="AK9" i="13"/>
  <c r="AK8" i="13" s="1"/>
  <c r="AE9" i="13"/>
  <c r="AE8" i="13" s="1"/>
  <c r="AD9" i="13"/>
  <c r="AD8" i="13" s="1"/>
  <c r="AC9" i="13"/>
  <c r="AC8" i="13" s="1"/>
  <c r="AB9" i="13"/>
  <c r="AA9" i="13"/>
  <c r="S9" i="13"/>
  <c r="S8" i="13" s="1"/>
  <c r="R9" i="13"/>
  <c r="R8" i="13" s="1"/>
  <c r="Q9" i="13"/>
  <c r="Q8" i="13" s="1"/>
  <c r="P9" i="13"/>
  <c r="P8" i="13" s="1"/>
  <c r="AH8" i="13"/>
  <c r="AB8" i="13"/>
  <c r="AA8" i="13"/>
  <c r="V8" i="13"/>
  <c r="AN7" i="13"/>
  <c r="X7" i="13"/>
  <c r="J7" i="13"/>
  <c r="G7" i="13"/>
  <c r="F7" i="13" s="1"/>
  <c r="X88" i="12"/>
  <c r="J88" i="12"/>
  <c r="G88" i="12"/>
  <c r="F88" i="12" s="1"/>
  <c r="X87" i="12"/>
  <c r="J87" i="12"/>
  <c r="G87" i="12"/>
  <c r="F87" i="12"/>
  <c r="F84" i="12" s="1"/>
  <c r="X86" i="12"/>
  <c r="J86" i="12"/>
  <c r="G86" i="12"/>
  <c r="F86" i="12"/>
  <c r="X85" i="12"/>
  <c r="J85" i="12"/>
  <c r="G85" i="12"/>
  <c r="F85" i="12"/>
  <c r="A83" i="12"/>
  <c r="X77" i="12"/>
  <c r="J77" i="12"/>
  <c r="G77" i="12"/>
  <c r="F77" i="12"/>
  <c r="X76" i="12"/>
  <c r="J76" i="12"/>
  <c r="G76" i="12"/>
  <c r="F76" i="12" s="1"/>
  <c r="X75" i="12"/>
  <c r="F75" i="12" s="1"/>
  <c r="J75" i="12"/>
  <c r="G75" i="12"/>
  <c r="X74" i="12"/>
  <c r="J74" i="12"/>
  <c r="G74" i="12"/>
  <c r="F74" i="12"/>
  <c r="X73" i="12"/>
  <c r="J73" i="12"/>
  <c r="G73" i="12"/>
  <c r="F73" i="12" s="1"/>
  <c r="X72" i="12"/>
  <c r="J72" i="12"/>
  <c r="F72" i="12" s="1"/>
  <c r="G72" i="12"/>
  <c r="X71" i="12"/>
  <c r="J71" i="12"/>
  <c r="G71" i="12"/>
  <c r="F71" i="12"/>
  <c r="X70" i="12"/>
  <c r="J70" i="12"/>
  <c r="G70" i="12"/>
  <c r="F70" i="12"/>
  <c r="AN51" i="12"/>
  <c r="AM51" i="12"/>
  <c r="X51" i="12"/>
  <c r="J51" i="12"/>
  <c r="G51" i="12"/>
  <c r="F51" i="12"/>
  <c r="AL50" i="12"/>
  <c r="AJ50" i="12"/>
  <c r="AI50" i="12"/>
  <c r="AH50" i="12"/>
  <c r="AG50" i="12"/>
  <c r="AF50" i="12"/>
  <c r="AE50" i="12"/>
  <c r="AE48" i="12" s="1"/>
  <c r="AE13" i="12" s="1"/>
  <c r="AE11" i="12" s="1"/>
  <c r="AE9" i="12" s="1"/>
  <c r="AE8" i="12" s="1"/>
  <c r="AD50" i="12"/>
  <c r="AB50" i="12"/>
  <c r="AB48" i="12" s="1"/>
  <c r="W50" i="12"/>
  <c r="W48" i="12" s="1"/>
  <c r="W13" i="12" s="1"/>
  <c r="V50" i="12"/>
  <c r="V48" i="12" s="1"/>
  <c r="V13" i="12" s="1"/>
  <c r="V11" i="12" s="1"/>
  <c r="V9" i="12" s="1"/>
  <c r="V8" i="12" s="1"/>
  <c r="U50" i="12"/>
  <c r="T50" i="12"/>
  <c r="S50" i="12"/>
  <c r="R50" i="12"/>
  <c r="Q50" i="12"/>
  <c r="Q48" i="12" s="1"/>
  <c r="Q13" i="12" s="1"/>
  <c r="P50" i="12"/>
  <c r="P48" i="12" s="1"/>
  <c r="P13" i="12" s="1"/>
  <c r="O50" i="12"/>
  <c r="O48" i="12" s="1"/>
  <c r="O13" i="12" s="1"/>
  <c r="N50" i="12"/>
  <c r="N48" i="12" s="1"/>
  <c r="M50" i="12"/>
  <c r="L50" i="12"/>
  <c r="K50" i="12"/>
  <c r="J50" i="12" s="1"/>
  <c r="I50" i="12"/>
  <c r="H50" i="12"/>
  <c r="G50" i="12"/>
  <c r="X49" i="12"/>
  <c r="J49" i="12"/>
  <c r="F49" i="12" s="1"/>
  <c r="G49" i="12"/>
  <c r="AL48" i="12"/>
  <c r="AL13" i="12" s="1"/>
  <c r="AJ48" i="12"/>
  <c r="AJ13" i="12" s="1"/>
  <c r="AJ11" i="12" s="1"/>
  <c r="AJ9" i="12" s="1"/>
  <c r="AJ8" i="12" s="1"/>
  <c r="AI48" i="12"/>
  <c r="AI13" i="12" s="1"/>
  <c r="AI11" i="12" s="1"/>
  <c r="AI9" i="12" s="1"/>
  <c r="AI8" i="12" s="1"/>
  <c r="AH48" i="12"/>
  <c r="AH13" i="12" s="1"/>
  <c r="AH11" i="12" s="1"/>
  <c r="AH9" i="12" s="1"/>
  <c r="AH8" i="12" s="1"/>
  <c r="AG48" i="12"/>
  <c r="AG13" i="12" s="1"/>
  <c r="AG11" i="12" s="1"/>
  <c r="AG9" i="12" s="1"/>
  <c r="AG8" i="12" s="1"/>
  <c r="AF48" i="12"/>
  <c r="U48" i="12"/>
  <c r="U13" i="12" s="1"/>
  <c r="U11" i="12" s="1"/>
  <c r="U9" i="12" s="1"/>
  <c r="T48" i="12"/>
  <c r="T13" i="12" s="1"/>
  <c r="T11" i="12" s="1"/>
  <c r="T9" i="12" s="1"/>
  <c r="T8" i="12" s="1"/>
  <c r="S48" i="12"/>
  <c r="S13" i="12" s="1"/>
  <c r="S11" i="12" s="1"/>
  <c r="S9" i="12" s="1"/>
  <c r="S8" i="12" s="1"/>
  <c r="R48" i="12"/>
  <c r="R13" i="12" s="1"/>
  <c r="R11" i="12" s="1"/>
  <c r="R9" i="12" s="1"/>
  <c r="R8" i="12" s="1"/>
  <c r="M48" i="12"/>
  <c r="M13" i="12" s="1"/>
  <c r="M11" i="12" s="1"/>
  <c r="M9" i="12" s="1"/>
  <c r="M8" i="12" s="1"/>
  <c r="L48" i="12"/>
  <c r="K48" i="12"/>
  <c r="J48" i="12"/>
  <c r="I48" i="12"/>
  <c r="I13" i="12" s="1"/>
  <c r="I11" i="12" s="1"/>
  <c r="I9" i="12" s="1"/>
  <c r="I8" i="12" s="1"/>
  <c r="H48" i="12"/>
  <c r="X47" i="12"/>
  <c r="J47" i="12"/>
  <c r="G47" i="12"/>
  <c r="F47" i="12" s="1"/>
  <c r="X46" i="12"/>
  <c r="J46" i="12"/>
  <c r="G46" i="12"/>
  <c r="F46" i="12" s="1"/>
  <c r="X45" i="12"/>
  <c r="J45" i="12"/>
  <c r="G45" i="12"/>
  <c r="F45" i="12" s="1"/>
  <c r="X44" i="12"/>
  <c r="J44" i="12"/>
  <c r="G44" i="12"/>
  <c r="F44" i="12" s="1"/>
  <c r="X43" i="12"/>
  <c r="J43" i="12"/>
  <c r="G43" i="12"/>
  <c r="F43" i="12" s="1"/>
  <c r="X42" i="12"/>
  <c r="J42" i="12"/>
  <c r="G42" i="12"/>
  <c r="F42" i="12"/>
  <c r="X41" i="12"/>
  <c r="J41" i="12"/>
  <c r="G41" i="12"/>
  <c r="F41" i="12"/>
  <c r="X40" i="12"/>
  <c r="J40" i="12"/>
  <c r="F40" i="12" s="1"/>
  <c r="G40" i="12"/>
  <c r="X39" i="12"/>
  <c r="J39" i="12"/>
  <c r="G39" i="12"/>
  <c r="F39" i="12"/>
  <c r="X38" i="12"/>
  <c r="J38" i="12"/>
  <c r="G38" i="12"/>
  <c r="F38" i="12"/>
  <c r="X37" i="12"/>
  <c r="J37" i="12"/>
  <c r="G37" i="12"/>
  <c r="F37" i="12"/>
  <c r="X36" i="12"/>
  <c r="J36" i="12"/>
  <c r="G36" i="12"/>
  <c r="F36" i="12" s="1"/>
  <c r="X35" i="12"/>
  <c r="J35" i="12"/>
  <c r="G35" i="12"/>
  <c r="F35" i="12"/>
  <c r="X34" i="12"/>
  <c r="J34" i="12"/>
  <c r="G34" i="12"/>
  <c r="F34" i="12"/>
  <c r="X33" i="12"/>
  <c r="J33" i="12"/>
  <c r="F33" i="12" s="1"/>
  <c r="G33" i="12"/>
  <c r="X32" i="12"/>
  <c r="J32" i="12"/>
  <c r="G32" i="12"/>
  <c r="F32" i="12" s="1"/>
  <c r="X31" i="12"/>
  <c r="J31" i="12"/>
  <c r="G31" i="12"/>
  <c r="F31" i="12" s="1"/>
  <c r="X30" i="12"/>
  <c r="J30" i="12"/>
  <c r="G30" i="12"/>
  <c r="F30" i="12"/>
  <c r="X29" i="12"/>
  <c r="J29" i="12"/>
  <c r="G29" i="12"/>
  <c r="F29" i="12"/>
  <c r="X28" i="12"/>
  <c r="F28" i="12" s="1"/>
  <c r="J28" i="12"/>
  <c r="G28" i="12"/>
  <c r="X27" i="12"/>
  <c r="J27" i="12"/>
  <c r="G27" i="12"/>
  <c r="F27" i="12" s="1"/>
  <c r="X26" i="12"/>
  <c r="J26" i="12"/>
  <c r="G26" i="12"/>
  <c r="F26" i="12" s="1"/>
  <c r="X25" i="12"/>
  <c r="J25" i="12"/>
  <c r="G25" i="12"/>
  <c r="F25" i="12"/>
  <c r="X24" i="12"/>
  <c r="J24" i="12"/>
  <c r="G24" i="12"/>
  <c r="F24" i="12"/>
  <c r="X23" i="12"/>
  <c r="J23" i="12"/>
  <c r="G23" i="12"/>
  <c r="F23" i="12" s="1"/>
  <c r="X22" i="12"/>
  <c r="J22" i="12"/>
  <c r="F22" i="12" s="1"/>
  <c r="G22" i="12"/>
  <c r="X21" i="12"/>
  <c r="J21" i="12"/>
  <c r="G21" i="12"/>
  <c r="F21" i="12" s="1"/>
  <c r="X20" i="12"/>
  <c r="J20" i="12"/>
  <c r="G20" i="12"/>
  <c r="F20" i="12"/>
  <c r="X19" i="12"/>
  <c r="J19" i="12"/>
  <c r="G19" i="12"/>
  <c r="F19" i="12"/>
  <c r="X18" i="12"/>
  <c r="J18" i="12"/>
  <c r="G18" i="12"/>
  <c r="F18" i="12" s="1"/>
  <c r="X17" i="12"/>
  <c r="F17" i="12" s="1"/>
  <c r="J17" i="12"/>
  <c r="G17" i="12"/>
  <c r="AK13" i="12"/>
  <c r="AF13" i="12"/>
  <c r="AF11" i="12" s="1"/>
  <c r="AF9" i="12" s="1"/>
  <c r="AF8" i="12" s="1"/>
  <c r="AC13" i="12"/>
  <c r="AC11" i="12" s="1"/>
  <c r="AC9" i="12" s="1"/>
  <c r="AB13" i="12"/>
  <c r="AB11" i="12" s="1"/>
  <c r="AB9" i="12" s="1"/>
  <c r="AA13" i="12"/>
  <c r="AA11" i="12" s="1"/>
  <c r="Z13" i="12"/>
  <c r="Y13" i="12"/>
  <c r="N13" i="12"/>
  <c r="L13" i="12"/>
  <c r="L11" i="12" s="1"/>
  <c r="L9" i="12" s="1"/>
  <c r="L8" i="12" s="1"/>
  <c r="K13" i="12"/>
  <c r="K11" i="12" s="1"/>
  <c r="J13" i="12"/>
  <c r="X12" i="12"/>
  <c r="J12" i="12"/>
  <c r="G12" i="12"/>
  <c r="F12" i="12" s="1"/>
  <c r="AL11" i="12"/>
  <c r="AL9" i="12" s="1"/>
  <c r="AL8" i="12" s="1"/>
  <c r="AK11" i="12"/>
  <c r="AK9" i="12" s="1"/>
  <c r="AK8" i="12" s="1"/>
  <c r="Z11" i="12"/>
  <c r="Z9" i="12" s="1"/>
  <c r="Z8" i="12" s="1"/>
  <c r="Y11" i="12"/>
  <c r="W11" i="12"/>
  <c r="Q11" i="12"/>
  <c r="Q9" i="12" s="1"/>
  <c r="Q8" i="12" s="1"/>
  <c r="P11" i="12"/>
  <c r="P9" i="12" s="1"/>
  <c r="P8" i="12" s="1"/>
  <c r="O11" i="12"/>
  <c r="N11" i="12"/>
  <c r="X10" i="12"/>
  <c r="J10" i="12"/>
  <c r="G10" i="12"/>
  <c r="AA9" i="12"/>
  <c r="AA8" i="12" s="1"/>
  <c r="Y9" i="12"/>
  <c r="O9" i="12"/>
  <c r="O8" i="12" s="1"/>
  <c r="N9" i="12"/>
  <c r="N8" i="12" s="1"/>
  <c r="AC8" i="12"/>
  <c r="AB8" i="12"/>
  <c r="U8" i="12"/>
  <c r="AN7" i="12"/>
  <c r="X7" i="12"/>
  <c r="J7" i="12"/>
  <c r="G7" i="12"/>
  <c r="AM7" i="12" s="1"/>
  <c r="F7" i="12"/>
  <c r="X88" i="11"/>
  <c r="J88" i="11"/>
  <c r="G88" i="11"/>
  <c r="F88" i="11"/>
  <c r="X87" i="11"/>
  <c r="J87" i="11"/>
  <c r="G87" i="11"/>
  <c r="F87" i="11" s="1"/>
  <c r="X86" i="11"/>
  <c r="J86" i="11"/>
  <c r="G86" i="11"/>
  <c r="G84" i="11" s="1"/>
  <c r="F86" i="11"/>
  <c r="X85" i="11"/>
  <c r="J85" i="11"/>
  <c r="F85" i="11" s="1"/>
  <c r="G85" i="11"/>
  <c r="X84" i="11"/>
  <c r="J84" i="11"/>
  <c r="A83" i="11"/>
  <c r="X77" i="11"/>
  <c r="J77" i="11"/>
  <c r="G77" i="11"/>
  <c r="X76" i="11"/>
  <c r="J76" i="11"/>
  <c r="G76" i="11"/>
  <c r="F76" i="11" s="1"/>
  <c r="X75" i="11"/>
  <c r="J75" i="11"/>
  <c r="G75" i="11"/>
  <c r="F75" i="11"/>
  <c r="X74" i="11"/>
  <c r="J74" i="11"/>
  <c r="G74" i="11"/>
  <c r="F74" i="11"/>
  <c r="X73" i="11"/>
  <c r="J73" i="11"/>
  <c r="F73" i="11" s="1"/>
  <c r="G73" i="11"/>
  <c r="X72" i="11"/>
  <c r="J72" i="11"/>
  <c r="G72" i="11"/>
  <c r="F72" i="11"/>
  <c r="X71" i="11"/>
  <c r="J71" i="11"/>
  <c r="G71" i="11"/>
  <c r="F71" i="11"/>
  <c r="X70" i="11"/>
  <c r="J70" i="11"/>
  <c r="G70" i="11"/>
  <c r="F70" i="11"/>
  <c r="AN51" i="11"/>
  <c r="AM51" i="11"/>
  <c r="X51" i="11"/>
  <c r="J51" i="11"/>
  <c r="G51" i="11"/>
  <c r="F51" i="11" s="1"/>
  <c r="AL50" i="11"/>
  <c r="AL48" i="11" s="1"/>
  <c r="AL13" i="11" s="1"/>
  <c r="AL11" i="11" s="1"/>
  <c r="AL9" i="11" s="1"/>
  <c r="AL8" i="11" s="1"/>
  <c r="AJ50" i="11"/>
  <c r="AJ48" i="11" s="1"/>
  <c r="AJ13" i="11" s="1"/>
  <c r="AJ11" i="11" s="1"/>
  <c r="AJ9" i="11" s="1"/>
  <c r="AJ8" i="11" s="1"/>
  <c r="AI50" i="11"/>
  <c r="AI48" i="11" s="1"/>
  <c r="AI13" i="11" s="1"/>
  <c r="AI11" i="11" s="1"/>
  <c r="AI9" i="11" s="1"/>
  <c r="AI8" i="11" s="1"/>
  <c r="AH50" i="11"/>
  <c r="AH48" i="11" s="1"/>
  <c r="AH13" i="11" s="1"/>
  <c r="AH11" i="11" s="1"/>
  <c r="AH9" i="11" s="1"/>
  <c r="AH8" i="11" s="1"/>
  <c r="AG50" i="11"/>
  <c r="AG48" i="11" s="1"/>
  <c r="AF50" i="11"/>
  <c r="AF48" i="11" s="1"/>
  <c r="AE50" i="11"/>
  <c r="AD50" i="11"/>
  <c r="AB50" i="11"/>
  <c r="W50" i="11"/>
  <c r="V50" i="11"/>
  <c r="V48" i="11" s="1"/>
  <c r="V13" i="11" s="1"/>
  <c r="V11" i="11" s="1"/>
  <c r="V9" i="11" s="1"/>
  <c r="V8" i="11" s="1"/>
  <c r="U50" i="11"/>
  <c r="T50" i="11"/>
  <c r="S50" i="11"/>
  <c r="R50" i="11"/>
  <c r="Q50" i="11"/>
  <c r="P50" i="11"/>
  <c r="O50" i="11"/>
  <c r="O48" i="11" s="1"/>
  <c r="N50" i="11"/>
  <c r="N48" i="11" s="1"/>
  <c r="M50" i="11"/>
  <c r="M48" i="11" s="1"/>
  <c r="M13" i="11" s="1"/>
  <c r="L50" i="11"/>
  <c r="L48" i="11" s="1"/>
  <c r="L13" i="11" s="1"/>
  <c r="L11" i="11" s="1"/>
  <c r="L9" i="11" s="1"/>
  <c r="L8" i="11" s="1"/>
  <c r="K50" i="11"/>
  <c r="K48" i="11" s="1"/>
  <c r="K13" i="11" s="1"/>
  <c r="J50" i="11"/>
  <c r="I50" i="11"/>
  <c r="H50" i="11"/>
  <c r="H48" i="11" s="1"/>
  <c r="X49" i="11"/>
  <c r="J49" i="11"/>
  <c r="G49" i="11"/>
  <c r="F49" i="11"/>
  <c r="AE48" i="11"/>
  <c r="AD48" i="11"/>
  <c r="AD13" i="11" s="1"/>
  <c r="AD11" i="11" s="1"/>
  <c r="AD9" i="11" s="1"/>
  <c r="AD8" i="11" s="1"/>
  <c r="AB48" i="11"/>
  <c r="W48" i="11"/>
  <c r="U48" i="11"/>
  <c r="U13" i="11" s="1"/>
  <c r="T48" i="11"/>
  <c r="T13" i="11" s="1"/>
  <c r="T11" i="11" s="1"/>
  <c r="T9" i="11" s="1"/>
  <c r="T8" i="11" s="1"/>
  <c r="S48" i="11"/>
  <c r="S13" i="11" s="1"/>
  <c r="S11" i="11" s="1"/>
  <c r="S9" i="11" s="1"/>
  <c r="S8" i="11" s="1"/>
  <c r="R48" i="11"/>
  <c r="R13" i="11" s="1"/>
  <c r="R11" i="11" s="1"/>
  <c r="R9" i="11" s="1"/>
  <c r="Q48" i="11"/>
  <c r="Q13" i="11" s="1"/>
  <c r="Q11" i="11" s="1"/>
  <c r="P48" i="11"/>
  <c r="P13" i="11" s="1"/>
  <c r="X47" i="11"/>
  <c r="J47" i="11"/>
  <c r="G47" i="11"/>
  <c r="F47" i="11" s="1"/>
  <c r="X46" i="11"/>
  <c r="J46" i="11"/>
  <c r="G46" i="11"/>
  <c r="F46" i="11" s="1"/>
  <c r="X45" i="11"/>
  <c r="J45" i="11"/>
  <c r="G45" i="11"/>
  <c r="F45" i="11"/>
  <c r="X44" i="11"/>
  <c r="J44" i="11"/>
  <c r="G44" i="11"/>
  <c r="F44" i="11" s="1"/>
  <c r="X43" i="11"/>
  <c r="J43" i="11"/>
  <c r="G43" i="11"/>
  <c r="F43" i="11" s="1"/>
  <c r="X42" i="11"/>
  <c r="J42" i="11"/>
  <c r="G42" i="11"/>
  <c r="F42" i="11"/>
  <c r="X41" i="11"/>
  <c r="J41" i="11"/>
  <c r="G41" i="11"/>
  <c r="F41" i="11"/>
  <c r="X40" i="11"/>
  <c r="J40" i="11"/>
  <c r="G40" i="11"/>
  <c r="F40" i="11"/>
  <c r="X39" i="11"/>
  <c r="J39" i="11"/>
  <c r="G39" i="11"/>
  <c r="F39" i="11" s="1"/>
  <c r="X38" i="11"/>
  <c r="F38" i="11" s="1"/>
  <c r="J38" i="11"/>
  <c r="G38" i="11"/>
  <c r="X37" i="11"/>
  <c r="J37" i="11"/>
  <c r="G37" i="11"/>
  <c r="F37" i="11" s="1"/>
  <c r="X36" i="11"/>
  <c r="J36" i="11"/>
  <c r="G36" i="11"/>
  <c r="F36" i="11" s="1"/>
  <c r="X35" i="11"/>
  <c r="J35" i="11"/>
  <c r="G35" i="11"/>
  <c r="F35" i="11" s="1"/>
  <c r="X34" i="11"/>
  <c r="J34" i="11"/>
  <c r="G34" i="11"/>
  <c r="F34" i="11"/>
  <c r="X33" i="11"/>
  <c r="J33" i="11"/>
  <c r="G33" i="11"/>
  <c r="F33" i="11"/>
  <c r="X32" i="11"/>
  <c r="J32" i="11"/>
  <c r="G32" i="11"/>
  <c r="F32" i="11" s="1"/>
  <c r="X31" i="11"/>
  <c r="J31" i="11"/>
  <c r="G31" i="11"/>
  <c r="X30" i="11"/>
  <c r="J30" i="11"/>
  <c r="G30" i="11"/>
  <c r="F30" i="11"/>
  <c r="X29" i="11"/>
  <c r="J29" i="11"/>
  <c r="G29" i="11"/>
  <c r="F29" i="11" s="1"/>
  <c r="X28" i="11"/>
  <c r="J28" i="11"/>
  <c r="G28" i="11"/>
  <c r="F28" i="11"/>
  <c r="X27" i="11"/>
  <c r="F27" i="11" s="1"/>
  <c r="J27" i="11"/>
  <c r="G27" i="11"/>
  <c r="X26" i="11"/>
  <c r="J26" i="11"/>
  <c r="F26" i="11" s="1"/>
  <c r="G26" i="11"/>
  <c r="X25" i="11"/>
  <c r="J25" i="11"/>
  <c r="G25" i="11"/>
  <c r="F25" i="11"/>
  <c r="X24" i="11"/>
  <c r="J24" i="11"/>
  <c r="G24" i="11"/>
  <c r="F24" i="11"/>
  <c r="X23" i="11"/>
  <c r="J23" i="11"/>
  <c r="G23" i="11"/>
  <c r="F23" i="11"/>
  <c r="X22" i="11"/>
  <c r="J22" i="11"/>
  <c r="G22" i="11"/>
  <c r="F22" i="11"/>
  <c r="X21" i="11"/>
  <c r="J21" i="11"/>
  <c r="G21" i="11"/>
  <c r="F21" i="11"/>
  <c r="X20" i="11"/>
  <c r="J20" i="11"/>
  <c r="G20" i="11"/>
  <c r="F20" i="11"/>
  <c r="X19" i="11"/>
  <c r="J19" i="11"/>
  <c r="G19" i="11"/>
  <c r="F19" i="11" s="1"/>
  <c r="X18" i="11"/>
  <c r="J18" i="11"/>
  <c r="F18" i="11" s="1"/>
  <c r="G18" i="11"/>
  <c r="X17" i="11"/>
  <c r="J17" i="11"/>
  <c r="G17" i="11"/>
  <c r="F17" i="11"/>
  <c r="AK13" i="11"/>
  <c r="AG13" i="11"/>
  <c r="AG11" i="11" s="1"/>
  <c r="AG9" i="11" s="1"/>
  <c r="AG8" i="11" s="1"/>
  <c r="AF13" i="11"/>
  <c r="AF11" i="11" s="1"/>
  <c r="AF9" i="11" s="1"/>
  <c r="AF8" i="11" s="1"/>
  <c r="AE13" i="11"/>
  <c r="AE11" i="11" s="1"/>
  <c r="AE9" i="11" s="1"/>
  <c r="AE8" i="11" s="1"/>
  <c r="AC13" i="11"/>
  <c r="AC11" i="11" s="1"/>
  <c r="AA13" i="11"/>
  <c r="Z13" i="11"/>
  <c r="Z11" i="11" s="1"/>
  <c r="Z9" i="11" s="1"/>
  <c r="Z8" i="11" s="1"/>
  <c r="Y13" i="11"/>
  <c r="W13" i="11"/>
  <c r="O13" i="11"/>
  <c r="N13" i="11"/>
  <c r="H13" i="11"/>
  <c r="H11" i="11" s="1"/>
  <c r="X12" i="11"/>
  <c r="J12" i="11"/>
  <c r="G12" i="11"/>
  <c r="F12" i="11" s="1"/>
  <c r="AK11" i="11"/>
  <c r="AA11" i="11"/>
  <c r="W11" i="11"/>
  <c r="U11" i="11"/>
  <c r="U9" i="11" s="1"/>
  <c r="U8" i="11" s="1"/>
  <c r="P11" i="11"/>
  <c r="P9" i="11" s="1"/>
  <c r="P8" i="11" s="1"/>
  <c r="O11" i="11"/>
  <c r="O9" i="11" s="1"/>
  <c r="O8" i="11" s="1"/>
  <c r="N11" i="11"/>
  <c r="N9" i="11" s="1"/>
  <c r="N8" i="11" s="1"/>
  <c r="M11" i="11"/>
  <c r="M9" i="11" s="1"/>
  <c r="M8" i="11" s="1"/>
  <c r="X10" i="11"/>
  <c r="J10" i="11"/>
  <c r="G10" i="11"/>
  <c r="F10" i="11" s="1"/>
  <c r="AK9" i="11"/>
  <c r="AK8" i="11" s="1"/>
  <c r="AC9" i="11"/>
  <c r="AC8" i="11" s="1"/>
  <c r="AA9" i="11"/>
  <c r="AA8" i="11" s="1"/>
  <c r="Q9" i="11"/>
  <c r="R8" i="11"/>
  <c r="Q8" i="11"/>
  <c r="AN7" i="11"/>
  <c r="X7" i="11"/>
  <c r="J7" i="11"/>
  <c r="G7" i="11"/>
  <c r="X88" i="10"/>
  <c r="J88" i="10"/>
  <c r="G88" i="10"/>
  <c r="F88" i="10" s="1"/>
  <c r="X87" i="10"/>
  <c r="J87" i="10"/>
  <c r="G87" i="10"/>
  <c r="F87" i="10"/>
  <c r="X86" i="10"/>
  <c r="J86" i="10"/>
  <c r="G86" i="10"/>
  <c r="F86" i="10"/>
  <c r="X85" i="10"/>
  <c r="X84" i="10" s="1"/>
  <c r="J85" i="10"/>
  <c r="J84" i="10" s="1"/>
  <c r="G85" i="10"/>
  <c r="A83" i="10"/>
  <c r="X77" i="10"/>
  <c r="J77" i="10"/>
  <c r="G77" i="10"/>
  <c r="F77" i="10"/>
  <c r="X76" i="10"/>
  <c r="J76" i="10"/>
  <c r="G76" i="10"/>
  <c r="F76" i="10"/>
  <c r="X75" i="10"/>
  <c r="J75" i="10"/>
  <c r="G75" i="10"/>
  <c r="F75" i="10"/>
  <c r="X74" i="10"/>
  <c r="J74" i="10"/>
  <c r="G74" i="10"/>
  <c r="F74" i="10"/>
  <c r="X73" i="10"/>
  <c r="J73" i="10"/>
  <c r="G73" i="10"/>
  <c r="F73" i="10" s="1"/>
  <c r="X72" i="10"/>
  <c r="J72" i="10"/>
  <c r="G72" i="10"/>
  <c r="F72" i="10"/>
  <c r="X71" i="10"/>
  <c r="J71" i="10"/>
  <c r="G71" i="10"/>
  <c r="F71" i="10" s="1"/>
  <c r="X70" i="10"/>
  <c r="J70" i="10"/>
  <c r="G70" i="10"/>
  <c r="F70" i="10" s="1"/>
  <c r="AN51" i="10"/>
  <c r="AM51" i="10"/>
  <c r="X51" i="10"/>
  <c r="J51" i="10"/>
  <c r="F51" i="10" s="1"/>
  <c r="G51" i="10"/>
  <c r="AL50" i="10"/>
  <c r="AL48" i="10" s="1"/>
  <c r="AL13" i="10" s="1"/>
  <c r="AL11" i="10" s="1"/>
  <c r="AL9" i="10" s="1"/>
  <c r="AL8" i="10" s="1"/>
  <c r="AJ50" i="10"/>
  <c r="AJ48" i="10" s="1"/>
  <c r="AJ13" i="10" s="1"/>
  <c r="AJ11" i="10" s="1"/>
  <c r="AJ9" i="10" s="1"/>
  <c r="AI50" i="10"/>
  <c r="AI48" i="10" s="1"/>
  <c r="AI13" i="10" s="1"/>
  <c r="AI11" i="10" s="1"/>
  <c r="AI9" i="10" s="1"/>
  <c r="AH50" i="10"/>
  <c r="AH48" i="10" s="1"/>
  <c r="AH13" i="10" s="1"/>
  <c r="AH11" i="10" s="1"/>
  <c r="AH9" i="10" s="1"/>
  <c r="AH8" i="10" s="1"/>
  <c r="AG50" i="10"/>
  <c r="AG48" i="10" s="1"/>
  <c r="AG13" i="10" s="1"/>
  <c r="AG11" i="10" s="1"/>
  <c r="AG9" i="10" s="1"/>
  <c r="AG8" i="10" s="1"/>
  <c r="AF50" i="10"/>
  <c r="AF48" i="10" s="1"/>
  <c r="AF13" i="10" s="1"/>
  <c r="AF11" i="10" s="1"/>
  <c r="AF9" i="10" s="1"/>
  <c r="AF8" i="10" s="1"/>
  <c r="AE50" i="10"/>
  <c r="AE48" i="10" s="1"/>
  <c r="AE13" i="10" s="1"/>
  <c r="AE11" i="10" s="1"/>
  <c r="AE9" i="10" s="1"/>
  <c r="AE8" i="10" s="1"/>
  <c r="AD50" i="10"/>
  <c r="AD48" i="10" s="1"/>
  <c r="AD13" i="10" s="1"/>
  <c r="AD11" i="10" s="1"/>
  <c r="AD9" i="10" s="1"/>
  <c r="AD8" i="10" s="1"/>
  <c r="AB50" i="10"/>
  <c r="W50" i="10"/>
  <c r="V50" i="10"/>
  <c r="U50" i="10"/>
  <c r="T50" i="10"/>
  <c r="T48" i="10" s="1"/>
  <c r="S50" i="10"/>
  <c r="S48" i="10" s="1"/>
  <c r="R50" i="10"/>
  <c r="Q50" i="10"/>
  <c r="P50" i="10"/>
  <c r="O50" i="10"/>
  <c r="N50" i="10"/>
  <c r="M50" i="10"/>
  <c r="M48" i="10" s="1"/>
  <c r="L50" i="10"/>
  <c r="L48" i="10" s="1"/>
  <c r="K50" i="10"/>
  <c r="K48" i="10" s="1"/>
  <c r="J50" i="10"/>
  <c r="I50" i="10"/>
  <c r="I48" i="10" s="1"/>
  <c r="I13" i="10" s="1"/>
  <c r="I11" i="10" s="1"/>
  <c r="I9" i="10" s="1"/>
  <c r="I8" i="10" s="1"/>
  <c r="H50" i="10"/>
  <c r="H48" i="10" s="1"/>
  <c r="G50" i="10"/>
  <c r="X49" i="10"/>
  <c r="J49" i="10"/>
  <c r="G49" i="10"/>
  <c r="F49" i="10"/>
  <c r="W48" i="10"/>
  <c r="V48" i="10"/>
  <c r="U48" i="10"/>
  <c r="R48" i="10"/>
  <c r="Q48" i="10"/>
  <c r="Q13" i="10" s="1"/>
  <c r="Q11" i="10" s="1"/>
  <c r="Q9" i="10" s="1"/>
  <c r="Q8" i="10" s="1"/>
  <c r="P48" i="10"/>
  <c r="P13" i="10" s="1"/>
  <c r="P11" i="10" s="1"/>
  <c r="P9" i="10" s="1"/>
  <c r="P8" i="10" s="1"/>
  <c r="O48" i="10"/>
  <c r="O13" i="10" s="1"/>
  <c r="O11" i="10" s="1"/>
  <c r="O9" i="10" s="1"/>
  <c r="O8" i="10" s="1"/>
  <c r="N48" i="10"/>
  <c r="N13" i="10" s="1"/>
  <c r="X47" i="10"/>
  <c r="J47" i="10"/>
  <c r="G47" i="10"/>
  <c r="F47" i="10"/>
  <c r="X46" i="10"/>
  <c r="J46" i="10"/>
  <c r="G46" i="10"/>
  <c r="X45" i="10"/>
  <c r="J45" i="10"/>
  <c r="G45" i="10"/>
  <c r="F45" i="10"/>
  <c r="X44" i="10"/>
  <c r="J44" i="10"/>
  <c r="G44" i="10"/>
  <c r="X43" i="10"/>
  <c r="J43" i="10"/>
  <c r="G43" i="10"/>
  <c r="F43" i="10"/>
  <c r="X42" i="10"/>
  <c r="J42" i="10"/>
  <c r="G42" i="10"/>
  <c r="F42" i="10"/>
  <c r="X41" i="10"/>
  <c r="J41" i="10"/>
  <c r="G41" i="10"/>
  <c r="F41" i="10"/>
  <c r="X40" i="10"/>
  <c r="J40" i="10"/>
  <c r="G40" i="10"/>
  <c r="F40" i="10" s="1"/>
  <c r="X39" i="10"/>
  <c r="J39" i="10"/>
  <c r="G39" i="10"/>
  <c r="F39" i="10" s="1"/>
  <c r="X38" i="10"/>
  <c r="J38" i="10"/>
  <c r="G38" i="10"/>
  <c r="F38" i="10"/>
  <c r="X37" i="10"/>
  <c r="J37" i="10"/>
  <c r="G37" i="10"/>
  <c r="X36" i="10"/>
  <c r="J36" i="10"/>
  <c r="G36" i="10"/>
  <c r="F36" i="10"/>
  <c r="X35" i="10"/>
  <c r="J35" i="10"/>
  <c r="G35" i="10"/>
  <c r="F35" i="10"/>
  <c r="X34" i="10"/>
  <c r="J34" i="10"/>
  <c r="G34" i="10"/>
  <c r="F34" i="10"/>
  <c r="X33" i="10"/>
  <c r="J33" i="10"/>
  <c r="G33" i="10"/>
  <c r="X32" i="10"/>
  <c r="J32" i="10"/>
  <c r="G32" i="10"/>
  <c r="F32" i="10" s="1"/>
  <c r="X31" i="10"/>
  <c r="J31" i="10"/>
  <c r="G31" i="10"/>
  <c r="F31" i="10"/>
  <c r="X30" i="10"/>
  <c r="J30" i="10"/>
  <c r="G30" i="10"/>
  <c r="F30" i="10"/>
  <c r="X29" i="10"/>
  <c r="J29" i="10"/>
  <c r="G29" i="10"/>
  <c r="F29" i="10" s="1"/>
  <c r="X28" i="10"/>
  <c r="J28" i="10"/>
  <c r="G28" i="10"/>
  <c r="F28" i="10"/>
  <c r="X27" i="10"/>
  <c r="J27" i="10"/>
  <c r="G27" i="10"/>
  <c r="F27" i="10"/>
  <c r="X26" i="10"/>
  <c r="J26" i="10"/>
  <c r="G26" i="10"/>
  <c r="F26" i="10" s="1"/>
  <c r="X25" i="10"/>
  <c r="J25" i="10"/>
  <c r="G25" i="10"/>
  <c r="F25" i="10"/>
  <c r="X24" i="10"/>
  <c r="J24" i="10"/>
  <c r="G24" i="10"/>
  <c r="F24" i="10"/>
  <c r="X23" i="10"/>
  <c r="J23" i="10"/>
  <c r="G23" i="10"/>
  <c r="F23" i="10"/>
  <c r="X22" i="10"/>
  <c r="J22" i="10"/>
  <c r="G22" i="10"/>
  <c r="F22" i="10"/>
  <c r="X21" i="10"/>
  <c r="J21" i="10"/>
  <c r="G21" i="10"/>
  <c r="F21" i="10" s="1"/>
  <c r="X20" i="10"/>
  <c r="J20" i="10"/>
  <c r="G20" i="10"/>
  <c r="F20" i="10" s="1"/>
  <c r="X19" i="10"/>
  <c r="J19" i="10"/>
  <c r="F19" i="10" s="1"/>
  <c r="G19" i="10"/>
  <c r="X18" i="10"/>
  <c r="J18" i="10"/>
  <c r="G18" i="10"/>
  <c r="F18" i="10"/>
  <c r="X17" i="10"/>
  <c r="J17" i="10"/>
  <c r="G17" i="10"/>
  <c r="F17" i="10"/>
  <c r="AK13" i="10"/>
  <c r="AC13" i="10"/>
  <c r="AA13" i="10"/>
  <c r="Z13" i="10"/>
  <c r="Z11" i="10" s="1"/>
  <c r="Z9" i="10" s="1"/>
  <c r="Z8" i="10" s="1"/>
  <c r="Y13" i="10"/>
  <c r="Y11" i="10" s="1"/>
  <c r="Y9" i="10" s="1"/>
  <c r="W13" i="10"/>
  <c r="V13" i="10"/>
  <c r="V11" i="10" s="1"/>
  <c r="V9" i="10" s="1"/>
  <c r="V8" i="10" s="1"/>
  <c r="U13" i="10"/>
  <c r="U11" i="10" s="1"/>
  <c r="U9" i="10" s="1"/>
  <c r="U8" i="10" s="1"/>
  <c r="T13" i="10"/>
  <c r="T11" i="10" s="1"/>
  <c r="T9" i="10" s="1"/>
  <c r="T8" i="10" s="1"/>
  <c r="S13" i="10"/>
  <c r="S11" i="10" s="1"/>
  <c r="S9" i="10" s="1"/>
  <c r="S8" i="10" s="1"/>
  <c r="R13" i="10"/>
  <c r="R11" i="10" s="1"/>
  <c r="R9" i="10" s="1"/>
  <c r="R8" i="10" s="1"/>
  <c r="M13" i="10"/>
  <c r="L13" i="10"/>
  <c r="X12" i="10"/>
  <c r="J12" i="10"/>
  <c r="G12" i="10"/>
  <c r="F12" i="10"/>
  <c r="AK11" i="10"/>
  <c r="AC11" i="10"/>
  <c r="AC9" i="10" s="1"/>
  <c r="AC8" i="10" s="1"/>
  <c r="AA11" i="10"/>
  <c r="AA9" i="10" s="1"/>
  <c r="AA8" i="10" s="1"/>
  <c r="N11" i="10"/>
  <c r="N9" i="10" s="1"/>
  <c r="N8" i="10" s="1"/>
  <c r="M11" i="10"/>
  <c r="M9" i="10" s="1"/>
  <c r="M8" i="10" s="1"/>
  <c r="L11" i="10"/>
  <c r="L9" i="10" s="1"/>
  <c r="L8" i="10" s="1"/>
  <c r="X10" i="10"/>
  <c r="J10" i="10"/>
  <c r="G10" i="10"/>
  <c r="F10" i="10" s="1"/>
  <c r="AK9" i="10"/>
  <c r="AK8" i="10"/>
  <c r="AJ8" i="10"/>
  <c r="AI8" i="10"/>
  <c r="AN7" i="10"/>
  <c r="X7" i="10"/>
  <c r="J7" i="10"/>
  <c r="AM7" i="10" s="1"/>
  <c r="G7" i="10"/>
  <c r="F7" i="10" s="1"/>
  <c r="X88" i="9"/>
  <c r="J88" i="9"/>
  <c r="G88" i="9"/>
  <c r="F88" i="9" s="1"/>
  <c r="X87" i="9"/>
  <c r="J87" i="9"/>
  <c r="G87" i="9"/>
  <c r="F87" i="9"/>
  <c r="AN86" i="9"/>
  <c r="AM86" i="9"/>
  <c r="X86" i="9"/>
  <c r="J86" i="9"/>
  <c r="G86" i="9"/>
  <c r="X85" i="9"/>
  <c r="J85" i="9"/>
  <c r="G85" i="9"/>
  <c r="F85" i="9" s="1"/>
  <c r="A83" i="9"/>
  <c r="X77" i="9"/>
  <c r="J77" i="9"/>
  <c r="G77" i="9"/>
  <c r="F77" i="9"/>
  <c r="X76" i="9"/>
  <c r="J76" i="9"/>
  <c r="G76" i="9"/>
  <c r="F76" i="9"/>
  <c r="X75" i="9"/>
  <c r="J75" i="9"/>
  <c r="G75" i="9"/>
  <c r="F75" i="9" s="1"/>
  <c r="X74" i="9"/>
  <c r="J74" i="9"/>
  <c r="G74" i="9"/>
  <c r="F74" i="9"/>
  <c r="X73" i="9"/>
  <c r="J73" i="9"/>
  <c r="G73" i="9"/>
  <c r="F73" i="9"/>
  <c r="X72" i="9"/>
  <c r="J72" i="9"/>
  <c r="G72" i="9"/>
  <c r="X71" i="9"/>
  <c r="J71" i="9"/>
  <c r="G71" i="9"/>
  <c r="F71" i="9"/>
  <c r="X70" i="9"/>
  <c r="J70" i="9"/>
  <c r="G70" i="9"/>
  <c r="F70" i="9"/>
  <c r="AN51" i="9"/>
  <c r="AM51" i="9"/>
  <c r="X51" i="9"/>
  <c r="J51" i="9"/>
  <c r="G51" i="9"/>
  <c r="F51" i="9"/>
  <c r="AL50" i="9"/>
  <c r="AJ50" i="9"/>
  <c r="AI50" i="9"/>
  <c r="AI48" i="9" s="1"/>
  <c r="AI13" i="9" s="1"/>
  <c r="AI11" i="9" s="1"/>
  <c r="AI9" i="9" s="1"/>
  <c r="AI8" i="9" s="1"/>
  <c r="AH50" i="9"/>
  <c r="AH48" i="9" s="1"/>
  <c r="AH13" i="9" s="1"/>
  <c r="AH11" i="9" s="1"/>
  <c r="AH9" i="9" s="1"/>
  <c r="AG50" i="9"/>
  <c r="AG48" i="9" s="1"/>
  <c r="AG13" i="9" s="1"/>
  <c r="AG11" i="9" s="1"/>
  <c r="AF50" i="9"/>
  <c r="AF48" i="9" s="1"/>
  <c r="AF13" i="9" s="1"/>
  <c r="AE50" i="9"/>
  <c r="AD50" i="9"/>
  <c r="AB50" i="9"/>
  <c r="X50" i="9" s="1"/>
  <c r="W50" i="9"/>
  <c r="V50" i="9"/>
  <c r="U50" i="9"/>
  <c r="U48" i="9" s="1"/>
  <c r="U13" i="9" s="1"/>
  <c r="T50" i="9"/>
  <c r="T48" i="9" s="1"/>
  <c r="T13" i="9" s="1"/>
  <c r="S50" i="9"/>
  <c r="S48" i="9" s="1"/>
  <c r="S13" i="9" s="1"/>
  <c r="R50" i="9"/>
  <c r="R48" i="9" s="1"/>
  <c r="R13" i="9" s="1"/>
  <c r="Q50" i="9"/>
  <c r="P50" i="9"/>
  <c r="P48" i="9" s="1"/>
  <c r="P13" i="9" s="1"/>
  <c r="P11" i="9" s="1"/>
  <c r="P9" i="9" s="1"/>
  <c r="P8" i="9" s="1"/>
  <c r="O50" i="9"/>
  <c r="N50" i="9"/>
  <c r="M50" i="9"/>
  <c r="L50" i="9"/>
  <c r="K50" i="9"/>
  <c r="I50" i="9"/>
  <c r="I48" i="9" s="1"/>
  <c r="H50" i="9"/>
  <c r="H48" i="9" s="1"/>
  <c r="X49" i="9"/>
  <c r="J49" i="9"/>
  <c r="G49" i="9"/>
  <c r="F49" i="9" s="1"/>
  <c r="AL48" i="9"/>
  <c r="AL13" i="9" s="1"/>
  <c r="AL11" i="9" s="1"/>
  <c r="AL9" i="9" s="1"/>
  <c r="AL8" i="9" s="1"/>
  <c r="AJ48" i="9"/>
  <c r="AE48" i="9"/>
  <c r="AD48" i="9"/>
  <c r="AD13" i="9" s="1"/>
  <c r="AD11" i="9" s="1"/>
  <c r="AD9" i="9" s="1"/>
  <c r="AD8" i="9" s="1"/>
  <c r="AB48" i="9"/>
  <c r="W48" i="9"/>
  <c r="W13" i="9" s="1"/>
  <c r="V48" i="9"/>
  <c r="V13" i="9" s="1"/>
  <c r="Q48" i="9"/>
  <c r="Q13" i="9" s="1"/>
  <c r="O48" i="9"/>
  <c r="O13" i="9" s="1"/>
  <c r="O11" i="9" s="1"/>
  <c r="O9" i="9" s="1"/>
  <c r="N48" i="9"/>
  <c r="N13" i="9" s="1"/>
  <c r="N11" i="9" s="1"/>
  <c r="N9" i="9" s="1"/>
  <c r="N8" i="9" s="1"/>
  <c r="M48" i="9"/>
  <c r="M13" i="9" s="1"/>
  <c r="M11" i="9" s="1"/>
  <c r="L48" i="9"/>
  <c r="L13" i="9" s="1"/>
  <c r="L11" i="9" s="1"/>
  <c r="L9" i="9" s="1"/>
  <c r="L8" i="9" s="1"/>
  <c r="G48" i="9"/>
  <c r="X47" i="9"/>
  <c r="J47" i="9"/>
  <c r="G47" i="9"/>
  <c r="F47" i="9"/>
  <c r="X46" i="9"/>
  <c r="J46" i="9"/>
  <c r="G46" i="9"/>
  <c r="F46" i="9"/>
  <c r="X45" i="9"/>
  <c r="J45" i="9"/>
  <c r="G45" i="9"/>
  <c r="F45" i="9" s="1"/>
  <c r="X44" i="9"/>
  <c r="J44" i="9"/>
  <c r="F44" i="9" s="1"/>
  <c r="G44" i="9"/>
  <c r="X43" i="9"/>
  <c r="J43" i="9"/>
  <c r="G43" i="9"/>
  <c r="F43" i="9" s="1"/>
  <c r="X42" i="9"/>
  <c r="J42" i="9"/>
  <c r="F42" i="9" s="1"/>
  <c r="G42" i="9"/>
  <c r="X41" i="9"/>
  <c r="J41" i="9"/>
  <c r="G41" i="9"/>
  <c r="F41" i="9" s="1"/>
  <c r="X40" i="9"/>
  <c r="J40" i="9"/>
  <c r="G40" i="9"/>
  <c r="F40" i="9"/>
  <c r="X39" i="9"/>
  <c r="J39" i="9"/>
  <c r="G39" i="9"/>
  <c r="X38" i="9"/>
  <c r="J38" i="9"/>
  <c r="G38" i="9"/>
  <c r="F38" i="9"/>
  <c r="X37" i="9"/>
  <c r="J37" i="9"/>
  <c r="G37" i="9"/>
  <c r="F37" i="9" s="1"/>
  <c r="X36" i="9"/>
  <c r="J36" i="9"/>
  <c r="G36" i="9"/>
  <c r="F36" i="9"/>
  <c r="X35" i="9"/>
  <c r="J35" i="9"/>
  <c r="G35" i="9"/>
  <c r="F35" i="9"/>
  <c r="X34" i="9"/>
  <c r="J34" i="9"/>
  <c r="G34" i="9"/>
  <c r="F34" i="9" s="1"/>
  <c r="X33" i="9"/>
  <c r="J33" i="9"/>
  <c r="G33" i="9"/>
  <c r="F33" i="9"/>
  <c r="X32" i="9"/>
  <c r="J32" i="9"/>
  <c r="G32" i="9"/>
  <c r="X31" i="9"/>
  <c r="J31" i="9"/>
  <c r="G31" i="9"/>
  <c r="F31" i="9"/>
  <c r="X30" i="9"/>
  <c r="J30" i="9"/>
  <c r="G30" i="9"/>
  <c r="F30" i="9" s="1"/>
  <c r="X29" i="9"/>
  <c r="J29" i="9"/>
  <c r="G29" i="9"/>
  <c r="F29" i="9"/>
  <c r="X28" i="9"/>
  <c r="J28" i="9"/>
  <c r="G28" i="9"/>
  <c r="F28" i="9" s="1"/>
  <c r="X27" i="9"/>
  <c r="J27" i="9"/>
  <c r="G27" i="9"/>
  <c r="F27" i="9"/>
  <c r="X26" i="9"/>
  <c r="J26" i="9"/>
  <c r="G26" i="9"/>
  <c r="X25" i="9"/>
  <c r="J25" i="9"/>
  <c r="G25" i="9"/>
  <c r="F25" i="9"/>
  <c r="X24" i="9"/>
  <c r="J24" i="9"/>
  <c r="G24" i="9"/>
  <c r="F24" i="9"/>
  <c r="X23" i="9"/>
  <c r="J23" i="9"/>
  <c r="G23" i="9"/>
  <c r="F23" i="9"/>
  <c r="X22" i="9"/>
  <c r="J22" i="9"/>
  <c r="G22" i="9"/>
  <c r="X21" i="9"/>
  <c r="J21" i="9"/>
  <c r="G21" i="9"/>
  <c r="F21" i="9"/>
  <c r="X20" i="9"/>
  <c r="J20" i="9"/>
  <c r="G20" i="9"/>
  <c r="F20" i="9"/>
  <c r="X19" i="9"/>
  <c r="J19" i="9"/>
  <c r="G19" i="9"/>
  <c r="F19" i="9"/>
  <c r="X18" i="9"/>
  <c r="J18" i="9"/>
  <c r="G18" i="9"/>
  <c r="F18" i="9" s="1"/>
  <c r="X17" i="9"/>
  <c r="J17" i="9"/>
  <c r="G17" i="9"/>
  <c r="AK13" i="9"/>
  <c r="AK11" i="9" s="1"/>
  <c r="AK9" i="9" s="1"/>
  <c r="AK8" i="9" s="1"/>
  <c r="AJ13" i="9"/>
  <c r="AJ11" i="9" s="1"/>
  <c r="AJ9" i="9" s="1"/>
  <c r="AJ8" i="9" s="1"/>
  <c r="AE13" i="9"/>
  <c r="AE11" i="9" s="1"/>
  <c r="AC13" i="9"/>
  <c r="AC11" i="9" s="1"/>
  <c r="AA13" i="9"/>
  <c r="AA11" i="9" s="1"/>
  <c r="AA9" i="9" s="1"/>
  <c r="Z13" i="9"/>
  <c r="Z11" i="9" s="1"/>
  <c r="Z9" i="9" s="1"/>
  <c r="Y13" i="9"/>
  <c r="I13" i="9"/>
  <c r="I11" i="9" s="1"/>
  <c r="I9" i="9" s="1"/>
  <c r="I8" i="9" s="1"/>
  <c r="H13" i="9"/>
  <c r="H11" i="9" s="1"/>
  <c r="G13" i="9"/>
  <c r="X12" i="9"/>
  <c r="J12" i="9"/>
  <c r="G12" i="9"/>
  <c r="F12" i="9"/>
  <c r="AF11" i="9"/>
  <c r="Y11" i="9"/>
  <c r="W11" i="9"/>
  <c r="V11" i="9"/>
  <c r="U11" i="9"/>
  <c r="U9" i="9" s="1"/>
  <c r="U8" i="9" s="1"/>
  <c r="T11" i="9"/>
  <c r="T9" i="9" s="1"/>
  <c r="T8" i="9" s="1"/>
  <c r="S11" i="9"/>
  <c r="S9" i="9" s="1"/>
  <c r="S8" i="9" s="1"/>
  <c r="R11" i="9"/>
  <c r="R9" i="9" s="1"/>
  <c r="Q11" i="9"/>
  <c r="Q9" i="9" s="1"/>
  <c r="Q8" i="9" s="1"/>
  <c r="X10" i="9"/>
  <c r="J10" i="9"/>
  <c r="G10" i="9"/>
  <c r="F10" i="9" s="1"/>
  <c r="AG9" i="9"/>
  <c r="AG8" i="9" s="1"/>
  <c r="AF9" i="9"/>
  <c r="AF8" i="9" s="1"/>
  <c r="AE9" i="9"/>
  <c r="AE8" i="9" s="1"/>
  <c r="AC9" i="9"/>
  <c r="AC8" i="9" s="1"/>
  <c r="W9" i="9"/>
  <c r="V9" i="9"/>
  <c r="V8" i="9" s="1"/>
  <c r="M9" i="9"/>
  <c r="M8" i="9" s="1"/>
  <c r="AH8" i="9"/>
  <c r="AA8" i="9"/>
  <c r="Z8" i="9"/>
  <c r="R8" i="9"/>
  <c r="O8" i="9"/>
  <c r="AN7" i="9"/>
  <c r="X7" i="9"/>
  <c r="J7" i="9"/>
  <c r="G7" i="9"/>
  <c r="AM7" i="9" s="1"/>
  <c r="F7" i="9"/>
  <c r="X88" i="8"/>
  <c r="X84" i="8" s="1"/>
  <c r="J88" i="8"/>
  <c r="G88" i="8"/>
  <c r="F88" i="8"/>
  <c r="X87" i="8"/>
  <c r="J87" i="8"/>
  <c r="G87" i="8"/>
  <c r="F87" i="8"/>
  <c r="X86" i="8"/>
  <c r="J86" i="8"/>
  <c r="G86" i="8"/>
  <c r="F86" i="8"/>
  <c r="X85" i="8"/>
  <c r="J85" i="8"/>
  <c r="G85" i="8"/>
  <c r="F85" i="8"/>
  <c r="A83" i="8"/>
  <c r="X77" i="8"/>
  <c r="J77" i="8"/>
  <c r="G77" i="8"/>
  <c r="F77" i="8" s="1"/>
  <c r="X76" i="8"/>
  <c r="J76" i="8"/>
  <c r="G76" i="8"/>
  <c r="F76" i="8" s="1"/>
  <c r="X75" i="8"/>
  <c r="J75" i="8"/>
  <c r="G75" i="8"/>
  <c r="F75" i="8" s="1"/>
  <c r="X74" i="8"/>
  <c r="J74" i="8"/>
  <c r="G74" i="8"/>
  <c r="F74" i="8"/>
  <c r="X73" i="8"/>
  <c r="J73" i="8"/>
  <c r="G73" i="8"/>
  <c r="F73" i="8"/>
  <c r="X72" i="8"/>
  <c r="J72" i="8"/>
  <c r="G72" i="8"/>
  <c r="F72" i="8"/>
  <c r="X71" i="8"/>
  <c r="J71" i="8"/>
  <c r="G71" i="8"/>
  <c r="F71" i="8" s="1"/>
  <c r="X70" i="8"/>
  <c r="J70" i="8"/>
  <c r="G70" i="8"/>
  <c r="F70" i="8" s="1"/>
  <c r="AN51" i="8"/>
  <c r="AM51" i="8"/>
  <c r="X51" i="8"/>
  <c r="J51" i="8"/>
  <c r="G51" i="8"/>
  <c r="F51" i="8" s="1"/>
  <c r="AL50" i="8"/>
  <c r="AJ50" i="8"/>
  <c r="AI50" i="8"/>
  <c r="AH50" i="8"/>
  <c r="AG50" i="8"/>
  <c r="AG48" i="8" s="1"/>
  <c r="AG13" i="8" s="1"/>
  <c r="AG11" i="8" s="1"/>
  <c r="AG9" i="8" s="1"/>
  <c r="AG8" i="8" s="1"/>
  <c r="AF50" i="8"/>
  <c r="AF48" i="8" s="1"/>
  <c r="AF13" i="8" s="1"/>
  <c r="AF11" i="8" s="1"/>
  <c r="AF9" i="8" s="1"/>
  <c r="AF8" i="8" s="1"/>
  <c r="AE50" i="8"/>
  <c r="AE48" i="8" s="1"/>
  <c r="AE13" i="8" s="1"/>
  <c r="AE11" i="8" s="1"/>
  <c r="AD50" i="8"/>
  <c r="AD48" i="8" s="1"/>
  <c r="AD13" i="8" s="1"/>
  <c r="AB50" i="8"/>
  <c r="X50" i="8" s="1"/>
  <c r="W50" i="8"/>
  <c r="W48" i="8" s="1"/>
  <c r="W13" i="8" s="1"/>
  <c r="V50" i="8"/>
  <c r="U50" i="8"/>
  <c r="T50" i="8"/>
  <c r="S50" i="8"/>
  <c r="R50" i="8"/>
  <c r="Q50" i="8"/>
  <c r="P50" i="8"/>
  <c r="O50" i="8"/>
  <c r="N50" i="8"/>
  <c r="M50" i="8"/>
  <c r="L50" i="8"/>
  <c r="K50" i="8"/>
  <c r="I50" i="8"/>
  <c r="I48" i="8" s="1"/>
  <c r="I13" i="8" s="1"/>
  <c r="H50" i="8"/>
  <c r="H48" i="8" s="1"/>
  <c r="G50" i="8"/>
  <c r="X49" i="8"/>
  <c r="J49" i="8"/>
  <c r="G49" i="8"/>
  <c r="F49" i="8" s="1"/>
  <c r="AL48" i="8"/>
  <c r="AL13" i="8" s="1"/>
  <c r="AL11" i="8" s="1"/>
  <c r="AJ48" i="8"/>
  <c r="AJ13" i="8" s="1"/>
  <c r="AJ11" i="8" s="1"/>
  <c r="AI48" i="8"/>
  <c r="AI13" i="8" s="1"/>
  <c r="AI11" i="8" s="1"/>
  <c r="AI9" i="8" s="1"/>
  <c r="AH48" i="8"/>
  <c r="AH13" i="8" s="1"/>
  <c r="AH11" i="8" s="1"/>
  <c r="AH9" i="8" s="1"/>
  <c r="AH8" i="8" s="1"/>
  <c r="AB48" i="8"/>
  <c r="X48" i="8" s="1"/>
  <c r="V48" i="8"/>
  <c r="U48" i="8"/>
  <c r="T48" i="8"/>
  <c r="T13" i="8" s="1"/>
  <c r="T11" i="8" s="1"/>
  <c r="T9" i="8" s="1"/>
  <c r="T8" i="8" s="1"/>
  <c r="S48" i="8"/>
  <c r="S13" i="8" s="1"/>
  <c r="S11" i="8" s="1"/>
  <c r="S9" i="8" s="1"/>
  <c r="S8" i="8" s="1"/>
  <c r="R48" i="8"/>
  <c r="R13" i="8" s="1"/>
  <c r="R11" i="8" s="1"/>
  <c r="R9" i="8" s="1"/>
  <c r="R8" i="8" s="1"/>
  <c r="Q48" i="8"/>
  <c r="Q13" i="8" s="1"/>
  <c r="Q11" i="8" s="1"/>
  <c r="Q9" i="8" s="1"/>
  <c r="Q8" i="8" s="1"/>
  <c r="P48" i="8"/>
  <c r="P13" i="8" s="1"/>
  <c r="P11" i="8" s="1"/>
  <c r="P9" i="8" s="1"/>
  <c r="P8" i="8" s="1"/>
  <c r="O48" i="8"/>
  <c r="O13" i="8" s="1"/>
  <c r="O11" i="8" s="1"/>
  <c r="O9" i="8" s="1"/>
  <c r="O8" i="8" s="1"/>
  <c r="N48" i="8"/>
  <c r="N13" i="8" s="1"/>
  <c r="N11" i="8" s="1"/>
  <c r="N9" i="8" s="1"/>
  <c r="N8" i="8" s="1"/>
  <c r="M48" i="8"/>
  <c r="M13" i="8" s="1"/>
  <c r="M11" i="8" s="1"/>
  <c r="M9" i="8" s="1"/>
  <c r="L48" i="8"/>
  <c r="L13" i="8" s="1"/>
  <c r="L11" i="8" s="1"/>
  <c r="L9" i="8" s="1"/>
  <c r="K48" i="8"/>
  <c r="K13" i="8" s="1"/>
  <c r="X47" i="8"/>
  <c r="J47" i="8"/>
  <c r="G47" i="8"/>
  <c r="F47" i="8"/>
  <c r="X46" i="8"/>
  <c r="J46" i="8"/>
  <c r="G46" i="8"/>
  <c r="F46" i="8"/>
  <c r="X45" i="8"/>
  <c r="J45" i="8"/>
  <c r="F45" i="8" s="1"/>
  <c r="G45" i="8"/>
  <c r="X44" i="8"/>
  <c r="J44" i="8"/>
  <c r="G44" i="8"/>
  <c r="F44" i="8"/>
  <c r="X43" i="8"/>
  <c r="J43" i="8"/>
  <c r="G43" i="8"/>
  <c r="F43" i="8" s="1"/>
  <c r="X42" i="8"/>
  <c r="J42" i="8"/>
  <c r="G42" i="8"/>
  <c r="F42" i="8"/>
  <c r="X41" i="8"/>
  <c r="J41" i="8"/>
  <c r="G41" i="8"/>
  <c r="F41" i="8" s="1"/>
  <c r="X40" i="8"/>
  <c r="J40" i="8"/>
  <c r="G40" i="8"/>
  <c r="F40" i="8"/>
  <c r="X39" i="8"/>
  <c r="J39" i="8"/>
  <c r="G39" i="8"/>
  <c r="X38" i="8"/>
  <c r="J38" i="8"/>
  <c r="G38" i="8"/>
  <c r="F38" i="8"/>
  <c r="X37" i="8"/>
  <c r="J37" i="8"/>
  <c r="G37" i="8"/>
  <c r="F37" i="8"/>
  <c r="X36" i="8"/>
  <c r="J36" i="8"/>
  <c r="G36" i="8"/>
  <c r="F36" i="8"/>
  <c r="X35" i="8"/>
  <c r="J35" i="8"/>
  <c r="G35" i="8"/>
  <c r="X34" i="8"/>
  <c r="J34" i="8"/>
  <c r="G34" i="8"/>
  <c r="F34" i="8"/>
  <c r="X33" i="8"/>
  <c r="J33" i="8"/>
  <c r="G33" i="8"/>
  <c r="F33" i="8"/>
  <c r="X32" i="8"/>
  <c r="J32" i="8"/>
  <c r="G32" i="8"/>
  <c r="F32" i="8"/>
  <c r="X31" i="8"/>
  <c r="J31" i="8"/>
  <c r="G31" i="8"/>
  <c r="F31" i="8" s="1"/>
  <c r="X30" i="8"/>
  <c r="J30" i="8"/>
  <c r="G30" i="8"/>
  <c r="F30" i="8" s="1"/>
  <c r="X29" i="8"/>
  <c r="J29" i="8"/>
  <c r="G29" i="8"/>
  <c r="F29" i="8"/>
  <c r="X28" i="8"/>
  <c r="J28" i="8"/>
  <c r="G28" i="8"/>
  <c r="F28" i="8"/>
  <c r="X27" i="8"/>
  <c r="J27" i="8"/>
  <c r="G27" i="8"/>
  <c r="F27" i="8" s="1"/>
  <c r="X26" i="8"/>
  <c r="J26" i="8"/>
  <c r="G26" i="8"/>
  <c r="F26" i="8"/>
  <c r="X25" i="8"/>
  <c r="J25" i="8"/>
  <c r="G25" i="8"/>
  <c r="F25" i="8" s="1"/>
  <c r="X24" i="8"/>
  <c r="J24" i="8"/>
  <c r="G24" i="8"/>
  <c r="F24" i="8"/>
  <c r="X23" i="8"/>
  <c r="J23" i="8"/>
  <c r="G23" i="8"/>
  <c r="F23" i="8" s="1"/>
  <c r="X22" i="8"/>
  <c r="J22" i="8"/>
  <c r="G22" i="8"/>
  <c r="F22" i="8" s="1"/>
  <c r="X21" i="8"/>
  <c r="J21" i="8"/>
  <c r="G21" i="8"/>
  <c r="F21" i="8"/>
  <c r="X20" i="8"/>
  <c r="J20" i="8"/>
  <c r="G20" i="8"/>
  <c r="F20" i="8" s="1"/>
  <c r="X19" i="8"/>
  <c r="F19" i="8" s="1"/>
  <c r="J19" i="8"/>
  <c r="G19" i="8"/>
  <c r="X18" i="8"/>
  <c r="J18" i="8"/>
  <c r="G18" i="8"/>
  <c r="F18" i="8"/>
  <c r="X17" i="8"/>
  <c r="J17" i="8"/>
  <c r="G17" i="8"/>
  <c r="F17" i="8"/>
  <c r="AK13" i="8"/>
  <c r="AC13" i="8"/>
  <c r="AA13" i="8"/>
  <c r="AA11" i="8" s="1"/>
  <c r="AA9" i="8" s="1"/>
  <c r="AA8" i="8" s="1"/>
  <c r="Z13" i="8"/>
  <c r="Z11" i="8" s="1"/>
  <c r="Z9" i="8" s="1"/>
  <c r="Y13" i="8"/>
  <c r="Y11" i="8" s="1"/>
  <c r="V13" i="8"/>
  <c r="U13" i="8"/>
  <c r="U11" i="8" s="1"/>
  <c r="U9" i="8" s="1"/>
  <c r="U8" i="8" s="1"/>
  <c r="X12" i="8"/>
  <c r="J12" i="8"/>
  <c r="G12" i="8"/>
  <c r="F12" i="8"/>
  <c r="AK11" i="8"/>
  <c r="AD11" i="8"/>
  <c r="AD9" i="8" s="1"/>
  <c r="AD8" i="8" s="1"/>
  <c r="AC11" i="8"/>
  <c r="AC9" i="8" s="1"/>
  <c r="AC8" i="8" s="1"/>
  <c r="W11" i="8"/>
  <c r="V11" i="8"/>
  <c r="V9" i="8" s="1"/>
  <c r="V8" i="8" s="1"/>
  <c r="I11" i="8"/>
  <c r="X10" i="8"/>
  <c r="J10" i="8"/>
  <c r="G10" i="8"/>
  <c r="F10" i="8" s="1"/>
  <c r="AL9" i="8"/>
  <c r="AL8" i="8" s="1"/>
  <c r="AK9" i="8"/>
  <c r="AK8" i="8" s="1"/>
  <c r="AJ9" i="8"/>
  <c r="AJ8" i="8" s="1"/>
  <c r="AE9" i="8"/>
  <c r="AE8" i="8" s="1"/>
  <c r="Y9" i="8"/>
  <c r="Y8" i="8" s="1"/>
  <c r="I9" i="8"/>
  <c r="I8" i="8" s="1"/>
  <c r="AI8" i="8"/>
  <c r="M8" i="8"/>
  <c r="L8" i="8"/>
  <c r="AN7" i="8"/>
  <c r="AM7" i="8"/>
  <c r="X7" i="8"/>
  <c r="J7" i="8"/>
  <c r="G7" i="8"/>
  <c r="F7" i="8" s="1"/>
  <c r="X88" i="7"/>
  <c r="X84" i="7" s="1"/>
  <c r="J88" i="7"/>
  <c r="G88" i="7"/>
  <c r="X87" i="7"/>
  <c r="J87" i="7"/>
  <c r="G87" i="7"/>
  <c r="F87" i="7" s="1"/>
  <c r="X86" i="7"/>
  <c r="J86" i="7"/>
  <c r="J84" i="7" s="1"/>
  <c r="G86" i="7"/>
  <c r="F86" i="7"/>
  <c r="X85" i="7"/>
  <c r="J85" i="7"/>
  <c r="G85" i="7"/>
  <c r="G84" i="7" s="1"/>
  <c r="F85" i="7"/>
  <c r="A83" i="7"/>
  <c r="X77" i="7"/>
  <c r="J77" i="7"/>
  <c r="G77" i="7"/>
  <c r="F77" i="7"/>
  <c r="X76" i="7"/>
  <c r="J76" i="7"/>
  <c r="G76" i="7"/>
  <c r="F76" i="7" s="1"/>
  <c r="X75" i="7"/>
  <c r="J75" i="7"/>
  <c r="G75" i="7"/>
  <c r="F75" i="7"/>
  <c r="X74" i="7"/>
  <c r="J74" i="7"/>
  <c r="G74" i="7"/>
  <c r="F74" i="7"/>
  <c r="X73" i="7"/>
  <c r="J73" i="7"/>
  <c r="G73" i="7"/>
  <c r="F73" i="7"/>
  <c r="X72" i="7"/>
  <c r="J72" i="7"/>
  <c r="G72" i="7"/>
  <c r="F72" i="7" s="1"/>
  <c r="X71" i="7"/>
  <c r="J71" i="7"/>
  <c r="G71" i="7"/>
  <c r="F71" i="7" s="1"/>
  <c r="X70" i="7"/>
  <c r="J70" i="7"/>
  <c r="G70" i="7"/>
  <c r="F70" i="7" s="1"/>
  <c r="AN51" i="7"/>
  <c r="AM51" i="7"/>
  <c r="X51" i="7"/>
  <c r="J51" i="7"/>
  <c r="G51" i="7"/>
  <c r="F51" i="7" s="1"/>
  <c r="AL50" i="7"/>
  <c r="AJ50" i="7"/>
  <c r="AJ48" i="7" s="1"/>
  <c r="AI50" i="7"/>
  <c r="AH50" i="7"/>
  <c r="AG50" i="7"/>
  <c r="AF50" i="7"/>
  <c r="AE50" i="7"/>
  <c r="AE48" i="7" s="1"/>
  <c r="AE13" i="7" s="1"/>
  <c r="AE11" i="7" s="1"/>
  <c r="AE9" i="7" s="1"/>
  <c r="AE8" i="7" s="1"/>
  <c r="AD50" i="7"/>
  <c r="AD48" i="7" s="1"/>
  <c r="AD13" i="7" s="1"/>
  <c r="AD11" i="7" s="1"/>
  <c r="AD9" i="7" s="1"/>
  <c r="AD8" i="7" s="1"/>
  <c r="AB50" i="7"/>
  <c r="AB48" i="7" s="1"/>
  <c r="X50" i="7"/>
  <c r="W50" i="7"/>
  <c r="V50" i="7"/>
  <c r="U50" i="7"/>
  <c r="U48" i="7" s="1"/>
  <c r="T50" i="7"/>
  <c r="S50" i="7"/>
  <c r="R50" i="7"/>
  <c r="Q50" i="7"/>
  <c r="P50" i="7"/>
  <c r="O50" i="7"/>
  <c r="N50" i="7"/>
  <c r="M50" i="7"/>
  <c r="L50" i="7"/>
  <c r="K50" i="7"/>
  <c r="I50" i="7"/>
  <c r="H50" i="7"/>
  <c r="G50" i="7"/>
  <c r="X49" i="7"/>
  <c r="J49" i="7"/>
  <c r="G49" i="7"/>
  <c r="F49" i="7" s="1"/>
  <c r="AL48" i="7"/>
  <c r="AI48" i="7"/>
  <c r="AH48" i="7"/>
  <c r="AG48" i="7"/>
  <c r="AF48" i="7"/>
  <c r="W48" i="7"/>
  <c r="W13" i="7" s="1"/>
  <c r="V48" i="7"/>
  <c r="V13" i="7" s="1"/>
  <c r="V11" i="7" s="1"/>
  <c r="V9" i="7" s="1"/>
  <c r="V8" i="7" s="1"/>
  <c r="T48" i="7"/>
  <c r="S48" i="7"/>
  <c r="R48" i="7"/>
  <c r="R13" i="7" s="1"/>
  <c r="Q48" i="7"/>
  <c r="Q13" i="7" s="1"/>
  <c r="P48" i="7"/>
  <c r="P13" i="7" s="1"/>
  <c r="O48" i="7"/>
  <c r="O13" i="7" s="1"/>
  <c r="N48" i="7"/>
  <c r="N13" i="7" s="1"/>
  <c r="N11" i="7" s="1"/>
  <c r="N9" i="7" s="1"/>
  <c r="N8" i="7" s="1"/>
  <c r="M48" i="7"/>
  <c r="M13" i="7" s="1"/>
  <c r="M11" i="7" s="1"/>
  <c r="M9" i="7" s="1"/>
  <c r="M8" i="7" s="1"/>
  <c r="L48" i="7"/>
  <c r="L13" i="7" s="1"/>
  <c r="L11" i="7" s="1"/>
  <c r="L9" i="7" s="1"/>
  <c r="L8" i="7" s="1"/>
  <c r="K48" i="7"/>
  <c r="K13" i="7" s="1"/>
  <c r="I48" i="7"/>
  <c r="I13" i="7" s="1"/>
  <c r="I11" i="7" s="1"/>
  <c r="I9" i="7" s="1"/>
  <c r="H48" i="7"/>
  <c r="X47" i="7"/>
  <c r="J47" i="7"/>
  <c r="G47" i="7"/>
  <c r="F47" i="7" s="1"/>
  <c r="X46" i="7"/>
  <c r="J46" i="7"/>
  <c r="F46" i="7" s="1"/>
  <c r="G46" i="7"/>
  <c r="X45" i="7"/>
  <c r="J45" i="7"/>
  <c r="G45" i="7"/>
  <c r="F45" i="7"/>
  <c r="X44" i="7"/>
  <c r="J44" i="7"/>
  <c r="G44" i="7"/>
  <c r="F44" i="7"/>
  <c r="X43" i="7"/>
  <c r="J43" i="7"/>
  <c r="G43" i="7"/>
  <c r="F43" i="7"/>
  <c r="X42" i="7"/>
  <c r="J42" i="7"/>
  <c r="F42" i="7" s="1"/>
  <c r="G42" i="7"/>
  <c r="X41" i="7"/>
  <c r="J41" i="7"/>
  <c r="G41" i="7"/>
  <c r="F41" i="7"/>
  <c r="X40" i="7"/>
  <c r="J40" i="7"/>
  <c r="G40" i="7"/>
  <c r="F40" i="7" s="1"/>
  <c r="X39" i="7"/>
  <c r="J39" i="7"/>
  <c r="G39" i="7"/>
  <c r="F39" i="7"/>
  <c r="X38" i="7"/>
  <c r="J38" i="7"/>
  <c r="F38" i="7" s="1"/>
  <c r="G38" i="7"/>
  <c r="X37" i="7"/>
  <c r="J37" i="7"/>
  <c r="G37" i="7"/>
  <c r="F37" i="7"/>
  <c r="X36" i="7"/>
  <c r="J36" i="7"/>
  <c r="G36" i="7"/>
  <c r="F36" i="7"/>
  <c r="X35" i="7"/>
  <c r="J35" i="7"/>
  <c r="G35" i="7"/>
  <c r="F35" i="7"/>
  <c r="X34" i="7"/>
  <c r="J34" i="7"/>
  <c r="G34" i="7"/>
  <c r="F34" i="7"/>
  <c r="X33" i="7"/>
  <c r="J33" i="7"/>
  <c r="G33" i="7"/>
  <c r="F33" i="7" s="1"/>
  <c r="X32" i="7"/>
  <c r="J32" i="7"/>
  <c r="G32" i="7"/>
  <c r="F32" i="7"/>
  <c r="X31" i="7"/>
  <c r="J31" i="7"/>
  <c r="G31" i="7"/>
  <c r="F31" i="7" s="1"/>
  <c r="X30" i="7"/>
  <c r="J30" i="7"/>
  <c r="G30" i="7"/>
  <c r="F30" i="7" s="1"/>
  <c r="X29" i="7"/>
  <c r="J29" i="7"/>
  <c r="G29" i="7"/>
  <c r="F29" i="7" s="1"/>
  <c r="X28" i="7"/>
  <c r="J28" i="7"/>
  <c r="G28" i="7"/>
  <c r="F28" i="7" s="1"/>
  <c r="X27" i="7"/>
  <c r="J27" i="7"/>
  <c r="G27" i="7"/>
  <c r="F27" i="7"/>
  <c r="X26" i="7"/>
  <c r="J26" i="7"/>
  <c r="G26" i="7"/>
  <c r="F26" i="7"/>
  <c r="X25" i="7"/>
  <c r="J25" i="7"/>
  <c r="G25" i="7"/>
  <c r="F25" i="7"/>
  <c r="X24" i="7"/>
  <c r="J24" i="7"/>
  <c r="G24" i="7"/>
  <c r="F24" i="7"/>
  <c r="X23" i="7"/>
  <c r="J23" i="7"/>
  <c r="G23" i="7"/>
  <c r="F23" i="7"/>
  <c r="X22" i="7"/>
  <c r="J22" i="7"/>
  <c r="G22" i="7"/>
  <c r="F22" i="7" s="1"/>
  <c r="X21" i="7"/>
  <c r="J21" i="7"/>
  <c r="G21" i="7"/>
  <c r="F21" i="7"/>
  <c r="X20" i="7"/>
  <c r="J20" i="7"/>
  <c r="G20" i="7"/>
  <c r="F20" i="7"/>
  <c r="X19" i="7"/>
  <c r="J19" i="7"/>
  <c r="G19" i="7"/>
  <c r="F19" i="7"/>
  <c r="X18" i="7"/>
  <c r="J18" i="7"/>
  <c r="F18" i="7" s="1"/>
  <c r="G18" i="7"/>
  <c r="X17" i="7"/>
  <c r="J17" i="7"/>
  <c r="G17" i="7"/>
  <c r="F17" i="7" s="1"/>
  <c r="AL13" i="7"/>
  <c r="AK13" i="7"/>
  <c r="AJ13" i="7"/>
  <c r="AI13" i="7"/>
  <c r="AH13" i="7"/>
  <c r="AH11" i="7" s="1"/>
  <c r="AH9" i="7" s="1"/>
  <c r="AH8" i="7" s="1"/>
  <c r="AG13" i="7"/>
  <c r="AG11" i="7" s="1"/>
  <c r="AG9" i="7" s="1"/>
  <c r="AG8" i="7" s="1"/>
  <c r="AF13" i="7"/>
  <c r="AF11" i="7" s="1"/>
  <c r="AF9" i="7" s="1"/>
  <c r="AF8" i="7" s="1"/>
  <c r="AC13" i="7"/>
  <c r="AA13" i="7"/>
  <c r="Z13" i="7"/>
  <c r="Y13" i="7"/>
  <c r="U13" i="7"/>
  <c r="U11" i="7" s="1"/>
  <c r="U9" i="7" s="1"/>
  <c r="U8" i="7" s="1"/>
  <c r="T13" i="7"/>
  <c r="T11" i="7" s="1"/>
  <c r="S13" i="7"/>
  <c r="S11" i="7" s="1"/>
  <c r="X12" i="7"/>
  <c r="J12" i="7"/>
  <c r="G12" i="7"/>
  <c r="F12" i="7"/>
  <c r="AL11" i="7"/>
  <c r="AL9" i="7" s="1"/>
  <c r="AL8" i="7" s="1"/>
  <c r="AK11" i="7"/>
  <c r="AK9" i="7" s="1"/>
  <c r="AK8" i="7" s="1"/>
  <c r="AJ11" i="7"/>
  <c r="AJ9" i="7" s="1"/>
  <c r="AJ8" i="7" s="1"/>
  <c r="AI11" i="7"/>
  <c r="AI9" i="7" s="1"/>
  <c r="AI8" i="7" s="1"/>
  <c r="AC11" i="7"/>
  <c r="AA11" i="7"/>
  <c r="AA9" i="7" s="1"/>
  <c r="Z11" i="7"/>
  <c r="Y11" i="7"/>
  <c r="R11" i="7"/>
  <c r="Q11" i="7"/>
  <c r="P11" i="7"/>
  <c r="P9" i="7" s="1"/>
  <c r="O11" i="7"/>
  <c r="O9" i="7" s="1"/>
  <c r="O8" i="7" s="1"/>
  <c r="X10" i="7"/>
  <c r="J10" i="7"/>
  <c r="G10" i="7"/>
  <c r="F10" i="7"/>
  <c r="AC9" i="7"/>
  <c r="Z9" i="7"/>
  <c r="Z8" i="7" s="1"/>
  <c r="Y9" i="7"/>
  <c r="Y8" i="7" s="1"/>
  <c r="T9" i="7"/>
  <c r="T8" i="7" s="1"/>
  <c r="S9" i="7"/>
  <c r="S8" i="7" s="1"/>
  <c r="R9" i="7"/>
  <c r="Q9" i="7"/>
  <c r="AC8" i="7"/>
  <c r="R8" i="7"/>
  <c r="Q8" i="7"/>
  <c r="P8" i="7"/>
  <c r="I8" i="7"/>
  <c r="AN7" i="7"/>
  <c r="X7" i="7"/>
  <c r="J7" i="7"/>
  <c r="G7" i="7"/>
  <c r="AM7" i="7" s="1"/>
  <c r="F7" i="7"/>
  <c r="X88" i="6"/>
  <c r="J88" i="6"/>
  <c r="G88" i="6"/>
  <c r="F88" i="6"/>
  <c r="X87" i="6"/>
  <c r="J87" i="6"/>
  <c r="G87" i="6"/>
  <c r="X86" i="6"/>
  <c r="J86" i="6"/>
  <c r="G86" i="6"/>
  <c r="G84" i="6" s="1"/>
  <c r="F86" i="6"/>
  <c r="X85" i="6"/>
  <c r="X84" i="6" s="1"/>
  <c r="J85" i="6"/>
  <c r="G85" i="6"/>
  <c r="F85" i="6" s="1"/>
  <c r="J84" i="6"/>
  <c r="A83" i="6"/>
  <c r="X77" i="6"/>
  <c r="J77" i="6"/>
  <c r="G77" i="6"/>
  <c r="F77" i="6"/>
  <c r="X76" i="6"/>
  <c r="J76" i="6"/>
  <c r="G76" i="6"/>
  <c r="F76" i="6"/>
  <c r="X75" i="6"/>
  <c r="J75" i="6"/>
  <c r="G75" i="6"/>
  <c r="F75" i="6" s="1"/>
  <c r="X74" i="6"/>
  <c r="J74" i="6"/>
  <c r="G74" i="6"/>
  <c r="F74" i="6"/>
  <c r="X73" i="6"/>
  <c r="J73" i="6"/>
  <c r="G73" i="6"/>
  <c r="F73" i="6" s="1"/>
  <c r="X72" i="6"/>
  <c r="J72" i="6"/>
  <c r="F72" i="6" s="1"/>
  <c r="G72" i="6"/>
  <c r="X71" i="6"/>
  <c r="J71" i="6"/>
  <c r="F71" i="6" s="1"/>
  <c r="G71" i="6"/>
  <c r="X70" i="6"/>
  <c r="J70" i="6"/>
  <c r="G70" i="6"/>
  <c r="F70" i="6"/>
  <c r="AN51" i="6"/>
  <c r="AM51" i="6"/>
  <c r="X51" i="6"/>
  <c r="J51" i="6"/>
  <c r="G51" i="6"/>
  <c r="F51" i="6" s="1"/>
  <c r="AL50" i="6"/>
  <c r="AJ50" i="6"/>
  <c r="AI50" i="6"/>
  <c r="AH50" i="6"/>
  <c r="AG50" i="6"/>
  <c r="AF50" i="6"/>
  <c r="AF48" i="6" s="1"/>
  <c r="AF13" i="6" s="1"/>
  <c r="AF11" i="6" s="1"/>
  <c r="AF9" i="6" s="1"/>
  <c r="AF8" i="6" s="1"/>
  <c r="AE50" i="6"/>
  <c r="AD50" i="6"/>
  <c r="AB50" i="6"/>
  <c r="AB48" i="6" s="1"/>
  <c r="X50" i="6"/>
  <c r="W50" i="6"/>
  <c r="W48" i="6" s="1"/>
  <c r="W13" i="6" s="1"/>
  <c r="V50" i="6"/>
  <c r="V48" i="6" s="1"/>
  <c r="V13" i="6" s="1"/>
  <c r="V11" i="6" s="1"/>
  <c r="V9" i="6" s="1"/>
  <c r="V8" i="6" s="1"/>
  <c r="U50" i="6"/>
  <c r="U48" i="6" s="1"/>
  <c r="U13" i="6" s="1"/>
  <c r="U11" i="6" s="1"/>
  <c r="U9" i="6" s="1"/>
  <c r="U8" i="6" s="1"/>
  <c r="T50" i="6"/>
  <c r="T48" i="6" s="1"/>
  <c r="T13" i="6" s="1"/>
  <c r="T11" i="6" s="1"/>
  <c r="T9" i="6" s="1"/>
  <c r="T8" i="6" s="1"/>
  <c r="S50" i="6"/>
  <c r="S48" i="6" s="1"/>
  <c r="S13" i="6" s="1"/>
  <c r="S11" i="6" s="1"/>
  <c r="S9" i="6" s="1"/>
  <c r="S8" i="6" s="1"/>
  <c r="R50" i="6"/>
  <c r="R48" i="6" s="1"/>
  <c r="Q50" i="6"/>
  <c r="P50" i="6"/>
  <c r="O50" i="6"/>
  <c r="N50" i="6"/>
  <c r="M50" i="6"/>
  <c r="L50" i="6"/>
  <c r="K50" i="6"/>
  <c r="I50" i="6"/>
  <c r="H50" i="6"/>
  <c r="H48" i="6" s="1"/>
  <c r="G48" i="6" s="1"/>
  <c r="G50" i="6"/>
  <c r="X49" i="6"/>
  <c r="J49" i="6"/>
  <c r="G49" i="6"/>
  <c r="F49" i="6"/>
  <c r="AL48" i="6"/>
  <c r="AL13" i="6" s="1"/>
  <c r="AL11" i="6" s="1"/>
  <c r="AL9" i="6" s="1"/>
  <c r="AL8" i="6" s="1"/>
  <c r="AJ48" i="6"/>
  <c r="AJ13" i="6" s="1"/>
  <c r="AI48" i="6"/>
  <c r="AH48" i="6"/>
  <c r="AG48" i="6"/>
  <c r="AE48" i="6"/>
  <c r="AD48" i="6"/>
  <c r="Q48" i="6"/>
  <c r="P48" i="6"/>
  <c r="P13" i="6" s="1"/>
  <c r="O48" i="6"/>
  <c r="O13" i="6" s="1"/>
  <c r="N48" i="6"/>
  <c r="N13" i="6" s="1"/>
  <c r="M48" i="6"/>
  <c r="M13" i="6" s="1"/>
  <c r="M11" i="6" s="1"/>
  <c r="M9" i="6" s="1"/>
  <c r="M8" i="6" s="1"/>
  <c r="L48" i="6"/>
  <c r="L13" i="6" s="1"/>
  <c r="L11" i="6" s="1"/>
  <c r="L9" i="6" s="1"/>
  <c r="L8" i="6" s="1"/>
  <c r="K48" i="6"/>
  <c r="K13" i="6" s="1"/>
  <c r="I48" i="6"/>
  <c r="I13" i="6" s="1"/>
  <c r="X47" i="6"/>
  <c r="J47" i="6"/>
  <c r="G47" i="6"/>
  <c r="F47" i="6"/>
  <c r="X46" i="6"/>
  <c r="J46" i="6"/>
  <c r="G46" i="6"/>
  <c r="F46" i="6"/>
  <c r="X45" i="6"/>
  <c r="J45" i="6"/>
  <c r="G45" i="6"/>
  <c r="F45" i="6" s="1"/>
  <c r="X44" i="6"/>
  <c r="J44" i="6"/>
  <c r="G44" i="6"/>
  <c r="F44" i="6"/>
  <c r="X43" i="6"/>
  <c r="J43" i="6"/>
  <c r="G43" i="6"/>
  <c r="F43" i="6"/>
  <c r="X42" i="6"/>
  <c r="J42" i="6"/>
  <c r="G42" i="6"/>
  <c r="F42" i="6"/>
  <c r="X41" i="6"/>
  <c r="J41" i="6"/>
  <c r="G41" i="6"/>
  <c r="F41" i="6"/>
  <c r="X40" i="6"/>
  <c r="F40" i="6" s="1"/>
  <c r="J40" i="6"/>
  <c r="G40" i="6"/>
  <c r="X39" i="6"/>
  <c r="J39" i="6"/>
  <c r="G39" i="6"/>
  <c r="F39" i="6"/>
  <c r="X38" i="6"/>
  <c r="J38" i="6"/>
  <c r="G38" i="6"/>
  <c r="F38" i="6" s="1"/>
  <c r="X37" i="6"/>
  <c r="J37" i="6"/>
  <c r="G37" i="6"/>
  <c r="F37" i="6"/>
  <c r="X36" i="6"/>
  <c r="J36" i="6"/>
  <c r="G36" i="6"/>
  <c r="F36" i="6"/>
  <c r="X35" i="6"/>
  <c r="J35" i="6"/>
  <c r="G35" i="6"/>
  <c r="F35" i="6" s="1"/>
  <c r="X34" i="6"/>
  <c r="J34" i="6"/>
  <c r="G34" i="6"/>
  <c r="F34" i="6"/>
  <c r="X33" i="6"/>
  <c r="J33" i="6"/>
  <c r="G33" i="6"/>
  <c r="F33" i="6"/>
  <c r="X32" i="6"/>
  <c r="J32" i="6"/>
  <c r="G32" i="6"/>
  <c r="F32" i="6"/>
  <c r="X31" i="6"/>
  <c r="J31" i="6"/>
  <c r="G31" i="6"/>
  <c r="F31" i="6"/>
  <c r="X30" i="6"/>
  <c r="J30" i="6"/>
  <c r="G30" i="6"/>
  <c r="F30" i="6"/>
  <c r="X29" i="6"/>
  <c r="F29" i="6" s="1"/>
  <c r="J29" i="6"/>
  <c r="G29" i="6"/>
  <c r="X28" i="6"/>
  <c r="J28" i="6"/>
  <c r="G28" i="6"/>
  <c r="F28" i="6" s="1"/>
  <c r="X27" i="6"/>
  <c r="J27" i="6"/>
  <c r="G27" i="6"/>
  <c r="F27" i="6"/>
  <c r="X26" i="6"/>
  <c r="J26" i="6"/>
  <c r="G26" i="6"/>
  <c r="F26" i="6"/>
  <c r="X25" i="6"/>
  <c r="J25" i="6"/>
  <c r="G25" i="6"/>
  <c r="F25" i="6" s="1"/>
  <c r="X24" i="6"/>
  <c r="J24" i="6"/>
  <c r="G24" i="6"/>
  <c r="F24" i="6" s="1"/>
  <c r="X23" i="6"/>
  <c r="J23" i="6"/>
  <c r="G23" i="6"/>
  <c r="F23" i="6"/>
  <c r="X22" i="6"/>
  <c r="J22" i="6"/>
  <c r="G22" i="6"/>
  <c r="F22" i="6"/>
  <c r="X21" i="6"/>
  <c r="J21" i="6"/>
  <c r="G21" i="6"/>
  <c r="F21" i="6"/>
  <c r="X20" i="6"/>
  <c r="J20" i="6"/>
  <c r="G20" i="6"/>
  <c r="F20" i="6" s="1"/>
  <c r="X19" i="6"/>
  <c r="J19" i="6"/>
  <c r="G19" i="6"/>
  <c r="F19" i="6"/>
  <c r="X18" i="6"/>
  <c r="J18" i="6"/>
  <c r="G18" i="6"/>
  <c r="X17" i="6"/>
  <c r="J17" i="6"/>
  <c r="G17" i="6"/>
  <c r="F17" i="6"/>
  <c r="AK13" i="6"/>
  <c r="AI13" i="6"/>
  <c r="AH13" i="6"/>
  <c r="AG13" i="6"/>
  <c r="AG11" i="6" s="1"/>
  <c r="AG9" i="6" s="1"/>
  <c r="AE13" i="6"/>
  <c r="AD13" i="6"/>
  <c r="AC13" i="6"/>
  <c r="AA13" i="6"/>
  <c r="Z13" i="6"/>
  <c r="Y13" i="6"/>
  <c r="Y11" i="6" s="1"/>
  <c r="Q13" i="6"/>
  <c r="Q11" i="6" s="1"/>
  <c r="Q9" i="6" s="1"/>
  <c r="Q8" i="6" s="1"/>
  <c r="X12" i="6"/>
  <c r="J12" i="6"/>
  <c r="G12" i="6"/>
  <c r="F12" i="6" s="1"/>
  <c r="AK11" i="6"/>
  <c r="AK9" i="6" s="1"/>
  <c r="AK8" i="6" s="1"/>
  <c r="AJ11" i="6"/>
  <c r="AJ9" i="6" s="1"/>
  <c r="AJ8" i="6" s="1"/>
  <c r="AI11" i="6"/>
  <c r="AI9" i="6" s="1"/>
  <c r="AI8" i="6" s="1"/>
  <c r="AH11" i="6"/>
  <c r="AH9" i="6" s="1"/>
  <c r="AH8" i="6" s="1"/>
  <c r="AE11" i="6"/>
  <c r="AD11" i="6"/>
  <c r="AC11" i="6"/>
  <c r="AA11" i="6"/>
  <c r="Z11" i="6"/>
  <c r="P11" i="6"/>
  <c r="P9" i="6" s="1"/>
  <c r="P8" i="6" s="1"/>
  <c r="O11" i="6"/>
  <c r="O9" i="6" s="1"/>
  <c r="O8" i="6" s="1"/>
  <c r="N11" i="6"/>
  <c r="N9" i="6" s="1"/>
  <c r="N8" i="6" s="1"/>
  <c r="I11" i="6"/>
  <c r="X10" i="6"/>
  <c r="J10" i="6"/>
  <c r="G10" i="6"/>
  <c r="AE9" i="6"/>
  <c r="AD9" i="6"/>
  <c r="AC9" i="6"/>
  <c r="AC8" i="6" s="1"/>
  <c r="AA9" i="6"/>
  <c r="AA8" i="6" s="1"/>
  <c r="Z9" i="6"/>
  <c r="Z8" i="6" s="1"/>
  <c r="Y9" i="6"/>
  <c r="Y8" i="6" s="1"/>
  <c r="I9" i="6"/>
  <c r="I8" i="6" s="1"/>
  <c r="AG8" i="6"/>
  <c r="AE8" i="6"/>
  <c r="AD8" i="6"/>
  <c r="AN7" i="6"/>
  <c r="X7" i="6"/>
  <c r="J7" i="6"/>
  <c r="AM7" i="6" s="1"/>
  <c r="G7" i="6"/>
  <c r="F7" i="6" s="1"/>
  <c r="X88" i="5"/>
  <c r="X84" i="5" s="1"/>
  <c r="J88" i="5"/>
  <c r="J84" i="5" s="1"/>
  <c r="G88" i="5"/>
  <c r="X87" i="5"/>
  <c r="J87" i="5"/>
  <c r="G87" i="5"/>
  <c r="F87" i="5" s="1"/>
  <c r="X86" i="5"/>
  <c r="J86" i="5"/>
  <c r="G86" i="5"/>
  <c r="F86" i="5" s="1"/>
  <c r="X85" i="5"/>
  <c r="F85" i="5" s="1"/>
  <c r="J85" i="5"/>
  <c r="G85" i="5"/>
  <c r="A83" i="5"/>
  <c r="X77" i="5"/>
  <c r="J77" i="5"/>
  <c r="G77" i="5"/>
  <c r="F77" i="5" s="1"/>
  <c r="X76" i="5"/>
  <c r="J76" i="5"/>
  <c r="G76" i="5"/>
  <c r="F76" i="5"/>
  <c r="X75" i="5"/>
  <c r="J75" i="5"/>
  <c r="G75" i="5"/>
  <c r="F75" i="5"/>
  <c r="X74" i="5"/>
  <c r="J74" i="5"/>
  <c r="G74" i="5"/>
  <c r="F74" i="5"/>
  <c r="X73" i="5"/>
  <c r="J73" i="5"/>
  <c r="F73" i="5" s="1"/>
  <c r="G73" i="5"/>
  <c r="X72" i="5"/>
  <c r="F72" i="5" s="1"/>
  <c r="J72" i="5"/>
  <c r="G72" i="5"/>
  <c r="X71" i="5"/>
  <c r="J71" i="5"/>
  <c r="G71" i="5"/>
  <c r="F71" i="5" s="1"/>
  <c r="X70" i="5"/>
  <c r="J70" i="5"/>
  <c r="G70" i="5"/>
  <c r="F70" i="5"/>
  <c r="AN51" i="5"/>
  <c r="AM51" i="5"/>
  <c r="X51" i="5"/>
  <c r="J51" i="5"/>
  <c r="G51" i="5"/>
  <c r="F51" i="5" s="1"/>
  <c r="AL50" i="5"/>
  <c r="AJ50" i="5"/>
  <c r="AI50" i="5"/>
  <c r="AH50" i="5"/>
  <c r="AG50" i="5"/>
  <c r="AF50" i="5"/>
  <c r="AE50" i="5"/>
  <c r="AD50" i="5"/>
  <c r="AD48" i="5" s="1"/>
  <c r="AD13" i="5" s="1"/>
  <c r="AD11" i="5" s="1"/>
  <c r="AD9" i="5" s="1"/>
  <c r="AB50" i="5"/>
  <c r="AB48" i="5" s="1"/>
  <c r="X50" i="5"/>
  <c r="W50" i="5"/>
  <c r="W48" i="5" s="1"/>
  <c r="W13" i="5" s="1"/>
  <c r="W11" i="5" s="1"/>
  <c r="V50" i="5"/>
  <c r="V48" i="5" s="1"/>
  <c r="V13" i="5" s="1"/>
  <c r="V11" i="5" s="1"/>
  <c r="V9" i="5" s="1"/>
  <c r="V8" i="5" s="1"/>
  <c r="U50" i="5"/>
  <c r="U48" i="5" s="1"/>
  <c r="U13" i="5" s="1"/>
  <c r="U11" i="5" s="1"/>
  <c r="U9" i="5" s="1"/>
  <c r="U8" i="5" s="1"/>
  <c r="T50" i="5"/>
  <c r="T48" i="5" s="1"/>
  <c r="T13" i="5" s="1"/>
  <c r="T11" i="5" s="1"/>
  <c r="T9" i="5" s="1"/>
  <c r="T8" i="5" s="1"/>
  <c r="S50" i="5"/>
  <c r="S48" i="5" s="1"/>
  <c r="S13" i="5" s="1"/>
  <c r="S11" i="5" s="1"/>
  <c r="S9" i="5" s="1"/>
  <c r="S8" i="5" s="1"/>
  <c r="R50" i="5"/>
  <c r="R48" i="5" s="1"/>
  <c r="R13" i="5" s="1"/>
  <c r="R11" i="5" s="1"/>
  <c r="R9" i="5" s="1"/>
  <c r="R8" i="5" s="1"/>
  <c r="Q50" i="5"/>
  <c r="Q48" i="5" s="1"/>
  <c r="Q13" i="5" s="1"/>
  <c r="Q11" i="5" s="1"/>
  <c r="Q9" i="5" s="1"/>
  <c r="Q8" i="5" s="1"/>
  <c r="P50" i="5"/>
  <c r="P48" i="5" s="1"/>
  <c r="O50" i="5"/>
  <c r="O48" i="5" s="1"/>
  <c r="O13" i="5" s="1"/>
  <c r="N50" i="5"/>
  <c r="M50" i="5"/>
  <c r="L50" i="5"/>
  <c r="K50" i="5"/>
  <c r="I50" i="5"/>
  <c r="H50" i="5"/>
  <c r="G50" i="5" s="1"/>
  <c r="X49" i="5"/>
  <c r="J49" i="5"/>
  <c r="G49" i="5"/>
  <c r="F49" i="5"/>
  <c r="AL48" i="5"/>
  <c r="AL13" i="5" s="1"/>
  <c r="AL11" i="5" s="1"/>
  <c r="AL9" i="5" s="1"/>
  <c r="AL8" i="5" s="1"/>
  <c r="AJ48" i="5"/>
  <c r="AJ13" i="5" s="1"/>
  <c r="AJ11" i="5" s="1"/>
  <c r="AJ9" i="5" s="1"/>
  <c r="AI48" i="5"/>
  <c r="AI13" i="5" s="1"/>
  <c r="AI11" i="5" s="1"/>
  <c r="AI9" i="5" s="1"/>
  <c r="AI8" i="5" s="1"/>
  <c r="AH48" i="5"/>
  <c r="AH13" i="5" s="1"/>
  <c r="AH11" i="5" s="1"/>
  <c r="AH9" i="5" s="1"/>
  <c r="AH8" i="5" s="1"/>
  <c r="AG48" i="5"/>
  <c r="AG13" i="5" s="1"/>
  <c r="AG11" i="5" s="1"/>
  <c r="AG9" i="5" s="1"/>
  <c r="AG8" i="5" s="1"/>
  <c r="AF48" i="5"/>
  <c r="AE48" i="5"/>
  <c r="N48" i="5"/>
  <c r="M48" i="5"/>
  <c r="L48" i="5"/>
  <c r="K48" i="5"/>
  <c r="I48" i="5"/>
  <c r="I13" i="5" s="1"/>
  <c r="I11" i="5" s="1"/>
  <c r="I9" i="5" s="1"/>
  <c r="H48" i="5"/>
  <c r="H13" i="5" s="1"/>
  <c r="G48" i="5"/>
  <c r="X47" i="5"/>
  <c r="J47" i="5"/>
  <c r="G47" i="5"/>
  <c r="F47" i="5" s="1"/>
  <c r="X46" i="5"/>
  <c r="J46" i="5"/>
  <c r="F46" i="5" s="1"/>
  <c r="G46" i="5"/>
  <c r="X45" i="5"/>
  <c r="J45" i="5"/>
  <c r="G45" i="5"/>
  <c r="F45" i="5"/>
  <c r="X44" i="5"/>
  <c r="J44" i="5"/>
  <c r="G44" i="5"/>
  <c r="F44" i="5"/>
  <c r="X43" i="5"/>
  <c r="J43" i="5"/>
  <c r="G43" i="5"/>
  <c r="F43" i="5"/>
  <c r="X42" i="5"/>
  <c r="J42" i="5"/>
  <c r="G42" i="5"/>
  <c r="F42" i="5"/>
  <c r="X41" i="5"/>
  <c r="J41" i="5"/>
  <c r="G41" i="5"/>
  <c r="F41" i="5" s="1"/>
  <c r="X40" i="5"/>
  <c r="J40" i="5"/>
  <c r="G40" i="5"/>
  <c r="X39" i="5"/>
  <c r="J39" i="5"/>
  <c r="G39" i="5"/>
  <c r="F39" i="5"/>
  <c r="X38" i="5"/>
  <c r="J38" i="5"/>
  <c r="G38" i="5"/>
  <c r="X37" i="5"/>
  <c r="J37" i="5"/>
  <c r="G37" i="5"/>
  <c r="F37" i="5"/>
  <c r="X36" i="5"/>
  <c r="J36" i="5"/>
  <c r="G36" i="5"/>
  <c r="F36" i="5" s="1"/>
  <c r="X35" i="5"/>
  <c r="J35" i="5"/>
  <c r="G35" i="5"/>
  <c r="F35" i="5" s="1"/>
  <c r="X34" i="5"/>
  <c r="J34" i="5"/>
  <c r="G34" i="5"/>
  <c r="F34" i="5"/>
  <c r="X33" i="5"/>
  <c r="J33" i="5"/>
  <c r="G33" i="5"/>
  <c r="F33" i="5"/>
  <c r="X32" i="5"/>
  <c r="J32" i="5"/>
  <c r="G32" i="5"/>
  <c r="F32" i="5"/>
  <c r="X31" i="5"/>
  <c r="J31" i="5"/>
  <c r="G31" i="5"/>
  <c r="F31" i="5" s="1"/>
  <c r="X30" i="5"/>
  <c r="J30" i="5"/>
  <c r="G30" i="5"/>
  <c r="X29" i="5"/>
  <c r="J29" i="5"/>
  <c r="G29" i="5"/>
  <c r="F29" i="5" s="1"/>
  <c r="X28" i="5"/>
  <c r="J28" i="5"/>
  <c r="G28" i="5"/>
  <c r="F28" i="5" s="1"/>
  <c r="X27" i="5"/>
  <c r="J27" i="5"/>
  <c r="G27" i="5"/>
  <c r="F27" i="5"/>
  <c r="X26" i="5"/>
  <c r="J26" i="5"/>
  <c r="G26" i="5"/>
  <c r="F26" i="5"/>
  <c r="X25" i="5"/>
  <c r="J25" i="5"/>
  <c r="G25" i="5"/>
  <c r="F25" i="5" s="1"/>
  <c r="X24" i="5"/>
  <c r="J24" i="5"/>
  <c r="G24" i="5"/>
  <c r="F24" i="5"/>
  <c r="X23" i="5"/>
  <c r="J23" i="5"/>
  <c r="G23" i="5"/>
  <c r="F23" i="5"/>
  <c r="X22" i="5"/>
  <c r="J22" i="5"/>
  <c r="G22" i="5"/>
  <c r="F22" i="5"/>
  <c r="X21" i="5"/>
  <c r="F21" i="5" s="1"/>
  <c r="J21" i="5"/>
  <c r="G21" i="5"/>
  <c r="X20" i="5"/>
  <c r="J20" i="5"/>
  <c r="G20" i="5"/>
  <c r="F20" i="5"/>
  <c r="X19" i="5"/>
  <c r="J19" i="5"/>
  <c r="G19" i="5"/>
  <c r="F19" i="5"/>
  <c r="X18" i="5"/>
  <c r="J18" i="5"/>
  <c r="G18" i="5"/>
  <c r="F18" i="5" s="1"/>
  <c r="X17" i="5"/>
  <c r="J17" i="5"/>
  <c r="G17" i="5"/>
  <c r="F17" i="5"/>
  <c r="AK13" i="5"/>
  <c r="AF13" i="5"/>
  <c r="AF11" i="5" s="1"/>
  <c r="AF9" i="5" s="1"/>
  <c r="AF8" i="5" s="1"/>
  <c r="AE13" i="5"/>
  <c r="AE11" i="5" s="1"/>
  <c r="AE9" i="5" s="1"/>
  <c r="AE8" i="5" s="1"/>
  <c r="AC13" i="5"/>
  <c r="AA13" i="5"/>
  <c r="Z13" i="5"/>
  <c r="Z11" i="5" s="1"/>
  <c r="Z9" i="5" s="1"/>
  <c r="Y13" i="5"/>
  <c r="N13" i="5"/>
  <c r="M13" i="5"/>
  <c r="L13" i="5"/>
  <c r="K13" i="5"/>
  <c r="X12" i="5"/>
  <c r="J12" i="5"/>
  <c r="G12" i="5"/>
  <c r="F12" i="5" s="1"/>
  <c r="AK11" i="5"/>
  <c r="AK9" i="5" s="1"/>
  <c r="AK8" i="5" s="1"/>
  <c r="AC11" i="5"/>
  <c r="AA11" i="5"/>
  <c r="Y11" i="5"/>
  <c r="O11" i="5"/>
  <c r="O9" i="5" s="1"/>
  <c r="O8" i="5" s="1"/>
  <c r="N11" i="5"/>
  <c r="N9" i="5" s="1"/>
  <c r="N8" i="5" s="1"/>
  <c r="M11" i="5"/>
  <c r="M9" i="5" s="1"/>
  <c r="M8" i="5" s="1"/>
  <c r="L11" i="5"/>
  <c r="L9" i="5" s="1"/>
  <c r="L8" i="5" s="1"/>
  <c r="X10" i="5"/>
  <c r="J10" i="5"/>
  <c r="G10" i="5"/>
  <c r="F10" i="5"/>
  <c r="AC9" i="5"/>
  <c r="AA9" i="5"/>
  <c r="AA8" i="5" s="1"/>
  <c r="Y9" i="5"/>
  <c r="Y8" i="5" s="1"/>
  <c r="AJ8" i="5"/>
  <c r="AD8" i="5"/>
  <c r="AC8" i="5"/>
  <c r="I8" i="5"/>
  <c r="AN7" i="5"/>
  <c r="X7" i="5"/>
  <c r="J7" i="5"/>
  <c r="G7" i="5"/>
  <c r="AM7" i="5" s="1"/>
  <c r="F7" i="5"/>
  <c r="X88" i="4"/>
  <c r="J88" i="4"/>
  <c r="G88" i="4"/>
  <c r="F88" i="4"/>
  <c r="X87" i="4"/>
  <c r="J87" i="4"/>
  <c r="G87" i="4"/>
  <c r="F87" i="4"/>
  <c r="X86" i="4"/>
  <c r="J86" i="4"/>
  <c r="G86" i="4"/>
  <c r="F86" i="4"/>
  <c r="X85" i="4"/>
  <c r="X84" i="4" s="1"/>
  <c r="J85" i="4"/>
  <c r="J84" i="4" s="1"/>
  <c r="G85" i="4"/>
  <c r="F85" i="4"/>
  <c r="G84" i="4"/>
  <c r="F84" i="4"/>
  <c r="A83" i="4"/>
  <c r="X77" i="4"/>
  <c r="J77" i="4"/>
  <c r="G77" i="4"/>
  <c r="F77" i="4"/>
  <c r="X76" i="4"/>
  <c r="J76" i="4"/>
  <c r="G76" i="4"/>
  <c r="F76" i="4"/>
  <c r="X75" i="4"/>
  <c r="J75" i="4"/>
  <c r="G75" i="4"/>
  <c r="F75" i="4"/>
  <c r="X74" i="4"/>
  <c r="F74" i="4" s="1"/>
  <c r="J74" i="4"/>
  <c r="G74" i="4"/>
  <c r="X73" i="4"/>
  <c r="J73" i="4"/>
  <c r="G73" i="4"/>
  <c r="F73" i="4"/>
  <c r="X72" i="4"/>
  <c r="J72" i="4"/>
  <c r="G72" i="4"/>
  <c r="F72" i="4"/>
  <c r="X71" i="4"/>
  <c r="J71" i="4"/>
  <c r="G71" i="4"/>
  <c r="F71" i="4" s="1"/>
  <c r="X70" i="4"/>
  <c r="J70" i="4"/>
  <c r="G70" i="4"/>
  <c r="F70" i="4" s="1"/>
  <c r="AN51" i="4"/>
  <c r="AM51" i="4"/>
  <c r="X51" i="4"/>
  <c r="J51" i="4"/>
  <c r="G51" i="4"/>
  <c r="F51" i="4"/>
  <c r="AL50" i="4"/>
  <c r="AL48" i="4" s="1"/>
  <c r="AJ50" i="4"/>
  <c r="AJ48" i="4" s="1"/>
  <c r="AI50" i="4"/>
  <c r="AI48" i="4" s="1"/>
  <c r="AH50" i="4"/>
  <c r="AG50" i="4"/>
  <c r="AF50" i="4"/>
  <c r="AE50" i="4"/>
  <c r="AD50" i="4"/>
  <c r="AB50" i="4"/>
  <c r="X50" i="4"/>
  <c r="W50" i="4"/>
  <c r="W48" i="4" s="1"/>
  <c r="W13" i="4" s="1"/>
  <c r="V50" i="4"/>
  <c r="V48" i="4" s="1"/>
  <c r="V13" i="4" s="1"/>
  <c r="U50" i="4"/>
  <c r="U48" i="4" s="1"/>
  <c r="U13" i="4" s="1"/>
  <c r="T50" i="4"/>
  <c r="S50" i="4"/>
  <c r="S48" i="4" s="1"/>
  <c r="R50" i="4"/>
  <c r="R48" i="4" s="1"/>
  <c r="Q50" i="4"/>
  <c r="Q48" i="4" s="1"/>
  <c r="P50" i="4"/>
  <c r="P48" i="4" s="1"/>
  <c r="O50" i="4"/>
  <c r="N50" i="4"/>
  <c r="M50" i="4"/>
  <c r="L50" i="4"/>
  <c r="K50" i="4"/>
  <c r="J50" i="4" s="1"/>
  <c r="I50" i="4"/>
  <c r="H50" i="4"/>
  <c r="G50" i="4" s="1"/>
  <c r="X49" i="4"/>
  <c r="J49" i="4"/>
  <c r="G49" i="4"/>
  <c r="F49" i="4"/>
  <c r="AH48" i="4"/>
  <c r="AG48" i="4"/>
  <c r="AG13" i="4" s="1"/>
  <c r="AG11" i="4" s="1"/>
  <c r="AG9" i="4" s="1"/>
  <c r="AG8" i="4" s="1"/>
  <c r="AF48" i="4"/>
  <c r="AF13" i="4" s="1"/>
  <c r="AF11" i="4" s="1"/>
  <c r="AF9" i="4" s="1"/>
  <c r="AF8" i="4" s="1"/>
  <c r="AE48" i="4"/>
  <c r="AE13" i="4" s="1"/>
  <c r="AE11" i="4" s="1"/>
  <c r="AE9" i="4" s="1"/>
  <c r="AE8" i="4" s="1"/>
  <c r="AD48" i="4"/>
  <c r="AD13" i="4" s="1"/>
  <c r="AD11" i="4" s="1"/>
  <c r="AD9" i="4" s="1"/>
  <c r="AD8" i="4" s="1"/>
  <c r="AB48" i="4"/>
  <c r="T48" i="4"/>
  <c r="T13" i="4" s="1"/>
  <c r="T11" i="4" s="1"/>
  <c r="T9" i="4" s="1"/>
  <c r="T8" i="4" s="1"/>
  <c r="O48" i="4"/>
  <c r="J48" i="4" s="1"/>
  <c r="N48" i="4"/>
  <c r="M48" i="4"/>
  <c r="L48" i="4"/>
  <c r="K48" i="4"/>
  <c r="I48" i="4"/>
  <c r="H48" i="4"/>
  <c r="H13" i="4" s="1"/>
  <c r="G48" i="4"/>
  <c r="X47" i="4"/>
  <c r="J47" i="4"/>
  <c r="G47" i="4"/>
  <c r="F47" i="4"/>
  <c r="X46" i="4"/>
  <c r="J46" i="4"/>
  <c r="G46" i="4"/>
  <c r="F46" i="4"/>
  <c r="X45" i="4"/>
  <c r="F45" i="4" s="1"/>
  <c r="J45" i="4"/>
  <c r="G45" i="4"/>
  <c r="X44" i="4"/>
  <c r="J44" i="4"/>
  <c r="F44" i="4" s="1"/>
  <c r="G44" i="4"/>
  <c r="X43" i="4"/>
  <c r="J43" i="4"/>
  <c r="G43" i="4"/>
  <c r="F43" i="4" s="1"/>
  <c r="X42" i="4"/>
  <c r="J42" i="4"/>
  <c r="G42" i="4"/>
  <c r="F42" i="4"/>
  <c r="X41" i="4"/>
  <c r="J41" i="4"/>
  <c r="G41" i="4"/>
  <c r="F41" i="4" s="1"/>
  <c r="X40" i="4"/>
  <c r="J40" i="4"/>
  <c r="G40" i="4"/>
  <c r="F40" i="4"/>
  <c r="X39" i="4"/>
  <c r="J39" i="4"/>
  <c r="G39" i="4"/>
  <c r="X38" i="4"/>
  <c r="J38" i="4"/>
  <c r="G38" i="4"/>
  <c r="F38" i="4"/>
  <c r="X37" i="4"/>
  <c r="J37" i="4"/>
  <c r="G37" i="4"/>
  <c r="F37" i="4"/>
  <c r="X36" i="4"/>
  <c r="F36" i="4" s="1"/>
  <c r="J36" i="4"/>
  <c r="G36" i="4"/>
  <c r="X35" i="4"/>
  <c r="J35" i="4"/>
  <c r="G35" i="4"/>
  <c r="F35" i="4"/>
  <c r="X34" i="4"/>
  <c r="J34" i="4"/>
  <c r="G34" i="4"/>
  <c r="F34" i="4" s="1"/>
  <c r="X33" i="4"/>
  <c r="J33" i="4"/>
  <c r="G33" i="4"/>
  <c r="F33" i="4"/>
  <c r="X32" i="4"/>
  <c r="J32" i="4"/>
  <c r="G32" i="4"/>
  <c r="X31" i="4"/>
  <c r="J31" i="4"/>
  <c r="G31" i="4"/>
  <c r="X30" i="4"/>
  <c r="J30" i="4"/>
  <c r="G30" i="4"/>
  <c r="F30" i="4"/>
  <c r="X29" i="4"/>
  <c r="J29" i="4"/>
  <c r="G29" i="4"/>
  <c r="F29" i="4"/>
  <c r="X28" i="4"/>
  <c r="J28" i="4"/>
  <c r="G28" i="4"/>
  <c r="F28" i="4" s="1"/>
  <c r="X27" i="4"/>
  <c r="J27" i="4"/>
  <c r="G27" i="4"/>
  <c r="F27" i="4"/>
  <c r="X26" i="4"/>
  <c r="J26" i="4"/>
  <c r="G26" i="4"/>
  <c r="F26" i="4"/>
  <c r="X25" i="4"/>
  <c r="J25" i="4"/>
  <c r="G25" i="4"/>
  <c r="F25" i="4"/>
  <c r="X24" i="4"/>
  <c r="J24" i="4"/>
  <c r="G24" i="4"/>
  <c r="F24" i="4" s="1"/>
  <c r="X23" i="4"/>
  <c r="J23" i="4"/>
  <c r="G23" i="4"/>
  <c r="F23" i="4" s="1"/>
  <c r="X22" i="4"/>
  <c r="J22" i="4"/>
  <c r="G22" i="4"/>
  <c r="F22" i="4"/>
  <c r="X21" i="4"/>
  <c r="J21" i="4"/>
  <c r="G21" i="4"/>
  <c r="F21" i="4" s="1"/>
  <c r="X20" i="4"/>
  <c r="J20" i="4"/>
  <c r="G20" i="4"/>
  <c r="F20" i="4"/>
  <c r="X19" i="4"/>
  <c r="J19" i="4"/>
  <c r="G19" i="4"/>
  <c r="F19" i="4" s="1"/>
  <c r="X18" i="4"/>
  <c r="J18" i="4"/>
  <c r="G18" i="4"/>
  <c r="F18" i="4"/>
  <c r="X17" i="4"/>
  <c r="J17" i="4"/>
  <c r="G17" i="4"/>
  <c r="F17" i="4"/>
  <c r="AL13" i="4"/>
  <c r="AL11" i="4" s="1"/>
  <c r="AK13" i="4"/>
  <c r="AK11" i="4" s="1"/>
  <c r="AJ13" i="4"/>
  <c r="AJ11" i="4" s="1"/>
  <c r="AI13" i="4"/>
  <c r="AI11" i="4" s="1"/>
  <c r="AI9" i="4" s="1"/>
  <c r="AI8" i="4" s="1"/>
  <c r="AH13" i="4"/>
  <c r="AH11" i="4" s="1"/>
  <c r="AH9" i="4" s="1"/>
  <c r="AH8" i="4" s="1"/>
  <c r="AC13" i="4"/>
  <c r="AC11" i="4" s="1"/>
  <c r="AC9" i="4" s="1"/>
  <c r="AC8" i="4" s="1"/>
  <c r="AA13" i="4"/>
  <c r="Z13" i="4"/>
  <c r="Y13" i="4"/>
  <c r="S13" i="4"/>
  <c r="S11" i="4" s="1"/>
  <c r="S9" i="4" s="1"/>
  <c r="S8" i="4" s="1"/>
  <c r="R13" i="4"/>
  <c r="R11" i="4" s="1"/>
  <c r="R9" i="4" s="1"/>
  <c r="R8" i="4" s="1"/>
  <c r="Q13" i="4"/>
  <c r="Q11" i="4" s="1"/>
  <c r="Q9" i="4" s="1"/>
  <c r="Q8" i="4" s="1"/>
  <c r="P13" i="4"/>
  <c r="P11" i="4" s="1"/>
  <c r="P9" i="4" s="1"/>
  <c r="P8" i="4" s="1"/>
  <c r="N13" i="4"/>
  <c r="N11" i="4" s="1"/>
  <c r="M13" i="4"/>
  <c r="M11" i="4" s="1"/>
  <c r="L13" i="4"/>
  <c r="L11" i="4" s="1"/>
  <c r="L9" i="4" s="1"/>
  <c r="K13" i="4"/>
  <c r="K11" i="4" s="1"/>
  <c r="I13" i="4"/>
  <c r="I11" i="4" s="1"/>
  <c r="I9" i="4" s="1"/>
  <c r="X12" i="4"/>
  <c r="J12" i="4"/>
  <c r="G12" i="4"/>
  <c r="F12" i="4"/>
  <c r="AA11" i="4"/>
  <c r="Z11" i="4"/>
  <c r="Y11" i="4"/>
  <c r="Y9" i="4" s="1"/>
  <c r="W11" i="4"/>
  <c r="V11" i="4"/>
  <c r="V9" i="4" s="1"/>
  <c r="V8" i="4" s="1"/>
  <c r="U11" i="4"/>
  <c r="U9" i="4" s="1"/>
  <c r="U8" i="4" s="1"/>
  <c r="X10" i="4"/>
  <c r="J10" i="4"/>
  <c r="G10" i="4"/>
  <c r="F10" i="4"/>
  <c r="AL9" i="4"/>
  <c r="AL8" i="4" s="1"/>
  <c r="AK9" i="4"/>
  <c r="AK8" i="4" s="1"/>
  <c r="AJ9" i="4"/>
  <c r="AJ8" i="4" s="1"/>
  <c r="AA9" i="4"/>
  <c r="Z9" i="4"/>
  <c r="Z8" i="4" s="1"/>
  <c r="N9" i="4"/>
  <c r="N8" i="4" s="1"/>
  <c r="M9" i="4"/>
  <c r="M8" i="4" s="1"/>
  <c r="AA8" i="4"/>
  <c r="L8" i="4"/>
  <c r="I8" i="4"/>
  <c r="AN7" i="4"/>
  <c r="X7" i="4"/>
  <c r="J7" i="4"/>
  <c r="G7" i="4"/>
  <c r="AM7" i="4" s="1"/>
  <c r="F7" i="4"/>
  <c r="X88" i="3"/>
  <c r="J88" i="3"/>
  <c r="G88" i="3"/>
  <c r="F88" i="3"/>
  <c r="X87" i="3"/>
  <c r="X84" i="3" s="1"/>
  <c r="J87" i="3"/>
  <c r="J84" i="3" s="1"/>
  <c r="G87" i="3"/>
  <c r="G84" i="3" s="1"/>
  <c r="F87" i="3"/>
  <c r="X86" i="3"/>
  <c r="J86" i="3"/>
  <c r="G86" i="3"/>
  <c r="F86" i="3" s="1"/>
  <c r="F84" i="3" s="1"/>
  <c r="X85" i="3"/>
  <c r="J85" i="3"/>
  <c r="G85" i="3"/>
  <c r="F85" i="3" s="1"/>
  <c r="A83" i="3"/>
  <c r="X77" i="3"/>
  <c r="F77" i="3" s="1"/>
  <c r="J77" i="3"/>
  <c r="G77" i="3"/>
  <c r="X76" i="3"/>
  <c r="J76" i="3"/>
  <c r="G76" i="3"/>
  <c r="F76" i="3"/>
  <c r="X75" i="3"/>
  <c r="J75" i="3"/>
  <c r="G75" i="3"/>
  <c r="F75" i="3"/>
  <c r="X74" i="3"/>
  <c r="J74" i="3"/>
  <c r="G74" i="3"/>
  <c r="F74" i="3" s="1"/>
  <c r="X73" i="3"/>
  <c r="J73" i="3"/>
  <c r="G73" i="3"/>
  <c r="F73" i="3"/>
  <c r="X72" i="3"/>
  <c r="J72" i="3"/>
  <c r="G72" i="3"/>
  <c r="F72" i="3"/>
  <c r="X71" i="3"/>
  <c r="J71" i="3"/>
  <c r="G71" i="3"/>
  <c r="F71" i="3"/>
  <c r="X70" i="3"/>
  <c r="J70" i="3"/>
  <c r="G70" i="3"/>
  <c r="F70" i="3"/>
  <c r="AN51" i="3"/>
  <c r="AM51" i="3"/>
  <c r="X51" i="3"/>
  <c r="J51" i="3"/>
  <c r="G51" i="3"/>
  <c r="F51" i="3"/>
  <c r="AL50" i="3"/>
  <c r="AJ50" i="3"/>
  <c r="AI50" i="3"/>
  <c r="AH50" i="3"/>
  <c r="AG50" i="3"/>
  <c r="AF50" i="3"/>
  <c r="AE50" i="3"/>
  <c r="AD50" i="3"/>
  <c r="AB50" i="3"/>
  <c r="X50" i="3" s="1"/>
  <c r="W50" i="3"/>
  <c r="V50" i="3"/>
  <c r="V48" i="3" s="1"/>
  <c r="V13" i="3" s="1"/>
  <c r="U50" i="3"/>
  <c r="U48" i="3" s="1"/>
  <c r="U13" i="3" s="1"/>
  <c r="U11" i="3" s="1"/>
  <c r="U9" i="3" s="1"/>
  <c r="U8" i="3" s="1"/>
  <c r="T50" i="3"/>
  <c r="T48" i="3" s="1"/>
  <c r="T13" i="3" s="1"/>
  <c r="T11" i="3" s="1"/>
  <c r="T9" i="3" s="1"/>
  <c r="T8" i="3" s="1"/>
  <c r="S50" i="3"/>
  <c r="S48" i="3" s="1"/>
  <c r="S13" i="3" s="1"/>
  <c r="S11" i="3" s="1"/>
  <c r="S9" i="3" s="1"/>
  <c r="S8" i="3" s="1"/>
  <c r="R50" i="3"/>
  <c r="R48" i="3" s="1"/>
  <c r="R13" i="3" s="1"/>
  <c r="Q50" i="3"/>
  <c r="Q48" i="3" s="1"/>
  <c r="Q13" i="3" s="1"/>
  <c r="Q11" i="3" s="1"/>
  <c r="P50" i="3"/>
  <c r="O50" i="3"/>
  <c r="N50" i="3"/>
  <c r="N48" i="3" s="1"/>
  <c r="N13" i="3" s="1"/>
  <c r="N11" i="3" s="1"/>
  <c r="N9" i="3" s="1"/>
  <c r="N8" i="3" s="1"/>
  <c r="M50" i="3"/>
  <c r="M48" i="3" s="1"/>
  <c r="M13" i="3" s="1"/>
  <c r="M11" i="3" s="1"/>
  <c r="M9" i="3" s="1"/>
  <c r="M8" i="3" s="1"/>
  <c r="L50" i="3"/>
  <c r="L48" i="3" s="1"/>
  <c r="K50" i="3"/>
  <c r="I50" i="3"/>
  <c r="H50" i="3"/>
  <c r="G50" i="3"/>
  <c r="X49" i="3"/>
  <c r="J49" i="3"/>
  <c r="G49" i="3"/>
  <c r="F49" i="3"/>
  <c r="AL48" i="3"/>
  <c r="AL13" i="3" s="1"/>
  <c r="AL11" i="3" s="1"/>
  <c r="AL9" i="3" s="1"/>
  <c r="AL8" i="3" s="1"/>
  <c r="AJ48" i="3"/>
  <c r="AJ13" i="3" s="1"/>
  <c r="AJ11" i="3" s="1"/>
  <c r="AJ9" i="3" s="1"/>
  <c r="AJ8" i="3" s="1"/>
  <c r="AI48" i="3"/>
  <c r="AI13" i="3" s="1"/>
  <c r="AI11" i="3" s="1"/>
  <c r="AI9" i="3" s="1"/>
  <c r="AI8" i="3" s="1"/>
  <c r="AH48" i="3"/>
  <c r="AH13" i="3" s="1"/>
  <c r="AH11" i="3" s="1"/>
  <c r="AH9" i="3" s="1"/>
  <c r="AH8" i="3" s="1"/>
  <c r="AG48" i="3"/>
  <c r="AG13" i="3" s="1"/>
  <c r="AG11" i="3" s="1"/>
  <c r="AG9" i="3" s="1"/>
  <c r="AG8" i="3" s="1"/>
  <c r="AF48" i="3"/>
  <c r="AE48" i="3"/>
  <c r="AD48" i="3"/>
  <c r="AB48" i="3"/>
  <c r="W48" i="3"/>
  <c r="W13" i="3" s="1"/>
  <c r="P48" i="3"/>
  <c r="P13" i="3" s="1"/>
  <c r="P11" i="3" s="1"/>
  <c r="P9" i="3" s="1"/>
  <c r="P8" i="3" s="1"/>
  <c r="O48" i="3"/>
  <c r="O13" i="3" s="1"/>
  <c r="O11" i="3" s="1"/>
  <c r="O9" i="3" s="1"/>
  <c r="O8" i="3" s="1"/>
  <c r="K48" i="3"/>
  <c r="I48" i="3"/>
  <c r="H48" i="3"/>
  <c r="G48" i="3"/>
  <c r="X47" i="3"/>
  <c r="J47" i="3"/>
  <c r="G47" i="3"/>
  <c r="F47" i="3" s="1"/>
  <c r="X46" i="3"/>
  <c r="J46" i="3"/>
  <c r="G46" i="3"/>
  <c r="F46" i="3"/>
  <c r="X45" i="3"/>
  <c r="J45" i="3"/>
  <c r="G45" i="3"/>
  <c r="F45" i="3"/>
  <c r="X44" i="3"/>
  <c r="J44" i="3"/>
  <c r="G44" i="3"/>
  <c r="F44" i="3" s="1"/>
  <c r="X43" i="3"/>
  <c r="J43" i="3"/>
  <c r="G43" i="3"/>
  <c r="F43" i="3"/>
  <c r="X42" i="3"/>
  <c r="J42" i="3"/>
  <c r="G42" i="3"/>
  <c r="F42" i="3"/>
  <c r="X41" i="3"/>
  <c r="J41" i="3"/>
  <c r="G41" i="3"/>
  <c r="X40" i="3"/>
  <c r="J40" i="3"/>
  <c r="G40" i="3"/>
  <c r="F40" i="3"/>
  <c r="X39" i="3"/>
  <c r="F39" i="3" s="1"/>
  <c r="J39" i="3"/>
  <c r="G39" i="3"/>
  <c r="X38" i="3"/>
  <c r="J38" i="3"/>
  <c r="G38" i="3"/>
  <c r="F38" i="3"/>
  <c r="X37" i="3"/>
  <c r="F37" i="3" s="1"/>
  <c r="J37" i="3"/>
  <c r="G37" i="3"/>
  <c r="X36" i="3"/>
  <c r="J36" i="3"/>
  <c r="G36" i="3"/>
  <c r="F36" i="3"/>
  <c r="X35" i="3"/>
  <c r="J35" i="3"/>
  <c r="G35" i="3"/>
  <c r="F35" i="3"/>
  <c r="X34" i="3"/>
  <c r="J34" i="3"/>
  <c r="G34" i="3"/>
  <c r="F34" i="3" s="1"/>
  <c r="X33" i="3"/>
  <c r="J33" i="3"/>
  <c r="G33" i="3"/>
  <c r="F33" i="3" s="1"/>
  <c r="X32" i="3"/>
  <c r="J32" i="3"/>
  <c r="G32" i="3"/>
  <c r="F32" i="3"/>
  <c r="X31" i="3"/>
  <c r="J31" i="3"/>
  <c r="G31" i="3"/>
  <c r="F31" i="3"/>
  <c r="X30" i="3"/>
  <c r="J30" i="3"/>
  <c r="G30" i="3"/>
  <c r="F30" i="3"/>
  <c r="X29" i="3"/>
  <c r="J29" i="3"/>
  <c r="F29" i="3" s="1"/>
  <c r="G29" i="3"/>
  <c r="X28" i="3"/>
  <c r="F28" i="3" s="1"/>
  <c r="J28" i="3"/>
  <c r="G28" i="3"/>
  <c r="X27" i="3"/>
  <c r="J27" i="3"/>
  <c r="G27" i="3"/>
  <c r="F27" i="3" s="1"/>
  <c r="X26" i="3"/>
  <c r="J26" i="3"/>
  <c r="G26" i="3"/>
  <c r="F26" i="3"/>
  <c r="X25" i="3"/>
  <c r="J25" i="3"/>
  <c r="F25" i="3" s="1"/>
  <c r="G25" i="3"/>
  <c r="X24" i="3"/>
  <c r="J24" i="3"/>
  <c r="G24" i="3"/>
  <c r="F24" i="3" s="1"/>
  <c r="X23" i="3"/>
  <c r="J23" i="3"/>
  <c r="G23" i="3"/>
  <c r="F23" i="3" s="1"/>
  <c r="X22" i="3"/>
  <c r="J22" i="3"/>
  <c r="G22" i="3"/>
  <c r="F22" i="3"/>
  <c r="X21" i="3"/>
  <c r="J21" i="3"/>
  <c r="F21" i="3" s="1"/>
  <c r="G21" i="3"/>
  <c r="X20" i="3"/>
  <c r="J20" i="3"/>
  <c r="G20" i="3"/>
  <c r="F20" i="3"/>
  <c r="X19" i="3"/>
  <c r="J19" i="3"/>
  <c r="G19" i="3"/>
  <c r="F19" i="3" s="1"/>
  <c r="X18" i="3"/>
  <c r="J18" i="3"/>
  <c r="G18" i="3"/>
  <c r="F18" i="3"/>
  <c r="X17" i="3"/>
  <c r="J17" i="3"/>
  <c r="G17" i="3"/>
  <c r="AK13" i="3"/>
  <c r="AK11" i="3" s="1"/>
  <c r="AK9" i="3" s="1"/>
  <c r="AK8" i="3" s="1"/>
  <c r="AF13" i="3"/>
  <c r="AF11" i="3" s="1"/>
  <c r="AF9" i="3" s="1"/>
  <c r="AF8" i="3" s="1"/>
  <c r="AE13" i="3"/>
  <c r="AE11" i="3" s="1"/>
  <c r="AE9" i="3" s="1"/>
  <c r="AE8" i="3" s="1"/>
  <c r="AD13" i="3"/>
  <c r="AD11" i="3" s="1"/>
  <c r="AD9" i="3" s="1"/>
  <c r="AD8" i="3" s="1"/>
  <c r="AC13" i="3"/>
  <c r="AC11" i="3" s="1"/>
  <c r="AC9" i="3" s="1"/>
  <c r="AC8" i="3" s="1"/>
  <c r="AB13" i="3"/>
  <c r="AB11" i="3" s="1"/>
  <c r="AB9" i="3" s="1"/>
  <c r="AA13" i="3"/>
  <c r="AA11" i="3" s="1"/>
  <c r="AA9" i="3" s="1"/>
  <c r="Z13" i="3"/>
  <c r="Y13" i="3"/>
  <c r="K13" i="3"/>
  <c r="I13" i="3"/>
  <c r="H13" i="3"/>
  <c r="G13" i="3"/>
  <c r="X12" i="3"/>
  <c r="J12" i="3"/>
  <c r="G12" i="3"/>
  <c r="F12" i="3"/>
  <c r="Z11" i="3"/>
  <c r="Z9" i="3" s="1"/>
  <c r="W11" i="3"/>
  <c r="V11" i="3"/>
  <c r="R11" i="3"/>
  <c r="R9" i="3" s="1"/>
  <c r="R8" i="3" s="1"/>
  <c r="K11" i="3"/>
  <c r="K9" i="3" s="1"/>
  <c r="I11" i="3"/>
  <c r="I9" i="3" s="1"/>
  <c r="I8" i="3" s="1"/>
  <c r="H11" i="3"/>
  <c r="X10" i="3"/>
  <c r="J10" i="3"/>
  <c r="G10" i="3"/>
  <c r="F10" i="3" s="1"/>
  <c r="W9" i="3"/>
  <c r="V9" i="3"/>
  <c r="V8" i="3" s="1"/>
  <c r="Q9" i="3"/>
  <c r="Q8" i="3" s="1"/>
  <c r="AB8" i="3"/>
  <c r="AA8" i="3"/>
  <c r="Z8" i="3"/>
  <c r="AN7" i="3"/>
  <c r="AM7" i="3"/>
  <c r="X7" i="3"/>
  <c r="J7" i="3"/>
  <c r="G7" i="3"/>
  <c r="F7" i="3" s="1"/>
  <c r="W9" i="8" l="1"/>
  <c r="P48" i="16"/>
  <c r="P13" i="16" s="1"/>
  <c r="P11" i="16" s="1"/>
  <c r="P9" i="16" s="1"/>
  <c r="P8" i="16" s="1"/>
  <c r="J50" i="16"/>
  <c r="F50" i="16" s="1"/>
  <c r="F16" i="16" s="1"/>
  <c r="Y8" i="10"/>
  <c r="Z8" i="5"/>
  <c r="R13" i="6"/>
  <c r="R11" i="6" s="1"/>
  <c r="R9" i="6" s="1"/>
  <c r="R8" i="6" s="1"/>
  <c r="J48" i="6"/>
  <c r="F48" i="6" s="1"/>
  <c r="X50" i="10"/>
  <c r="F50" i="10" s="1"/>
  <c r="F16" i="10" s="1"/>
  <c r="AB48" i="10"/>
  <c r="F88" i="5"/>
  <c r="F84" i="5" s="1"/>
  <c r="G84" i="5"/>
  <c r="AN87" i="9"/>
  <c r="AM87" i="9"/>
  <c r="AN88" i="9"/>
  <c r="AM88" i="9"/>
  <c r="AN85" i="9"/>
  <c r="AM85" i="9"/>
  <c r="W8" i="9"/>
  <c r="X9" i="12"/>
  <c r="Y8" i="12"/>
  <c r="X8" i="12" s="1"/>
  <c r="L9" i="20"/>
  <c r="L8" i="20" s="1"/>
  <c r="Y9" i="9"/>
  <c r="W9" i="4"/>
  <c r="W11" i="7"/>
  <c r="F34" i="13"/>
  <c r="H11" i="14"/>
  <c r="G13" i="14"/>
  <c r="AF13" i="22"/>
  <c r="AF11" i="22" s="1"/>
  <c r="AF9" i="22" s="1"/>
  <c r="AF8" i="22" s="1"/>
  <c r="X48" i="22"/>
  <c r="X48" i="7"/>
  <c r="AB13" i="7"/>
  <c r="J50" i="13"/>
  <c r="K48" i="13"/>
  <c r="J84" i="15"/>
  <c r="F85" i="15"/>
  <c r="F84" i="15" s="1"/>
  <c r="O48" i="20"/>
  <c r="O13" i="20" s="1"/>
  <c r="O11" i="20" s="1"/>
  <c r="O9" i="20" s="1"/>
  <c r="O8" i="20" s="1"/>
  <c r="J50" i="20"/>
  <c r="F50" i="20" s="1"/>
  <c r="F16" i="20" s="1"/>
  <c r="W11" i="6"/>
  <c r="H9" i="11"/>
  <c r="Y9" i="16"/>
  <c r="O13" i="4"/>
  <c r="X48" i="9"/>
  <c r="AB13" i="9"/>
  <c r="T13" i="14"/>
  <c r="T11" i="14" s="1"/>
  <c r="T9" i="14" s="1"/>
  <c r="T8" i="14" s="1"/>
  <c r="J48" i="14"/>
  <c r="F48" i="14" s="1"/>
  <c r="H11" i="21"/>
  <c r="G13" i="21"/>
  <c r="P13" i="5"/>
  <c r="P11" i="5" s="1"/>
  <c r="P9" i="5" s="1"/>
  <c r="P8" i="5" s="1"/>
  <c r="J48" i="5"/>
  <c r="F48" i="5" s="1"/>
  <c r="X11" i="12"/>
  <c r="G50" i="11"/>
  <c r="F50" i="11" s="1"/>
  <c r="F16" i="11" s="1"/>
  <c r="I48" i="11"/>
  <c r="I13" i="11" s="1"/>
  <c r="I11" i="11" s="1"/>
  <c r="I9" i="11" s="1"/>
  <c r="I8" i="11" s="1"/>
  <c r="W9" i="5"/>
  <c r="K11" i="14"/>
  <c r="F22" i="17"/>
  <c r="W11" i="20"/>
  <c r="Z11" i="27"/>
  <c r="X13" i="27"/>
  <c r="K8" i="33"/>
  <c r="J8" i="33" s="1"/>
  <c r="J9" i="33"/>
  <c r="X48" i="4"/>
  <c r="F48" i="4" s="1"/>
  <c r="AB13" i="4"/>
  <c r="J11" i="17"/>
  <c r="K9" i="17"/>
  <c r="J48" i="21"/>
  <c r="W9" i="23"/>
  <c r="K11" i="6"/>
  <c r="W11" i="10"/>
  <c r="X11" i="14"/>
  <c r="M13" i="35"/>
  <c r="M11" i="35" s="1"/>
  <c r="M9" i="35" s="1"/>
  <c r="M8" i="35" s="1"/>
  <c r="J48" i="35"/>
  <c r="AB13" i="6"/>
  <c r="X48" i="6"/>
  <c r="AD48" i="12"/>
  <c r="AD13" i="12" s="1"/>
  <c r="AD11" i="12" s="1"/>
  <c r="AD9" i="12" s="1"/>
  <c r="AD8" i="12" s="1"/>
  <c r="X50" i="12"/>
  <c r="F50" i="12" s="1"/>
  <c r="F16" i="12" s="1"/>
  <c r="J11" i="18"/>
  <c r="G84" i="18"/>
  <c r="F85" i="18"/>
  <c r="F84" i="18" s="1"/>
  <c r="AA9" i="26"/>
  <c r="AA8" i="26" s="1"/>
  <c r="X8" i="26" s="1"/>
  <c r="X11" i="26"/>
  <c r="AB48" i="16"/>
  <c r="X50" i="16"/>
  <c r="G11" i="9"/>
  <c r="H9" i="9"/>
  <c r="G48" i="12"/>
  <c r="H13" i="12"/>
  <c r="W11" i="28"/>
  <c r="G11" i="3"/>
  <c r="H9" i="3"/>
  <c r="X11" i="5"/>
  <c r="F85" i="20"/>
  <c r="F84" i="20" s="1"/>
  <c r="G84" i="20"/>
  <c r="AM7" i="27"/>
  <c r="K48" i="9"/>
  <c r="J50" i="9"/>
  <c r="X48" i="15"/>
  <c r="AF13" i="15"/>
  <c r="AF11" i="15" s="1"/>
  <c r="K8" i="3"/>
  <c r="W11" i="18"/>
  <c r="X13" i="3"/>
  <c r="X48" i="3"/>
  <c r="K9" i="4"/>
  <c r="F84" i="6"/>
  <c r="G48" i="8"/>
  <c r="F48" i="8" s="1"/>
  <c r="H13" i="8"/>
  <c r="J13" i="32"/>
  <c r="K11" i="32"/>
  <c r="Y11" i="11"/>
  <c r="Y8" i="23"/>
  <c r="AN85" i="14"/>
  <c r="AM76" i="14"/>
  <c r="AM46" i="14"/>
  <c r="AM36" i="14"/>
  <c r="AM26" i="14"/>
  <c r="AM85" i="14"/>
  <c r="AM84" i="14" s="1"/>
  <c r="AM45" i="14"/>
  <c r="AM41" i="14"/>
  <c r="AM25" i="14"/>
  <c r="AM37" i="14"/>
  <c r="W8" i="14"/>
  <c r="AN87" i="14"/>
  <c r="AM87" i="14"/>
  <c r="AM32" i="14"/>
  <c r="AM27" i="14"/>
  <c r="AN86" i="14"/>
  <c r="AM38" i="14"/>
  <c r="G50" i="17"/>
  <c r="F50" i="17" s="1"/>
  <c r="F16" i="17" s="1"/>
  <c r="I48" i="17"/>
  <c r="I13" i="17" s="1"/>
  <c r="I11" i="17" s="1"/>
  <c r="I9" i="17" s="1"/>
  <c r="I8" i="17" s="1"/>
  <c r="G84" i="27"/>
  <c r="F85" i="27"/>
  <c r="F84" i="27" s="1"/>
  <c r="W11" i="17"/>
  <c r="AM7" i="21"/>
  <c r="J50" i="31"/>
  <c r="K48" i="31"/>
  <c r="X48" i="11"/>
  <c r="O48" i="32"/>
  <c r="O13" i="32" s="1"/>
  <c r="O11" i="32" s="1"/>
  <c r="O9" i="32" s="1"/>
  <c r="O8" i="32" s="1"/>
  <c r="J50" i="3"/>
  <c r="I48" i="18"/>
  <c r="G50" i="18"/>
  <c r="F50" i="18" s="1"/>
  <c r="F16" i="18" s="1"/>
  <c r="J48" i="3"/>
  <c r="L13" i="3"/>
  <c r="Y9" i="13"/>
  <c r="K11" i="25"/>
  <c r="J13" i="25"/>
  <c r="H48" i="15"/>
  <c r="F30" i="5"/>
  <c r="AB13" i="8"/>
  <c r="AB11" i="8" s="1"/>
  <c r="AB9" i="8" s="1"/>
  <c r="AB8" i="8" s="1"/>
  <c r="F46" i="10"/>
  <c r="F21" i="15"/>
  <c r="AM7" i="16"/>
  <c r="G48" i="16"/>
  <c r="G84" i="16"/>
  <c r="F7" i="17"/>
  <c r="F65" i="18"/>
  <c r="F22" i="19"/>
  <c r="F52" i="19"/>
  <c r="F57" i="19"/>
  <c r="F39" i="22"/>
  <c r="F44" i="22"/>
  <c r="F58" i="22"/>
  <c r="F63" i="22"/>
  <c r="J13" i="5"/>
  <c r="K11" i="5"/>
  <c r="W8" i="3"/>
  <c r="AN76" i="3"/>
  <c r="AN46" i="3"/>
  <c r="AM88" i="3"/>
  <c r="AN85" i="3"/>
  <c r="AN84" i="3" s="1"/>
  <c r="AN75" i="3"/>
  <c r="AM85" i="3"/>
  <c r="AN88" i="3"/>
  <c r="Y8" i="4"/>
  <c r="W9" i="21"/>
  <c r="AG48" i="17"/>
  <c r="X50" i="17"/>
  <c r="AM86" i="3"/>
  <c r="AN86" i="3"/>
  <c r="AM7" i="11"/>
  <c r="F7" i="11"/>
  <c r="AB13" i="18"/>
  <c r="X48" i="18"/>
  <c r="J13" i="19"/>
  <c r="K11" i="19"/>
  <c r="X48" i="5"/>
  <c r="AB13" i="5"/>
  <c r="AB11" i="5" s="1"/>
  <c r="AB9" i="5" s="1"/>
  <c r="AB8" i="5" s="1"/>
  <c r="X13" i="25"/>
  <c r="AA11" i="25"/>
  <c r="J11" i="12"/>
  <c r="K9" i="12"/>
  <c r="AM44" i="14"/>
  <c r="AM30" i="14"/>
  <c r="AN21" i="3"/>
  <c r="AN30" i="3"/>
  <c r="AN87" i="3"/>
  <c r="AM88" i="14"/>
  <c r="G13" i="4"/>
  <c r="H11" i="4"/>
  <c r="G84" i="26"/>
  <c r="F85" i="26"/>
  <c r="F84" i="26" s="1"/>
  <c r="X13" i="15"/>
  <c r="W9" i="26"/>
  <c r="AH13" i="29"/>
  <c r="AH11" i="29" s="1"/>
  <c r="AH9" i="29" s="1"/>
  <c r="AH8" i="29" s="1"/>
  <c r="Z8" i="8"/>
  <c r="X9" i="8"/>
  <c r="J50" i="15"/>
  <c r="K13" i="16"/>
  <c r="J11" i="21"/>
  <c r="W11" i="22"/>
  <c r="F41" i="3"/>
  <c r="AA8" i="7"/>
  <c r="F39" i="8"/>
  <c r="J50" i="8"/>
  <c r="F50" i="8" s="1"/>
  <c r="F16" i="8" s="1"/>
  <c r="F77" i="11"/>
  <c r="W9" i="12"/>
  <c r="F47" i="13"/>
  <c r="G13" i="16"/>
  <c r="H11" i="16"/>
  <c r="F50" i="30"/>
  <c r="F16" i="30" s="1"/>
  <c r="J13" i="11"/>
  <c r="K11" i="11"/>
  <c r="G11" i="26"/>
  <c r="H9" i="26"/>
  <c r="J48" i="11"/>
  <c r="G48" i="10"/>
  <c r="H13" i="10"/>
  <c r="X48" i="19"/>
  <c r="AB13" i="19"/>
  <c r="K11" i="15"/>
  <c r="J13" i="15"/>
  <c r="J8" i="20"/>
  <c r="Q13" i="28"/>
  <c r="Q11" i="28" s="1"/>
  <c r="Q9" i="28" s="1"/>
  <c r="Q8" i="28" s="1"/>
  <c r="J48" i="28"/>
  <c r="Z11" i="22"/>
  <c r="X13" i="22"/>
  <c r="Y8" i="28"/>
  <c r="AA11" i="35"/>
  <c r="X8" i="5"/>
  <c r="AM24" i="14"/>
  <c r="J9" i="20"/>
  <c r="F85" i="25"/>
  <c r="F84" i="25" s="1"/>
  <c r="G84" i="25"/>
  <c r="F50" i="19"/>
  <c r="F16" i="19" s="1"/>
  <c r="F87" i="30"/>
  <c r="J84" i="30"/>
  <c r="AM87" i="3"/>
  <c r="Y8" i="17"/>
  <c r="W9" i="15"/>
  <c r="G13" i="5"/>
  <c r="H11" i="5"/>
  <c r="F50" i="15"/>
  <c r="F16" i="15" s="1"/>
  <c r="W11" i="27"/>
  <c r="J13" i="33"/>
  <c r="R11" i="18"/>
  <c r="R9" i="18" s="1"/>
  <c r="R8" i="18" s="1"/>
  <c r="J13" i="18"/>
  <c r="F32" i="4"/>
  <c r="F40" i="5"/>
  <c r="AI48" i="13"/>
  <c r="AI13" i="13" s="1"/>
  <c r="AI11" i="13" s="1"/>
  <c r="AI9" i="13" s="1"/>
  <c r="AI8" i="13" s="1"/>
  <c r="X50" i="13"/>
  <c r="F50" i="13" s="1"/>
  <c r="F16" i="13" s="1"/>
  <c r="AM22" i="14"/>
  <c r="F27" i="14"/>
  <c r="F39" i="16"/>
  <c r="H11" i="17"/>
  <c r="G13" i="17"/>
  <c r="F76" i="18"/>
  <c r="H11" i="22"/>
  <c r="G13" i="22"/>
  <c r="R48" i="24"/>
  <c r="R13" i="24" s="1"/>
  <c r="R11" i="24" s="1"/>
  <c r="R9" i="24" s="1"/>
  <c r="R8" i="24" s="1"/>
  <c r="J50" i="24"/>
  <c r="F74" i="24"/>
  <c r="F24" i="26"/>
  <c r="F39" i="26"/>
  <c r="W9" i="11"/>
  <c r="H11" i="23"/>
  <c r="G13" i="23"/>
  <c r="X48" i="28"/>
  <c r="F48" i="28" s="1"/>
  <c r="AB13" i="28"/>
  <c r="AB11" i="28" s="1"/>
  <c r="F50" i="32"/>
  <c r="F16" i="32" s="1"/>
  <c r="X8" i="8"/>
  <c r="H13" i="6"/>
  <c r="AM7" i="13"/>
  <c r="J84" i="13"/>
  <c r="H8" i="18"/>
  <c r="F84" i="21"/>
  <c r="AM7" i="23"/>
  <c r="K13" i="24"/>
  <c r="J48" i="24"/>
  <c r="AN86" i="25"/>
  <c r="AN87" i="25"/>
  <c r="AM87" i="25"/>
  <c r="AN85" i="25"/>
  <c r="AM85" i="25"/>
  <c r="W8" i="25"/>
  <c r="AN88" i="25"/>
  <c r="AM88" i="25"/>
  <c r="Y8" i="27"/>
  <c r="X48" i="30"/>
  <c r="H48" i="32"/>
  <c r="J48" i="32"/>
  <c r="F87" i="32"/>
  <c r="F84" i="32" s="1"/>
  <c r="G84" i="32"/>
  <c r="F84" i="8"/>
  <c r="J50" i="14"/>
  <c r="F50" i="14" s="1"/>
  <c r="F16" i="14" s="1"/>
  <c r="X48" i="32"/>
  <c r="AG13" i="32"/>
  <c r="AG11" i="32" s="1"/>
  <c r="AG9" i="32" s="1"/>
  <c r="AG8" i="32" s="1"/>
  <c r="J84" i="8"/>
  <c r="AN85" i="19"/>
  <c r="AM85" i="19"/>
  <c r="AN88" i="19"/>
  <c r="AM88" i="19"/>
  <c r="AN86" i="19"/>
  <c r="AM86" i="19"/>
  <c r="H13" i="20"/>
  <c r="G48" i="20"/>
  <c r="F39" i="4"/>
  <c r="J50" i="7"/>
  <c r="F50" i="7" s="1"/>
  <c r="F16" i="7" s="1"/>
  <c r="F37" i="10"/>
  <c r="F46" i="18"/>
  <c r="AM7" i="19"/>
  <c r="J9" i="21"/>
  <c r="H9" i="28"/>
  <c r="G11" i="28"/>
  <c r="F64" i="31"/>
  <c r="J48" i="10"/>
  <c r="K13" i="10"/>
  <c r="AM85" i="16"/>
  <c r="AN88" i="16"/>
  <c r="AM88" i="16"/>
  <c r="AN72" i="16"/>
  <c r="W8" i="16"/>
  <c r="AN86" i="16"/>
  <c r="AN84" i="16" s="1"/>
  <c r="AN55" i="16"/>
  <c r="AM86" i="16"/>
  <c r="AN68" i="16"/>
  <c r="AN53" i="16"/>
  <c r="AE48" i="21"/>
  <c r="AE13" i="21" s="1"/>
  <c r="AE11" i="21" s="1"/>
  <c r="AE9" i="21" s="1"/>
  <c r="AE8" i="21" s="1"/>
  <c r="X8" i="21" s="1"/>
  <c r="X50" i="21"/>
  <c r="F84" i="29"/>
  <c r="G84" i="8"/>
  <c r="G48" i="13"/>
  <c r="H13" i="13"/>
  <c r="AN12" i="16"/>
  <c r="AF13" i="33"/>
  <c r="AF11" i="33" s="1"/>
  <c r="AF9" i="33" s="1"/>
  <c r="AF8" i="33" s="1"/>
  <c r="X48" i="33"/>
  <c r="J48" i="34"/>
  <c r="K13" i="34"/>
  <c r="X84" i="29"/>
  <c r="F50" i="3"/>
  <c r="F16" i="3" s="1"/>
  <c r="F38" i="5"/>
  <c r="F88" i="7"/>
  <c r="F84" i="7" s="1"/>
  <c r="F39" i="9"/>
  <c r="F86" i="13"/>
  <c r="F84" i="13" s="1"/>
  <c r="F22" i="16"/>
  <c r="AN46" i="16"/>
  <c r="F53" i="16"/>
  <c r="AN87" i="16"/>
  <c r="F21" i="17"/>
  <c r="G48" i="17"/>
  <c r="K9" i="18"/>
  <c r="F39" i="20"/>
  <c r="F88" i="20"/>
  <c r="J8" i="21"/>
  <c r="F39" i="21"/>
  <c r="F69" i="22"/>
  <c r="F38" i="23"/>
  <c r="F17" i="24"/>
  <c r="F77" i="24"/>
  <c r="F43" i="25"/>
  <c r="G48" i="25"/>
  <c r="F48" i="25" s="1"/>
  <c r="F23" i="27"/>
  <c r="X13" i="28"/>
  <c r="F13" i="28" s="1"/>
  <c r="F46" i="30"/>
  <c r="F30" i="33"/>
  <c r="F84" i="11"/>
  <c r="F87" i="24"/>
  <c r="F84" i="24" s="1"/>
  <c r="G84" i="24"/>
  <c r="J50" i="6"/>
  <c r="F50" i="6" s="1"/>
  <c r="F16" i="6" s="1"/>
  <c r="X48" i="14"/>
  <c r="F31" i="4"/>
  <c r="X13" i="5"/>
  <c r="F10" i="6"/>
  <c r="F17" i="9"/>
  <c r="F26" i="9"/>
  <c r="F86" i="9"/>
  <c r="F84" i="9" s="1"/>
  <c r="F33" i="10"/>
  <c r="F85" i="10"/>
  <c r="F84" i="10" s="1"/>
  <c r="G84" i="10"/>
  <c r="F31" i="11"/>
  <c r="X50" i="11"/>
  <c r="F30" i="17"/>
  <c r="F61" i="18"/>
  <c r="G48" i="21"/>
  <c r="F60" i="21"/>
  <c r="H11" i="25"/>
  <c r="G13" i="25"/>
  <c r="F59" i="26"/>
  <c r="F44" i="31"/>
  <c r="F42" i="22"/>
  <c r="X50" i="22"/>
  <c r="F45" i="23"/>
  <c r="F36" i="25"/>
  <c r="X9" i="26"/>
  <c r="F41" i="33"/>
  <c r="H13" i="35"/>
  <c r="G48" i="35"/>
  <c r="F60" i="35"/>
  <c r="F84" i="17"/>
  <c r="J13" i="20"/>
  <c r="AM7" i="28"/>
  <c r="F86" i="28"/>
  <c r="F84" i="28" s="1"/>
  <c r="G84" i="28"/>
  <c r="F53" i="29"/>
  <c r="X11" i="30"/>
  <c r="F87" i="34"/>
  <c r="F84" i="34" s="1"/>
  <c r="X84" i="34"/>
  <c r="G50" i="35"/>
  <c r="F50" i="35" s="1"/>
  <c r="F16" i="35" s="1"/>
  <c r="I48" i="35"/>
  <c r="I13" i="35" s="1"/>
  <c r="I11" i="35" s="1"/>
  <c r="I9" i="35" s="1"/>
  <c r="I8" i="35" s="1"/>
  <c r="F71" i="35"/>
  <c r="G48" i="7"/>
  <c r="H13" i="7"/>
  <c r="X84" i="9"/>
  <c r="J84" i="14"/>
  <c r="J48" i="18"/>
  <c r="F84" i="22"/>
  <c r="AM7" i="26"/>
  <c r="F7" i="26"/>
  <c r="J50" i="33"/>
  <c r="F50" i="33" s="1"/>
  <c r="F16" i="33" s="1"/>
  <c r="AB13" i="11"/>
  <c r="AB11" i="11" s="1"/>
  <c r="AB9" i="11" s="1"/>
  <c r="AB8" i="11" s="1"/>
  <c r="G84" i="12"/>
  <c r="X84" i="14"/>
  <c r="F24" i="18"/>
  <c r="F18" i="20"/>
  <c r="F10" i="21"/>
  <c r="J50" i="22"/>
  <c r="F50" i="22" s="1"/>
  <c r="F16" i="22" s="1"/>
  <c r="X13" i="24"/>
  <c r="Y11" i="24"/>
  <c r="G48" i="27"/>
  <c r="J50" i="5"/>
  <c r="F50" i="5" s="1"/>
  <c r="F16" i="5" s="1"/>
  <c r="F50" i="4"/>
  <c r="F16" i="4" s="1"/>
  <c r="F17" i="3"/>
  <c r="F18" i="6"/>
  <c r="F87" i="6"/>
  <c r="J48" i="7"/>
  <c r="X13" i="8"/>
  <c r="F22" i="9"/>
  <c r="F44" i="10"/>
  <c r="J84" i="12"/>
  <c r="Z11" i="14"/>
  <c r="Z9" i="14" s="1"/>
  <c r="Z8" i="14" s="1"/>
  <c r="X13" i="14"/>
  <c r="F75" i="14"/>
  <c r="F41" i="16"/>
  <c r="F12" i="17"/>
  <c r="F29" i="18"/>
  <c r="F27" i="20"/>
  <c r="J48" i="22"/>
  <c r="F48" i="22" s="1"/>
  <c r="K13" i="22"/>
  <c r="H48" i="24"/>
  <c r="G50" i="24"/>
  <c r="F50" i="24" s="1"/>
  <c r="F16" i="24" s="1"/>
  <c r="F33" i="27"/>
  <c r="F43" i="27"/>
  <c r="H11" i="27"/>
  <c r="G13" i="27"/>
  <c r="F75" i="28"/>
  <c r="F69" i="31"/>
  <c r="W9" i="32"/>
  <c r="J13" i="7"/>
  <c r="K11" i="7"/>
  <c r="X11" i="8"/>
  <c r="F35" i="8"/>
  <c r="F72" i="9"/>
  <c r="F10" i="12"/>
  <c r="X84" i="12"/>
  <c r="F88" i="13"/>
  <c r="F86" i="14"/>
  <c r="F84" i="14" s="1"/>
  <c r="F35" i="15"/>
  <c r="F73" i="16"/>
  <c r="F20" i="18"/>
  <c r="F51" i="18"/>
  <c r="F68" i="18"/>
  <c r="F18" i="19"/>
  <c r="F38" i="19"/>
  <c r="F58" i="20"/>
  <c r="N48" i="30"/>
  <c r="N13" i="30" s="1"/>
  <c r="N11" i="30" s="1"/>
  <c r="N9" i="30" s="1"/>
  <c r="N8" i="30" s="1"/>
  <c r="J50" i="30"/>
  <c r="F52" i="31"/>
  <c r="F34" i="32"/>
  <c r="F46" i="32"/>
  <c r="F59" i="32"/>
  <c r="F61" i="34"/>
  <c r="F38" i="35"/>
  <c r="J48" i="8"/>
  <c r="J84" i="18"/>
  <c r="J13" i="21"/>
  <c r="J50" i="21"/>
  <c r="F50" i="21" s="1"/>
  <c r="F16" i="21" s="1"/>
  <c r="K48" i="27"/>
  <c r="J50" i="27"/>
  <c r="F50" i="27" s="1"/>
  <c r="F16" i="27" s="1"/>
  <c r="J50" i="29"/>
  <c r="W11" i="33"/>
  <c r="Y11" i="3"/>
  <c r="J13" i="8"/>
  <c r="K11" i="8"/>
  <c r="G50" i="9"/>
  <c r="F50" i="9" s="1"/>
  <c r="F16" i="9" s="1"/>
  <c r="W11" i="13"/>
  <c r="X50" i="15"/>
  <c r="F32" i="19"/>
  <c r="G48" i="19"/>
  <c r="F86" i="21"/>
  <c r="X50" i="23"/>
  <c r="AI48" i="23"/>
  <c r="AI13" i="23" s="1"/>
  <c r="AI11" i="23" s="1"/>
  <c r="AI9" i="23" s="1"/>
  <c r="AI8" i="23" s="1"/>
  <c r="F61" i="24"/>
  <c r="J84" i="24"/>
  <c r="F60" i="25"/>
  <c r="W11" i="30"/>
  <c r="X50" i="31"/>
  <c r="F18" i="33"/>
  <c r="J13" i="28"/>
  <c r="K11" i="28"/>
  <c r="K11" i="35"/>
  <c r="G84" i="9"/>
  <c r="F17" i="14"/>
  <c r="F31" i="16"/>
  <c r="F32" i="18"/>
  <c r="G13" i="19"/>
  <c r="H11" i="19"/>
  <c r="F60" i="19"/>
  <c r="X50" i="20"/>
  <c r="F67" i="21"/>
  <c r="F21" i="22"/>
  <c r="J50" i="23"/>
  <c r="F50" i="23" s="1"/>
  <c r="F16" i="23" s="1"/>
  <c r="K48" i="23"/>
  <c r="X13" i="26"/>
  <c r="F30" i="27"/>
  <c r="F75" i="27"/>
  <c r="F18" i="28"/>
  <c r="J50" i="28"/>
  <c r="F50" i="28" s="1"/>
  <c r="F16" i="28" s="1"/>
  <c r="F27" i="29"/>
  <c r="F37" i="29"/>
  <c r="F45" i="30"/>
  <c r="G50" i="31"/>
  <c r="H48" i="31"/>
  <c r="F53" i="33"/>
  <c r="F32" i="9"/>
  <c r="J84" i="9"/>
  <c r="F24" i="15"/>
  <c r="F52" i="17"/>
  <c r="F37" i="20"/>
  <c r="F22" i="23"/>
  <c r="W11" i="24"/>
  <c r="F56" i="25"/>
  <c r="F56" i="27"/>
  <c r="F61" i="27"/>
  <c r="F28" i="28"/>
  <c r="F66" i="31"/>
  <c r="F39" i="32"/>
  <c r="H11" i="33"/>
  <c r="G13" i="33"/>
  <c r="H48" i="34"/>
  <c r="G50" i="34"/>
  <c r="G84" i="17"/>
  <c r="J84" i="22"/>
  <c r="X84" i="24"/>
  <c r="W11" i="29"/>
  <c r="W11" i="34"/>
  <c r="Y9" i="14"/>
  <c r="J84" i="17"/>
  <c r="X13" i="20"/>
  <c r="Y11" i="20"/>
  <c r="X84" i="17"/>
  <c r="F71" i="18"/>
  <c r="F27" i="24"/>
  <c r="J50" i="26"/>
  <c r="F50" i="26" s="1"/>
  <c r="F16" i="26" s="1"/>
  <c r="F64" i="26"/>
  <c r="F21" i="31"/>
  <c r="F84" i="31"/>
  <c r="AM7" i="35"/>
  <c r="F7" i="35"/>
  <c r="F72" i="17"/>
  <c r="F7" i="20"/>
  <c r="F17" i="22"/>
  <c r="J48" i="26"/>
  <c r="K13" i="26"/>
  <c r="F38" i="30"/>
  <c r="G48" i="30"/>
  <c r="H13" i="30"/>
  <c r="G50" i="29"/>
  <c r="H48" i="29"/>
  <c r="F84" i="33"/>
  <c r="K13" i="30"/>
  <c r="AB13" i="31"/>
  <c r="X48" i="31"/>
  <c r="W11" i="35"/>
  <c r="X48" i="21"/>
  <c r="J50" i="25"/>
  <c r="F50" i="25" s="1"/>
  <c r="F16" i="25" s="1"/>
  <c r="F63" i="25"/>
  <c r="X48" i="26"/>
  <c r="F39" i="27"/>
  <c r="F59" i="28"/>
  <c r="K48" i="29"/>
  <c r="F44" i="30"/>
  <c r="X13" i="32"/>
  <c r="Y11" i="32"/>
  <c r="F32" i="34"/>
  <c r="F18" i="23"/>
  <c r="X50" i="24"/>
  <c r="X48" i="25"/>
  <c r="F59" i="29"/>
  <c r="F77" i="29"/>
  <c r="F85" i="30"/>
  <c r="F84" i="30" s="1"/>
  <c r="W9" i="31"/>
  <c r="F54" i="31"/>
  <c r="F63" i="32"/>
  <c r="Z9" i="33"/>
  <c r="Z8" i="33" s="1"/>
  <c r="X48" i="23"/>
  <c r="AB13" i="23"/>
  <c r="F68" i="29"/>
  <c r="F60" i="23"/>
  <c r="F30" i="24"/>
  <c r="F62" i="24"/>
  <c r="F10" i="26"/>
  <c r="F71" i="27"/>
  <c r="F25" i="29"/>
  <c r="F58" i="30"/>
  <c r="F49" i="31"/>
  <c r="F43" i="33"/>
  <c r="AE48" i="34"/>
  <c r="X50" i="34"/>
  <c r="F54" i="34"/>
  <c r="F39" i="25"/>
  <c r="F69" i="28"/>
  <c r="F69" i="29"/>
  <c r="F26" i="30"/>
  <c r="F38" i="31"/>
  <c r="G48" i="33"/>
  <c r="F22" i="35"/>
  <c r="F31" i="35"/>
  <c r="F51" i="27"/>
  <c r="F29" i="31"/>
  <c r="F55" i="33"/>
  <c r="F65" i="33"/>
  <c r="X50" i="25"/>
  <c r="F20" i="30"/>
  <c r="F34" i="31"/>
  <c r="F20" i="34"/>
  <c r="F29" i="27"/>
  <c r="F51" i="28"/>
  <c r="F21" i="29"/>
  <c r="F36" i="30"/>
  <c r="X50" i="32"/>
  <c r="F58" i="32"/>
  <c r="F88" i="32"/>
  <c r="F45" i="33"/>
  <c r="F56" i="35"/>
  <c r="X50" i="29"/>
  <c r="G84" i="33"/>
  <c r="F88" i="29"/>
  <c r="F60" i="31"/>
  <c r="F27" i="32"/>
  <c r="Y8" i="33"/>
  <c r="F33" i="33"/>
  <c r="F77" i="34"/>
  <c r="F21" i="35"/>
  <c r="F66" i="35"/>
  <c r="F30" i="26"/>
  <c r="X13" i="29"/>
  <c r="Y11" i="29"/>
  <c r="G84" i="31"/>
  <c r="F65" i="34"/>
  <c r="F34" i="35"/>
  <c r="F54" i="35"/>
  <c r="J84" i="33"/>
  <c r="F33" i="32"/>
  <c r="X84" i="33"/>
  <c r="F22" i="34"/>
  <c r="F40" i="35"/>
  <c r="F21" i="33"/>
  <c r="F68" i="33"/>
  <c r="F76" i="32"/>
  <c r="F12" i="33"/>
  <c r="F74" i="34"/>
  <c r="X48" i="35"/>
  <c r="AB13" i="35"/>
  <c r="AB11" i="35" s="1"/>
  <c r="AB9" i="35" s="1"/>
  <c r="AB8" i="35" s="1"/>
  <c r="F44" i="32"/>
  <c r="F69" i="32"/>
  <c r="F75" i="33"/>
  <c r="F42" i="34"/>
  <c r="F67" i="34"/>
  <c r="AN37" i="3" l="1"/>
  <c r="AN41" i="3"/>
  <c r="J48" i="31"/>
  <c r="K13" i="31"/>
  <c r="W9" i="30"/>
  <c r="AN45" i="16"/>
  <c r="AN63" i="16"/>
  <c r="AN75" i="16"/>
  <c r="AN35" i="16"/>
  <c r="AN43" i="16"/>
  <c r="AN54" i="16"/>
  <c r="AN22" i="16"/>
  <c r="AN10" i="16"/>
  <c r="AN71" i="16"/>
  <c r="AN70" i="16" s="1"/>
  <c r="AN32" i="16"/>
  <c r="AN67" i="16"/>
  <c r="AN31" i="16"/>
  <c r="AN74" i="16"/>
  <c r="AN65" i="16"/>
  <c r="AB11" i="19"/>
  <c r="X13" i="19"/>
  <c r="AN85" i="21"/>
  <c r="AN84" i="21" s="1"/>
  <c r="AN13" i="21" s="1"/>
  <c r="AM85" i="21"/>
  <c r="AN88" i="21"/>
  <c r="AM87" i="21"/>
  <c r="AN38" i="21"/>
  <c r="AN20" i="21"/>
  <c r="AN77" i="21"/>
  <c r="AN55" i="21"/>
  <c r="AN21" i="21"/>
  <c r="AN64" i="21"/>
  <c r="AN40" i="21"/>
  <c r="AN36" i="21"/>
  <c r="AN86" i="21"/>
  <c r="AM86" i="21"/>
  <c r="AN22" i="21"/>
  <c r="AN75" i="21"/>
  <c r="AN71" i="21"/>
  <c r="AN62" i="21"/>
  <c r="AN58" i="21"/>
  <c r="AN35" i="21"/>
  <c r="AN87" i="21"/>
  <c r="AN61" i="21"/>
  <c r="AN52" i="21"/>
  <c r="AN74" i="21"/>
  <c r="AN42" i="21"/>
  <c r="AN31" i="21"/>
  <c r="W8" i="21"/>
  <c r="AN67" i="21"/>
  <c r="AN65" i="21"/>
  <c r="AN60" i="21"/>
  <c r="AN43" i="21"/>
  <c r="AN26" i="21"/>
  <c r="AM88" i="21"/>
  <c r="AN87" i="26"/>
  <c r="AM87" i="26"/>
  <c r="AN88" i="26"/>
  <c r="AM88" i="26"/>
  <c r="W8" i="26"/>
  <c r="AN86" i="26"/>
  <c r="AM86" i="26"/>
  <c r="AN85" i="26"/>
  <c r="AM85" i="26"/>
  <c r="AB11" i="4"/>
  <c r="X13" i="4"/>
  <c r="H9" i="23"/>
  <c r="G11" i="23"/>
  <c r="AN77" i="16"/>
  <c r="AM75" i="14"/>
  <c r="AM47" i="14"/>
  <c r="AB13" i="10"/>
  <c r="X48" i="10"/>
  <c r="F48" i="10" s="1"/>
  <c r="J48" i="27"/>
  <c r="F48" i="27" s="1"/>
  <c r="K13" i="27"/>
  <c r="AM35" i="14"/>
  <c r="G48" i="24"/>
  <c r="F48" i="24" s="1"/>
  <c r="H13" i="24"/>
  <c r="AN27" i="16"/>
  <c r="AA9" i="35"/>
  <c r="X11" i="35"/>
  <c r="AN64" i="16"/>
  <c r="AN11" i="3"/>
  <c r="H8" i="26"/>
  <c r="G8" i="26" s="1"/>
  <c r="G9" i="26"/>
  <c r="AN24" i="3"/>
  <c r="X9" i="21"/>
  <c r="AN31" i="3"/>
  <c r="AN29" i="3" s="1"/>
  <c r="AN28" i="3" s="1"/>
  <c r="G13" i="12"/>
  <c r="F13" i="12" s="1"/>
  <c r="H11" i="12"/>
  <c r="AB11" i="9"/>
  <c r="X13" i="9"/>
  <c r="X11" i="24"/>
  <c r="Y9" i="24"/>
  <c r="J11" i="11"/>
  <c r="K9" i="11"/>
  <c r="AN33" i="3"/>
  <c r="AM34" i="14"/>
  <c r="AN42" i="16"/>
  <c r="AN43" i="3"/>
  <c r="J48" i="30"/>
  <c r="F48" i="30" s="1"/>
  <c r="AN61" i="16"/>
  <c r="AN73" i="16"/>
  <c r="AM19" i="14"/>
  <c r="K13" i="13"/>
  <c r="J48" i="13"/>
  <c r="F13" i="33"/>
  <c r="AN34" i="16"/>
  <c r="AN60" i="16"/>
  <c r="X11" i="21"/>
  <c r="AN13" i="3"/>
  <c r="I13" i="18"/>
  <c r="G48" i="18"/>
  <c r="F48" i="18" s="1"/>
  <c r="K8" i="18"/>
  <c r="J8" i="18" s="1"/>
  <c r="J9" i="18"/>
  <c r="AM20" i="14"/>
  <c r="O11" i="4"/>
  <c r="J13" i="4"/>
  <c r="AM84" i="9"/>
  <c r="J11" i="35"/>
  <c r="K9" i="35"/>
  <c r="AN41" i="16"/>
  <c r="AN30" i="16"/>
  <c r="Z9" i="22"/>
  <c r="X11" i="22"/>
  <c r="F13" i="4"/>
  <c r="G13" i="11"/>
  <c r="F13" i="11" s="1"/>
  <c r="W9" i="17"/>
  <c r="AM31" i="14"/>
  <c r="AM49" i="14"/>
  <c r="J11" i="32"/>
  <c r="K9" i="32"/>
  <c r="AN34" i="3"/>
  <c r="J11" i="6"/>
  <c r="K9" i="6"/>
  <c r="AB11" i="7"/>
  <c r="X13" i="7"/>
  <c r="G13" i="30"/>
  <c r="H11" i="30"/>
  <c r="K9" i="8"/>
  <c r="J11" i="8"/>
  <c r="AM85" i="12"/>
  <c r="AN88" i="12"/>
  <c r="AM88" i="12"/>
  <c r="AN87" i="12"/>
  <c r="AM87" i="12"/>
  <c r="AN85" i="12"/>
  <c r="W8" i="12"/>
  <c r="AN86" i="12"/>
  <c r="AM86" i="12"/>
  <c r="K8" i="17"/>
  <c r="J8" i="17" s="1"/>
  <c r="J9" i="17"/>
  <c r="H9" i="14"/>
  <c r="G11" i="14"/>
  <c r="X11" i="3"/>
  <c r="Y9" i="3"/>
  <c r="J13" i="24"/>
  <c r="K11" i="24"/>
  <c r="K9" i="15"/>
  <c r="J11" i="15"/>
  <c r="AG13" i="17"/>
  <c r="X48" i="17"/>
  <c r="F48" i="17" s="1"/>
  <c r="X11" i="33"/>
  <c r="W9" i="24"/>
  <c r="W9" i="33"/>
  <c r="F48" i="21"/>
  <c r="H13" i="15"/>
  <c r="G48" i="15"/>
  <c r="F48" i="15" s="1"/>
  <c r="AN76" i="16"/>
  <c r="H13" i="32"/>
  <c r="G48" i="32"/>
  <c r="F48" i="32" s="1"/>
  <c r="AM86" i="15"/>
  <c r="W8" i="15"/>
  <c r="AN87" i="15"/>
  <c r="AM87" i="15"/>
  <c r="AN88" i="15"/>
  <c r="AM88" i="15"/>
  <c r="AN86" i="15"/>
  <c r="AN85" i="15"/>
  <c r="AM85" i="15"/>
  <c r="G9" i="3"/>
  <c r="H8" i="3"/>
  <c r="G8" i="3" s="1"/>
  <c r="AN86" i="31"/>
  <c r="AM88" i="31"/>
  <c r="AM86" i="31"/>
  <c r="AN85" i="31"/>
  <c r="AN84" i="31" s="1"/>
  <c r="AN22" i="31" s="1"/>
  <c r="W8" i="31"/>
  <c r="AM85" i="31"/>
  <c r="AN27" i="31"/>
  <c r="AN23" i="31"/>
  <c r="AN72" i="31"/>
  <c r="AN87" i="31"/>
  <c r="AM87" i="31"/>
  <c r="AN88" i="31"/>
  <c r="X13" i="35"/>
  <c r="X9" i="13"/>
  <c r="Y8" i="13"/>
  <c r="X8" i="13" s="1"/>
  <c r="G11" i="21"/>
  <c r="H9" i="21"/>
  <c r="AN8" i="16"/>
  <c r="AN9" i="16" s="1"/>
  <c r="AN19" i="3"/>
  <c r="AN18" i="3" s="1"/>
  <c r="AN17" i="3" s="1"/>
  <c r="G13" i="35"/>
  <c r="F13" i="35" s="1"/>
  <c r="H11" i="35"/>
  <c r="AN12" i="3"/>
  <c r="AN47" i="16"/>
  <c r="AN23" i="3"/>
  <c r="X9" i="5"/>
  <c r="AB11" i="31"/>
  <c r="X13" i="31"/>
  <c r="AN45" i="3"/>
  <c r="F48" i="3"/>
  <c r="K11" i="30"/>
  <c r="J13" i="30"/>
  <c r="G13" i="7"/>
  <c r="F13" i="7" s="1"/>
  <c r="H11" i="7"/>
  <c r="AM12" i="14"/>
  <c r="G13" i="6"/>
  <c r="F13" i="6" s="1"/>
  <c r="H11" i="6"/>
  <c r="AN22" i="3"/>
  <c r="AN74" i="3"/>
  <c r="AM74" i="14"/>
  <c r="J13" i="10"/>
  <c r="K11" i="10"/>
  <c r="AN71" i="3"/>
  <c r="AM33" i="14"/>
  <c r="F50" i="31"/>
  <c r="F16" i="31" s="1"/>
  <c r="X48" i="12"/>
  <c r="F48" i="12" s="1"/>
  <c r="AN20" i="16"/>
  <c r="W9" i="22"/>
  <c r="AN8" i="3"/>
  <c r="AN9" i="3" s="1"/>
  <c r="J13" i="35"/>
  <c r="W9" i="13"/>
  <c r="J11" i="7"/>
  <c r="K9" i="7"/>
  <c r="AN21" i="16"/>
  <c r="AN40" i="16"/>
  <c r="AN72" i="3"/>
  <c r="K11" i="16"/>
  <c r="J13" i="16"/>
  <c r="AN11" i="16"/>
  <c r="AN44" i="3"/>
  <c r="AM77" i="14"/>
  <c r="AM42" i="14"/>
  <c r="AM73" i="14"/>
  <c r="J48" i="9"/>
  <c r="F48" i="9" s="1"/>
  <c r="K13" i="9"/>
  <c r="J13" i="6"/>
  <c r="J11" i="14"/>
  <c r="K9" i="14"/>
  <c r="J11" i="20"/>
  <c r="AB11" i="23"/>
  <c r="X13" i="23"/>
  <c r="G11" i="25"/>
  <c r="H9" i="25"/>
  <c r="AB9" i="28"/>
  <c r="X11" i="28"/>
  <c r="AN10" i="3"/>
  <c r="J13" i="26"/>
  <c r="F13" i="26" s="1"/>
  <c r="K11" i="26"/>
  <c r="F13" i="5"/>
  <c r="W9" i="7"/>
  <c r="F48" i="26"/>
  <c r="G11" i="27"/>
  <c r="H9" i="27"/>
  <c r="F48" i="13"/>
  <c r="K8" i="12"/>
  <c r="J8" i="12" s="1"/>
  <c r="J9" i="12"/>
  <c r="W9" i="6"/>
  <c r="AN77" i="3"/>
  <c r="AE13" i="34"/>
  <c r="X48" i="34"/>
  <c r="W9" i="29"/>
  <c r="AN66" i="16"/>
  <c r="AM84" i="19"/>
  <c r="AM84" i="25"/>
  <c r="AM88" i="11"/>
  <c r="AN87" i="11"/>
  <c r="AM87" i="11"/>
  <c r="AN86" i="11"/>
  <c r="W8" i="11"/>
  <c r="AM86" i="11"/>
  <c r="AM85" i="11"/>
  <c r="AN85" i="11"/>
  <c r="AN88" i="11"/>
  <c r="AN38" i="3"/>
  <c r="AN13" i="16"/>
  <c r="F48" i="35"/>
  <c r="AN57" i="16"/>
  <c r="AM72" i="14"/>
  <c r="AN86" i="4"/>
  <c r="AM86" i="4"/>
  <c r="W8" i="4"/>
  <c r="AN43" i="4"/>
  <c r="AN33" i="4"/>
  <c r="AN23" i="4"/>
  <c r="AN12" i="4"/>
  <c r="AN25" i="4"/>
  <c r="AN77" i="4"/>
  <c r="AN87" i="4"/>
  <c r="AM87" i="4"/>
  <c r="AN24" i="4"/>
  <c r="AM88" i="4"/>
  <c r="AN88" i="4"/>
  <c r="AN85" i="4"/>
  <c r="AN84" i="4" s="1"/>
  <c r="AN13" i="4" s="1"/>
  <c r="AM85" i="4"/>
  <c r="AM84" i="4" s="1"/>
  <c r="AM26" i="4" s="1"/>
  <c r="AM74" i="4"/>
  <c r="AM32" i="4"/>
  <c r="AN38" i="16"/>
  <c r="G48" i="11"/>
  <c r="F48" i="11" s="1"/>
  <c r="X13" i="12"/>
  <c r="Z9" i="27"/>
  <c r="X11" i="27"/>
  <c r="G11" i="19"/>
  <c r="H9" i="19"/>
  <c r="AN33" i="16"/>
  <c r="AN24" i="16"/>
  <c r="J13" i="3"/>
  <c r="F13" i="3" s="1"/>
  <c r="L11" i="3"/>
  <c r="F13" i="19"/>
  <c r="J48" i="20"/>
  <c r="F48" i="20" s="1"/>
  <c r="AN59" i="16"/>
  <c r="W9" i="20"/>
  <c r="Y8" i="9"/>
  <c r="H8" i="9"/>
  <c r="G8" i="9" s="1"/>
  <c r="G9" i="9"/>
  <c r="F48" i="19"/>
  <c r="K11" i="34"/>
  <c r="J13" i="34"/>
  <c r="AN44" i="16"/>
  <c r="AN84" i="19"/>
  <c r="AN47" i="3"/>
  <c r="AB11" i="18"/>
  <c r="X13" i="18"/>
  <c r="AN49" i="3"/>
  <c r="AM23" i="14"/>
  <c r="W9" i="10"/>
  <c r="AN73" i="3"/>
  <c r="G48" i="29"/>
  <c r="F48" i="29" s="1"/>
  <c r="H13" i="29"/>
  <c r="G11" i="33"/>
  <c r="F11" i="33" s="1"/>
  <c r="F14" i="33" s="1"/>
  <c r="F15" i="33" s="1"/>
  <c r="H9" i="33"/>
  <c r="AN26" i="16"/>
  <c r="G11" i="16"/>
  <c r="H9" i="16"/>
  <c r="X13" i="11"/>
  <c r="X11" i="32"/>
  <c r="Y9" i="32"/>
  <c r="F48" i="33"/>
  <c r="X11" i="20"/>
  <c r="Y9" i="20"/>
  <c r="J11" i="28"/>
  <c r="F11" i="28" s="1"/>
  <c r="F14" i="28" s="1"/>
  <c r="F15" i="28" s="1"/>
  <c r="K9" i="28"/>
  <c r="X48" i="13"/>
  <c r="AN36" i="16"/>
  <c r="AN52" i="16"/>
  <c r="G9" i="28"/>
  <c r="H8" i="28"/>
  <c r="G8" i="28" s="1"/>
  <c r="G13" i="20"/>
  <c r="F13" i="20" s="1"/>
  <c r="H11" i="20"/>
  <c r="J48" i="16"/>
  <c r="X13" i="13"/>
  <c r="AN26" i="3"/>
  <c r="AM21" i="14"/>
  <c r="AN85" i="23"/>
  <c r="AM85" i="23"/>
  <c r="AN88" i="23"/>
  <c r="AM87" i="23"/>
  <c r="W8" i="23"/>
  <c r="AN86" i="23"/>
  <c r="AM86" i="23"/>
  <c r="AM88" i="23"/>
  <c r="AN87" i="23"/>
  <c r="J13" i="14"/>
  <c r="F13" i="14" s="1"/>
  <c r="AM87" i="8"/>
  <c r="AN44" i="8"/>
  <c r="AN34" i="8"/>
  <c r="AN24" i="8"/>
  <c r="AN86" i="8"/>
  <c r="AM86" i="8"/>
  <c r="AN72" i="8"/>
  <c r="AN46" i="8"/>
  <c r="AN38" i="8"/>
  <c r="AN30" i="8"/>
  <c r="AN85" i="8"/>
  <c r="AN84" i="8" s="1"/>
  <c r="AN11" i="8" s="1"/>
  <c r="AN47" i="8"/>
  <c r="W8" i="8"/>
  <c r="AN37" i="8"/>
  <c r="AM85" i="8"/>
  <c r="AN88" i="8"/>
  <c r="AN87" i="8"/>
  <c r="AN36" i="8"/>
  <c r="AN27" i="8"/>
  <c r="AM88" i="8"/>
  <c r="AN19" i="8"/>
  <c r="J48" i="29"/>
  <c r="K13" i="29"/>
  <c r="W8" i="32"/>
  <c r="AN85" i="32"/>
  <c r="AM85" i="32"/>
  <c r="AN87" i="32"/>
  <c r="AM87" i="32"/>
  <c r="AN86" i="32"/>
  <c r="AM86" i="32"/>
  <c r="AN88" i="32"/>
  <c r="AM88" i="32"/>
  <c r="Y8" i="16"/>
  <c r="X11" i="29"/>
  <c r="Y9" i="29"/>
  <c r="X9" i="14"/>
  <c r="Y8" i="14"/>
  <c r="X8" i="14" s="1"/>
  <c r="H8" i="11"/>
  <c r="G8" i="11" s="1"/>
  <c r="G9" i="11"/>
  <c r="W9" i="34"/>
  <c r="H9" i="5"/>
  <c r="G11" i="5"/>
  <c r="F11" i="5" s="1"/>
  <c r="F14" i="5" s="1"/>
  <c r="F15" i="5" s="1"/>
  <c r="AM29" i="14"/>
  <c r="AM28" i="14" s="1"/>
  <c r="G11" i="11"/>
  <c r="G13" i="13"/>
  <c r="H11" i="13"/>
  <c r="H9" i="17"/>
  <c r="G11" i="17"/>
  <c r="AN8" i="9"/>
  <c r="AN9" i="9" s="1"/>
  <c r="J48" i="23"/>
  <c r="F48" i="23" s="1"/>
  <c r="K13" i="23"/>
  <c r="AN23" i="16"/>
  <c r="K8" i="4"/>
  <c r="H11" i="10"/>
  <c r="G13" i="10"/>
  <c r="AN84" i="14"/>
  <c r="AN25" i="16"/>
  <c r="X11" i="25"/>
  <c r="AA9" i="25"/>
  <c r="AN27" i="3"/>
  <c r="K9" i="25"/>
  <c r="J11" i="25"/>
  <c r="AM10" i="14"/>
  <c r="AB11" i="6"/>
  <c r="X13" i="6"/>
  <c r="X9" i="33"/>
  <c r="W9" i="35"/>
  <c r="AN20" i="3"/>
  <c r="X11" i="13"/>
  <c r="W9" i="28"/>
  <c r="X8" i="33"/>
  <c r="K11" i="22"/>
  <c r="J13" i="22"/>
  <c r="F13" i="22" s="1"/>
  <c r="AN37" i="16"/>
  <c r="J11" i="19"/>
  <c r="K9" i="19"/>
  <c r="AM71" i="14"/>
  <c r="W9" i="18"/>
  <c r="AN84" i="25"/>
  <c r="AN56" i="16"/>
  <c r="AM40" i="14"/>
  <c r="F50" i="34"/>
  <c r="F16" i="34" s="1"/>
  <c r="X13" i="21"/>
  <c r="F13" i="21" s="1"/>
  <c r="AN58" i="16"/>
  <c r="AN69" i="16"/>
  <c r="AN40" i="3"/>
  <c r="AN42" i="3"/>
  <c r="AN35" i="3"/>
  <c r="G48" i="34"/>
  <c r="H13" i="34"/>
  <c r="F48" i="7"/>
  <c r="AM84" i="16"/>
  <c r="AF9" i="15"/>
  <c r="X11" i="15"/>
  <c r="H13" i="31"/>
  <c r="G48" i="31"/>
  <c r="F48" i="31" s="1"/>
  <c r="Y9" i="11"/>
  <c r="X11" i="11"/>
  <c r="G11" i="4"/>
  <c r="H9" i="4"/>
  <c r="AN32" i="3"/>
  <c r="AM43" i="14"/>
  <c r="X48" i="16"/>
  <c r="F48" i="16" s="1"/>
  <c r="AB13" i="16"/>
  <c r="F50" i="29"/>
  <c r="F16" i="29" s="1"/>
  <c r="X13" i="33"/>
  <c r="F13" i="25"/>
  <c r="AN49" i="16"/>
  <c r="AN19" i="16"/>
  <c r="AN62" i="16"/>
  <c r="G11" i="22"/>
  <c r="H9" i="22"/>
  <c r="W9" i="27"/>
  <c r="AN25" i="3"/>
  <c r="AM84" i="3"/>
  <c r="AN36" i="3"/>
  <c r="J11" i="5"/>
  <c r="K9" i="5"/>
  <c r="AN8" i="14"/>
  <c r="AN9" i="14" s="1"/>
  <c r="G13" i="8"/>
  <c r="F13" i="8" s="1"/>
  <c r="H11" i="8"/>
  <c r="AN86" i="5"/>
  <c r="AM86" i="5"/>
  <c r="AN88" i="5"/>
  <c r="AM88" i="5"/>
  <c r="AM85" i="5"/>
  <c r="AN85" i="5"/>
  <c r="AN87" i="5"/>
  <c r="W8" i="5"/>
  <c r="AM87" i="5"/>
  <c r="AN84" i="9"/>
  <c r="H9" i="20" l="1"/>
  <c r="G11" i="20"/>
  <c r="F11" i="20" s="1"/>
  <c r="F14" i="20" s="1"/>
  <c r="F15" i="20" s="1"/>
  <c r="X9" i="24"/>
  <c r="Y8" i="24"/>
  <c r="X8" i="24" s="1"/>
  <c r="AM41" i="4"/>
  <c r="AN56" i="31"/>
  <c r="AM45" i="4"/>
  <c r="AM22" i="4"/>
  <c r="AM42" i="4"/>
  <c r="AM46" i="4"/>
  <c r="AM34" i="4"/>
  <c r="AM36" i="4"/>
  <c r="AM37" i="4"/>
  <c r="AM49" i="4"/>
  <c r="AM33" i="4"/>
  <c r="AM71" i="4"/>
  <c r="AM72" i="4"/>
  <c r="AM76" i="4"/>
  <c r="AM12" i="4"/>
  <c r="AM19" i="4"/>
  <c r="AM77" i="4"/>
  <c r="AM35" i="4"/>
  <c r="AM25" i="4"/>
  <c r="AM31" i="4"/>
  <c r="AM40" i="4"/>
  <c r="AM20" i="4"/>
  <c r="AM44" i="4"/>
  <c r="AM75" i="4"/>
  <c r="AM47" i="4"/>
  <c r="AM24" i="4"/>
  <c r="AM10" i="4"/>
  <c r="AM27" i="4"/>
  <c r="AM38" i="4"/>
  <c r="AM23" i="4"/>
  <c r="AM73" i="4"/>
  <c r="AM30" i="4"/>
  <c r="AM29" i="4" s="1"/>
  <c r="AM28" i="4" s="1"/>
  <c r="F8" i="28"/>
  <c r="AN67" i="31"/>
  <c r="G11" i="10"/>
  <c r="H9" i="10"/>
  <c r="K11" i="9"/>
  <c r="J13" i="9"/>
  <c r="F13" i="9" s="1"/>
  <c r="G11" i="35"/>
  <c r="F11" i="35" s="1"/>
  <c r="F14" i="35" s="1"/>
  <c r="F15" i="35" s="1"/>
  <c r="H9" i="35"/>
  <c r="AN87" i="20"/>
  <c r="AM87" i="20"/>
  <c r="W8" i="20"/>
  <c r="AM86" i="20"/>
  <c r="AN88" i="20"/>
  <c r="AM88" i="20"/>
  <c r="AN86" i="20"/>
  <c r="AN85" i="20"/>
  <c r="AM85" i="20"/>
  <c r="AN46" i="31"/>
  <c r="AN34" i="31"/>
  <c r="AN59" i="31"/>
  <c r="AN62" i="31"/>
  <c r="AN38" i="31"/>
  <c r="AN43" i="31"/>
  <c r="AN13" i="31"/>
  <c r="AN24" i="31"/>
  <c r="AN35" i="31"/>
  <c r="AN49" i="31"/>
  <c r="AN54" i="31"/>
  <c r="AN10" i="31"/>
  <c r="AN36" i="31"/>
  <c r="AN26" i="31"/>
  <c r="AN77" i="31"/>
  <c r="AN65" i="31"/>
  <c r="AN61" i="31"/>
  <c r="AN57" i="31"/>
  <c r="AN69" i="31"/>
  <c r="AN19" i="31"/>
  <c r="AN64" i="31"/>
  <c r="AN42" i="31"/>
  <c r="AN32" i="31"/>
  <c r="AN25" i="31"/>
  <c r="AN44" i="31"/>
  <c r="AN12" i="31"/>
  <c r="AN33" i="31"/>
  <c r="AN53" i="31"/>
  <c r="AN31" i="31"/>
  <c r="AN40" i="31"/>
  <c r="AN39" i="31" s="1"/>
  <c r="AN66" i="31"/>
  <c r="AN68" i="31"/>
  <c r="AN41" i="31"/>
  <c r="AN75" i="31"/>
  <c r="AN37" i="31"/>
  <c r="AN11" i="31"/>
  <c r="AN58" i="31"/>
  <c r="AN73" i="31"/>
  <c r="AN76" i="31"/>
  <c r="AN52" i="31"/>
  <c r="AN55" i="31"/>
  <c r="AN74" i="31"/>
  <c r="AN21" i="31"/>
  <c r="AN71" i="31"/>
  <c r="AN70" i="31" s="1"/>
  <c r="AN30" i="31"/>
  <c r="AN45" i="31"/>
  <c r="AN60" i="31"/>
  <c r="AN20" i="31"/>
  <c r="G13" i="29"/>
  <c r="F13" i="29" s="1"/>
  <c r="H11" i="29"/>
  <c r="AN63" i="31"/>
  <c r="AM43" i="4"/>
  <c r="AN87" i="17"/>
  <c r="AM87" i="17"/>
  <c r="AN74" i="17"/>
  <c r="AN64" i="17"/>
  <c r="AN54" i="17"/>
  <c r="AN42" i="17"/>
  <c r="AN32" i="17"/>
  <c r="AN22" i="17"/>
  <c r="AM85" i="17"/>
  <c r="AM84" i="17" s="1"/>
  <c r="AM22" i="17" s="1"/>
  <c r="AN75" i="17"/>
  <c r="AN27" i="17"/>
  <c r="AM20" i="17"/>
  <c r="AN67" i="17"/>
  <c r="AN56" i="17"/>
  <c r="AN88" i="17"/>
  <c r="AN85" i="17"/>
  <c r="AN84" i="17" s="1"/>
  <c r="AN63" i="17"/>
  <c r="AN59" i="17"/>
  <c r="AN47" i="17"/>
  <c r="AN12" i="17"/>
  <c r="AM74" i="17"/>
  <c r="AM47" i="17"/>
  <c r="AN35" i="17"/>
  <c r="AM12" i="17"/>
  <c r="AN45" i="17"/>
  <c r="AN41" i="17"/>
  <c r="AN24" i="17"/>
  <c r="AN10" i="17"/>
  <c r="AN77" i="17"/>
  <c r="AN52" i="17"/>
  <c r="AM88" i="17"/>
  <c r="AN65" i="17"/>
  <c r="W8" i="17"/>
  <c r="AN60" i="17"/>
  <c r="AN23" i="17"/>
  <c r="AN73" i="17"/>
  <c r="AN62" i="17"/>
  <c r="AN57" i="17"/>
  <c r="AN30" i="17"/>
  <c r="AM30" i="17"/>
  <c r="AM25" i="17"/>
  <c r="AN86" i="17"/>
  <c r="AM86" i="17"/>
  <c r="AN72" i="17"/>
  <c r="AN53" i="17"/>
  <c r="AN66" i="17"/>
  <c r="AN21" i="17"/>
  <c r="AM54" i="17"/>
  <c r="AM72" i="17"/>
  <c r="AM53" i="17"/>
  <c r="AN13" i="17"/>
  <c r="AN11" i="17"/>
  <c r="AN88" i="35"/>
  <c r="W8" i="35"/>
  <c r="AN43" i="35"/>
  <c r="AN33" i="35"/>
  <c r="AN23" i="35"/>
  <c r="AM88" i="35"/>
  <c r="AN71" i="35"/>
  <c r="AN53" i="35"/>
  <c r="AN42" i="35"/>
  <c r="AN46" i="35"/>
  <c r="AN56" i="35"/>
  <c r="AN45" i="35"/>
  <c r="AN66" i="35"/>
  <c r="AN87" i="35"/>
  <c r="AM87" i="35"/>
  <c r="AN86" i="35"/>
  <c r="AN27" i="35"/>
  <c r="AN63" i="35"/>
  <c r="AN85" i="35"/>
  <c r="AN84" i="35" s="1"/>
  <c r="AM86" i="35"/>
  <c r="AM85" i="35"/>
  <c r="AB11" i="16"/>
  <c r="X13" i="16"/>
  <c r="F13" i="16" s="1"/>
  <c r="F11" i="11"/>
  <c r="F14" i="11" s="1"/>
  <c r="F15" i="11" s="1"/>
  <c r="AM21" i="4"/>
  <c r="I11" i="18"/>
  <c r="G13" i="18"/>
  <c r="F13" i="18" s="1"/>
  <c r="AM84" i="8"/>
  <c r="H8" i="27"/>
  <c r="G8" i="27" s="1"/>
  <c r="G9" i="27"/>
  <c r="AN47" i="31"/>
  <c r="H9" i="7"/>
  <c r="G11" i="7"/>
  <c r="G9" i="4"/>
  <c r="H8" i="4"/>
  <c r="G8" i="4" s="1"/>
  <c r="G9" i="5"/>
  <c r="F9" i="5" s="1"/>
  <c r="H8" i="5"/>
  <c r="G8" i="5" s="1"/>
  <c r="AN49" i="4"/>
  <c r="AN26" i="4"/>
  <c r="AM74" i="25"/>
  <c r="AM54" i="25"/>
  <c r="AM36" i="25"/>
  <c r="AM58" i="25"/>
  <c r="AM60" i="25"/>
  <c r="AM10" i="25"/>
  <c r="AM63" i="25"/>
  <c r="AM20" i="25"/>
  <c r="AM40" i="25"/>
  <c r="AM44" i="25"/>
  <c r="AM56" i="25"/>
  <c r="AM53" i="25"/>
  <c r="AM67" i="25"/>
  <c r="AM24" i="25"/>
  <c r="AM55" i="25"/>
  <c r="AM49" i="25"/>
  <c r="AM76" i="25"/>
  <c r="AM12" i="25"/>
  <c r="AM68" i="25"/>
  <c r="AM33" i="25"/>
  <c r="AM19" i="25"/>
  <c r="AM73" i="25"/>
  <c r="AM38" i="25"/>
  <c r="AM31" i="25"/>
  <c r="AM72" i="25"/>
  <c r="AM35" i="25"/>
  <c r="AM69" i="25"/>
  <c r="AM23" i="25"/>
  <c r="AM43" i="25"/>
  <c r="AM64" i="25"/>
  <c r="AM42" i="25"/>
  <c r="AM62" i="25"/>
  <c r="AM46" i="25"/>
  <c r="AM21" i="25"/>
  <c r="AM66" i="25"/>
  <c r="AM75" i="25"/>
  <c r="AM65" i="25"/>
  <c r="AM37" i="25"/>
  <c r="AM71" i="25"/>
  <c r="AM30" i="25"/>
  <c r="AM26" i="25"/>
  <c r="AM32" i="25"/>
  <c r="AM22" i="25"/>
  <c r="AM45" i="25"/>
  <c r="AM59" i="25"/>
  <c r="AM27" i="25"/>
  <c r="AM41" i="25"/>
  <c r="AM25" i="25"/>
  <c r="AM34" i="25"/>
  <c r="AM77" i="25"/>
  <c r="AM52" i="25"/>
  <c r="AM47" i="25"/>
  <c r="AM57" i="25"/>
  <c r="AM61" i="25"/>
  <c r="AN56" i="25"/>
  <c r="AN46" i="25"/>
  <c r="AN52" i="25"/>
  <c r="AN51" i="25" s="1"/>
  <c r="AN26" i="25"/>
  <c r="AN72" i="25"/>
  <c r="AN64" i="25"/>
  <c r="AN20" i="25"/>
  <c r="AN40" i="25"/>
  <c r="AN60" i="25"/>
  <c r="AN74" i="25"/>
  <c r="AN65" i="25"/>
  <c r="AN25" i="25"/>
  <c r="AN31" i="25"/>
  <c r="AN57" i="25"/>
  <c r="AN37" i="25"/>
  <c r="AN67" i="25"/>
  <c r="AN32" i="25"/>
  <c r="AN58" i="25"/>
  <c r="AN47" i="25"/>
  <c r="AN21" i="25"/>
  <c r="AN73" i="25"/>
  <c r="AN66" i="25"/>
  <c r="AN11" i="25"/>
  <c r="AN22" i="25"/>
  <c r="AN35" i="25"/>
  <c r="AN55" i="25"/>
  <c r="AN24" i="25"/>
  <c r="AN12" i="25"/>
  <c r="AN68" i="25"/>
  <c r="AN30" i="25"/>
  <c r="AN77" i="25"/>
  <c r="AN33" i="25"/>
  <c r="AN59" i="25"/>
  <c r="AN19" i="25"/>
  <c r="AN49" i="25"/>
  <c r="AN34" i="25"/>
  <c r="AN71" i="25"/>
  <c r="AN63" i="25"/>
  <c r="AN13" i="25"/>
  <c r="AN36" i="25"/>
  <c r="AN76" i="25"/>
  <c r="AN62" i="25"/>
  <c r="AN45" i="25"/>
  <c r="AN61" i="25"/>
  <c r="AN42" i="25"/>
  <c r="AN69" i="25"/>
  <c r="AN75" i="25"/>
  <c r="AN43" i="25"/>
  <c r="AN54" i="25"/>
  <c r="AN23" i="25"/>
  <c r="AN44" i="25"/>
  <c r="AN38" i="25"/>
  <c r="AN10" i="25"/>
  <c r="AN53" i="25"/>
  <c r="AN27" i="25"/>
  <c r="AN41" i="25"/>
  <c r="AN75" i="4"/>
  <c r="AN47" i="4"/>
  <c r="J11" i="30"/>
  <c r="K9" i="30"/>
  <c r="AN77" i="8"/>
  <c r="AM84" i="23"/>
  <c r="AN35" i="4"/>
  <c r="AM30" i="19"/>
  <c r="AM26" i="19"/>
  <c r="AM25" i="19"/>
  <c r="AM38" i="19"/>
  <c r="AM49" i="19"/>
  <c r="AM58" i="19"/>
  <c r="AM43" i="19"/>
  <c r="AM62" i="19"/>
  <c r="AM57" i="19"/>
  <c r="AM22" i="19"/>
  <c r="AM52" i="19"/>
  <c r="AM69" i="19"/>
  <c r="AM71" i="19"/>
  <c r="AM74" i="19"/>
  <c r="AM19" i="19"/>
  <c r="AM18" i="19" s="1"/>
  <c r="AM17" i="19" s="1"/>
  <c r="AM41" i="19"/>
  <c r="AM42" i="19"/>
  <c r="AM65" i="19"/>
  <c r="AM68" i="19"/>
  <c r="AM75" i="19"/>
  <c r="AM45" i="19"/>
  <c r="AM61" i="19"/>
  <c r="AM23" i="19"/>
  <c r="AM53" i="19"/>
  <c r="AM54" i="19"/>
  <c r="AM59" i="19"/>
  <c r="AM21" i="19"/>
  <c r="AM66" i="19"/>
  <c r="AM31" i="19"/>
  <c r="AM34" i="19"/>
  <c r="AM63" i="19"/>
  <c r="AM36" i="19"/>
  <c r="AM46" i="19"/>
  <c r="AM47" i="19"/>
  <c r="AM60" i="19"/>
  <c r="AM33" i="19"/>
  <c r="AM27" i="19"/>
  <c r="AM8" i="19"/>
  <c r="AM67" i="19"/>
  <c r="AM76" i="19"/>
  <c r="AM56" i="19"/>
  <c r="AM44" i="19"/>
  <c r="AM12" i="19"/>
  <c r="AM55" i="19"/>
  <c r="AM10" i="19"/>
  <c r="AM37" i="19"/>
  <c r="AM77" i="19"/>
  <c r="AM73" i="19"/>
  <c r="AM32" i="19"/>
  <c r="AM24" i="19"/>
  <c r="AM64" i="19"/>
  <c r="AM72" i="19"/>
  <c r="AM35" i="19"/>
  <c r="AM20" i="19"/>
  <c r="AM40" i="19"/>
  <c r="AN84" i="12"/>
  <c r="J9" i="8"/>
  <c r="K8" i="8"/>
  <c r="J8" i="8" s="1"/>
  <c r="AN49" i="21"/>
  <c r="AN13" i="8"/>
  <c r="AN44" i="4"/>
  <c r="K9" i="26"/>
  <c r="J11" i="26"/>
  <c r="F11" i="26" s="1"/>
  <c r="F14" i="26" s="1"/>
  <c r="F15" i="26" s="1"/>
  <c r="H8" i="21"/>
  <c r="G8" i="21" s="1"/>
  <c r="F8" i="21" s="1"/>
  <c r="G9" i="21"/>
  <c r="F9" i="21" s="1"/>
  <c r="X13" i="10"/>
  <c r="F13" i="10" s="1"/>
  <c r="AB11" i="10"/>
  <c r="AN34" i="21"/>
  <c r="AM70" i="14"/>
  <c r="AM50" i="14" s="1"/>
  <c r="X9" i="20"/>
  <c r="Y8" i="20"/>
  <c r="X8" i="20" s="1"/>
  <c r="AN68" i="21"/>
  <c r="AN32" i="8"/>
  <c r="AN20" i="4"/>
  <c r="AN56" i="21"/>
  <c r="AF8" i="15"/>
  <c r="X8" i="15" s="1"/>
  <c r="X9" i="15"/>
  <c r="X9" i="29"/>
  <c r="Y8" i="29"/>
  <c r="X8" i="29" s="1"/>
  <c r="AN75" i="8"/>
  <c r="AM18" i="14"/>
  <c r="AM17" i="14" s="1"/>
  <c r="AN66" i="21"/>
  <c r="AM63" i="16"/>
  <c r="AM71" i="16"/>
  <c r="AM22" i="16"/>
  <c r="AM35" i="16"/>
  <c r="AM58" i="16"/>
  <c r="AM67" i="16"/>
  <c r="AM45" i="16"/>
  <c r="AM44" i="16"/>
  <c r="AM43" i="16"/>
  <c r="AM24" i="16"/>
  <c r="AM32" i="16"/>
  <c r="AM31" i="16"/>
  <c r="AM54" i="16"/>
  <c r="AM10" i="16"/>
  <c r="AM75" i="16"/>
  <c r="AM74" i="16"/>
  <c r="AM60" i="16"/>
  <c r="AM72" i="16"/>
  <c r="AM49" i="16"/>
  <c r="AM21" i="16"/>
  <c r="AM30" i="16"/>
  <c r="AM77" i="16"/>
  <c r="AM34" i="16"/>
  <c r="AM37" i="16"/>
  <c r="AM76" i="16"/>
  <c r="AM56" i="16"/>
  <c r="AM12" i="16"/>
  <c r="AM62" i="16"/>
  <c r="AM41" i="16"/>
  <c r="AM38" i="16"/>
  <c r="AM46" i="16"/>
  <c r="AM64" i="16"/>
  <c r="AM59" i="16"/>
  <c r="AM47" i="16"/>
  <c r="AM25" i="16"/>
  <c r="AM23" i="16"/>
  <c r="AM55" i="16"/>
  <c r="AM53" i="16"/>
  <c r="AM36" i="16"/>
  <c r="AM65" i="16"/>
  <c r="AM40" i="16"/>
  <c r="AM20" i="16"/>
  <c r="AM33" i="16"/>
  <c r="AM69" i="16"/>
  <c r="AM57" i="16"/>
  <c r="AM27" i="16"/>
  <c r="AM68" i="16"/>
  <c r="AM42" i="16"/>
  <c r="AM19" i="16"/>
  <c r="AM52" i="16"/>
  <c r="AM26" i="16"/>
  <c r="AM61" i="16"/>
  <c r="AM73" i="16"/>
  <c r="AM66" i="16"/>
  <c r="AN22" i="8"/>
  <c r="AN18" i="8" s="1"/>
  <c r="AN17" i="8" s="1"/>
  <c r="AN73" i="21"/>
  <c r="AN70" i="21" s="1"/>
  <c r="AN84" i="5"/>
  <c r="AN49" i="8"/>
  <c r="AN72" i="4"/>
  <c r="AN84" i="11"/>
  <c r="AN23" i="21"/>
  <c r="J11" i="22"/>
  <c r="K9" i="22"/>
  <c r="J11" i="34"/>
  <c r="K9" i="34"/>
  <c r="H8" i="25"/>
  <c r="G8" i="25" s="1"/>
  <c r="G9" i="25"/>
  <c r="AB9" i="19"/>
  <c r="X11" i="19"/>
  <c r="F48" i="34"/>
  <c r="AN40" i="8"/>
  <c r="AN86" i="6"/>
  <c r="AM86" i="6"/>
  <c r="AN88" i="6"/>
  <c r="AM88" i="6"/>
  <c r="W8" i="6"/>
  <c r="AN87" i="6"/>
  <c r="AM87" i="6"/>
  <c r="AM85" i="6"/>
  <c r="AN85" i="6"/>
  <c r="AN84" i="6" s="1"/>
  <c r="AN21" i="6" s="1"/>
  <c r="AM84" i="31"/>
  <c r="AN84" i="26"/>
  <c r="AN37" i="21"/>
  <c r="H8" i="16"/>
  <c r="G8" i="16" s="1"/>
  <c r="G9" i="16"/>
  <c r="J9" i="7"/>
  <c r="K8" i="7"/>
  <c r="J8" i="7" s="1"/>
  <c r="AN8" i="31"/>
  <c r="AN9" i="31" s="1"/>
  <c r="AM84" i="15"/>
  <c r="Y8" i="3"/>
  <c r="X8" i="3" s="1"/>
  <c r="X9" i="3"/>
  <c r="O9" i="4"/>
  <c r="J11" i="4"/>
  <c r="AA8" i="35"/>
  <c r="X8" i="35" s="1"/>
  <c r="X9" i="35"/>
  <c r="AN72" i="21"/>
  <c r="AN47" i="21"/>
  <c r="AN29" i="8"/>
  <c r="AN28" i="8" s="1"/>
  <c r="AM8" i="11"/>
  <c r="AN8" i="11"/>
  <c r="AN9" i="11" s="1"/>
  <c r="AN51" i="16"/>
  <c r="AN50" i="16" s="1"/>
  <c r="AN77" i="33"/>
  <c r="AN45" i="33"/>
  <c r="AN35" i="33"/>
  <c r="AN25" i="33"/>
  <c r="AN56" i="33"/>
  <c r="AN42" i="33"/>
  <c r="AN31" i="33"/>
  <c r="AN74" i="33"/>
  <c r="AN63" i="33"/>
  <c r="AN87" i="33"/>
  <c r="AN38" i="33"/>
  <c r="W8" i="33"/>
  <c r="AM85" i="33"/>
  <c r="AN71" i="33"/>
  <c r="AN32" i="33"/>
  <c r="AN59" i="33"/>
  <c r="AN55" i="33"/>
  <c r="AN24" i="33"/>
  <c r="AN47" i="33"/>
  <c r="AN62" i="33"/>
  <c r="AN44" i="33"/>
  <c r="AN19" i="33"/>
  <c r="AN53" i="33"/>
  <c r="AN23" i="33"/>
  <c r="AM88" i="33"/>
  <c r="AN69" i="33"/>
  <c r="AN60" i="33"/>
  <c r="AN73" i="33"/>
  <c r="AN85" i="33"/>
  <c r="AN84" i="33" s="1"/>
  <c r="AN20" i="33" s="1"/>
  <c r="AN33" i="33"/>
  <c r="AN37" i="33"/>
  <c r="AM86" i="33"/>
  <c r="AN75" i="33"/>
  <c r="AN12" i="33"/>
  <c r="AN86" i="33"/>
  <c r="AN41" i="33"/>
  <c r="AN34" i="33"/>
  <c r="AN68" i="33"/>
  <c r="AN22" i="33"/>
  <c r="AN10" i="33"/>
  <c r="AN72" i="33"/>
  <c r="AN61" i="33"/>
  <c r="AN27" i="33"/>
  <c r="AN88" i="33"/>
  <c r="AN76" i="33"/>
  <c r="AN43" i="33"/>
  <c r="AM87" i="33"/>
  <c r="AN13" i="33"/>
  <c r="AN19" i="4"/>
  <c r="AN11" i="33"/>
  <c r="AM84" i="12"/>
  <c r="G11" i="12"/>
  <c r="F11" i="12" s="1"/>
  <c r="F14" i="12" s="1"/>
  <c r="F15" i="12" s="1"/>
  <c r="H9" i="12"/>
  <c r="AN8" i="32"/>
  <c r="AN9" i="32" s="1"/>
  <c r="AN45" i="21"/>
  <c r="AN74" i="8"/>
  <c r="AN86" i="18"/>
  <c r="AM86" i="18"/>
  <c r="AN87" i="18"/>
  <c r="AM87" i="18"/>
  <c r="W8" i="18"/>
  <c r="AN85" i="18"/>
  <c r="AM85" i="18"/>
  <c r="AN88" i="18"/>
  <c r="AM88" i="18"/>
  <c r="AN34" i="4"/>
  <c r="G13" i="31"/>
  <c r="H11" i="31"/>
  <c r="AB9" i="18"/>
  <c r="X11" i="18"/>
  <c r="AN87" i="29"/>
  <c r="AM87" i="29"/>
  <c r="W8" i="29"/>
  <c r="AN86" i="29"/>
  <c r="AM86" i="29"/>
  <c r="AN85" i="29"/>
  <c r="AM85" i="29"/>
  <c r="AN88" i="29"/>
  <c r="AM88" i="29"/>
  <c r="F11" i="21"/>
  <c r="F14" i="21" s="1"/>
  <c r="F15" i="21" s="1"/>
  <c r="F13" i="30"/>
  <c r="J13" i="13"/>
  <c r="F13" i="13" s="1"/>
  <c r="K11" i="13"/>
  <c r="J9" i="25"/>
  <c r="K8" i="25"/>
  <c r="J8" i="25" s="1"/>
  <c r="H8" i="19"/>
  <c r="G8" i="19" s="1"/>
  <c r="G9" i="19"/>
  <c r="AN42" i="4"/>
  <c r="AN87" i="30"/>
  <c r="AM87" i="30"/>
  <c r="AN86" i="30"/>
  <c r="AM86" i="30"/>
  <c r="W8" i="30"/>
  <c r="AM85" i="30"/>
  <c r="AN85" i="30"/>
  <c r="AN88" i="30"/>
  <c r="AM88" i="30"/>
  <c r="AN45" i="8"/>
  <c r="AN24" i="19"/>
  <c r="AN57" i="19"/>
  <c r="AN66" i="19"/>
  <c r="AN34" i="19"/>
  <c r="AN44" i="19"/>
  <c r="AN63" i="19"/>
  <c r="AN53" i="19"/>
  <c r="AN22" i="19"/>
  <c r="AN38" i="19"/>
  <c r="AN33" i="19"/>
  <c r="AN61" i="19"/>
  <c r="AN25" i="19"/>
  <c r="AN75" i="19"/>
  <c r="AN49" i="19"/>
  <c r="AN46" i="19"/>
  <c r="AN73" i="19"/>
  <c r="AN42" i="19"/>
  <c r="AN68" i="19"/>
  <c r="AN72" i="19"/>
  <c r="AN21" i="19"/>
  <c r="AN12" i="19"/>
  <c r="AN30" i="19"/>
  <c r="AN29" i="19" s="1"/>
  <c r="AN28" i="19" s="1"/>
  <c r="AN76" i="19"/>
  <c r="AN65" i="19"/>
  <c r="AN59" i="19"/>
  <c r="AN47" i="19"/>
  <c r="AN23" i="19"/>
  <c r="AN60" i="19"/>
  <c r="AN67" i="19"/>
  <c r="AN64" i="19"/>
  <c r="AN8" i="19"/>
  <c r="AN9" i="19" s="1"/>
  <c r="AN31" i="19"/>
  <c r="AN74" i="19"/>
  <c r="AN40" i="19"/>
  <c r="AN32" i="19"/>
  <c r="AN37" i="19"/>
  <c r="AN36" i="19"/>
  <c r="AN35" i="19"/>
  <c r="AN13" i="19"/>
  <c r="AN77" i="19"/>
  <c r="AN52" i="19"/>
  <c r="AN11" i="19"/>
  <c r="AN20" i="19"/>
  <c r="AN54" i="19"/>
  <c r="AN10" i="19"/>
  <c r="AN45" i="19"/>
  <c r="AN71" i="19"/>
  <c r="AN70" i="19" s="1"/>
  <c r="AN56" i="19"/>
  <c r="AN62" i="19"/>
  <c r="AN41" i="19"/>
  <c r="AN19" i="19"/>
  <c r="AN55" i="19"/>
  <c r="AN69" i="19"/>
  <c r="AN58" i="19"/>
  <c r="AN43" i="19"/>
  <c r="AN27" i="19"/>
  <c r="AN26" i="19"/>
  <c r="AN37" i="4"/>
  <c r="AB9" i="31"/>
  <c r="X11" i="31"/>
  <c r="AB9" i="7"/>
  <c r="X11" i="7"/>
  <c r="F11" i="22"/>
  <c r="F14" i="22" s="1"/>
  <c r="F15" i="22" s="1"/>
  <c r="AA8" i="25"/>
  <c r="X8" i="25" s="1"/>
  <c r="X9" i="25"/>
  <c r="AN20" i="8"/>
  <c r="AN10" i="4"/>
  <c r="AB8" i="28"/>
  <c r="X8" i="28" s="1"/>
  <c r="X9" i="28"/>
  <c r="AM84" i="26"/>
  <c r="AN76" i="21"/>
  <c r="H11" i="34"/>
  <c r="G13" i="34"/>
  <c r="F13" i="34" s="1"/>
  <c r="AN84" i="23"/>
  <c r="Z8" i="27"/>
  <c r="X8" i="27" s="1"/>
  <c r="X9" i="27"/>
  <c r="J11" i="24"/>
  <c r="K9" i="24"/>
  <c r="AN41" i="21"/>
  <c r="AN39" i="21" s="1"/>
  <c r="G9" i="17"/>
  <c r="H8" i="17"/>
  <c r="G8" i="17" s="1"/>
  <c r="AN35" i="8"/>
  <c r="AN38" i="4"/>
  <c r="K8" i="32"/>
  <c r="J8" i="32" s="1"/>
  <c r="J9" i="32"/>
  <c r="H8" i="23"/>
  <c r="G8" i="23" s="1"/>
  <c r="G9" i="23"/>
  <c r="AN8" i="25"/>
  <c r="AN9" i="25" s="1"/>
  <c r="AN10" i="8"/>
  <c r="AN85" i="28"/>
  <c r="AM85" i="28"/>
  <c r="AN88" i="28"/>
  <c r="AN87" i="28"/>
  <c r="W8" i="28"/>
  <c r="AM88" i="28"/>
  <c r="AM87" i="28"/>
  <c r="AN86" i="28"/>
  <c r="AM86" i="28"/>
  <c r="AN33" i="8"/>
  <c r="AN32" i="4"/>
  <c r="AB9" i="23"/>
  <c r="X11" i="23"/>
  <c r="AN84" i="15"/>
  <c r="AB9" i="4"/>
  <c r="X11" i="4"/>
  <c r="AN30" i="21"/>
  <c r="AN29" i="21" s="1"/>
  <c r="AN28" i="21" s="1"/>
  <c r="AN54" i="21"/>
  <c r="AN59" i="21"/>
  <c r="AN48" i="3"/>
  <c r="AN74" i="7"/>
  <c r="AN86" i="7"/>
  <c r="AN85" i="7"/>
  <c r="AN84" i="7" s="1"/>
  <c r="AN35" i="7" s="1"/>
  <c r="AN43" i="7"/>
  <c r="AM85" i="7"/>
  <c r="AN73" i="7"/>
  <c r="AN87" i="7"/>
  <c r="AM86" i="7"/>
  <c r="AM87" i="7"/>
  <c r="AN41" i="7"/>
  <c r="AN76" i="7"/>
  <c r="AN20" i="7"/>
  <c r="AN36" i="7"/>
  <c r="W8" i="7"/>
  <c r="AN42" i="7"/>
  <c r="AN88" i="7"/>
  <c r="AN46" i="7"/>
  <c r="AN22" i="7"/>
  <c r="AN40" i="7"/>
  <c r="AN30" i="7"/>
  <c r="AN10" i="7"/>
  <c r="AM88" i="7"/>
  <c r="AN38" i="7"/>
  <c r="AN13" i="7"/>
  <c r="AB9" i="9"/>
  <c r="X11" i="9"/>
  <c r="AN85" i="34"/>
  <c r="AN86" i="34"/>
  <c r="AM86" i="34"/>
  <c r="AM85" i="34"/>
  <c r="W8" i="34"/>
  <c r="AN88" i="34"/>
  <c r="AM88" i="34"/>
  <c r="AN87" i="34"/>
  <c r="AM87" i="34"/>
  <c r="L9" i="3"/>
  <c r="J11" i="3"/>
  <c r="F11" i="3" s="1"/>
  <c r="F14" i="3" s="1"/>
  <c r="F15" i="3" s="1"/>
  <c r="AN73" i="4"/>
  <c r="AN11" i="7"/>
  <c r="K11" i="27"/>
  <c r="J13" i="27"/>
  <c r="F13" i="27" s="1"/>
  <c r="X9" i="11"/>
  <c r="Y8" i="11"/>
  <c r="X8" i="11" s="1"/>
  <c r="AB9" i="6"/>
  <c r="X11" i="6"/>
  <c r="AN76" i="8"/>
  <c r="J9" i="28"/>
  <c r="F9" i="28" s="1"/>
  <c r="K8" i="28"/>
  <c r="J8" i="28" s="1"/>
  <c r="AN27" i="4"/>
  <c r="AN10" i="21"/>
  <c r="AN24" i="21"/>
  <c r="G11" i="30"/>
  <c r="H9" i="30"/>
  <c r="AN43" i="8"/>
  <c r="AN31" i="4"/>
  <c r="AN70" i="3"/>
  <c r="AN50" i="3" s="1"/>
  <c r="AN84" i="32"/>
  <c r="J11" i="16"/>
  <c r="K9" i="16"/>
  <c r="AG11" i="17"/>
  <c r="X13" i="17"/>
  <c r="F13" i="17" s="1"/>
  <c r="F11" i="19"/>
  <c r="F14" i="19" s="1"/>
  <c r="F15" i="19" s="1"/>
  <c r="K9" i="10"/>
  <c r="J11" i="10"/>
  <c r="J9" i="15"/>
  <c r="K8" i="15"/>
  <c r="J8" i="15" s="1"/>
  <c r="J9" i="35"/>
  <c r="K8" i="35"/>
  <c r="J8" i="35" s="1"/>
  <c r="AN12" i="21"/>
  <c r="AN33" i="21"/>
  <c r="AN31" i="8"/>
  <c r="AN73" i="8"/>
  <c r="AN36" i="4"/>
  <c r="AN26" i="8"/>
  <c r="AN39" i="3"/>
  <c r="AN75" i="14"/>
  <c r="AN47" i="14"/>
  <c r="AN22" i="14"/>
  <c r="AN23" i="14"/>
  <c r="AN31" i="14"/>
  <c r="AN77" i="14"/>
  <c r="AN72" i="14"/>
  <c r="AN38" i="14"/>
  <c r="AN76" i="14"/>
  <c r="AN46" i="14"/>
  <c r="AN44" i="14"/>
  <c r="AN41" i="14"/>
  <c r="AN37" i="14"/>
  <c r="AN33" i="14"/>
  <c r="AN12" i="14"/>
  <c r="AN20" i="14"/>
  <c r="AN74" i="14"/>
  <c r="AN27" i="14"/>
  <c r="AN45" i="14"/>
  <c r="AN32" i="14"/>
  <c r="AN40" i="14"/>
  <c r="AN24" i="14"/>
  <c r="AN73" i="14"/>
  <c r="AN21" i="14"/>
  <c r="AN30" i="14"/>
  <c r="AN10" i="14"/>
  <c r="AN13" i="14"/>
  <c r="AN34" i="14"/>
  <c r="AN25" i="14"/>
  <c r="AN11" i="14"/>
  <c r="AN43" i="14"/>
  <c r="AN42" i="14"/>
  <c r="AN19" i="14"/>
  <c r="AN71" i="14"/>
  <c r="AN35" i="14"/>
  <c r="AN36" i="14"/>
  <c r="AN26" i="14"/>
  <c r="AN49" i="14"/>
  <c r="AN41" i="4"/>
  <c r="AM84" i="11"/>
  <c r="G13" i="15"/>
  <c r="F13" i="15" s="1"/>
  <c r="H11" i="15"/>
  <c r="F11" i="14"/>
  <c r="F14" i="14" s="1"/>
  <c r="F15" i="14" s="1"/>
  <c r="H11" i="24"/>
  <c r="G13" i="24"/>
  <c r="F13" i="24" s="1"/>
  <c r="AN69" i="21"/>
  <c r="J9" i="5"/>
  <c r="K8" i="5"/>
  <c r="J8" i="5" s="1"/>
  <c r="AN8" i="8"/>
  <c r="AN9" i="8" s="1"/>
  <c r="AN86" i="22"/>
  <c r="AM86" i="22"/>
  <c r="AN88" i="22"/>
  <c r="AM88" i="22"/>
  <c r="AN87" i="22"/>
  <c r="AM87" i="22"/>
  <c r="W8" i="22"/>
  <c r="AN85" i="22"/>
  <c r="AM85" i="22"/>
  <c r="AM39" i="14"/>
  <c r="AN87" i="10"/>
  <c r="W8" i="10"/>
  <c r="AM88" i="10"/>
  <c r="AN88" i="10"/>
  <c r="AM87" i="10"/>
  <c r="AN86" i="10"/>
  <c r="AM85" i="10"/>
  <c r="AM86" i="10"/>
  <c r="AN85" i="10"/>
  <c r="AM84" i="32"/>
  <c r="AN21" i="4"/>
  <c r="AM41" i="3"/>
  <c r="AM37" i="3"/>
  <c r="AM34" i="3"/>
  <c r="AM36" i="3"/>
  <c r="AM49" i="3"/>
  <c r="AM71" i="3"/>
  <c r="AM42" i="3"/>
  <c r="AM76" i="3"/>
  <c r="AM40" i="3"/>
  <c r="AM75" i="3"/>
  <c r="AM35" i="3"/>
  <c r="AM32" i="3"/>
  <c r="AM24" i="3"/>
  <c r="AM73" i="3"/>
  <c r="AM72" i="3"/>
  <c r="AM45" i="3"/>
  <c r="AM12" i="3"/>
  <c r="AM30" i="3"/>
  <c r="AM29" i="3" s="1"/>
  <c r="AM10" i="3"/>
  <c r="AM46" i="3"/>
  <c r="AM27" i="3"/>
  <c r="AM25" i="3"/>
  <c r="AM26" i="3"/>
  <c r="AM43" i="3"/>
  <c r="AM22" i="3"/>
  <c r="AM31" i="3"/>
  <c r="AM77" i="3"/>
  <c r="AM21" i="3"/>
  <c r="AM20" i="3"/>
  <c r="AM74" i="3"/>
  <c r="AM47" i="3"/>
  <c r="AM38" i="3"/>
  <c r="AM19" i="3"/>
  <c r="AM33" i="3"/>
  <c r="AM23" i="3"/>
  <c r="AM44" i="3"/>
  <c r="AN8" i="4"/>
  <c r="AN9" i="4" s="1"/>
  <c r="AN76" i="4"/>
  <c r="AN87" i="24"/>
  <c r="AM87" i="24"/>
  <c r="AM86" i="24"/>
  <c r="AN86" i="24"/>
  <c r="AN85" i="24"/>
  <c r="AM85" i="24"/>
  <c r="AN88" i="24"/>
  <c r="AM88" i="24"/>
  <c r="W8" i="24"/>
  <c r="AN57" i="21"/>
  <c r="X9" i="22"/>
  <c r="Z8" i="22"/>
  <c r="X8" i="22" s="1"/>
  <c r="AN29" i="16"/>
  <c r="AN28" i="16" s="1"/>
  <c r="AN53" i="21"/>
  <c r="AN44" i="21"/>
  <c r="AN86" i="27"/>
  <c r="AM86" i="27"/>
  <c r="AM87" i="27"/>
  <c r="AN47" i="27"/>
  <c r="AM32" i="27"/>
  <c r="W8" i="27"/>
  <c r="AM53" i="27"/>
  <c r="AN36" i="27"/>
  <c r="AM88" i="27"/>
  <c r="AM85" i="27"/>
  <c r="AM84" i="27" s="1"/>
  <c r="AM55" i="27"/>
  <c r="AN85" i="27"/>
  <c r="AN84" i="27" s="1"/>
  <c r="AN19" i="27" s="1"/>
  <c r="AN88" i="27"/>
  <c r="AM43" i="27"/>
  <c r="AN63" i="27"/>
  <c r="AN44" i="27"/>
  <c r="AN87" i="27"/>
  <c r="J9" i="19"/>
  <c r="K8" i="19"/>
  <c r="J8" i="19" s="1"/>
  <c r="J13" i="23"/>
  <c r="F13" i="23" s="1"/>
  <c r="K11" i="23"/>
  <c r="AN46" i="21"/>
  <c r="AN19" i="21"/>
  <c r="AN18" i="21" s="1"/>
  <c r="G9" i="22"/>
  <c r="H8" i="22"/>
  <c r="G8" i="22" s="1"/>
  <c r="AN30" i="4"/>
  <c r="AN29" i="4" s="1"/>
  <c r="AN8" i="26"/>
  <c r="AN9" i="26" s="1"/>
  <c r="J13" i="31"/>
  <c r="K11" i="31"/>
  <c r="AN21" i="8"/>
  <c r="AN11" i="4"/>
  <c r="AN40" i="4"/>
  <c r="AN39" i="4" s="1"/>
  <c r="AE11" i="34"/>
  <c r="X13" i="34"/>
  <c r="K8" i="6"/>
  <c r="J8" i="6" s="1"/>
  <c r="J9" i="6"/>
  <c r="AN32" i="21"/>
  <c r="K11" i="29"/>
  <c r="J13" i="29"/>
  <c r="Y8" i="32"/>
  <c r="X8" i="32" s="1"/>
  <c r="X9" i="32"/>
  <c r="AN46" i="4"/>
  <c r="AN63" i="21"/>
  <c r="AN18" i="16"/>
  <c r="AN17" i="16" s="1"/>
  <c r="AN41" i="8"/>
  <c r="AN39" i="16"/>
  <c r="AM49" i="9"/>
  <c r="AM31" i="9"/>
  <c r="AM44" i="9"/>
  <c r="AM40" i="9"/>
  <c r="AM74" i="9"/>
  <c r="AM42" i="9"/>
  <c r="AM32" i="9"/>
  <c r="AM23" i="9"/>
  <c r="AM75" i="9"/>
  <c r="AM22" i="9"/>
  <c r="AM71" i="9"/>
  <c r="AM77" i="9"/>
  <c r="AM46" i="9"/>
  <c r="AM25" i="9"/>
  <c r="AM24" i="9"/>
  <c r="AM34" i="9"/>
  <c r="AM76" i="9"/>
  <c r="AM19" i="9"/>
  <c r="AM18" i="9" s="1"/>
  <c r="AM17" i="9" s="1"/>
  <c r="AM30" i="9"/>
  <c r="AM29" i="9" s="1"/>
  <c r="AM36" i="9"/>
  <c r="AM45" i="9"/>
  <c r="AM12" i="9"/>
  <c r="AM26" i="9"/>
  <c r="AM41" i="9"/>
  <c r="AM33" i="9"/>
  <c r="AM37" i="9"/>
  <c r="AM43" i="9"/>
  <c r="AM20" i="9"/>
  <c r="AM47" i="9"/>
  <c r="AM38" i="9"/>
  <c r="AM72" i="9"/>
  <c r="AM10" i="9"/>
  <c r="AM21" i="9"/>
  <c r="AM35" i="9"/>
  <c r="AM27" i="9"/>
  <c r="AM73" i="9"/>
  <c r="AN27" i="21"/>
  <c r="AM84" i="5"/>
  <c r="AM8" i="25"/>
  <c r="AN71" i="8"/>
  <c r="AN70" i="8" s="1"/>
  <c r="AN45" i="4"/>
  <c r="F11" i="25"/>
  <c r="F14" i="25" s="1"/>
  <c r="F15" i="25" s="1"/>
  <c r="H11" i="32"/>
  <c r="G13" i="32"/>
  <c r="F13" i="32" s="1"/>
  <c r="H9" i="13"/>
  <c r="G11" i="13"/>
  <c r="AN12" i="8"/>
  <c r="AN45" i="9"/>
  <c r="AN71" i="9"/>
  <c r="AN43" i="9"/>
  <c r="AN23" i="9"/>
  <c r="AN19" i="9"/>
  <c r="AN49" i="9"/>
  <c r="AN47" i="9"/>
  <c r="AN30" i="9"/>
  <c r="AN11" i="9"/>
  <c r="AN41" i="9"/>
  <c r="AN34" i="9"/>
  <c r="AN44" i="9"/>
  <c r="AN36" i="9"/>
  <c r="AN27" i="9"/>
  <c r="AN13" i="9"/>
  <c r="AN37" i="9"/>
  <c r="AN31" i="9"/>
  <c r="AN33" i="9"/>
  <c r="AN77" i="9"/>
  <c r="AN32" i="9"/>
  <c r="AN76" i="9"/>
  <c r="AN10" i="9"/>
  <c r="AN22" i="9"/>
  <c r="AN26" i="9"/>
  <c r="AN38" i="9"/>
  <c r="AN24" i="9"/>
  <c r="AN21" i="9"/>
  <c r="AN25" i="9"/>
  <c r="AN35" i="9"/>
  <c r="AN40" i="9"/>
  <c r="AN20" i="9"/>
  <c r="AN42" i="9"/>
  <c r="AN73" i="9"/>
  <c r="AN46" i="9"/>
  <c r="AN72" i="9"/>
  <c r="AN12" i="9"/>
  <c r="AN74" i="9"/>
  <c r="AN75" i="9"/>
  <c r="H9" i="8"/>
  <c r="G11" i="8"/>
  <c r="F11" i="8" s="1"/>
  <c r="F14" i="8" s="1"/>
  <c r="F15" i="8" s="1"/>
  <c r="AN23" i="8"/>
  <c r="AN25" i="8"/>
  <c r="AN42" i="8"/>
  <c r="H8" i="33"/>
  <c r="G8" i="33" s="1"/>
  <c r="F8" i="33" s="1"/>
  <c r="G9" i="33"/>
  <c r="F9" i="33" s="1"/>
  <c r="AN74" i="4"/>
  <c r="AN22" i="4"/>
  <c r="AN71" i="4"/>
  <c r="AN70" i="4" s="1"/>
  <c r="J9" i="14"/>
  <c r="K8" i="14"/>
  <c r="J8" i="14" s="1"/>
  <c r="AN85" i="13"/>
  <c r="AM85" i="13"/>
  <c r="AN88" i="13"/>
  <c r="AN87" i="13"/>
  <c r="AM87" i="13"/>
  <c r="AM88" i="13"/>
  <c r="AN86" i="13"/>
  <c r="W8" i="13"/>
  <c r="AM86" i="13"/>
  <c r="H9" i="6"/>
  <c r="G11" i="6"/>
  <c r="AN11" i="21"/>
  <c r="G9" i="14"/>
  <c r="H8" i="14"/>
  <c r="G8" i="14" s="1"/>
  <c r="J9" i="11"/>
  <c r="K8" i="11"/>
  <c r="J8" i="11" s="1"/>
  <c r="AN8" i="21"/>
  <c r="AN9" i="21" s="1"/>
  <c r="AN25" i="21"/>
  <c r="AM84" i="21"/>
  <c r="AM11" i="19" l="1"/>
  <c r="AM9" i="19"/>
  <c r="AM13" i="19"/>
  <c r="AM11" i="25"/>
  <c r="AM9" i="25"/>
  <c r="AM13" i="25"/>
  <c r="AM48" i="25" s="1"/>
  <c r="AN74" i="6"/>
  <c r="F11" i="7"/>
  <c r="F14" i="7" s="1"/>
  <c r="F15" i="7" s="1"/>
  <c r="H8" i="7"/>
  <c r="G8" i="7" s="1"/>
  <c r="F8" i="7" s="1"/>
  <c r="G9" i="7"/>
  <c r="F9" i="7" s="1"/>
  <c r="AN64" i="27"/>
  <c r="AN39" i="8"/>
  <c r="AN48" i="8" s="1"/>
  <c r="AN70" i="25"/>
  <c r="AN50" i="25" s="1"/>
  <c r="AM59" i="27"/>
  <c r="AM71" i="27"/>
  <c r="AM70" i="27" s="1"/>
  <c r="AM49" i="27"/>
  <c r="AM63" i="27"/>
  <c r="AM30" i="27"/>
  <c r="AM52" i="27"/>
  <c r="AM62" i="27"/>
  <c r="AM27" i="27"/>
  <c r="AM58" i="27"/>
  <c r="AM47" i="27"/>
  <c r="AM65" i="27"/>
  <c r="AM72" i="27"/>
  <c r="AM10" i="27"/>
  <c r="AM19" i="27"/>
  <c r="AM18" i="27" s="1"/>
  <c r="AM46" i="27"/>
  <c r="AM64" i="27"/>
  <c r="AM60" i="27"/>
  <c r="AM42" i="27"/>
  <c r="AM38" i="27"/>
  <c r="AM54" i="27"/>
  <c r="AM37" i="27"/>
  <c r="AM34" i="27"/>
  <c r="AM20" i="27"/>
  <c r="AM76" i="27"/>
  <c r="AM23" i="27"/>
  <c r="AM24" i="27"/>
  <c r="AM66" i="27"/>
  <c r="AM33" i="27"/>
  <c r="AM26" i="27"/>
  <c r="AM56" i="27"/>
  <c r="AM12" i="27"/>
  <c r="AM41" i="27"/>
  <c r="AM74" i="27"/>
  <c r="AB8" i="9"/>
  <c r="X8" i="9" s="1"/>
  <c r="X9" i="9"/>
  <c r="AN18" i="33"/>
  <c r="AN17" i="33" s="1"/>
  <c r="AN48" i="33" s="1"/>
  <c r="AM44" i="27"/>
  <c r="AM75" i="27"/>
  <c r="AN42" i="27"/>
  <c r="K8" i="10"/>
  <c r="J8" i="10" s="1"/>
  <c r="AM8" i="10" s="1"/>
  <c r="J9" i="10"/>
  <c r="AM31" i="27"/>
  <c r="AM84" i="7"/>
  <c r="AM61" i="27"/>
  <c r="AM23" i="32"/>
  <c r="AM25" i="32"/>
  <c r="AM27" i="32"/>
  <c r="AM22" i="32"/>
  <c r="AM21" i="32"/>
  <c r="AM63" i="32"/>
  <c r="AM62" i="32"/>
  <c r="AM60" i="32"/>
  <c r="AM65" i="32"/>
  <c r="AM12" i="32"/>
  <c r="AM19" i="32"/>
  <c r="AM69" i="32"/>
  <c r="AM46" i="32"/>
  <c r="AM72" i="32"/>
  <c r="AM31" i="32"/>
  <c r="AM44" i="32"/>
  <c r="AM20" i="32"/>
  <c r="AM74" i="32"/>
  <c r="AM64" i="32"/>
  <c r="AM68" i="32"/>
  <c r="AM41" i="32"/>
  <c r="AM34" i="32"/>
  <c r="AM71" i="32"/>
  <c r="AM58" i="32"/>
  <c r="AM56" i="32"/>
  <c r="AM53" i="32"/>
  <c r="AM52" i="32"/>
  <c r="AM61" i="32"/>
  <c r="AM36" i="32"/>
  <c r="AM75" i="32"/>
  <c r="AM77" i="32"/>
  <c r="AM54" i="32"/>
  <c r="AM37" i="32"/>
  <c r="AM57" i="32"/>
  <c r="AM26" i="32"/>
  <c r="AM67" i="32"/>
  <c r="AM32" i="32"/>
  <c r="AM10" i="32"/>
  <c r="AM66" i="32"/>
  <c r="AM40" i="32"/>
  <c r="AM30" i="32"/>
  <c r="AM76" i="32"/>
  <c r="AM55" i="32"/>
  <c r="AM73" i="32"/>
  <c r="AM45" i="32"/>
  <c r="AM43" i="32"/>
  <c r="AM59" i="32"/>
  <c r="AM47" i="32"/>
  <c r="AM42" i="32"/>
  <c r="AM24" i="32"/>
  <c r="AM35" i="32"/>
  <c r="AM38" i="32"/>
  <c r="AM49" i="32"/>
  <c r="AM33" i="32"/>
  <c r="AM8" i="16"/>
  <c r="AM67" i="27"/>
  <c r="AN12" i="6"/>
  <c r="AN29" i="31"/>
  <c r="AN28" i="31" s="1"/>
  <c r="AN13" i="5"/>
  <c r="AN11" i="5"/>
  <c r="AN12" i="5"/>
  <c r="AN74" i="5"/>
  <c r="AN47" i="5"/>
  <c r="AN76" i="5"/>
  <c r="AN35" i="5"/>
  <c r="AN23" i="5"/>
  <c r="AN49" i="5"/>
  <c r="AN71" i="5"/>
  <c r="AN37" i="5"/>
  <c r="AN72" i="5"/>
  <c r="AN33" i="5"/>
  <c r="AN40" i="5"/>
  <c r="AN42" i="5"/>
  <c r="AN45" i="5"/>
  <c r="AN26" i="5"/>
  <c r="AN36" i="5"/>
  <c r="AN38" i="5"/>
  <c r="AN27" i="5"/>
  <c r="AN32" i="5"/>
  <c r="AN19" i="5"/>
  <c r="AN31" i="5"/>
  <c r="AN73" i="5"/>
  <c r="AN30" i="5"/>
  <c r="AN24" i="5"/>
  <c r="AN77" i="5"/>
  <c r="AN46" i="5"/>
  <c r="AN43" i="5"/>
  <c r="AN21" i="5"/>
  <c r="AN10" i="5"/>
  <c r="AN22" i="5"/>
  <c r="AN20" i="5"/>
  <c r="AN41" i="5"/>
  <c r="AN75" i="5"/>
  <c r="AN44" i="5"/>
  <c r="AN34" i="5"/>
  <c r="AN25" i="5"/>
  <c r="AN8" i="5"/>
  <c r="AN9" i="5" s="1"/>
  <c r="AN84" i="13"/>
  <c r="AN28" i="4"/>
  <c r="AB8" i="4"/>
  <c r="X8" i="4" s="1"/>
  <c r="X9" i="4"/>
  <c r="AN46" i="6"/>
  <c r="G11" i="29"/>
  <c r="F11" i="29" s="1"/>
  <c r="F14" i="29" s="1"/>
  <c r="F15" i="29" s="1"/>
  <c r="H9" i="29"/>
  <c r="AM25" i="27"/>
  <c r="AN46" i="27"/>
  <c r="AN48" i="31"/>
  <c r="AN29" i="14"/>
  <c r="AN28" i="14" s="1"/>
  <c r="AN48" i="14" s="1"/>
  <c r="AN40" i="27"/>
  <c r="AM69" i="27"/>
  <c r="AM77" i="27"/>
  <c r="G11" i="24"/>
  <c r="F11" i="24" s="1"/>
  <c r="F14" i="24" s="1"/>
  <c r="F15" i="24" s="1"/>
  <c r="H9" i="24"/>
  <c r="AN43" i="26"/>
  <c r="AN44" i="26"/>
  <c r="AN65" i="26"/>
  <c r="AN73" i="26"/>
  <c r="AN13" i="26"/>
  <c r="AN26" i="26"/>
  <c r="AN19" i="26"/>
  <c r="AN20" i="26"/>
  <c r="AN42" i="26"/>
  <c r="AN38" i="26"/>
  <c r="AN32" i="26"/>
  <c r="AN25" i="26"/>
  <c r="AN34" i="26"/>
  <c r="AN58" i="26"/>
  <c r="AN36" i="26"/>
  <c r="AN35" i="26"/>
  <c r="AN24" i="26"/>
  <c r="AN11" i="26"/>
  <c r="AN76" i="26"/>
  <c r="AN59" i="26"/>
  <c r="AN66" i="26"/>
  <c r="AN67" i="26"/>
  <c r="AN33" i="26"/>
  <c r="AN62" i="26"/>
  <c r="AN31" i="26"/>
  <c r="AN27" i="26"/>
  <c r="AN22" i="26"/>
  <c r="AN21" i="26"/>
  <c r="AN57" i="26"/>
  <c r="AN68" i="26"/>
  <c r="AN40" i="26"/>
  <c r="AN39" i="26" s="1"/>
  <c r="AN64" i="26"/>
  <c r="AN46" i="26"/>
  <c r="AN72" i="26"/>
  <c r="AN47" i="26"/>
  <c r="AN69" i="26"/>
  <c r="AN71" i="26"/>
  <c r="AN75" i="26"/>
  <c r="AN41" i="26"/>
  <c r="AN12" i="26"/>
  <c r="AN56" i="26"/>
  <c r="AN77" i="26"/>
  <c r="AN37" i="26"/>
  <c r="AN52" i="26"/>
  <c r="AN30" i="26"/>
  <c r="AN74" i="26"/>
  <c r="AN55" i="26"/>
  <c r="AN61" i="26"/>
  <c r="AN10" i="26"/>
  <c r="AN45" i="26"/>
  <c r="AN53" i="26"/>
  <c r="AN63" i="26"/>
  <c r="AN54" i="26"/>
  <c r="AN49" i="26"/>
  <c r="AN23" i="26"/>
  <c r="AN60" i="26"/>
  <c r="AB8" i="7"/>
  <c r="X8" i="7" s="1"/>
  <c r="X9" i="7"/>
  <c r="AN51" i="19"/>
  <c r="AN50" i="19" s="1"/>
  <c r="AM59" i="23"/>
  <c r="AM77" i="23"/>
  <c r="AM60" i="23"/>
  <c r="AM74" i="23"/>
  <c r="AM61" i="23"/>
  <c r="AM34" i="23"/>
  <c r="AM73" i="23"/>
  <c r="AM36" i="23"/>
  <c r="AM32" i="23"/>
  <c r="AM47" i="23"/>
  <c r="AM40" i="23"/>
  <c r="AM76" i="23"/>
  <c r="AM55" i="23"/>
  <c r="AM41" i="23"/>
  <c r="AM45" i="23"/>
  <c r="AM23" i="23"/>
  <c r="AM37" i="23"/>
  <c r="AM21" i="23"/>
  <c r="AM22" i="23"/>
  <c r="AM25" i="23"/>
  <c r="AM67" i="23"/>
  <c r="AM10" i="23"/>
  <c r="AM44" i="23"/>
  <c r="AM43" i="23"/>
  <c r="AM63" i="23"/>
  <c r="AM38" i="23"/>
  <c r="AM24" i="23"/>
  <c r="AM68" i="23"/>
  <c r="AM19" i="23"/>
  <c r="AM12" i="23"/>
  <c r="AM57" i="23"/>
  <c r="AM46" i="23"/>
  <c r="AM27" i="23"/>
  <c r="AM72" i="23"/>
  <c r="AM58" i="23"/>
  <c r="AM26" i="23"/>
  <c r="AM53" i="23"/>
  <c r="AM66" i="23"/>
  <c r="AM71" i="23"/>
  <c r="AM56" i="23"/>
  <c r="AM62" i="23"/>
  <c r="AM65" i="23"/>
  <c r="AM52" i="23"/>
  <c r="AM33" i="23"/>
  <c r="AM42" i="23"/>
  <c r="AM69" i="23"/>
  <c r="AM64" i="23"/>
  <c r="AM35" i="23"/>
  <c r="AM30" i="23"/>
  <c r="AM75" i="23"/>
  <c r="AM20" i="23"/>
  <c r="AM54" i="23"/>
  <c r="AM49" i="23"/>
  <c r="AM31" i="23"/>
  <c r="AM70" i="4"/>
  <c r="AM50" i="4" s="1"/>
  <c r="AM32" i="5"/>
  <c r="AM41" i="5"/>
  <c r="AM19" i="5"/>
  <c r="AM30" i="5"/>
  <c r="AM49" i="5"/>
  <c r="AM24" i="5"/>
  <c r="AM45" i="5"/>
  <c r="AM22" i="5"/>
  <c r="AM76" i="5"/>
  <c r="AM23" i="5"/>
  <c r="AM74" i="5"/>
  <c r="AM21" i="5"/>
  <c r="AM46" i="5"/>
  <c r="AM35" i="5"/>
  <c r="AM71" i="5"/>
  <c r="AM72" i="5"/>
  <c r="AM27" i="5"/>
  <c r="AM42" i="5"/>
  <c r="AM44" i="5"/>
  <c r="AM36" i="5"/>
  <c r="AM34" i="5"/>
  <c r="AM20" i="5"/>
  <c r="AM77" i="5"/>
  <c r="AM47" i="5"/>
  <c r="AM12" i="5"/>
  <c r="AM31" i="5"/>
  <c r="AM40" i="5"/>
  <c r="AM26" i="5"/>
  <c r="AM75" i="5"/>
  <c r="AM37" i="5"/>
  <c r="AM25" i="5"/>
  <c r="AM33" i="5"/>
  <c r="AM10" i="5"/>
  <c r="AM38" i="5"/>
  <c r="AM43" i="5"/>
  <c r="AM73" i="5"/>
  <c r="AM8" i="5"/>
  <c r="AN58" i="27"/>
  <c r="AN48" i="25"/>
  <c r="AM39" i="19"/>
  <c r="AN32" i="27"/>
  <c r="AN11" i="15"/>
  <c r="AN37" i="15"/>
  <c r="AN47" i="15"/>
  <c r="AN75" i="15"/>
  <c r="AN40" i="15"/>
  <c r="AN20" i="15"/>
  <c r="AN25" i="15"/>
  <c r="AN13" i="15"/>
  <c r="AN19" i="15"/>
  <c r="AN71" i="15"/>
  <c r="AN73" i="15"/>
  <c r="AN24" i="15"/>
  <c r="AN72" i="15"/>
  <c r="AN77" i="15"/>
  <c r="AN35" i="15"/>
  <c r="AN21" i="15"/>
  <c r="AN34" i="15"/>
  <c r="AN49" i="15"/>
  <c r="AN10" i="15"/>
  <c r="AN30" i="15"/>
  <c r="AN74" i="15"/>
  <c r="AN45" i="15"/>
  <c r="AN36" i="15"/>
  <c r="AN43" i="15"/>
  <c r="AN27" i="15"/>
  <c r="AN26" i="15"/>
  <c r="AN44" i="15"/>
  <c r="AN46" i="15"/>
  <c r="AN22" i="15"/>
  <c r="AN76" i="15"/>
  <c r="AN41" i="15"/>
  <c r="AN38" i="15"/>
  <c r="AN33" i="15"/>
  <c r="AN23" i="15"/>
  <c r="AN42" i="15"/>
  <c r="AN32" i="15"/>
  <c r="AN31" i="15"/>
  <c r="AN12" i="15"/>
  <c r="AN8" i="15"/>
  <c r="AN9" i="15" s="1"/>
  <c r="AM22" i="27"/>
  <c r="AM35" i="27"/>
  <c r="AM45" i="27"/>
  <c r="AM28" i="3"/>
  <c r="AM21" i="27"/>
  <c r="G9" i="13"/>
  <c r="H8" i="13"/>
  <c r="G8" i="13" s="1"/>
  <c r="AM73" i="27"/>
  <c r="F11" i="16"/>
  <c r="F14" i="16" s="1"/>
  <c r="F15" i="16" s="1"/>
  <c r="AM67" i="31"/>
  <c r="AM75" i="31"/>
  <c r="AM58" i="31"/>
  <c r="AM47" i="31"/>
  <c r="AM46" i="31"/>
  <c r="AM76" i="31"/>
  <c r="AM33" i="31"/>
  <c r="AM73" i="31"/>
  <c r="AM61" i="31"/>
  <c r="AM43" i="31"/>
  <c r="AM59" i="31"/>
  <c r="AM52" i="31"/>
  <c r="AM68" i="31"/>
  <c r="AM69" i="31"/>
  <c r="AM24" i="31"/>
  <c r="AM36" i="31"/>
  <c r="AM32" i="31"/>
  <c r="AM63" i="31"/>
  <c r="AM42" i="31"/>
  <c r="AM40" i="31"/>
  <c r="AM39" i="31" s="1"/>
  <c r="AM72" i="31"/>
  <c r="AM74" i="31"/>
  <c r="AM26" i="31"/>
  <c r="AM71" i="31"/>
  <c r="AM70" i="31" s="1"/>
  <c r="AM38" i="31"/>
  <c r="AM19" i="31"/>
  <c r="AM65" i="31"/>
  <c r="AM35" i="31"/>
  <c r="AM30" i="31"/>
  <c r="AM20" i="31"/>
  <c r="AM27" i="31"/>
  <c r="AM49" i="31"/>
  <c r="AM62" i="31"/>
  <c r="AM21" i="31"/>
  <c r="AM10" i="31"/>
  <c r="AM12" i="31"/>
  <c r="AM44" i="31"/>
  <c r="AM23" i="31"/>
  <c r="AM34" i="31"/>
  <c r="AM64" i="31"/>
  <c r="AM25" i="31"/>
  <c r="AM53" i="31"/>
  <c r="AM31" i="31"/>
  <c r="AM55" i="31"/>
  <c r="AM57" i="31"/>
  <c r="AM41" i="31"/>
  <c r="AM56" i="31"/>
  <c r="AM66" i="31"/>
  <c r="AM45" i="31"/>
  <c r="AM54" i="31"/>
  <c r="AM60" i="31"/>
  <c r="AM22" i="31"/>
  <c r="AM77" i="31"/>
  <c r="AM37" i="31"/>
  <c r="AN71" i="6"/>
  <c r="AN72" i="6"/>
  <c r="AN20" i="6"/>
  <c r="AN35" i="6"/>
  <c r="AN38" i="6"/>
  <c r="AN23" i="6"/>
  <c r="AN19" i="6"/>
  <c r="AN18" i="6" s="1"/>
  <c r="AN25" i="6"/>
  <c r="AN47" i="6"/>
  <c r="AN30" i="6"/>
  <c r="AN29" i="6" s="1"/>
  <c r="AN28" i="6" s="1"/>
  <c r="AN45" i="6"/>
  <c r="AN37" i="6"/>
  <c r="AN49" i="6"/>
  <c r="AN10" i="6"/>
  <c r="AN11" i="6"/>
  <c r="AN34" i="6"/>
  <c r="AN24" i="6"/>
  <c r="AN44" i="6"/>
  <c r="AN31" i="6"/>
  <c r="AN26" i="6"/>
  <c r="AN73" i="6"/>
  <c r="AN42" i="6"/>
  <c r="AN22" i="6"/>
  <c r="AN33" i="6"/>
  <c r="AN27" i="6"/>
  <c r="AN40" i="6"/>
  <c r="AN76" i="6"/>
  <c r="AN41" i="6"/>
  <c r="AN36" i="6"/>
  <c r="AN43" i="6"/>
  <c r="AN50" i="8"/>
  <c r="K8" i="24"/>
  <c r="J8" i="24" s="1"/>
  <c r="J9" i="24"/>
  <c r="AN75" i="6"/>
  <c r="AM28" i="9"/>
  <c r="AN11" i="27"/>
  <c r="AN69" i="27"/>
  <c r="AN49" i="27"/>
  <c r="AN45" i="27"/>
  <c r="AN21" i="27"/>
  <c r="AN10" i="27"/>
  <c r="AN65" i="27"/>
  <c r="AN72" i="27"/>
  <c r="AN30" i="27"/>
  <c r="AN77" i="27"/>
  <c r="AN22" i="27"/>
  <c r="AN35" i="27"/>
  <c r="AN66" i="27"/>
  <c r="AN24" i="27"/>
  <c r="AN61" i="27"/>
  <c r="AN76" i="27"/>
  <c r="AN13" i="27"/>
  <c r="AN60" i="27"/>
  <c r="AN54" i="27"/>
  <c r="AN56" i="27"/>
  <c r="AN37" i="27"/>
  <c r="AN68" i="27"/>
  <c r="AN38" i="27"/>
  <c r="AN20" i="27"/>
  <c r="AN18" i="27" s="1"/>
  <c r="AN17" i="27" s="1"/>
  <c r="AN43" i="27"/>
  <c r="AN73" i="27"/>
  <c r="AN59" i="27"/>
  <c r="AN25" i="27"/>
  <c r="AN33" i="27"/>
  <c r="AN34" i="27"/>
  <c r="AN52" i="27"/>
  <c r="AN74" i="27"/>
  <c r="AN67" i="27"/>
  <c r="AN55" i="27"/>
  <c r="AN53" i="27"/>
  <c r="AN71" i="27"/>
  <c r="AN57" i="27"/>
  <c r="AN41" i="27"/>
  <c r="AN75" i="27"/>
  <c r="AN23" i="27"/>
  <c r="AN27" i="27"/>
  <c r="K8" i="30"/>
  <c r="J8" i="30" s="1"/>
  <c r="J9" i="30"/>
  <c r="AN12" i="27"/>
  <c r="AN42" i="12"/>
  <c r="AN38" i="12"/>
  <c r="AN47" i="12"/>
  <c r="AN37" i="12"/>
  <c r="AN71" i="12"/>
  <c r="AN12" i="12"/>
  <c r="AN46" i="12"/>
  <c r="AN73" i="12"/>
  <c r="AN13" i="12"/>
  <c r="AN32" i="12"/>
  <c r="AN27" i="12"/>
  <c r="AN41" i="12"/>
  <c r="AN21" i="12"/>
  <c r="AN75" i="12"/>
  <c r="AN10" i="12"/>
  <c r="AN45" i="12"/>
  <c r="AN23" i="12"/>
  <c r="AN20" i="12"/>
  <c r="AN22" i="12"/>
  <c r="AN24" i="12"/>
  <c r="AN25" i="12"/>
  <c r="AN31" i="12"/>
  <c r="AN11" i="12"/>
  <c r="AN36" i="12"/>
  <c r="AN77" i="12"/>
  <c r="AN34" i="12"/>
  <c r="AN44" i="12"/>
  <c r="AN35" i="12"/>
  <c r="AN40" i="12"/>
  <c r="AN39" i="12" s="1"/>
  <c r="AN76" i="12"/>
  <c r="AN19" i="12"/>
  <c r="AN43" i="12"/>
  <c r="AN30" i="12"/>
  <c r="AN72" i="12"/>
  <c r="AN74" i="12"/>
  <c r="AN26" i="12"/>
  <c r="AN49" i="12"/>
  <c r="AN33" i="12"/>
  <c r="AN8" i="12"/>
  <c r="AN9" i="12" s="1"/>
  <c r="AN39" i="9"/>
  <c r="AN62" i="27"/>
  <c r="AN77" i="6"/>
  <c r="AM51" i="25"/>
  <c r="AM50" i="25" s="1"/>
  <c r="AM36" i="27"/>
  <c r="AM40" i="27"/>
  <c r="AM39" i="27" s="1"/>
  <c r="AN31" i="27"/>
  <c r="AB8" i="6"/>
  <c r="X8" i="6" s="1"/>
  <c r="X9" i="6"/>
  <c r="K9" i="13"/>
  <c r="J11" i="13"/>
  <c r="AM57" i="27"/>
  <c r="AM38" i="21"/>
  <c r="AM22" i="21"/>
  <c r="AM55" i="21"/>
  <c r="AM46" i="21"/>
  <c r="AM36" i="21"/>
  <c r="AM47" i="21"/>
  <c r="AM72" i="21"/>
  <c r="AM61" i="21"/>
  <c r="AM53" i="21"/>
  <c r="AM37" i="21"/>
  <c r="AM44" i="21"/>
  <c r="AM43" i="21"/>
  <c r="AM65" i="21"/>
  <c r="AM27" i="21"/>
  <c r="AM21" i="21"/>
  <c r="AM75" i="21"/>
  <c r="AM74" i="21"/>
  <c r="AM26" i="21"/>
  <c r="AM58" i="21"/>
  <c r="AM35" i="21"/>
  <c r="AM67" i="21"/>
  <c r="AM69" i="21"/>
  <c r="AM59" i="21"/>
  <c r="AM23" i="21"/>
  <c r="AM52" i="21"/>
  <c r="AM19" i="21"/>
  <c r="AM68" i="21"/>
  <c r="AM20" i="21"/>
  <c r="AM71" i="21"/>
  <c r="AM64" i="21"/>
  <c r="AM54" i="21"/>
  <c r="AM41" i="21"/>
  <c r="AM73" i="21"/>
  <c r="AM12" i="21"/>
  <c r="AM42" i="21"/>
  <c r="AM31" i="21"/>
  <c r="AM76" i="21"/>
  <c r="AM66" i="21"/>
  <c r="AM56" i="21"/>
  <c r="AM77" i="21"/>
  <c r="AM62" i="21"/>
  <c r="AM10" i="21"/>
  <c r="AM30" i="21"/>
  <c r="AM40" i="21"/>
  <c r="AM25" i="21"/>
  <c r="AM33" i="21"/>
  <c r="AM32" i="21"/>
  <c r="AM63" i="21"/>
  <c r="AM57" i="21"/>
  <c r="AM60" i="21"/>
  <c r="AM45" i="21"/>
  <c r="AM34" i="21"/>
  <c r="AM49" i="21"/>
  <c r="AM24" i="21"/>
  <c r="AM68" i="27"/>
  <c r="AM8" i="21"/>
  <c r="AM39" i="9"/>
  <c r="AN26" i="27"/>
  <c r="G11" i="15"/>
  <c r="F11" i="15" s="1"/>
  <c r="F14" i="15" s="1"/>
  <c r="F15" i="15" s="1"/>
  <c r="H9" i="15"/>
  <c r="AN8" i="7"/>
  <c r="AN9" i="7" s="1"/>
  <c r="AM11" i="11"/>
  <c r="AM9" i="11"/>
  <c r="AM13" i="11"/>
  <c r="AN13" i="6"/>
  <c r="AN32" i="6"/>
  <c r="AN11" i="35"/>
  <c r="AN12" i="35"/>
  <c r="AN19" i="35"/>
  <c r="AN40" i="35"/>
  <c r="AN39" i="35" s="1"/>
  <c r="AN10" i="35"/>
  <c r="AN77" i="35"/>
  <c r="AN31" i="35"/>
  <c r="AN24" i="35"/>
  <c r="AN69" i="35"/>
  <c r="AN64" i="35"/>
  <c r="AN25" i="35"/>
  <c r="AN35" i="35"/>
  <c r="AN76" i="35"/>
  <c r="AN32" i="35"/>
  <c r="AN61" i="35"/>
  <c r="AN59" i="35"/>
  <c r="AN58" i="35"/>
  <c r="AN73" i="35"/>
  <c r="AN70" i="35" s="1"/>
  <c r="AN44" i="35"/>
  <c r="AN26" i="35"/>
  <c r="AN67" i="35"/>
  <c r="AN21" i="35"/>
  <c r="AN68" i="35"/>
  <c r="AN34" i="35"/>
  <c r="AN60" i="35"/>
  <c r="AN37" i="35"/>
  <c r="AN13" i="35"/>
  <c r="AN22" i="35"/>
  <c r="AN72" i="35"/>
  <c r="AN41" i="35"/>
  <c r="AN36" i="35"/>
  <c r="AN57" i="35"/>
  <c r="AN52" i="35"/>
  <c r="AN62" i="35"/>
  <c r="AN49" i="35"/>
  <c r="AN75" i="35"/>
  <c r="AN65" i="35"/>
  <c r="AN55" i="35"/>
  <c r="AN54" i="35"/>
  <c r="AN30" i="35"/>
  <c r="AN74" i="35"/>
  <c r="AN47" i="35"/>
  <c r="AN38" i="35"/>
  <c r="AN20" i="35"/>
  <c r="AM68" i="17"/>
  <c r="AM60" i="17"/>
  <c r="AM24" i="17"/>
  <c r="AM58" i="17"/>
  <c r="AM44" i="17"/>
  <c r="AM10" i="17"/>
  <c r="AM52" i="17"/>
  <c r="AM62" i="17"/>
  <c r="AM26" i="17"/>
  <c r="AM63" i="17"/>
  <c r="AM57" i="17"/>
  <c r="AM46" i="17"/>
  <c r="AM66" i="17"/>
  <c r="AM42" i="17"/>
  <c r="AM69" i="17"/>
  <c r="AM36" i="17"/>
  <c r="AM75" i="17"/>
  <c r="AM32" i="17"/>
  <c r="AM21" i="17"/>
  <c r="AM59" i="17"/>
  <c r="AM33" i="17"/>
  <c r="AM31" i="17"/>
  <c r="AM29" i="17" s="1"/>
  <c r="AM28" i="17" s="1"/>
  <c r="AM55" i="17"/>
  <c r="AM77" i="17"/>
  <c r="AM23" i="17"/>
  <c r="AM38" i="17"/>
  <c r="AM45" i="17"/>
  <c r="AM73" i="17"/>
  <c r="AM37" i="17"/>
  <c r="AM27" i="17"/>
  <c r="AM41" i="17"/>
  <c r="AM64" i="17"/>
  <c r="AM67" i="17"/>
  <c r="AM43" i="17"/>
  <c r="AM34" i="17"/>
  <c r="AM56" i="17"/>
  <c r="AM71" i="17"/>
  <c r="AM70" i="17" s="1"/>
  <c r="AM19" i="17"/>
  <c r="AM65" i="17"/>
  <c r="AM49" i="17"/>
  <c r="AM40" i="17"/>
  <c r="AM39" i="17" s="1"/>
  <c r="AM35" i="17"/>
  <c r="AM61" i="17"/>
  <c r="AM76" i="17"/>
  <c r="AN48" i="16"/>
  <c r="AM84" i="29"/>
  <c r="AN11" i="23"/>
  <c r="AN13" i="23"/>
  <c r="AN60" i="23"/>
  <c r="AN25" i="23"/>
  <c r="AN71" i="23"/>
  <c r="AN75" i="23"/>
  <c r="AN38" i="23"/>
  <c r="AN63" i="23"/>
  <c r="AN62" i="23"/>
  <c r="AN52" i="23"/>
  <c r="AN43" i="23"/>
  <c r="AN73" i="23"/>
  <c r="AN12" i="23"/>
  <c r="AN46" i="23"/>
  <c r="AN40" i="23"/>
  <c r="AN23" i="23"/>
  <c r="AN66" i="23"/>
  <c r="AN10" i="23"/>
  <c r="AN26" i="23"/>
  <c r="AN74" i="23"/>
  <c r="AN61" i="23"/>
  <c r="AN56" i="23"/>
  <c r="AN42" i="23"/>
  <c r="AN41" i="23"/>
  <c r="AN76" i="23"/>
  <c r="AN53" i="23"/>
  <c r="AN19" i="23"/>
  <c r="AN64" i="23"/>
  <c r="AN57" i="23"/>
  <c r="AN69" i="23"/>
  <c r="AN44" i="23"/>
  <c r="AN31" i="23"/>
  <c r="AN47" i="23"/>
  <c r="AN77" i="23"/>
  <c r="AN33" i="23"/>
  <c r="AN55" i="23"/>
  <c r="AN67" i="23"/>
  <c r="AN32" i="23"/>
  <c r="AN36" i="23"/>
  <c r="AN65" i="23"/>
  <c r="AN49" i="23"/>
  <c r="AN59" i="23"/>
  <c r="AN21" i="23"/>
  <c r="AN45" i="23"/>
  <c r="AN68" i="23"/>
  <c r="AN24" i="23"/>
  <c r="AN20" i="23"/>
  <c r="AN37" i="23"/>
  <c r="AN35" i="23"/>
  <c r="AN54" i="23"/>
  <c r="AN22" i="23"/>
  <c r="AN58" i="23"/>
  <c r="AN30" i="23"/>
  <c r="AN29" i="23" s="1"/>
  <c r="AN28" i="23" s="1"/>
  <c r="AN27" i="23"/>
  <c r="AN72" i="23"/>
  <c r="AN34" i="23"/>
  <c r="AN71" i="7"/>
  <c r="AN70" i="7" s="1"/>
  <c r="AB8" i="18"/>
  <c r="X8" i="18" s="1"/>
  <c r="X9" i="18"/>
  <c r="AN55" i="17"/>
  <c r="AN51" i="17" s="1"/>
  <c r="AN50" i="17" s="1"/>
  <c r="AN69" i="17"/>
  <c r="AN76" i="17"/>
  <c r="AN31" i="17"/>
  <c r="AN29" i="17" s="1"/>
  <c r="AN28" i="17" s="1"/>
  <c r="AN25" i="17"/>
  <c r="AN20" i="17"/>
  <c r="AN40" i="17"/>
  <c r="AN58" i="17"/>
  <c r="AN37" i="17"/>
  <c r="AN36" i="17"/>
  <c r="AN33" i="17"/>
  <c r="AN38" i="17"/>
  <c r="AN43" i="17"/>
  <c r="AN68" i="17"/>
  <c r="AN71" i="17"/>
  <c r="AN70" i="17" s="1"/>
  <c r="AN26" i="17"/>
  <c r="F8" i="11"/>
  <c r="AB8" i="19"/>
  <c r="X8" i="19" s="1"/>
  <c r="X9" i="19"/>
  <c r="F9" i="19" s="1"/>
  <c r="F8" i="14"/>
  <c r="AM8" i="14"/>
  <c r="F11" i="4"/>
  <c r="F14" i="4" s="1"/>
  <c r="F15" i="4" s="1"/>
  <c r="AM18" i="3"/>
  <c r="AM17" i="3" s="1"/>
  <c r="AN8" i="35"/>
  <c r="AN9" i="35" s="1"/>
  <c r="J11" i="29"/>
  <c r="K9" i="29"/>
  <c r="AN51" i="21"/>
  <c r="AN50" i="21" s="1"/>
  <c r="AN24" i="7"/>
  <c r="AN49" i="7"/>
  <c r="AN32" i="7"/>
  <c r="AN12" i="7"/>
  <c r="AN21" i="7"/>
  <c r="AN75" i="7"/>
  <c r="AN45" i="7"/>
  <c r="AN77" i="7"/>
  <c r="AN33" i="7"/>
  <c r="AN47" i="7"/>
  <c r="AM18" i="16"/>
  <c r="AM17" i="16" s="1"/>
  <c r="F9" i="11"/>
  <c r="AN29" i="9"/>
  <c r="AN28" i="9" s="1"/>
  <c r="F9" i="22"/>
  <c r="AM84" i="28"/>
  <c r="AM8" i="28" s="1"/>
  <c r="AB8" i="31"/>
  <c r="X8" i="31" s="1"/>
  <c r="X9" i="31"/>
  <c r="G9" i="30"/>
  <c r="F9" i="30" s="1"/>
  <c r="H8" i="30"/>
  <c r="G8" i="30" s="1"/>
  <c r="F8" i="30" s="1"/>
  <c r="F9" i="14"/>
  <c r="F11" i="30"/>
  <c r="F14" i="30" s="1"/>
  <c r="F15" i="30" s="1"/>
  <c r="AM42" i="12"/>
  <c r="AM74" i="12"/>
  <c r="AM33" i="12"/>
  <c r="AM22" i="12"/>
  <c r="AM25" i="12"/>
  <c r="AM71" i="12"/>
  <c r="AM35" i="12"/>
  <c r="AM36" i="12"/>
  <c r="AM44" i="12"/>
  <c r="AM21" i="12"/>
  <c r="AM24" i="12"/>
  <c r="AM40" i="12"/>
  <c r="AM20" i="12"/>
  <c r="AM43" i="12"/>
  <c r="AM73" i="12"/>
  <c r="AM32" i="12"/>
  <c r="AM76" i="12"/>
  <c r="AM46" i="12"/>
  <c r="AM31" i="12"/>
  <c r="AM38" i="12"/>
  <c r="AM30" i="12"/>
  <c r="AM29" i="12" s="1"/>
  <c r="AM28" i="12" s="1"/>
  <c r="AM75" i="12"/>
  <c r="AM27" i="12"/>
  <c r="AM45" i="12"/>
  <c r="AM23" i="12"/>
  <c r="AM41" i="12"/>
  <c r="AM10" i="12"/>
  <c r="AM72" i="12"/>
  <c r="AM26" i="12"/>
  <c r="AM34" i="12"/>
  <c r="AM47" i="12"/>
  <c r="AM49" i="12"/>
  <c r="AM37" i="12"/>
  <c r="AM19" i="12"/>
  <c r="AM18" i="12" s="1"/>
  <c r="AM17" i="12" s="1"/>
  <c r="AM77" i="12"/>
  <c r="AM12" i="12"/>
  <c r="AM8" i="12"/>
  <c r="O8" i="4"/>
  <c r="J8" i="4" s="1"/>
  <c r="AM8" i="4" s="1"/>
  <c r="J9" i="4"/>
  <c r="F9" i="4" s="1"/>
  <c r="AM70" i="9"/>
  <c r="AM50" i="9" s="1"/>
  <c r="AM8" i="17"/>
  <c r="AN50" i="4"/>
  <c r="AB8" i="23"/>
  <c r="X8" i="23" s="1"/>
  <c r="X9" i="23"/>
  <c r="AM51" i="19"/>
  <c r="AN18" i="25"/>
  <c r="AN17" i="25" s="1"/>
  <c r="AM84" i="10"/>
  <c r="AN48" i="19"/>
  <c r="G9" i="12"/>
  <c r="F9" i="12" s="1"/>
  <c r="H8" i="12"/>
  <c r="G8" i="12" s="1"/>
  <c r="F8" i="12" s="1"/>
  <c r="AN17" i="21"/>
  <c r="AN48" i="21" s="1"/>
  <c r="AN26" i="7"/>
  <c r="AN18" i="9"/>
  <c r="AN17" i="9" s="1"/>
  <c r="AN8" i="23"/>
  <c r="AN9" i="23" s="1"/>
  <c r="J11" i="23"/>
  <c r="F11" i="23" s="1"/>
  <c r="F14" i="23" s="1"/>
  <c r="F15" i="23" s="1"/>
  <c r="K9" i="23"/>
  <c r="AN70" i="14"/>
  <c r="AN50" i="14" s="1"/>
  <c r="AN27" i="7"/>
  <c r="AM39" i="3"/>
  <c r="AN18" i="14"/>
  <c r="AN17" i="14" s="1"/>
  <c r="AN72" i="7"/>
  <c r="AN37" i="7"/>
  <c r="AM70" i="16"/>
  <c r="AM18" i="25"/>
  <c r="AM17" i="25" s="1"/>
  <c r="AN61" i="17"/>
  <c r="K8" i="22"/>
  <c r="J8" i="22" s="1"/>
  <c r="F8" i="22" s="1"/>
  <c r="J9" i="22"/>
  <c r="AB9" i="16"/>
  <c r="X11" i="16"/>
  <c r="AN44" i="17"/>
  <c r="AN23" i="7"/>
  <c r="AM31" i="26"/>
  <c r="AM53" i="26"/>
  <c r="AM67" i="26"/>
  <c r="AM22" i="26"/>
  <c r="AM44" i="26"/>
  <c r="AM34" i="26"/>
  <c r="AM26" i="26"/>
  <c r="AM72" i="26"/>
  <c r="AM24" i="26"/>
  <c r="AM65" i="26"/>
  <c r="AM74" i="26"/>
  <c r="AM61" i="26"/>
  <c r="AM62" i="26"/>
  <c r="AM32" i="26"/>
  <c r="AM38" i="26"/>
  <c r="AM10" i="26"/>
  <c r="AM27" i="26"/>
  <c r="AM45" i="26"/>
  <c r="AM57" i="26"/>
  <c r="AM55" i="26"/>
  <c r="AM58" i="26"/>
  <c r="AM36" i="26"/>
  <c r="AM59" i="26"/>
  <c r="AM33" i="26"/>
  <c r="AM40" i="26"/>
  <c r="AM42" i="26"/>
  <c r="AM60" i="26"/>
  <c r="AM23" i="26"/>
  <c r="AM64" i="26"/>
  <c r="AM68" i="26"/>
  <c r="AM77" i="26"/>
  <c r="AM46" i="26"/>
  <c r="AM37" i="26"/>
  <c r="AM76" i="26"/>
  <c r="AM71" i="26"/>
  <c r="AM30" i="26"/>
  <c r="AM69" i="26"/>
  <c r="AM41" i="26"/>
  <c r="AM47" i="26"/>
  <c r="AM52" i="26"/>
  <c r="AM49" i="26"/>
  <c r="AM12" i="26"/>
  <c r="AM63" i="26"/>
  <c r="AM21" i="26"/>
  <c r="AM43" i="26"/>
  <c r="AM25" i="26"/>
  <c r="AM35" i="26"/>
  <c r="AM54" i="26"/>
  <c r="AM66" i="26"/>
  <c r="AM75" i="26"/>
  <c r="AM56" i="26"/>
  <c r="AM73" i="26"/>
  <c r="AM20" i="26"/>
  <c r="AM19" i="26"/>
  <c r="AN84" i="30"/>
  <c r="AN8" i="30" s="1"/>
  <c r="AN9" i="30" s="1"/>
  <c r="F8" i="19"/>
  <c r="AN70" i="33"/>
  <c r="AN13" i="11"/>
  <c r="AN74" i="11"/>
  <c r="AN33" i="11"/>
  <c r="AN26" i="11"/>
  <c r="AN73" i="11"/>
  <c r="AN30" i="11"/>
  <c r="AN29" i="11" s="1"/>
  <c r="AN28" i="11" s="1"/>
  <c r="AN44" i="11"/>
  <c r="AN75" i="11"/>
  <c r="AN21" i="11"/>
  <c r="AN24" i="11"/>
  <c r="AN20" i="11"/>
  <c r="AN76" i="11"/>
  <c r="AN27" i="11"/>
  <c r="AN19" i="11"/>
  <c r="AN72" i="11"/>
  <c r="AN23" i="11"/>
  <c r="AN11" i="11"/>
  <c r="AN10" i="11"/>
  <c r="AN43" i="11"/>
  <c r="AN37" i="11"/>
  <c r="AN45" i="11"/>
  <c r="AN35" i="11"/>
  <c r="AN40" i="11"/>
  <c r="AN34" i="11"/>
  <c r="AN38" i="11"/>
  <c r="AN77" i="11"/>
  <c r="AN71" i="11"/>
  <c r="AN70" i="11" s="1"/>
  <c r="AN25" i="11"/>
  <c r="AN46" i="11"/>
  <c r="AN47" i="11"/>
  <c r="AN41" i="11"/>
  <c r="AN12" i="11"/>
  <c r="AN36" i="11"/>
  <c r="AN49" i="11"/>
  <c r="AN42" i="11"/>
  <c r="AN32" i="11"/>
  <c r="AN22" i="11"/>
  <c r="AN31" i="11"/>
  <c r="AM39" i="16"/>
  <c r="AM29" i="16"/>
  <c r="AM28" i="16" s="1"/>
  <c r="AM29" i="25"/>
  <c r="AM28" i="25" s="1"/>
  <c r="AN46" i="17"/>
  <c r="AN49" i="17"/>
  <c r="AN39" i="25"/>
  <c r="AN19" i="17"/>
  <c r="AN18" i="17" s="1"/>
  <c r="AN17" i="17" s="1"/>
  <c r="AN70" i="9"/>
  <c r="AN50" i="9" s="1"/>
  <c r="AM84" i="24"/>
  <c r="AN84" i="10"/>
  <c r="AN8" i="10" s="1"/>
  <c r="AN9" i="10" s="1"/>
  <c r="AN19" i="7"/>
  <c r="AN18" i="7" s="1"/>
  <c r="AN17" i="7" s="1"/>
  <c r="AN31" i="7"/>
  <c r="AN29" i="7" s="1"/>
  <c r="AN28" i="7" s="1"/>
  <c r="AN48" i="7" s="1"/>
  <c r="AN34" i="7"/>
  <c r="K8" i="26"/>
  <c r="J8" i="26" s="1"/>
  <c r="J9" i="26"/>
  <c r="F9" i="26" s="1"/>
  <c r="AM70" i="25"/>
  <c r="AM84" i="35"/>
  <c r="AN34" i="17"/>
  <c r="AN18" i="4"/>
  <c r="AN17" i="4" s="1"/>
  <c r="AM39" i="4"/>
  <c r="AN25" i="7"/>
  <c r="AM84" i="13"/>
  <c r="H8" i="8"/>
  <c r="G8" i="8" s="1"/>
  <c r="G9" i="8"/>
  <c r="F9" i="8" s="1"/>
  <c r="AM70" i="3"/>
  <c r="AM50" i="3" s="1"/>
  <c r="AN44" i="7"/>
  <c r="AN39" i="7" s="1"/>
  <c r="AM84" i="30"/>
  <c r="AM84" i="33"/>
  <c r="AM29" i="19"/>
  <c r="AM28" i="19" s="1"/>
  <c r="F8" i="5"/>
  <c r="F11" i="13"/>
  <c r="F14" i="13" s="1"/>
  <c r="F15" i="13" s="1"/>
  <c r="AG9" i="17"/>
  <c r="X11" i="17"/>
  <c r="F11" i="17" s="1"/>
  <c r="F14" i="17" s="1"/>
  <c r="F15" i="17" s="1"/>
  <c r="G11" i="34"/>
  <c r="H9" i="34"/>
  <c r="AN39" i="19"/>
  <c r="AN49" i="33"/>
  <c r="AN36" i="33"/>
  <c r="AN8" i="33"/>
  <c r="AN9" i="33" s="1"/>
  <c r="AN57" i="33"/>
  <c r="AM70" i="19"/>
  <c r="AN84" i="20"/>
  <c r="AN8" i="20" s="1"/>
  <c r="AN9" i="20" s="1"/>
  <c r="G9" i="35"/>
  <c r="F9" i="35" s="1"/>
  <c r="H8" i="35"/>
  <c r="G8" i="35" s="1"/>
  <c r="F8" i="35" s="1"/>
  <c r="AE9" i="34"/>
  <c r="X11" i="34"/>
  <c r="AM72" i="11"/>
  <c r="AM19" i="11"/>
  <c r="AM18" i="11" s="1"/>
  <c r="AM17" i="11" s="1"/>
  <c r="AM12" i="11"/>
  <c r="AM10" i="11"/>
  <c r="AM45" i="11"/>
  <c r="AM27" i="11"/>
  <c r="AM46" i="11"/>
  <c r="AM77" i="11"/>
  <c r="AM26" i="11"/>
  <c r="AM42" i="11"/>
  <c r="AM49" i="11"/>
  <c r="AM43" i="11"/>
  <c r="AM75" i="11"/>
  <c r="AM21" i="11"/>
  <c r="AM35" i="11"/>
  <c r="AM73" i="11"/>
  <c r="AM38" i="11"/>
  <c r="AM23" i="11"/>
  <c r="AM32" i="11"/>
  <c r="AM20" i="11"/>
  <c r="AM31" i="11"/>
  <c r="AM44" i="11"/>
  <c r="AM74" i="11"/>
  <c r="AM34" i="11"/>
  <c r="AM33" i="11"/>
  <c r="AM40" i="11"/>
  <c r="AM24" i="11"/>
  <c r="AM37" i="11"/>
  <c r="AM22" i="11"/>
  <c r="AM47" i="11"/>
  <c r="AM36" i="11"/>
  <c r="AM25" i="11"/>
  <c r="AM30" i="11"/>
  <c r="AM76" i="11"/>
  <c r="AM71" i="11"/>
  <c r="AM41" i="11"/>
  <c r="AN39" i="14"/>
  <c r="J9" i="16"/>
  <c r="K8" i="16"/>
  <c r="J8" i="16" s="1"/>
  <c r="J11" i="27"/>
  <c r="F11" i="27" s="1"/>
  <c r="F14" i="27" s="1"/>
  <c r="F15" i="27" s="1"/>
  <c r="K9" i="27"/>
  <c r="AN84" i="28"/>
  <c r="AN8" i="28" s="1"/>
  <c r="AN9" i="28" s="1"/>
  <c r="AM84" i="18"/>
  <c r="AN67" i="33"/>
  <c r="AM51" i="16"/>
  <c r="AM50" i="16" s="1"/>
  <c r="AM39" i="25"/>
  <c r="AM73" i="8"/>
  <c r="AM42" i="8"/>
  <c r="AM26" i="8"/>
  <c r="AM71" i="8"/>
  <c r="AM49" i="8"/>
  <c r="AM12" i="8"/>
  <c r="AM37" i="8"/>
  <c r="AM38" i="8"/>
  <c r="AM25" i="8"/>
  <c r="AM32" i="8"/>
  <c r="AM41" i="8"/>
  <c r="AM75" i="8"/>
  <c r="AM23" i="8"/>
  <c r="AM35" i="8"/>
  <c r="AM30" i="8"/>
  <c r="AM29" i="8" s="1"/>
  <c r="AM28" i="8" s="1"/>
  <c r="AM20" i="8"/>
  <c r="AM36" i="8"/>
  <c r="AM10" i="8"/>
  <c r="AM19" i="8"/>
  <c r="AM40" i="8"/>
  <c r="AM22" i="8"/>
  <c r="AM27" i="8"/>
  <c r="AM45" i="8"/>
  <c r="AM33" i="8"/>
  <c r="AM31" i="8"/>
  <c r="AM21" i="8"/>
  <c r="AM43" i="8"/>
  <c r="AM74" i="8"/>
  <c r="AM24" i="8"/>
  <c r="AM46" i="8"/>
  <c r="AM47" i="8"/>
  <c r="AM44" i="8"/>
  <c r="AM34" i="8"/>
  <c r="AM77" i="8"/>
  <c r="AM76" i="8"/>
  <c r="AM72" i="8"/>
  <c r="AN51" i="31"/>
  <c r="AN50" i="31" s="1"/>
  <c r="AN18" i="31"/>
  <c r="AN17" i="31" s="1"/>
  <c r="AN18" i="19"/>
  <c r="AN17" i="19" s="1"/>
  <c r="AN84" i="29"/>
  <c r="G11" i="31"/>
  <c r="H9" i="31"/>
  <c r="AN46" i="33"/>
  <c r="AN30" i="33"/>
  <c r="AN29" i="33" s="1"/>
  <c r="AN28" i="33" s="1"/>
  <c r="AN58" i="33"/>
  <c r="AN52" i="33"/>
  <c r="AM84" i="6"/>
  <c r="AM8" i="6" s="1"/>
  <c r="F9" i="25"/>
  <c r="J11" i="9"/>
  <c r="F11" i="9" s="1"/>
  <c r="F14" i="9" s="1"/>
  <c r="F15" i="9" s="1"/>
  <c r="K9" i="9"/>
  <c r="AN22" i="32"/>
  <c r="AN41" i="32"/>
  <c r="AN74" i="32"/>
  <c r="AN46" i="32"/>
  <c r="AN77" i="32"/>
  <c r="AN20" i="32"/>
  <c r="AN47" i="32"/>
  <c r="AN25" i="32"/>
  <c r="AN67" i="32"/>
  <c r="AN57" i="32"/>
  <c r="AN35" i="32"/>
  <c r="AN75" i="32"/>
  <c r="AN55" i="32"/>
  <c r="AN72" i="32"/>
  <c r="AN63" i="32"/>
  <c r="AN58" i="32"/>
  <c r="AN36" i="32"/>
  <c r="AN49" i="32"/>
  <c r="AN62" i="32"/>
  <c r="AN52" i="32"/>
  <c r="AN44" i="32"/>
  <c r="AN12" i="32"/>
  <c r="AN54" i="32"/>
  <c r="AN42" i="32"/>
  <c r="AN30" i="32"/>
  <c r="AN10" i="32"/>
  <c r="AN64" i="32"/>
  <c r="AN13" i="32"/>
  <c r="AN61" i="32"/>
  <c r="AN11" i="32"/>
  <c r="AN21" i="32"/>
  <c r="AN66" i="32"/>
  <c r="AN31" i="32"/>
  <c r="AN59" i="32"/>
  <c r="AN37" i="32"/>
  <c r="AN23" i="32"/>
  <c r="AN24" i="32"/>
  <c r="AN73" i="32"/>
  <c r="AN68" i="32"/>
  <c r="AN56" i="32"/>
  <c r="AN53" i="32"/>
  <c r="AN60" i="32"/>
  <c r="AN26" i="32"/>
  <c r="AN27" i="32"/>
  <c r="AN65" i="32"/>
  <c r="AN40" i="32"/>
  <c r="AN45" i="32"/>
  <c r="AN38" i="32"/>
  <c r="AN71" i="32"/>
  <c r="AN43" i="32"/>
  <c r="AN34" i="32"/>
  <c r="AN69" i="32"/>
  <c r="AN32" i="32"/>
  <c r="AN76" i="32"/>
  <c r="AN19" i="32"/>
  <c r="AN33" i="32"/>
  <c r="AM84" i="34"/>
  <c r="F11" i="6"/>
  <c r="F14" i="6" s="1"/>
  <c r="F15" i="6" s="1"/>
  <c r="AN48" i="9"/>
  <c r="AN84" i="22"/>
  <c r="F13" i="31"/>
  <c r="AN84" i="18"/>
  <c r="AN54" i="33"/>
  <c r="F8" i="25"/>
  <c r="G11" i="18"/>
  <c r="F11" i="18" s="1"/>
  <c r="F14" i="18" s="1"/>
  <c r="F15" i="18" s="1"/>
  <c r="I9" i="18"/>
  <c r="H8" i="10"/>
  <c r="G8" i="10" s="1"/>
  <c r="G9" i="10"/>
  <c r="AM18" i="4"/>
  <c r="AM17" i="4" s="1"/>
  <c r="G9" i="20"/>
  <c r="F9" i="20" s="1"/>
  <c r="H8" i="20"/>
  <c r="G8" i="20" s="1"/>
  <c r="F8" i="20" s="1"/>
  <c r="G11" i="32"/>
  <c r="F11" i="32" s="1"/>
  <c r="F14" i="32" s="1"/>
  <c r="F15" i="32" s="1"/>
  <c r="H9" i="32"/>
  <c r="AM84" i="22"/>
  <c r="H8" i="6"/>
  <c r="G8" i="6" s="1"/>
  <c r="G9" i="6"/>
  <c r="AN8" i="13"/>
  <c r="AN9" i="13" s="1"/>
  <c r="K9" i="31"/>
  <c r="J11" i="31"/>
  <c r="AN8" i="27"/>
  <c r="AN9" i="27" s="1"/>
  <c r="AN84" i="24"/>
  <c r="L8" i="3"/>
  <c r="J8" i="3" s="1"/>
  <c r="J9" i="3"/>
  <c r="F9" i="3" s="1"/>
  <c r="AN65" i="33"/>
  <c r="AN64" i="33"/>
  <c r="AN66" i="33"/>
  <c r="AM73" i="15"/>
  <c r="AM38" i="15"/>
  <c r="AM32" i="15"/>
  <c r="AM30" i="15"/>
  <c r="AM25" i="15"/>
  <c r="AM49" i="15"/>
  <c r="AM36" i="15"/>
  <c r="AM31" i="15"/>
  <c r="AM77" i="15"/>
  <c r="AM12" i="15"/>
  <c r="AM26" i="15"/>
  <c r="AM75" i="15"/>
  <c r="AM44" i="15"/>
  <c r="AM76" i="15"/>
  <c r="AM47" i="15"/>
  <c r="AM43" i="15"/>
  <c r="AM42" i="15"/>
  <c r="AM72" i="15"/>
  <c r="AM46" i="15"/>
  <c r="AM71" i="15"/>
  <c r="AM74" i="15"/>
  <c r="AM33" i="15"/>
  <c r="AM23" i="15"/>
  <c r="AM35" i="15"/>
  <c r="AM21" i="15"/>
  <c r="AM22" i="15"/>
  <c r="AM40" i="15"/>
  <c r="AM37" i="15"/>
  <c r="AM20" i="15"/>
  <c r="AM45" i="15"/>
  <c r="AM34" i="15"/>
  <c r="AM41" i="15"/>
  <c r="AM24" i="15"/>
  <c r="AM19" i="15"/>
  <c r="AM10" i="15"/>
  <c r="AM27" i="15"/>
  <c r="AN8" i="6"/>
  <c r="AN9" i="6" s="1"/>
  <c r="K8" i="34"/>
  <c r="J8" i="34" s="1"/>
  <c r="J9" i="34"/>
  <c r="AN84" i="34"/>
  <c r="AN21" i="33"/>
  <c r="AN26" i="33"/>
  <c r="AN40" i="33"/>
  <c r="AN39" i="33" s="1"/>
  <c r="AB9" i="10"/>
  <c r="X11" i="10"/>
  <c r="F11" i="10" s="1"/>
  <c r="F14" i="10" s="1"/>
  <c r="F15" i="10" s="1"/>
  <c r="AN29" i="25"/>
  <c r="AN28" i="25" s="1"/>
  <c r="AM84" i="20"/>
  <c r="AM8" i="20" s="1"/>
  <c r="AM9" i="10" l="1"/>
  <c r="AM11" i="28"/>
  <c r="AM9" i="28"/>
  <c r="AM13" i="6"/>
  <c r="AM11" i="6"/>
  <c r="AM9" i="6"/>
  <c r="AM13" i="4"/>
  <c r="AM48" i="4" s="1"/>
  <c r="AM9" i="4"/>
  <c r="AM11" i="4"/>
  <c r="AN48" i="17"/>
  <c r="AM9" i="20"/>
  <c r="AM11" i="20"/>
  <c r="AM13" i="20"/>
  <c r="K8" i="27"/>
  <c r="J8" i="27" s="1"/>
  <c r="J9" i="27"/>
  <c r="F9" i="27" s="1"/>
  <c r="AM54" i="33"/>
  <c r="AM76" i="33"/>
  <c r="AM42" i="33"/>
  <c r="AM12" i="33"/>
  <c r="AM32" i="33"/>
  <c r="AM63" i="33"/>
  <c r="AM62" i="33"/>
  <c r="AM35" i="33"/>
  <c r="AM22" i="33"/>
  <c r="AM45" i="33"/>
  <c r="AM20" i="33"/>
  <c r="AM40" i="33"/>
  <c r="AM53" i="33"/>
  <c r="AM21" i="33"/>
  <c r="AM41" i="33"/>
  <c r="AM19" i="33"/>
  <c r="AM18" i="33" s="1"/>
  <c r="AM17" i="33" s="1"/>
  <c r="AM10" i="33"/>
  <c r="AM38" i="33"/>
  <c r="AM60" i="33"/>
  <c r="AM74" i="33"/>
  <c r="AM75" i="33"/>
  <c r="AM64" i="33"/>
  <c r="AM43" i="33"/>
  <c r="AM25" i="33"/>
  <c r="AM36" i="33"/>
  <c r="AM69" i="33"/>
  <c r="AM77" i="33"/>
  <c r="AM55" i="33"/>
  <c r="AM57" i="33"/>
  <c r="AM47" i="33"/>
  <c r="AM67" i="33"/>
  <c r="AM26" i="33"/>
  <c r="AM52" i="33"/>
  <c r="AM49" i="33"/>
  <c r="AM73" i="33"/>
  <c r="AM34" i="33"/>
  <c r="AM59" i="33"/>
  <c r="AM46" i="33"/>
  <c r="AM68" i="33"/>
  <c r="AM30" i="33"/>
  <c r="AM71" i="33"/>
  <c r="AM44" i="33"/>
  <c r="AM66" i="33"/>
  <c r="AM24" i="33"/>
  <c r="AM33" i="33"/>
  <c r="AM37" i="33"/>
  <c r="AM27" i="33"/>
  <c r="AM72" i="33"/>
  <c r="AM23" i="33"/>
  <c r="AM61" i="33"/>
  <c r="AM65" i="33"/>
  <c r="AM31" i="33"/>
  <c r="AM58" i="33"/>
  <c r="AM56" i="33"/>
  <c r="AM54" i="30"/>
  <c r="AM76" i="30"/>
  <c r="AM40" i="30"/>
  <c r="AM39" i="30" s="1"/>
  <c r="AM38" i="30"/>
  <c r="AM42" i="30"/>
  <c r="AM68" i="30"/>
  <c r="AM34" i="30"/>
  <c r="AM56" i="30"/>
  <c r="AM46" i="30"/>
  <c r="AM32" i="30"/>
  <c r="AM52" i="30"/>
  <c r="AM24" i="30"/>
  <c r="AM22" i="30"/>
  <c r="AM43" i="30"/>
  <c r="AM61" i="30"/>
  <c r="AM60" i="30"/>
  <c r="AM65" i="30"/>
  <c r="AM64" i="30"/>
  <c r="AM19" i="30"/>
  <c r="AM23" i="30"/>
  <c r="AM73" i="30"/>
  <c r="AM10" i="30"/>
  <c r="AM67" i="30"/>
  <c r="AM55" i="30"/>
  <c r="AM30" i="30"/>
  <c r="AM29" i="30" s="1"/>
  <c r="AM28" i="30" s="1"/>
  <c r="AM59" i="30"/>
  <c r="AM41" i="30"/>
  <c r="AM31" i="30"/>
  <c r="AM20" i="30"/>
  <c r="AM27" i="30"/>
  <c r="AM58" i="30"/>
  <c r="AM12" i="30"/>
  <c r="AM66" i="30"/>
  <c r="AM47" i="30"/>
  <c r="AM62" i="30"/>
  <c r="AM26" i="30"/>
  <c r="AM72" i="30"/>
  <c r="AM49" i="30"/>
  <c r="AM69" i="30"/>
  <c r="AM77" i="30"/>
  <c r="AM36" i="30"/>
  <c r="AM25" i="30"/>
  <c r="AM63" i="30"/>
  <c r="AM33" i="30"/>
  <c r="AM71" i="30"/>
  <c r="AM70" i="30" s="1"/>
  <c r="AM35" i="30"/>
  <c r="AM75" i="30"/>
  <c r="AM57" i="30"/>
  <c r="AM74" i="30"/>
  <c r="AM21" i="30"/>
  <c r="AM45" i="30"/>
  <c r="AM44" i="30"/>
  <c r="AM37" i="30"/>
  <c r="AM53" i="30"/>
  <c r="AN51" i="23"/>
  <c r="AN50" i="23" s="1"/>
  <c r="AN51" i="27"/>
  <c r="AN50" i="27" s="1"/>
  <c r="K8" i="31"/>
  <c r="J8" i="31" s="1"/>
  <c r="J9" i="31"/>
  <c r="AN51" i="32"/>
  <c r="AN50" i="32" s="1"/>
  <c r="J9" i="23"/>
  <c r="F9" i="23" s="1"/>
  <c r="K8" i="23"/>
  <c r="J8" i="23" s="1"/>
  <c r="AM39" i="23"/>
  <c r="AM70" i="21"/>
  <c r="AM18" i="23"/>
  <c r="AM17" i="23" s="1"/>
  <c r="AM70" i="11"/>
  <c r="AM50" i="11" s="1"/>
  <c r="AN39" i="17"/>
  <c r="AN29" i="35"/>
  <c r="AN28" i="35" s="1"/>
  <c r="AN70" i="5"/>
  <c r="AN50" i="5" s="1"/>
  <c r="AM51" i="26"/>
  <c r="AM29" i="11"/>
  <c r="AM28" i="11" s="1"/>
  <c r="AM48" i="11" s="1"/>
  <c r="AM8" i="35"/>
  <c r="AM39" i="21"/>
  <c r="AM8" i="33"/>
  <c r="AN48" i="4"/>
  <c r="AM70" i="8"/>
  <c r="AM50" i="8" s="1"/>
  <c r="AM8" i="7"/>
  <c r="AM10" i="35"/>
  <c r="AM36" i="35"/>
  <c r="AM69" i="35"/>
  <c r="AM37" i="35"/>
  <c r="AM59" i="35"/>
  <c r="AM75" i="35"/>
  <c r="AM73" i="35"/>
  <c r="AM26" i="35"/>
  <c r="AM60" i="35"/>
  <c r="AM57" i="35"/>
  <c r="AM47" i="35"/>
  <c r="AM45" i="35"/>
  <c r="AM68" i="35"/>
  <c r="AM31" i="35"/>
  <c r="AM27" i="35"/>
  <c r="AM43" i="35"/>
  <c r="AM77" i="35"/>
  <c r="AM72" i="35"/>
  <c r="AM35" i="35"/>
  <c r="AM32" i="35"/>
  <c r="AM63" i="35"/>
  <c r="AM40" i="35"/>
  <c r="AM39" i="35" s="1"/>
  <c r="AM21" i="35"/>
  <c r="AM62" i="35"/>
  <c r="AM71" i="35"/>
  <c r="AM70" i="35" s="1"/>
  <c r="AM55" i="35"/>
  <c r="AM44" i="35"/>
  <c r="AM74" i="35"/>
  <c r="AM52" i="35"/>
  <c r="AM53" i="35"/>
  <c r="AM30" i="35"/>
  <c r="AM22" i="35"/>
  <c r="AM76" i="35"/>
  <c r="AM67" i="35"/>
  <c r="AM41" i="35"/>
  <c r="AM20" i="35"/>
  <c r="AM24" i="35"/>
  <c r="AM66" i="35"/>
  <c r="AM33" i="35"/>
  <c r="AM46" i="35"/>
  <c r="AM58" i="35"/>
  <c r="AM56" i="35"/>
  <c r="AM38" i="35"/>
  <c r="AM25" i="35"/>
  <c r="AM64" i="35"/>
  <c r="AM19" i="35"/>
  <c r="AM54" i="35"/>
  <c r="AM42" i="35"/>
  <c r="AM23" i="35"/>
  <c r="AM65" i="35"/>
  <c r="AM34" i="35"/>
  <c r="AM12" i="35"/>
  <c r="AM61" i="35"/>
  <c r="AM49" i="35"/>
  <c r="AM9" i="14"/>
  <c r="AM13" i="14"/>
  <c r="AM48" i="14" s="1"/>
  <c r="AM11" i="14"/>
  <c r="AN20" i="29"/>
  <c r="AN72" i="29"/>
  <c r="AN44" i="29"/>
  <c r="AN77" i="29"/>
  <c r="AN55" i="29"/>
  <c r="AN23" i="29"/>
  <c r="AN34" i="29"/>
  <c r="AN27" i="29"/>
  <c r="AN45" i="29"/>
  <c r="AN41" i="29"/>
  <c r="AN13" i="29"/>
  <c r="AN76" i="29"/>
  <c r="AN65" i="29"/>
  <c r="AN26" i="29"/>
  <c r="AN32" i="29"/>
  <c r="AN57" i="29"/>
  <c r="AN42" i="29"/>
  <c r="AN21" i="29"/>
  <c r="AN67" i="29"/>
  <c r="AN61" i="29"/>
  <c r="AN73" i="29"/>
  <c r="AN74" i="29"/>
  <c r="AN24" i="29"/>
  <c r="AN47" i="29"/>
  <c r="AN75" i="29"/>
  <c r="AN11" i="29"/>
  <c r="AN33" i="29"/>
  <c r="AN40" i="29"/>
  <c r="AN39" i="29" s="1"/>
  <c r="AN35" i="29"/>
  <c r="AN25" i="29"/>
  <c r="AN59" i="29"/>
  <c r="AN63" i="29"/>
  <c r="AN37" i="29"/>
  <c r="AN12" i="29"/>
  <c r="AN71" i="29"/>
  <c r="AN60" i="29"/>
  <c r="AN31" i="29"/>
  <c r="AN30" i="29"/>
  <c r="AN22" i="29"/>
  <c r="AN58" i="29"/>
  <c r="AN43" i="29"/>
  <c r="AN46" i="29"/>
  <c r="AN53" i="29"/>
  <c r="AN56" i="29"/>
  <c r="AN62" i="29"/>
  <c r="AN36" i="29"/>
  <c r="AN64" i="29"/>
  <c r="AN54" i="29"/>
  <c r="AN19" i="29"/>
  <c r="AN68" i="29"/>
  <c r="AN66" i="29"/>
  <c r="AN49" i="29"/>
  <c r="AN10" i="29"/>
  <c r="AN69" i="29"/>
  <c r="AN52" i="29"/>
  <c r="AN38" i="29"/>
  <c r="AN70" i="32"/>
  <c r="H8" i="34"/>
  <c r="G8" i="34" s="1"/>
  <c r="G9" i="34"/>
  <c r="F9" i="34" s="1"/>
  <c r="AM29" i="5"/>
  <c r="AM28" i="5" s="1"/>
  <c r="G9" i="24"/>
  <c r="F9" i="24" s="1"/>
  <c r="H8" i="24"/>
  <c r="G8" i="24" s="1"/>
  <c r="F8" i="24" s="1"/>
  <c r="AN11" i="13"/>
  <c r="AN36" i="13"/>
  <c r="AN42" i="13"/>
  <c r="AN49" i="13"/>
  <c r="AN27" i="13"/>
  <c r="AN33" i="13"/>
  <c r="AN26" i="13"/>
  <c r="AN31" i="13"/>
  <c r="AN37" i="13"/>
  <c r="AN20" i="13"/>
  <c r="AN71" i="13"/>
  <c r="AN74" i="13"/>
  <c r="AN19" i="13"/>
  <c r="AN44" i="13"/>
  <c r="AN30" i="13"/>
  <c r="AN40" i="13"/>
  <c r="AN25" i="13"/>
  <c r="AN13" i="13"/>
  <c r="AN38" i="13"/>
  <c r="AN77" i="13"/>
  <c r="AN24" i="13"/>
  <c r="AN23" i="13"/>
  <c r="AN35" i="13"/>
  <c r="AN34" i="13"/>
  <c r="AN10" i="13"/>
  <c r="AN73" i="13"/>
  <c r="AN47" i="13"/>
  <c r="AN46" i="13"/>
  <c r="AN12" i="13"/>
  <c r="AN43" i="13"/>
  <c r="AN76" i="13"/>
  <c r="AN45" i="13"/>
  <c r="AN72" i="13"/>
  <c r="AN41" i="13"/>
  <c r="AN22" i="13"/>
  <c r="AN21" i="13"/>
  <c r="AN75" i="13"/>
  <c r="AN32" i="13"/>
  <c r="AN18" i="5"/>
  <c r="AN17" i="5" s="1"/>
  <c r="AM70" i="32"/>
  <c r="AM8" i="30"/>
  <c r="AN11" i="24"/>
  <c r="AN72" i="24"/>
  <c r="AN31" i="24"/>
  <c r="AN13" i="24"/>
  <c r="AN53" i="24"/>
  <c r="AN38" i="24"/>
  <c r="AN41" i="24"/>
  <c r="AN57" i="24"/>
  <c r="AN34" i="24"/>
  <c r="AN25" i="24"/>
  <c r="AN19" i="24"/>
  <c r="AN71" i="24"/>
  <c r="AN64" i="24"/>
  <c r="AN49" i="24"/>
  <c r="AN42" i="24"/>
  <c r="AN24" i="24"/>
  <c r="AN10" i="24"/>
  <c r="AN37" i="24"/>
  <c r="AN68" i="24"/>
  <c r="AN73" i="24"/>
  <c r="AN40" i="24"/>
  <c r="AN58" i="24"/>
  <c r="AN27" i="24"/>
  <c r="AN45" i="24"/>
  <c r="AN36" i="24"/>
  <c r="AN62" i="24"/>
  <c r="AN46" i="24"/>
  <c r="AN61" i="24"/>
  <c r="AN66" i="24"/>
  <c r="AN63" i="24"/>
  <c r="AN56" i="24"/>
  <c r="AN44" i="24"/>
  <c r="AN26" i="24"/>
  <c r="AN32" i="24"/>
  <c r="AN75" i="24"/>
  <c r="AN30" i="24"/>
  <c r="AN12" i="24"/>
  <c r="AN74" i="24"/>
  <c r="AN20" i="24"/>
  <c r="AN33" i="24"/>
  <c r="AN35" i="24"/>
  <c r="AN47" i="24"/>
  <c r="AN21" i="24"/>
  <c r="AN54" i="24"/>
  <c r="AN22" i="24"/>
  <c r="AN69" i="24"/>
  <c r="AN23" i="24"/>
  <c r="AN77" i="24"/>
  <c r="AN43" i="24"/>
  <c r="AN67" i="24"/>
  <c r="AN76" i="24"/>
  <c r="AN55" i="24"/>
  <c r="AN60" i="24"/>
  <c r="AN52" i="24"/>
  <c r="AN59" i="24"/>
  <c r="AN65" i="24"/>
  <c r="AN11" i="18"/>
  <c r="AN21" i="18"/>
  <c r="AN22" i="18"/>
  <c r="AN19" i="18"/>
  <c r="AN18" i="18" s="1"/>
  <c r="AN10" i="18"/>
  <c r="AN69" i="18"/>
  <c r="AN13" i="18"/>
  <c r="AN25" i="18"/>
  <c r="AN59" i="18"/>
  <c r="AN76" i="18"/>
  <c r="AN20" i="18"/>
  <c r="AN71" i="18"/>
  <c r="AN34" i="18"/>
  <c r="AN37" i="18"/>
  <c r="AN58" i="18"/>
  <c r="AN40" i="18"/>
  <c r="AN49" i="18"/>
  <c r="AN75" i="18"/>
  <c r="AN54" i="18"/>
  <c r="AN60" i="18"/>
  <c r="AN55" i="18"/>
  <c r="AN45" i="18"/>
  <c r="AN62" i="18"/>
  <c r="AN38" i="18"/>
  <c r="AN44" i="18"/>
  <c r="AN32" i="18"/>
  <c r="AN42" i="18"/>
  <c r="AN65" i="18"/>
  <c r="AN52" i="18"/>
  <c r="AN33" i="18"/>
  <c r="AN57" i="18"/>
  <c r="AN73" i="18"/>
  <c r="AN12" i="18"/>
  <c r="AN30" i="18"/>
  <c r="AN63" i="18"/>
  <c r="AN47" i="18"/>
  <c r="AN61" i="18"/>
  <c r="AN68" i="18"/>
  <c r="AN41" i="18"/>
  <c r="AN31" i="18"/>
  <c r="AN67" i="18"/>
  <c r="AN77" i="18"/>
  <c r="AN64" i="18"/>
  <c r="AN53" i="18"/>
  <c r="AN46" i="18"/>
  <c r="AN26" i="18"/>
  <c r="AN36" i="18"/>
  <c r="AN43" i="18"/>
  <c r="AN35" i="18"/>
  <c r="AN74" i="18"/>
  <c r="AN66" i="18"/>
  <c r="AN56" i="18"/>
  <c r="AN27" i="18"/>
  <c r="AN23" i="18"/>
  <c r="AN72" i="18"/>
  <c r="AN24" i="18"/>
  <c r="AE8" i="34"/>
  <c r="X9" i="34"/>
  <c r="AN46" i="22"/>
  <c r="AN32" i="22"/>
  <c r="AN74" i="22"/>
  <c r="AN65" i="22"/>
  <c r="AN36" i="22"/>
  <c r="AN62" i="22"/>
  <c r="AN31" i="22"/>
  <c r="AN64" i="22"/>
  <c r="AN34" i="22"/>
  <c r="AN49" i="22"/>
  <c r="AN73" i="22"/>
  <c r="AN60" i="22"/>
  <c r="AN55" i="22"/>
  <c r="AN26" i="22"/>
  <c r="AN27" i="22"/>
  <c r="AN33" i="22"/>
  <c r="AN44" i="22"/>
  <c r="AN41" i="22"/>
  <c r="AN54" i="22"/>
  <c r="AN23" i="22"/>
  <c r="AN37" i="22"/>
  <c r="AN76" i="22"/>
  <c r="AN69" i="22"/>
  <c r="AN35" i="22"/>
  <c r="AN56" i="22"/>
  <c r="AN61" i="22"/>
  <c r="AN66" i="22"/>
  <c r="AN20" i="22"/>
  <c r="AN45" i="22"/>
  <c r="AN59" i="22"/>
  <c r="AN57" i="22"/>
  <c r="AN43" i="22"/>
  <c r="AN30" i="22"/>
  <c r="AN67" i="22"/>
  <c r="AN47" i="22"/>
  <c r="AN77" i="22"/>
  <c r="AN21" i="22"/>
  <c r="AN11" i="22"/>
  <c r="AN63" i="22"/>
  <c r="AN12" i="22"/>
  <c r="AN13" i="22"/>
  <c r="AN40" i="22"/>
  <c r="AN22" i="22"/>
  <c r="AN75" i="22"/>
  <c r="AN52" i="22"/>
  <c r="AN24" i="22"/>
  <c r="AN10" i="22"/>
  <c r="AN68" i="22"/>
  <c r="AN19" i="22"/>
  <c r="AN18" i="22" s="1"/>
  <c r="AN71" i="22"/>
  <c r="AN25" i="22"/>
  <c r="AN38" i="22"/>
  <c r="AN72" i="22"/>
  <c r="AN53" i="22"/>
  <c r="AN42" i="22"/>
  <c r="AN58" i="22"/>
  <c r="K8" i="9"/>
  <c r="J8" i="9" s="1"/>
  <c r="J9" i="9"/>
  <c r="F9" i="9" s="1"/>
  <c r="AN18" i="35"/>
  <c r="AN17" i="35" s="1"/>
  <c r="G9" i="29"/>
  <c r="H8" i="29"/>
  <c r="G8" i="29" s="1"/>
  <c r="AM39" i="15"/>
  <c r="J9" i="29"/>
  <c r="K8" i="29"/>
  <c r="J8" i="29" s="1"/>
  <c r="AM18" i="17"/>
  <c r="AM17" i="17" s="1"/>
  <c r="AN29" i="27"/>
  <c r="AN28" i="27" s="1"/>
  <c r="AN48" i="27" s="1"/>
  <c r="AB8" i="10"/>
  <c r="X8" i="10" s="1"/>
  <c r="F8" i="10" s="1"/>
  <c r="X9" i="10"/>
  <c r="F9" i="10" s="1"/>
  <c r="AM29" i="23"/>
  <c r="AM28" i="23" s="1"/>
  <c r="AM18" i="32"/>
  <c r="AM17" i="32" s="1"/>
  <c r="AM10" i="13"/>
  <c r="AM31" i="13"/>
  <c r="AM73" i="13"/>
  <c r="AM72" i="13"/>
  <c r="AM19" i="13"/>
  <c r="AM21" i="13"/>
  <c r="AM12" i="13"/>
  <c r="AM75" i="13"/>
  <c r="AM71" i="13"/>
  <c r="AM44" i="13"/>
  <c r="AM30" i="13"/>
  <c r="AM74" i="13"/>
  <c r="AM38" i="13"/>
  <c r="AM35" i="13"/>
  <c r="AM77" i="13"/>
  <c r="AM49" i="13"/>
  <c r="AM23" i="13"/>
  <c r="AM43" i="13"/>
  <c r="AM24" i="13"/>
  <c r="AM26" i="13"/>
  <c r="AM34" i="13"/>
  <c r="AM40" i="13"/>
  <c r="AM41" i="13"/>
  <c r="AM46" i="13"/>
  <c r="AM25" i="13"/>
  <c r="AM76" i="13"/>
  <c r="AM36" i="13"/>
  <c r="AM37" i="13"/>
  <c r="AM33" i="13"/>
  <c r="AM45" i="13"/>
  <c r="AM47" i="13"/>
  <c r="AM42" i="13"/>
  <c r="AM27" i="13"/>
  <c r="AM32" i="13"/>
  <c r="AM20" i="13"/>
  <c r="AM22" i="13"/>
  <c r="AM18" i="21"/>
  <c r="AM17" i="21" s="1"/>
  <c r="AM17" i="27"/>
  <c r="AM72" i="22"/>
  <c r="AM47" i="22"/>
  <c r="AM22" i="22"/>
  <c r="AM19" i="22"/>
  <c r="AM64" i="22"/>
  <c r="AM10" i="22"/>
  <c r="AM75" i="22"/>
  <c r="AM40" i="22"/>
  <c r="AM68" i="22"/>
  <c r="AM37" i="22"/>
  <c r="AM27" i="22"/>
  <c r="AM34" i="22"/>
  <c r="AM58" i="22"/>
  <c r="AM56" i="22"/>
  <c r="AM74" i="22"/>
  <c r="AM46" i="22"/>
  <c r="AM32" i="22"/>
  <c r="AM45" i="22"/>
  <c r="AM36" i="22"/>
  <c r="AM24" i="22"/>
  <c r="AM63" i="22"/>
  <c r="AM77" i="22"/>
  <c r="AM26" i="22"/>
  <c r="AM71" i="22"/>
  <c r="AM76" i="22"/>
  <c r="AM73" i="22"/>
  <c r="AM35" i="22"/>
  <c r="AM20" i="22"/>
  <c r="AM66" i="22"/>
  <c r="AM59" i="22"/>
  <c r="AM54" i="22"/>
  <c r="AM55" i="22"/>
  <c r="AM43" i="22"/>
  <c r="AM44" i="22"/>
  <c r="AM41" i="22"/>
  <c r="AM65" i="22"/>
  <c r="AM49" i="22"/>
  <c r="AM31" i="22"/>
  <c r="AM61" i="22"/>
  <c r="AM60" i="22"/>
  <c r="AM52" i="22"/>
  <c r="AM51" i="22" s="1"/>
  <c r="AM23" i="22"/>
  <c r="AM12" i="22"/>
  <c r="AM30" i="22"/>
  <c r="AM69" i="22"/>
  <c r="AM42" i="22"/>
  <c r="AM33" i="22"/>
  <c r="AM38" i="22"/>
  <c r="AM67" i="22"/>
  <c r="AM21" i="22"/>
  <c r="AM25" i="22"/>
  <c r="AM53" i="22"/>
  <c r="AM62" i="22"/>
  <c r="AM57" i="22"/>
  <c r="AM59" i="28"/>
  <c r="AM30" i="28"/>
  <c r="AM47" i="28"/>
  <c r="AM57" i="28"/>
  <c r="AM25" i="28"/>
  <c r="AM62" i="28"/>
  <c r="AM37" i="28"/>
  <c r="AM36" i="28"/>
  <c r="AM65" i="28"/>
  <c r="AM27" i="28"/>
  <c r="AM54" i="28"/>
  <c r="AM35" i="28"/>
  <c r="AM55" i="28"/>
  <c r="AM76" i="28"/>
  <c r="AM33" i="28"/>
  <c r="AM23" i="28"/>
  <c r="AM38" i="28"/>
  <c r="AM63" i="28"/>
  <c r="AM12" i="28"/>
  <c r="AM13" i="28" s="1"/>
  <c r="AM67" i="28"/>
  <c r="AM66" i="28"/>
  <c r="AM53" i="28"/>
  <c r="AM45" i="28"/>
  <c r="AM58" i="28"/>
  <c r="AM49" i="28"/>
  <c r="AM22" i="28"/>
  <c r="AM31" i="28"/>
  <c r="AM74" i="28"/>
  <c r="AM56" i="28"/>
  <c r="AM68" i="28"/>
  <c r="AM73" i="28"/>
  <c r="AM71" i="28"/>
  <c r="AM64" i="28"/>
  <c r="AM10" i="28"/>
  <c r="AM60" i="28"/>
  <c r="AM34" i="28"/>
  <c r="AM26" i="28"/>
  <c r="AM24" i="28"/>
  <c r="AM46" i="28"/>
  <c r="AM44" i="28"/>
  <c r="AM61" i="28"/>
  <c r="AM41" i="28"/>
  <c r="AM21" i="28"/>
  <c r="AM40" i="28"/>
  <c r="AM75" i="28"/>
  <c r="AM19" i="28"/>
  <c r="AM32" i="28"/>
  <c r="AM43" i="28"/>
  <c r="AM20" i="28"/>
  <c r="AM52" i="28"/>
  <c r="AM42" i="28"/>
  <c r="AM72" i="28"/>
  <c r="AM77" i="28"/>
  <c r="AM69" i="28"/>
  <c r="AN70" i="6"/>
  <c r="AN50" i="6" s="1"/>
  <c r="AN18" i="15"/>
  <c r="AN17" i="15" s="1"/>
  <c r="AM70" i="15"/>
  <c r="AM50" i="15" s="1"/>
  <c r="AM29" i="26"/>
  <c r="AM28" i="26" s="1"/>
  <c r="AM51" i="23"/>
  <c r="AM50" i="23" s="1"/>
  <c r="F11" i="31"/>
  <c r="F14" i="31" s="1"/>
  <c r="F15" i="31" s="1"/>
  <c r="AM70" i="26"/>
  <c r="AM8" i="22"/>
  <c r="AM51" i="31"/>
  <c r="AM50" i="31" s="1"/>
  <c r="AN39" i="15"/>
  <c r="AN48" i="15" s="1"/>
  <c r="AM18" i="26"/>
  <c r="AM17" i="26" s="1"/>
  <c r="AM50" i="19"/>
  <c r="AN8" i="18"/>
  <c r="AN9" i="18" s="1"/>
  <c r="AM39" i="8"/>
  <c r="F11" i="34"/>
  <c r="F14" i="34" s="1"/>
  <c r="F15" i="34" s="1"/>
  <c r="AM8" i="26"/>
  <c r="F8" i="26"/>
  <c r="AN50" i="7"/>
  <c r="AM10" i="29"/>
  <c r="AM38" i="29"/>
  <c r="AM44" i="29"/>
  <c r="AM53" i="29"/>
  <c r="AM68" i="29"/>
  <c r="AM52" i="29"/>
  <c r="AM45" i="29"/>
  <c r="AM58" i="29"/>
  <c r="AM25" i="29"/>
  <c r="AM36" i="29"/>
  <c r="AM20" i="29"/>
  <c r="AM27" i="29"/>
  <c r="AM75" i="29"/>
  <c r="AM26" i="29"/>
  <c r="AM64" i="29"/>
  <c r="AM72" i="29"/>
  <c r="AM69" i="29"/>
  <c r="AM62" i="29"/>
  <c r="AM21" i="29"/>
  <c r="AM46" i="29"/>
  <c r="AM32" i="29"/>
  <c r="AM66" i="29"/>
  <c r="AM56" i="29"/>
  <c r="AM61" i="29"/>
  <c r="AM30" i="29"/>
  <c r="AM67" i="29"/>
  <c r="AM22" i="29"/>
  <c r="AM49" i="29"/>
  <c r="AM43" i="29"/>
  <c r="AM57" i="29"/>
  <c r="AM55" i="29"/>
  <c r="AM47" i="29"/>
  <c r="AM74" i="29"/>
  <c r="AM24" i="29"/>
  <c r="AM34" i="29"/>
  <c r="AM73" i="29"/>
  <c r="AM65" i="29"/>
  <c r="AM35" i="29"/>
  <c r="AM42" i="29"/>
  <c r="AM63" i="29"/>
  <c r="AM19" i="29"/>
  <c r="AM41" i="29"/>
  <c r="AM77" i="29"/>
  <c r="AM76" i="29"/>
  <c r="AM71" i="29"/>
  <c r="AM33" i="29"/>
  <c r="AM37" i="29"/>
  <c r="AM59" i="29"/>
  <c r="AM40" i="29"/>
  <c r="AM39" i="29" s="1"/>
  <c r="AM23" i="29"/>
  <c r="AM54" i="29"/>
  <c r="AM12" i="29"/>
  <c r="AM31" i="29"/>
  <c r="AM60" i="29"/>
  <c r="AM51" i="17"/>
  <c r="AM50" i="17" s="1"/>
  <c r="AM29" i="31"/>
  <c r="AM28" i="31" s="1"/>
  <c r="AN8" i="24"/>
  <c r="AN9" i="24" s="1"/>
  <c r="AM18" i="5"/>
  <c r="AM17" i="5" s="1"/>
  <c r="AM70" i="23"/>
  <c r="F8" i="4"/>
  <c r="AM51" i="27"/>
  <c r="AM50" i="27" s="1"/>
  <c r="I8" i="18"/>
  <c r="G8" i="18" s="1"/>
  <c r="G9" i="18"/>
  <c r="F9" i="18" s="1"/>
  <c r="AM18" i="8"/>
  <c r="AM17" i="8" s="1"/>
  <c r="AN18" i="11"/>
  <c r="AN17" i="11" s="1"/>
  <c r="AN29" i="12"/>
  <c r="AN28" i="12" s="1"/>
  <c r="AN48" i="12" s="1"/>
  <c r="AM29" i="32"/>
  <c r="AM28" i="32" s="1"/>
  <c r="AM29" i="27"/>
  <c r="AM28" i="27" s="1"/>
  <c r="AN11" i="28"/>
  <c r="AN75" i="28"/>
  <c r="AN62" i="28"/>
  <c r="AN65" i="28"/>
  <c r="AN21" i="28"/>
  <c r="AN46" i="28"/>
  <c r="AN60" i="28"/>
  <c r="AN73" i="28"/>
  <c r="AN13" i="28"/>
  <c r="AN25" i="28"/>
  <c r="AN64" i="28"/>
  <c r="AN63" i="28"/>
  <c r="AN38" i="28"/>
  <c r="AN67" i="28"/>
  <c r="AN32" i="28"/>
  <c r="AN52" i="28"/>
  <c r="AN68" i="28"/>
  <c r="AN53" i="28"/>
  <c r="AN49" i="28"/>
  <c r="AN61" i="28"/>
  <c r="AN74" i="28"/>
  <c r="AN10" i="28"/>
  <c r="AN40" i="28"/>
  <c r="AN44" i="28"/>
  <c r="AN76" i="28"/>
  <c r="AN34" i="28"/>
  <c r="AN23" i="28"/>
  <c r="AN71" i="28"/>
  <c r="AN26" i="28"/>
  <c r="AN69" i="28"/>
  <c r="AN57" i="28"/>
  <c r="AN35" i="28"/>
  <c r="AN30" i="28"/>
  <c r="AN77" i="28"/>
  <c r="AN36" i="28"/>
  <c r="AN42" i="28"/>
  <c r="AN19" i="28"/>
  <c r="AN56" i="28"/>
  <c r="AN27" i="28"/>
  <c r="AN43" i="28"/>
  <c r="AN12" i="28"/>
  <c r="AN54" i="28"/>
  <c r="AN24" i="28"/>
  <c r="AN72" i="28"/>
  <c r="AN55" i="28"/>
  <c r="AN66" i="28"/>
  <c r="AN33" i="28"/>
  <c r="AN20" i="28"/>
  <c r="AN59" i="28"/>
  <c r="AN45" i="28"/>
  <c r="AN58" i="28"/>
  <c r="AN41" i="28"/>
  <c r="AN31" i="28"/>
  <c r="AN47" i="28"/>
  <c r="AN37" i="28"/>
  <c r="AN22" i="28"/>
  <c r="AM11" i="16"/>
  <c r="AM9" i="16"/>
  <c r="AM13" i="16"/>
  <c r="AM48" i="16" s="1"/>
  <c r="AM13" i="5"/>
  <c r="AM11" i="5"/>
  <c r="AM9" i="5"/>
  <c r="AN17" i="6"/>
  <c r="AN48" i="6" s="1"/>
  <c r="AN39" i="5"/>
  <c r="AM11" i="12"/>
  <c r="AM9" i="12"/>
  <c r="AM13" i="12"/>
  <c r="AN39" i="6"/>
  <c r="AM70" i="5"/>
  <c r="AM50" i="5" s="1"/>
  <c r="AN18" i="23"/>
  <c r="AN17" i="23" s="1"/>
  <c r="F9" i="6"/>
  <c r="F8" i="6"/>
  <c r="AN51" i="33"/>
  <c r="AN50" i="33" s="1"/>
  <c r="AN39" i="11"/>
  <c r="AN70" i="23"/>
  <c r="AN70" i="15"/>
  <c r="AN50" i="15" s="1"/>
  <c r="AM39" i="12"/>
  <c r="AN23" i="34"/>
  <c r="AN12" i="34"/>
  <c r="AN35" i="34"/>
  <c r="AN13" i="34"/>
  <c r="AN77" i="34"/>
  <c r="AN59" i="34"/>
  <c r="AN74" i="34"/>
  <c r="AN60" i="34"/>
  <c r="AN71" i="34"/>
  <c r="AN70" i="34" s="1"/>
  <c r="AN64" i="34"/>
  <c r="AN20" i="34"/>
  <c r="AN55" i="34"/>
  <c r="AN41" i="34"/>
  <c r="AN30" i="34"/>
  <c r="AN40" i="34"/>
  <c r="AN68" i="34"/>
  <c r="AN26" i="34"/>
  <c r="AN19" i="34"/>
  <c r="AN37" i="34"/>
  <c r="AN31" i="34"/>
  <c r="AN67" i="34"/>
  <c r="AN33" i="34"/>
  <c r="AN61" i="34"/>
  <c r="AN34" i="34"/>
  <c r="AN52" i="34"/>
  <c r="AN56" i="34"/>
  <c r="AN44" i="34"/>
  <c r="AN54" i="34"/>
  <c r="AN75" i="34"/>
  <c r="AN76" i="34"/>
  <c r="AN49" i="34"/>
  <c r="AN57" i="34"/>
  <c r="AN27" i="34"/>
  <c r="AN66" i="34"/>
  <c r="AN73" i="34"/>
  <c r="AN63" i="34"/>
  <c r="AN72" i="34"/>
  <c r="AN46" i="34"/>
  <c r="AN65" i="34"/>
  <c r="AN24" i="34"/>
  <c r="AN47" i="34"/>
  <c r="AN62" i="34"/>
  <c r="AN53" i="34"/>
  <c r="AN42" i="34"/>
  <c r="AN25" i="34"/>
  <c r="AN43" i="34"/>
  <c r="AN32" i="34"/>
  <c r="AN10" i="34"/>
  <c r="AN58" i="34"/>
  <c r="AN21" i="34"/>
  <c r="AN36" i="34"/>
  <c r="AN22" i="34"/>
  <c r="AN69" i="34"/>
  <c r="AN11" i="34"/>
  <c r="AN38" i="34"/>
  <c r="AN45" i="34"/>
  <c r="H8" i="32"/>
  <c r="G8" i="32" s="1"/>
  <c r="G9" i="32"/>
  <c r="F9" i="32" s="1"/>
  <c r="AN51" i="26"/>
  <c r="AN50" i="26" s="1"/>
  <c r="AM51" i="32"/>
  <c r="AN29" i="5"/>
  <c r="AN28" i="5" s="1"/>
  <c r="AN48" i="5" s="1"/>
  <c r="AM48" i="19"/>
  <c r="AN11" i="30"/>
  <c r="AN53" i="30"/>
  <c r="AN77" i="30"/>
  <c r="AN66" i="30"/>
  <c r="AN74" i="30"/>
  <c r="AN62" i="30"/>
  <c r="AN37" i="30"/>
  <c r="AN27" i="30"/>
  <c r="AN38" i="30"/>
  <c r="AN60" i="30"/>
  <c r="AN46" i="30"/>
  <c r="AN57" i="30"/>
  <c r="AN23" i="30"/>
  <c r="AN24" i="30"/>
  <c r="AN72" i="30"/>
  <c r="AN30" i="30"/>
  <c r="AN42" i="30"/>
  <c r="AN47" i="30"/>
  <c r="AN49" i="30"/>
  <c r="AN19" i="30"/>
  <c r="AN18" i="30" s="1"/>
  <c r="AN44" i="30"/>
  <c r="AN12" i="30"/>
  <c r="AN64" i="30"/>
  <c r="AN65" i="30"/>
  <c r="AN10" i="30"/>
  <c r="AN13" i="30"/>
  <c r="AN59" i="30"/>
  <c r="AN32" i="30"/>
  <c r="AN75" i="30"/>
  <c r="AN56" i="30"/>
  <c r="AN73" i="30"/>
  <c r="AN21" i="30"/>
  <c r="AN63" i="30"/>
  <c r="AN71" i="30"/>
  <c r="AN55" i="30"/>
  <c r="AN33" i="30"/>
  <c r="AN26" i="30"/>
  <c r="AN45" i="30"/>
  <c r="AN35" i="30"/>
  <c r="AN58" i="30"/>
  <c r="AN69" i="30"/>
  <c r="AN67" i="30"/>
  <c r="AN31" i="30"/>
  <c r="AN25" i="30"/>
  <c r="AN54" i="30"/>
  <c r="AN76" i="30"/>
  <c r="AN68" i="30"/>
  <c r="AN36" i="30"/>
  <c r="AN52" i="30"/>
  <c r="AN61" i="30"/>
  <c r="AN22" i="30"/>
  <c r="AN41" i="30"/>
  <c r="AN40" i="30"/>
  <c r="AN43" i="30"/>
  <c r="AN34" i="30"/>
  <c r="AN20" i="30"/>
  <c r="AM75" i="10"/>
  <c r="AM45" i="10"/>
  <c r="AM20" i="10"/>
  <c r="AM35" i="10"/>
  <c r="AM22" i="10"/>
  <c r="AM25" i="10"/>
  <c r="AM26" i="10"/>
  <c r="AM49" i="10"/>
  <c r="AM73" i="10"/>
  <c r="AM38" i="10"/>
  <c r="AM31" i="10"/>
  <c r="AM41" i="10"/>
  <c r="AM34" i="10"/>
  <c r="AM72" i="10"/>
  <c r="AM30" i="10"/>
  <c r="AM36" i="10"/>
  <c r="AM32" i="10"/>
  <c r="AM77" i="10"/>
  <c r="AM42" i="10"/>
  <c r="AM71" i="10"/>
  <c r="AM12" i="10"/>
  <c r="AM44" i="10"/>
  <c r="AM27" i="10"/>
  <c r="AM43" i="10"/>
  <c r="AM74" i="10"/>
  <c r="AM46" i="10"/>
  <c r="AM23" i="10"/>
  <c r="AM10" i="10"/>
  <c r="AM11" i="10" s="1"/>
  <c r="AM40" i="10"/>
  <c r="AM39" i="10" s="1"/>
  <c r="AM21" i="10"/>
  <c r="AM33" i="10"/>
  <c r="AM76" i="10"/>
  <c r="AM19" i="10"/>
  <c r="AM47" i="10"/>
  <c r="AM24" i="10"/>
  <c r="AM37" i="10"/>
  <c r="AN51" i="35"/>
  <c r="AN50" i="35" s="1"/>
  <c r="G9" i="15"/>
  <c r="F9" i="15" s="1"/>
  <c r="H8" i="15"/>
  <c r="G8" i="15" s="1"/>
  <c r="AM70" i="12"/>
  <c r="AM50" i="12" s="1"/>
  <c r="AM18" i="15"/>
  <c r="AM17" i="15" s="1"/>
  <c r="AN39" i="32"/>
  <c r="AG8" i="17"/>
  <c r="X9" i="17"/>
  <c r="F9" i="17" s="1"/>
  <c r="AN8" i="29"/>
  <c r="AN9" i="29" s="1"/>
  <c r="AN39" i="23"/>
  <c r="AN48" i="23" s="1"/>
  <c r="AM9" i="21"/>
  <c r="AM11" i="21"/>
  <c r="AM13" i="21"/>
  <c r="AN70" i="27"/>
  <c r="AN29" i="15"/>
  <c r="AN28" i="15" s="1"/>
  <c r="AN70" i="26"/>
  <c r="AM39" i="32"/>
  <c r="AM9" i="17"/>
  <c r="AM13" i="17"/>
  <c r="AM11" i="17"/>
  <c r="AN48" i="35"/>
  <c r="AN32" i="10"/>
  <c r="AN71" i="10"/>
  <c r="AN21" i="10"/>
  <c r="AN27" i="10"/>
  <c r="AN42" i="10"/>
  <c r="AN26" i="10"/>
  <c r="AN36" i="10"/>
  <c r="AN77" i="10"/>
  <c r="AN12" i="10"/>
  <c r="AN73" i="10"/>
  <c r="AN33" i="10"/>
  <c r="AN41" i="10"/>
  <c r="AN43" i="10"/>
  <c r="AN24" i="10"/>
  <c r="AN31" i="10"/>
  <c r="AN35" i="10"/>
  <c r="AN49" i="10"/>
  <c r="AN46" i="10"/>
  <c r="AN45" i="10"/>
  <c r="AN37" i="10"/>
  <c r="AN75" i="10"/>
  <c r="AN34" i="10"/>
  <c r="AN20" i="10"/>
  <c r="AN38" i="10"/>
  <c r="AN47" i="10"/>
  <c r="AN74" i="10"/>
  <c r="AN19" i="10"/>
  <c r="AN10" i="10"/>
  <c r="AN23" i="10"/>
  <c r="AN72" i="10"/>
  <c r="AN13" i="10"/>
  <c r="AN11" i="10"/>
  <c r="AN76" i="10"/>
  <c r="AN30" i="10"/>
  <c r="AN44" i="10"/>
  <c r="AN25" i="10"/>
  <c r="AN40" i="10"/>
  <c r="AN22" i="10"/>
  <c r="AM40" i="20"/>
  <c r="AM71" i="20"/>
  <c r="AM32" i="20"/>
  <c r="AM60" i="20"/>
  <c r="AM27" i="20"/>
  <c r="AM57" i="20"/>
  <c r="AM10" i="20"/>
  <c r="AM21" i="20"/>
  <c r="AM68" i="20"/>
  <c r="AM19" i="20"/>
  <c r="AM34" i="20"/>
  <c r="AM31" i="20"/>
  <c r="AM58" i="20"/>
  <c r="AM74" i="20"/>
  <c r="AM67" i="20"/>
  <c r="AM46" i="20"/>
  <c r="AM72" i="20"/>
  <c r="AM66" i="20"/>
  <c r="AM26" i="20"/>
  <c r="AM24" i="20"/>
  <c r="AM64" i="20"/>
  <c r="AM56" i="20"/>
  <c r="AM30" i="20"/>
  <c r="AM44" i="20"/>
  <c r="AM59" i="20"/>
  <c r="AM52" i="20"/>
  <c r="AM35" i="20"/>
  <c r="AM76" i="20"/>
  <c r="AM45" i="20"/>
  <c r="AM65" i="20"/>
  <c r="AM43" i="20"/>
  <c r="AM62" i="20"/>
  <c r="AM55" i="20"/>
  <c r="AM61" i="20"/>
  <c r="AM38" i="20"/>
  <c r="AM22" i="20"/>
  <c r="AM54" i="20"/>
  <c r="AM47" i="20"/>
  <c r="AM75" i="20"/>
  <c r="AM63" i="20"/>
  <c r="AM37" i="20"/>
  <c r="AM49" i="20"/>
  <c r="AM33" i="20"/>
  <c r="AM53" i="20"/>
  <c r="AM20" i="20"/>
  <c r="AM12" i="20"/>
  <c r="AM69" i="20"/>
  <c r="AM77" i="20"/>
  <c r="AM42" i="20"/>
  <c r="AM25" i="20"/>
  <c r="AM23" i="20"/>
  <c r="AM73" i="20"/>
  <c r="AM36" i="20"/>
  <c r="AM41" i="20"/>
  <c r="AM58" i="24"/>
  <c r="AM21" i="24"/>
  <c r="AM24" i="24"/>
  <c r="AM46" i="24"/>
  <c r="AM61" i="24"/>
  <c r="AM36" i="24"/>
  <c r="AM31" i="24"/>
  <c r="AM65" i="24"/>
  <c r="AM53" i="24"/>
  <c r="AM77" i="24"/>
  <c r="AM55" i="24"/>
  <c r="AM76" i="24"/>
  <c r="AM67" i="24"/>
  <c r="AM32" i="24"/>
  <c r="AM54" i="24"/>
  <c r="AM62" i="24"/>
  <c r="AM22" i="24"/>
  <c r="AM34" i="24"/>
  <c r="AM63" i="24"/>
  <c r="AM68" i="24"/>
  <c r="AM71" i="24"/>
  <c r="AM20" i="24"/>
  <c r="AM41" i="24"/>
  <c r="AM64" i="24"/>
  <c r="AM40" i="24"/>
  <c r="AM57" i="24"/>
  <c r="AM27" i="24"/>
  <c r="AM66" i="24"/>
  <c r="AM10" i="24"/>
  <c r="AM47" i="24"/>
  <c r="AM26" i="24"/>
  <c r="AM72" i="24"/>
  <c r="AM37" i="24"/>
  <c r="AM38" i="24"/>
  <c r="AM56" i="24"/>
  <c r="AM52" i="24"/>
  <c r="AM51" i="24" s="1"/>
  <c r="AM12" i="24"/>
  <c r="AM35" i="24"/>
  <c r="AM69" i="24"/>
  <c r="AM19" i="24"/>
  <c r="AM42" i="24"/>
  <c r="AM43" i="24"/>
  <c r="AM45" i="24"/>
  <c r="AM74" i="24"/>
  <c r="AM25" i="24"/>
  <c r="AM75" i="24"/>
  <c r="AM49" i="24"/>
  <c r="AM73" i="24"/>
  <c r="AM60" i="24"/>
  <c r="AM33" i="24"/>
  <c r="AM23" i="24"/>
  <c r="AM59" i="24"/>
  <c r="AM30" i="24"/>
  <c r="AM44" i="24"/>
  <c r="AM39" i="26"/>
  <c r="AN50" i="11"/>
  <c r="AN70" i="12"/>
  <c r="AN50" i="12" s="1"/>
  <c r="AN11" i="20"/>
  <c r="AN36" i="20"/>
  <c r="AN43" i="20"/>
  <c r="AN65" i="20"/>
  <c r="AN26" i="20"/>
  <c r="AN33" i="20"/>
  <c r="AN69" i="20"/>
  <c r="AN52" i="20"/>
  <c r="AN59" i="20"/>
  <c r="AN31" i="20"/>
  <c r="AN41" i="20"/>
  <c r="AN30" i="20"/>
  <c r="AN12" i="20"/>
  <c r="AN66" i="20"/>
  <c r="AN72" i="20"/>
  <c r="AN23" i="20"/>
  <c r="AN55" i="20"/>
  <c r="AN74" i="20"/>
  <c r="AN13" i="20"/>
  <c r="AN64" i="20"/>
  <c r="AN77" i="20"/>
  <c r="AN75" i="20"/>
  <c r="AN45" i="20"/>
  <c r="AN67" i="20"/>
  <c r="AN71" i="20"/>
  <c r="AN61" i="20"/>
  <c r="AN40" i="20"/>
  <c r="AN54" i="20"/>
  <c r="AN19" i="20"/>
  <c r="AN60" i="20"/>
  <c r="AN22" i="20"/>
  <c r="AN42" i="20"/>
  <c r="AN32" i="20"/>
  <c r="AN57" i="20"/>
  <c r="AN53" i="20"/>
  <c r="AN21" i="20"/>
  <c r="AN20" i="20"/>
  <c r="AN47" i="20"/>
  <c r="AN62" i="20"/>
  <c r="AN63" i="20"/>
  <c r="AN44" i="20"/>
  <c r="AN34" i="20"/>
  <c r="AN37" i="20"/>
  <c r="AN56" i="20"/>
  <c r="AN10" i="20"/>
  <c r="AN76" i="20"/>
  <c r="AN49" i="20"/>
  <c r="AN68" i="20"/>
  <c r="AN35" i="20"/>
  <c r="AN24" i="20"/>
  <c r="AN38" i="20"/>
  <c r="AN25" i="20"/>
  <c r="AN58" i="20"/>
  <c r="AN46" i="20"/>
  <c r="AN73" i="20"/>
  <c r="AN27" i="20"/>
  <c r="AM68" i="34"/>
  <c r="AM22" i="34"/>
  <c r="AM66" i="34"/>
  <c r="AM36" i="34"/>
  <c r="AM74" i="34"/>
  <c r="AM60" i="34"/>
  <c r="AM73" i="34"/>
  <c r="AM49" i="34"/>
  <c r="AM47" i="34"/>
  <c r="AM10" i="34"/>
  <c r="AM63" i="34"/>
  <c r="AM33" i="34"/>
  <c r="AM24" i="34"/>
  <c r="AM75" i="34"/>
  <c r="AM55" i="34"/>
  <c r="AM43" i="34"/>
  <c r="AM38" i="34"/>
  <c r="AM30" i="34"/>
  <c r="AM76" i="34"/>
  <c r="AM12" i="34"/>
  <c r="AM40" i="34"/>
  <c r="AM39" i="34" s="1"/>
  <c r="AM53" i="34"/>
  <c r="AM72" i="34"/>
  <c r="AM56" i="34"/>
  <c r="AM31" i="34"/>
  <c r="AM41" i="34"/>
  <c r="AM46" i="34"/>
  <c r="AM67" i="34"/>
  <c r="AM26" i="34"/>
  <c r="AM21" i="34"/>
  <c r="AM35" i="34"/>
  <c r="AM20" i="34"/>
  <c r="AM37" i="34"/>
  <c r="AM57" i="34"/>
  <c r="AM62" i="34"/>
  <c r="AM69" i="34"/>
  <c r="AM19" i="34"/>
  <c r="AM44" i="34"/>
  <c r="AM52" i="34"/>
  <c r="AM64" i="34"/>
  <c r="AM25" i="34"/>
  <c r="AM54" i="34"/>
  <c r="AM65" i="34"/>
  <c r="AM71" i="34"/>
  <c r="AM61" i="34"/>
  <c r="AM23" i="34"/>
  <c r="AM77" i="34"/>
  <c r="AM27" i="34"/>
  <c r="AM59" i="34"/>
  <c r="AM42" i="34"/>
  <c r="AM32" i="34"/>
  <c r="AM34" i="34"/>
  <c r="AM45" i="34"/>
  <c r="AM58" i="34"/>
  <c r="AM22" i="6"/>
  <c r="AM49" i="6"/>
  <c r="AM44" i="6"/>
  <c r="AM73" i="6"/>
  <c r="AM34" i="6"/>
  <c r="AM24" i="6"/>
  <c r="AM20" i="6"/>
  <c r="AM46" i="6"/>
  <c r="AM33" i="6"/>
  <c r="AM31" i="6"/>
  <c r="AM21" i="6"/>
  <c r="AM23" i="6"/>
  <c r="AM10" i="6"/>
  <c r="AM35" i="6"/>
  <c r="AM27" i="6"/>
  <c r="AM40" i="6"/>
  <c r="AM19" i="6"/>
  <c r="AM26" i="6"/>
  <c r="AM38" i="6"/>
  <c r="AM76" i="6"/>
  <c r="AM47" i="6"/>
  <c r="AM75" i="6"/>
  <c r="AM36" i="6"/>
  <c r="AM71" i="6"/>
  <c r="AM45" i="6"/>
  <c r="AM37" i="6"/>
  <c r="AM25" i="6"/>
  <c r="AM72" i="6"/>
  <c r="AM43" i="6"/>
  <c r="AM74" i="6"/>
  <c r="AM41" i="6"/>
  <c r="AM32" i="6"/>
  <c r="AM42" i="6"/>
  <c r="AM12" i="6"/>
  <c r="AM30" i="6"/>
  <c r="AM77" i="6"/>
  <c r="F8" i="8"/>
  <c r="AM8" i="8"/>
  <c r="AM29" i="15"/>
  <c r="AM28" i="15" s="1"/>
  <c r="AN18" i="26"/>
  <c r="AN17" i="26" s="1"/>
  <c r="AN18" i="32"/>
  <c r="AN17" i="32" s="1"/>
  <c r="AM51" i="21"/>
  <c r="AN48" i="11"/>
  <c r="AN29" i="26"/>
  <c r="AN28" i="26" s="1"/>
  <c r="AN48" i="26" s="1"/>
  <c r="AB8" i="16"/>
  <c r="X8" i="16" s="1"/>
  <c r="F8" i="16" s="1"/>
  <c r="X9" i="16"/>
  <c r="F9" i="16" s="1"/>
  <c r="AM29" i="21"/>
  <c r="AM28" i="21" s="1"/>
  <c r="G9" i="31"/>
  <c r="F9" i="31" s="1"/>
  <c r="H8" i="31"/>
  <c r="G8" i="31" s="1"/>
  <c r="AM39" i="5"/>
  <c r="AN8" i="22"/>
  <c r="AN9" i="22" s="1"/>
  <c r="AM39" i="11"/>
  <c r="AM8" i="3"/>
  <c r="F8" i="3"/>
  <c r="AN29" i="32"/>
  <c r="AN28" i="32" s="1"/>
  <c r="AN48" i="32" s="1"/>
  <c r="AM63" i="18"/>
  <c r="AM10" i="18"/>
  <c r="AM68" i="18"/>
  <c r="AM64" i="18"/>
  <c r="AM52" i="18"/>
  <c r="AM76" i="18"/>
  <c r="AM36" i="18"/>
  <c r="AM67" i="18"/>
  <c r="AM57" i="18"/>
  <c r="AM30" i="18"/>
  <c r="AM42" i="18"/>
  <c r="AM33" i="18"/>
  <c r="AM49" i="18"/>
  <c r="AM60" i="18"/>
  <c r="AM23" i="18"/>
  <c r="AM56" i="18"/>
  <c r="AM38" i="18"/>
  <c r="AM62" i="18"/>
  <c r="AM40" i="18"/>
  <c r="AM44" i="18"/>
  <c r="AM71" i="18"/>
  <c r="AM61" i="18"/>
  <c r="AM24" i="18"/>
  <c r="AM19" i="18"/>
  <c r="AM46" i="18"/>
  <c r="AM55" i="18"/>
  <c r="AM32" i="18"/>
  <c r="AM22" i="18"/>
  <c r="AM41" i="18"/>
  <c r="AM66" i="18"/>
  <c r="AM12" i="18"/>
  <c r="AM37" i="18"/>
  <c r="AM54" i="18"/>
  <c r="AM69" i="18"/>
  <c r="AM43" i="18"/>
  <c r="AM31" i="18"/>
  <c r="AM35" i="18"/>
  <c r="AM26" i="18"/>
  <c r="AM74" i="18"/>
  <c r="AM20" i="18"/>
  <c r="AM73" i="18"/>
  <c r="AM45" i="18"/>
  <c r="AM27" i="18"/>
  <c r="AM72" i="18"/>
  <c r="AM21" i="18"/>
  <c r="AM65" i="18"/>
  <c r="AM75" i="18"/>
  <c r="AM47" i="18"/>
  <c r="AM58" i="18"/>
  <c r="AM53" i="18"/>
  <c r="AM59" i="18"/>
  <c r="AM34" i="18"/>
  <c r="AM77" i="18"/>
  <c r="AM25" i="18"/>
  <c r="J9" i="13"/>
  <c r="F9" i="13" s="1"/>
  <c r="K8" i="13"/>
  <c r="J8" i="13" s="1"/>
  <c r="AM8" i="13" s="1"/>
  <c r="AN18" i="12"/>
  <c r="AN17" i="12" s="1"/>
  <c r="AM18" i="31"/>
  <c r="AM17" i="31" s="1"/>
  <c r="AN39" i="27"/>
  <c r="AM43" i="7"/>
  <c r="AM74" i="7"/>
  <c r="AM42" i="7"/>
  <c r="AM44" i="7"/>
  <c r="AM19" i="7"/>
  <c r="AM34" i="7"/>
  <c r="AM22" i="7"/>
  <c r="AM21" i="7"/>
  <c r="AM23" i="7"/>
  <c r="AM75" i="7"/>
  <c r="AM71" i="7"/>
  <c r="AM46" i="7"/>
  <c r="AM38" i="7"/>
  <c r="AM10" i="7"/>
  <c r="AM24" i="7"/>
  <c r="AM26" i="7"/>
  <c r="AM35" i="7"/>
  <c r="AM72" i="7"/>
  <c r="AM47" i="7"/>
  <c r="AM37" i="7"/>
  <c r="AM27" i="7"/>
  <c r="AM76" i="7"/>
  <c r="AM31" i="7"/>
  <c r="AM30" i="7"/>
  <c r="AM77" i="7"/>
  <c r="AM49" i="7"/>
  <c r="AM20" i="7"/>
  <c r="AM12" i="7"/>
  <c r="AM45" i="7"/>
  <c r="AM41" i="7"/>
  <c r="AM73" i="7"/>
  <c r="AM33" i="7"/>
  <c r="AM36" i="7"/>
  <c r="AM32" i="7"/>
  <c r="AM25" i="7"/>
  <c r="AM40" i="7"/>
  <c r="AM39" i="7" s="1"/>
  <c r="AN51" i="18" l="1"/>
  <c r="F8" i="31"/>
  <c r="AM8" i="31"/>
  <c r="F8" i="27"/>
  <c r="AM8" i="27"/>
  <c r="AM50" i="24"/>
  <c r="AM18" i="20"/>
  <c r="AM17" i="20" s="1"/>
  <c r="AM70" i="34"/>
  <c r="AN70" i="22"/>
  <c r="AN17" i="22"/>
  <c r="AM39" i="28"/>
  <c r="AM51" i="34"/>
  <c r="AM50" i="34" s="1"/>
  <c r="AN51" i="22"/>
  <c r="AN50" i="22" s="1"/>
  <c r="AM18" i="30"/>
  <c r="AM17" i="30" s="1"/>
  <c r="AM50" i="32"/>
  <c r="AM50" i="21"/>
  <c r="AN29" i="24"/>
  <c r="AN28" i="24" s="1"/>
  <c r="AN48" i="24" s="1"/>
  <c r="AM70" i="20"/>
  <c r="F8" i="29"/>
  <c r="AM8" i="29"/>
  <c r="AN39" i="13"/>
  <c r="AM70" i="29"/>
  <c r="AM29" i="7"/>
  <c r="AM28" i="7" s="1"/>
  <c r="AN51" i="20"/>
  <c r="AN29" i="28"/>
  <c r="AN28" i="28" s="1"/>
  <c r="AN48" i="28" s="1"/>
  <c r="AN18" i="13"/>
  <c r="AN17" i="13" s="1"/>
  <c r="AN39" i="20"/>
  <c r="AN18" i="24"/>
  <c r="AN17" i="24" s="1"/>
  <c r="AM29" i="35"/>
  <c r="AM28" i="35" s="1"/>
  <c r="AM39" i="6"/>
  <c r="AN29" i="34"/>
  <c r="AN28" i="34" s="1"/>
  <c r="AN48" i="34" s="1"/>
  <c r="AM39" i="22"/>
  <c r="AN29" i="18"/>
  <c r="AN28" i="18" s="1"/>
  <c r="AN48" i="18" s="1"/>
  <c r="AN70" i="13"/>
  <c r="AN50" i="13" s="1"/>
  <c r="AN70" i="20"/>
  <c r="AN29" i="10"/>
  <c r="AN28" i="10" s="1"/>
  <c r="AM18" i="10"/>
  <c r="AM17" i="10" s="1"/>
  <c r="AN51" i="30"/>
  <c r="AM18" i="13"/>
  <c r="AM17" i="13" s="1"/>
  <c r="AM51" i="35"/>
  <c r="AM50" i="35" s="1"/>
  <c r="AM13" i="10"/>
  <c r="AN18" i="10"/>
  <c r="AN17" i="10" s="1"/>
  <c r="AN48" i="10" s="1"/>
  <c r="AN39" i="28"/>
  <c r="AN39" i="24"/>
  <c r="AM29" i="18"/>
  <c r="AM28" i="18" s="1"/>
  <c r="AN17" i="18"/>
  <c r="AM48" i="5"/>
  <c r="AM70" i="6"/>
  <c r="AM50" i="6" s="1"/>
  <c r="AM29" i="28"/>
  <c r="AM28" i="28" s="1"/>
  <c r="AM48" i="28" s="1"/>
  <c r="AM39" i="33"/>
  <c r="AN70" i="10"/>
  <c r="AN50" i="10" s="1"/>
  <c r="AN29" i="20"/>
  <c r="AN28" i="20" s="1"/>
  <c r="AN48" i="20" s="1"/>
  <c r="F8" i="15"/>
  <c r="AM8" i="15"/>
  <c r="AM29" i="13"/>
  <c r="AM28" i="13" s="1"/>
  <c r="AN29" i="29"/>
  <c r="AN28" i="29" s="1"/>
  <c r="AM39" i="20"/>
  <c r="AM29" i="29"/>
  <c r="AM28" i="29" s="1"/>
  <c r="AN18" i="20"/>
  <c r="AN17" i="20" s="1"/>
  <c r="AM48" i="17"/>
  <c r="AN39" i="30"/>
  <c r="F8" i="32"/>
  <c r="AM8" i="32"/>
  <c r="AM39" i="24"/>
  <c r="AN39" i="10"/>
  <c r="F8" i="18"/>
  <c r="AM8" i="18"/>
  <c r="AN70" i="24"/>
  <c r="AN70" i="29"/>
  <c r="AM51" i="30"/>
  <c r="AM50" i="30" s="1"/>
  <c r="AM18" i="29"/>
  <c r="AM17" i="29" s="1"/>
  <c r="AM29" i="6"/>
  <c r="AM28" i="6" s="1"/>
  <c r="AM48" i="6" s="1"/>
  <c r="AM11" i="3"/>
  <c r="AM9" i="3"/>
  <c r="AM13" i="3"/>
  <c r="AM48" i="3" s="1"/>
  <c r="AM70" i="24"/>
  <c r="AM70" i="28"/>
  <c r="AN70" i="18"/>
  <c r="F8" i="13"/>
  <c r="X8" i="17"/>
  <c r="F8" i="17" s="1"/>
  <c r="AN8" i="17"/>
  <c r="AN9" i="17" s="1"/>
  <c r="AM29" i="24"/>
  <c r="AM28" i="24" s="1"/>
  <c r="AN17" i="30"/>
  <c r="AM11" i="30"/>
  <c r="AM13" i="30"/>
  <c r="AM9" i="30"/>
  <c r="AM9" i="7"/>
  <c r="AM13" i="7"/>
  <c r="AM48" i="7" s="1"/>
  <c r="AM11" i="7"/>
  <c r="AN48" i="13"/>
  <c r="AM70" i="10"/>
  <c r="AM50" i="10" s="1"/>
  <c r="AN18" i="28"/>
  <c r="AN17" i="28" s="1"/>
  <c r="AM51" i="18"/>
  <c r="AM8" i="34"/>
  <c r="AM18" i="7"/>
  <c r="AM17" i="7" s="1"/>
  <c r="AN70" i="30"/>
  <c r="AN18" i="34"/>
  <c r="AN17" i="34" s="1"/>
  <c r="F9" i="29"/>
  <c r="AM13" i="35"/>
  <c r="AM9" i="35"/>
  <c r="AM11" i="35"/>
  <c r="AM11" i="8"/>
  <c r="AM13" i="8"/>
  <c r="AM48" i="8" s="1"/>
  <c r="AM9" i="8"/>
  <c r="AN39" i="18"/>
  <c r="AM18" i="6"/>
  <c r="AM17" i="6" s="1"/>
  <c r="AM29" i="10"/>
  <c r="AM28" i="10" s="1"/>
  <c r="AN39" i="34"/>
  <c r="AM8" i="9"/>
  <c r="F8" i="9"/>
  <c r="AM50" i="26"/>
  <c r="AM18" i="24"/>
  <c r="AM17" i="24" s="1"/>
  <c r="AM48" i="21"/>
  <c r="AN70" i="28"/>
  <c r="AM9" i="26"/>
  <c r="AM13" i="26"/>
  <c r="AM48" i="26" s="1"/>
  <c r="AM11" i="26"/>
  <c r="AN29" i="22"/>
  <c r="AN28" i="22" s="1"/>
  <c r="AN48" i="22" s="1"/>
  <c r="AM70" i="33"/>
  <c r="AM8" i="24"/>
  <c r="AM48" i="20"/>
  <c r="AM18" i="28"/>
  <c r="AM17" i="28" s="1"/>
  <c r="AN51" i="34"/>
  <c r="AN50" i="34" s="1"/>
  <c r="F8" i="23"/>
  <c r="AM8" i="23"/>
  <c r="AM70" i="7"/>
  <c r="AM50" i="7" s="1"/>
  <c r="AM51" i="20"/>
  <c r="AM50" i="20" s="1"/>
  <c r="AM11" i="22"/>
  <c r="AM13" i="22"/>
  <c r="AM48" i="22" s="1"/>
  <c r="AM9" i="22"/>
  <c r="AM51" i="33"/>
  <c r="AM29" i="34"/>
  <c r="AM28" i="34" s="1"/>
  <c r="AM18" i="34"/>
  <c r="AM17" i="34" s="1"/>
  <c r="AM13" i="33"/>
  <c r="AM11" i="33"/>
  <c r="AM9" i="33"/>
  <c r="AM29" i="20"/>
  <c r="AM28" i="20" s="1"/>
  <c r="AN29" i="30"/>
  <c r="AN28" i="30" s="1"/>
  <c r="AN48" i="30" s="1"/>
  <c r="AN39" i="22"/>
  <c r="AN51" i="28"/>
  <c r="AN50" i="28" s="1"/>
  <c r="AM51" i="29"/>
  <c r="AM50" i="29" s="1"/>
  <c r="AM18" i="18"/>
  <c r="AM17" i="18" s="1"/>
  <c r="AN51" i="24"/>
  <c r="AN50" i="24" s="1"/>
  <c r="AN29" i="13"/>
  <c r="AN28" i="13" s="1"/>
  <c r="AM70" i="13"/>
  <c r="AM50" i="13" s="1"/>
  <c r="X8" i="34"/>
  <c r="F8" i="34" s="1"/>
  <c r="AN8" i="34"/>
  <c r="AN9" i="34" s="1"/>
  <c r="AN51" i="29"/>
  <c r="AN50" i="29" s="1"/>
  <c r="AM70" i="18"/>
  <c r="AM39" i="18"/>
  <c r="AM11" i="13"/>
  <c r="AM13" i="13"/>
  <c r="AM9" i="13"/>
  <c r="AM48" i="12"/>
  <c r="AM51" i="28"/>
  <c r="AM50" i="28" s="1"/>
  <c r="AM29" i="22"/>
  <c r="AM28" i="22" s="1"/>
  <c r="AM70" i="22"/>
  <c r="AM50" i="22" s="1"/>
  <c r="AM18" i="22"/>
  <c r="AM17" i="22" s="1"/>
  <c r="AM39" i="13"/>
  <c r="AN18" i="29"/>
  <c r="AN17" i="29" s="1"/>
  <c r="AN48" i="29" s="1"/>
  <c r="AM18" i="35"/>
  <c r="AM17" i="35" s="1"/>
  <c r="AM29" i="33"/>
  <c r="AM28" i="33" s="1"/>
  <c r="AM11" i="9" l="1"/>
  <c r="AM13" i="9"/>
  <c r="AM48" i="9" s="1"/>
  <c r="AM9" i="9"/>
  <c r="AM11" i="24"/>
  <c r="AM13" i="24"/>
  <c r="AM48" i="24" s="1"/>
  <c r="AM9" i="24"/>
  <c r="AM11" i="27"/>
  <c r="AM9" i="27"/>
  <c r="AM13" i="27"/>
  <c r="AM48" i="27" s="1"/>
  <c r="AM13" i="32"/>
  <c r="AM48" i="32" s="1"/>
  <c r="AM9" i="32"/>
  <c r="AM11" i="32"/>
  <c r="AM11" i="23"/>
  <c r="AM9" i="23"/>
  <c r="AM13" i="23"/>
  <c r="AM48" i="23" s="1"/>
  <c r="AM48" i="30"/>
  <c r="AM48" i="35"/>
  <c r="AN50" i="20"/>
  <c r="AM48" i="33"/>
  <c r="AM9" i="34"/>
  <c r="AM11" i="34"/>
  <c r="AM13" i="34"/>
  <c r="AM48" i="34" s="1"/>
  <c r="AM48" i="13"/>
  <c r="AN50" i="30"/>
  <c r="AM11" i="18"/>
  <c r="AM9" i="18"/>
  <c r="AM13" i="18"/>
  <c r="AM48" i="18" s="1"/>
  <c r="AM9" i="29"/>
  <c r="AM11" i="29"/>
  <c r="AM13" i="29"/>
  <c r="AM48" i="29" s="1"/>
  <c r="AM50" i="33"/>
  <c r="AN50" i="18"/>
  <c r="AM11" i="15"/>
  <c r="AM9" i="15"/>
  <c r="AM13" i="15"/>
  <c r="AM48" i="15" s="1"/>
  <c r="AM48" i="10"/>
  <c r="AM9" i="31"/>
  <c r="AM13" i="31"/>
  <c r="AM48" i="31" s="1"/>
  <c r="AM11" i="31"/>
  <c r="AM50" i="18"/>
</calcChain>
</file>

<file path=xl/sharedStrings.xml><?xml version="1.0" encoding="utf-8"?>
<sst xmlns="http://schemas.openxmlformats.org/spreadsheetml/2006/main" count="19495" uniqueCount="140">
  <si>
    <t>BALANÇOS ENERGÈTICS DE CATALUNYA</t>
  </si>
  <si>
    <t>ANYS 1990-2022</t>
  </si>
  <si>
    <t>- Balanços anuals -</t>
  </si>
  <si>
    <t>Data versió: 28/12/2023</t>
  </si>
  <si>
    <t>TOTAL</t>
  </si>
  <si>
    <t>Carbó</t>
  </si>
  <si>
    <t>Lignit</t>
  </si>
  <si>
    <t>Altres carbons</t>
  </si>
  <si>
    <t>Petroli i productes petroliers</t>
  </si>
  <si>
    <t>Petroli cru i productes intermedis</t>
  </si>
  <si>
    <t>Gasos de refineria</t>
  </si>
  <si>
    <t>GLP</t>
  </si>
  <si>
    <t>Gasolines</t>
  </si>
  <si>
    <t>Querosens</t>
  </si>
  <si>
    <t>Naftes</t>
  </si>
  <si>
    <t>Gas-oil</t>
  </si>
  <si>
    <t>Fuel-oil</t>
  </si>
  <si>
    <t>Coc de petroli</t>
  </si>
  <si>
    <t>Asfalt</t>
  </si>
  <si>
    <r>
      <t>Sofre i CO</t>
    </r>
    <r>
      <rPr>
        <vertAlign val="subscript"/>
        <sz val="10"/>
        <rFont val="Arial Narrow"/>
        <family val="2"/>
      </rPr>
      <t>2</t>
    </r>
  </si>
  <si>
    <t>Gasos manufacturats</t>
  </si>
  <si>
    <t>Gas natural</t>
  </si>
  <si>
    <t>Energies renovables</t>
  </si>
  <si>
    <t>Energia hidràulica</t>
  </si>
  <si>
    <t>Energia eòlica</t>
  </si>
  <si>
    <t>Energia solar fotovoltaica</t>
  </si>
  <si>
    <t>Energia solar tèrmica</t>
  </si>
  <si>
    <t>Energia solar termoelèctrica</t>
  </si>
  <si>
    <t>Biomassa agrícola, animal i forestal</t>
  </si>
  <si>
    <t>Biogàs</t>
  </si>
  <si>
    <t>Residus renovables</t>
  </si>
  <si>
    <t>Bioetanol</t>
  </si>
  <si>
    <t>Biodiesel</t>
  </si>
  <si>
    <t>Calor ambient (bombes de calor)</t>
  </si>
  <si>
    <t>Residus no renovables</t>
  </si>
  <si>
    <t>Energia nuclear</t>
  </si>
  <si>
    <t>Energia elèctrica</t>
  </si>
  <si>
    <t>Energia fòssil</t>
  </si>
  <si>
    <t>Bioenergia</t>
  </si>
  <si>
    <t>Producció d'energia primària</t>
  </si>
  <si>
    <r>
      <t>Saldo importació - exportació</t>
    </r>
    <r>
      <rPr>
        <vertAlign val="superscript"/>
        <sz val="11"/>
        <color theme="1"/>
        <rFont val="Arial Narrow"/>
        <family val="2"/>
      </rPr>
      <t>1</t>
    </r>
  </si>
  <si>
    <r>
      <t>Energia bruta disponible (</t>
    </r>
    <r>
      <rPr>
        <b/>
        <i/>
        <sz val="11"/>
        <color theme="1"/>
        <rFont val="Arial Narrow"/>
        <family val="2"/>
      </rPr>
      <t>Gross available energy</t>
    </r>
    <r>
      <rPr>
        <b/>
        <sz val="11"/>
        <color theme="1"/>
        <rFont val="Arial Narrow"/>
        <family val="2"/>
      </rPr>
      <t>)</t>
    </r>
  </si>
  <si>
    <t>Búnkers de vaixells Internacionals</t>
  </si>
  <si>
    <r>
      <t>Consum interior brut (</t>
    </r>
    <r>
      <rPr>
        <b/>
        <i/>
        <sz val="11"/>
        <color theme="1"/>
        <rFont val="Arial Narrow"/>
        <family val="2"/>
      </rPr>
      <t>Gross inland consumption</t>
    </r>
    <r>
      <rPr>
        <b/>
        <sz val="11"/>
        <color theme="1"/>
        <rFont val="Arial Narrow"/>
        <family val="2"/>
      </rPr>
      <t>)</t>
    </r>
  </si>
  <si>
    <t>Aviació internacional</t>
  </si>
  <si>
    <r>
      <t>Subministrament total d'energia (</t>
    </r>
    <r>
      <rPr>
        <b/>
        <i/>
        <sz val="11"/>
        <color theme="1"/>
        <rFont val="Arial Narrow"/>
        <family val="2"/>
      </rPr>
      <t>Total energy supply</t>
    </r>
    <r>
      <rPr>
        <b/>
        <sz val="11"/>
        <color theme="1"/>
        <rFont val="Arial Narrow"/>
        <family val="2"/>
      </rPr>
      <t>)</t>
    </r>
  </si>
  <si>
    <r>
      <t>Consum interior brut (EU 2020-2030)</t>
    </r>
    <r>
      <rPr>
        <vertAlign val="superscript"/>
        <sz val="11"/>
        <color theme="1"/>
        <rFont val="Arial Narrow"/>
        <family val="2"/>
      </rPr>
      <t>*</t>
    </r>
    <r>
      <rPr>
        <sz val="11"/>
        <color theme="1"/>
        <rFont val="Arial Narrow"/>
        <family val="2"/>
      </rPr>
      <t xml:space="preserve"> </t>
    </r>
  </si>
  <si>
    <r>
      <t>Consum d'energia primària (EU 2020-2030)</t>
    </r>
    <r>
      <rPr>
        <vertAlign val="superscript"/>
        <sz val="11"/>
        <color theme="1"/>
        <rFont val="Arial Narrow"/>
        <family val="2"/>
      </rPr>
      <t>*</t>
    </r>
  </si>
  <si>
    <r>
      <t>Consum d'energia final (EU 2020-2030)</t>
    </r>
    <r>
      <rPr>
        <vertAlign val="superscript"/>
        <sz val="11"/>
        <color theme="1"/>
        <rFont val="Arial Narrow"/>
        <family val="2"/>
      </rPr>
      <t>*</t>
    </r>
  </si>
  <si>
    <t xml:space="preserve">Transformació -entrades- </t>
  </si>
  <si>
    <t>Generació d'energia elèctrica i calor</t>
  </si>
  <si>
    <t>Activitat principal només productor d'energia elèctrica</t>
  </si>
  <si>
    <t>Activitat principal productor d'energia elèctrica i calor</t>
  </si>
  <si>
    <t>Autoproductor només energia elèctrica</t>
  </si>
  <si>
    <t>Autoproductor cogeneració</t>
  </si>
  <si>
    <t>Consum d'energia elèctrica per a bombament</t>
  </si>
  <si>
    <t>Plantes de gas</t>
  </si>
  <si>
    <t>Refineries i indústria petroquímica</t>
  </si>
  <si>
    <t>Per a barreges de gas natural</t>
  </si>
  <si>
    <t>Altres</t>
  </si>
  <si>
    <t>Transformació -sortides-</t>
  </si>
  <si>
    <t>Producció elèctrica centrals de bombament</t>
  </si>
  <si>
    <t xml:space="preserve">Sector energètic </t>
  </si>
  <si>
    <t>NA</t>
  </si>
  <si>
    <t>Consums propis en generació d'energia elèctrica i calor</t>
  </si>
  <si>
    <t>Mines de carbó</t>
  </si>
  <si>
    <t>Extracció de petroli i gas natural</t>
  </si>
  <si>
    <t>Fàbriques de gas</t>
  </si>
  <si>
    <t>Refineries de petroli</t>
  </si>
  <si>
    <t>Plantes de regasificació de gas natural</t>
  </si>
  <si>
    <t>Pèrdues de transport i distribució</t>
  </si>
  <si>
    <t>Energia disponible per al consum final</t>
  </si>
  <si>
    <t xml:space="preserve">Consums no energètics </t>
  </si>
  <si>
    <t>Consum d'energia final</t>
  </si>
  <si>
    <t>Indústria</t>
  </si>
  <si>
    <t>Extractives no energètiques</t>
  </si>
  <si>
    <t>ND</t>
  </si>
  <si>
    <t>Siderúrgia i foneria fèrrica</t>
  </si>
  <si>
    <t>Metal·lúrgia no fèrrica (inclou foneria no fèrrica)</t>
  </si>
  <si>
    <t>Transformats metàl·lics</t>
  </si>
  <si>
    <t>Ciment artificial</t>
  </si>
  <si>
    <t>Vidre</t>
  </si>
  <si>
    <t>Altres productes minerals (no metàl·lics)</t>
  </si>
  <si>
    <t>Químic</t>
  </si>
  <si>
    <t>Alimentació, begudes i tabac</t>
  </si>
  <si>
    <t>Textil i confecció</t>
  </si>
  <si>
    <t>Cuir i calcat</t>
  </si>
  <si>
    <t>Fusta, suro i mobles de fusta</t>
  </si>
  <si>
    <t>Pasta de paper, paper i cartró</t>
  </si>
  <si>
    <t>Arts gràfiques</t>
  </si>
  <si>
    <t>Transformats del cautxú</t>
  </si>
  <si>
    <t>Transformats plàstics</t>
  </si>
  <si>
    <t>Industria diversa</t>
  </si>
  <si>
    <t>Construcció</t>
  </si>
  <si>
    <t>Sector transport</t>
  </si>
  <si>
    <t>Ferrocarril</t>
  </si>
  <si>
    <t>Carretera</t>
  </si>
  <si>
    <t>Aviació domèstica</t>
  </si>
  <si>
    <t>Navegació domèstica</t>
  </si>
  <si>
    <t>Sector serveis</t>
  </si>
  <si>
    <t>Sector domèstic</t>
  </si>
  <si>
    <t>Sector primari</t>
  </si>
  <si>
    <r>
      <t>(</t>
    </r>
    <r>
      <rPr>
        <vertAlign val="superscript"/>
        <sz val="11"/>
        <color theme="1"/>
        <rFont val="Arial Narrow"/>
        <family val="2"/>
      </rPr>
      <t>*</t>
    </r>
    <r>
      <rPr>
        <sz val="11"/>
        <color theme="1"/>
        <rFont val="Arial Narrow"/>
        <family val="2"/>
      </rPr>
      <t>) Agregat per compatibilitat amb objectius 2020-2030 de la UE</t>
    </r>
  </si>
  <si>
    <r>
      <rPr>
        <vertAlign val="superscript"/>
        <sz val="11"/>
        <color theme="1"/>
        <rFont val="Arial Narrow"/>
        <family val="2"/>
      </rPr>
      <t>1</t>
    </r>
    <r>
      <rPr>
        <sz val="11"/>
        <color theme="1"/>
        <rFont val="Arial Narrow"/>
        <family val="2"/>
      </rPr>
      <t xml:space="preserve"> Inclou també la variació dels estocs ("-" per als augments i "+" per a les disminucions)</t>
    </r>
  </si>
  <si>
    <t>NA: No Aplicable</t>
  </si>
  <si>
    <t>ND: No disponible</t>
  </si>
  <si>
    <t xml:space="preserve">Producció bruta d'energia elèctrica </t>
  </si>
  <si>
    <t>Balanç energètic de Catalunya. Any 1990_x000D_
Unitat: milers de tep</t>
  </si>
  <si>
    <t>Balanç energètic de Catalunya. Any 1991_x000D_
Unitat: milers de tep</t>
  </si>
  <si>
    <t>Balanç energètic de Catalunya. Any 1992_x000D_
Unitat: milers de tep</t>
  </si>
  <si>
    <t>Balanç energètic de Catalunya. Any 1993_x000D_
Unitat: milers de tep</t>
  </si>
  <si>
    <t>Balanç energètic de Catalunya. Any 1994_x000D_
Unitat: milers de tep</t>
  </si>
  <si>
    <t>Balanç energètic de Catalunya. Any 1995_x000D_
Unitat: milers de tep</t>
  </si>
  <si>
    <t>Balanç energètic de Catalunya. Any 1996_x000D_
Unitat: milers de tep</t>
  </si>
  <si>
    <t>Balanç energètic de Catalunya. Any 1997_x000D_
Unitat: milers de tep</t>
  </si>
  <si>
    <t>Balanç energètic de Catalunya. Any 1998_x000D_
Unitat: milers de tep</t>
  </si>
  <si>
    <t>Balanç energètic de Catalunya. Any 1999_x000D_
Unitat: milers de tep</t>
  </si>
  <si>
    <t>Balanç energètic de Catalunya. Any 2000_x000D_
Unitat: milers de tep</t>
  </si>
  <si>
    <t>Balanç energètic de Catalunya. Any 2001_x000D_
Unitat: milers de tep</t>
  </si>
  <si>
    <t>Balanç energètic de Catalunya. Any 2002_x000D_
Unitat: milers de tep</t>
  </si>
  <si>
    <t>Balanç energètic de Catalunya. Any 2003_x000D_
Unitat: milers de tep</t>
  </si>
  <si>
    <t>Balanç energètic de Catalunya. Any 2004_x000D_
Unitat: milers de tep</t>
  </si>
  <si>
    <t>Balanç energètic de Catalunya. Any 2005_x000D_
Unitat: milers de tep</t>
  </si>
  <si>
    <t>Balanç energètic de Catalunya. Any 2006_x000D_
Unitat: milers de tep</t>
  </si>
  <si>
    <t>Balanç energètic de Catalunya. Any 2007_x000D_
Unitat: milers de tep</t>
  </si>
  <si>
    <t>Balanç energètic de Catalunya. Any 2008_x000D_
Unitat: milers de tep</t>
  </si>
  <si>
    <t>Balanç energètic de Catalunya. Any 2009_x000D_
Unitat: milers de tep</t>
  </si>
  <si>
    <t>Balanç energètic de Catalunya. Any 2010_x000D_
Unitat: milers de tep</t>
  </si>
  <si>
    <t>Balanç energètic de Catalunya. Any 2011_x000D_
Unitat: milers de tep</t>
  </si>
  <si>
    <t>Balanç energètic de Catalunya. Any 2012_x000D_
Unitat: milers de tep</t>
  </si>
  <si>
    <t>Balanç energètic de Catalunya. Any 2013_x000D_
Unitat: milers de tep</t>
  </si>
  <si>
    <t>Balanç energètic de Catalunya. Any 2014_x000D_
Unitat: milers de tep</t>
  </si>
  <si>
    <t>Balanç energètic de Catalunya. Any 2015_x000D_
Unitat: milers de tep</t>
  </si>
  <si>
    <t>Balanç energètic de Catalunya. Any 2016_x000D_
Unitat: milers de tep</t>
  </si>
  <si>
    <t>Balanç energètic de Catalunya. Any 2017_x000D_
Unitat: milers de tep</t>
  </si>
  <si>
    <t>Balanç energètic de Catalunya. Any 2018_x000D_
Unitat: milers de tep</t>
  </si>
  <si>
    <t>Balanç energètic de Catalunya. Any 2019_x000D_
Unitat: milers de tep</t>
  </si>
  <si>
    <t>Balanç energètic de Catalunya. Any 2020_x000D_
Unitat: milers de tep</t>
  </si>
  <si>
    <t>Balanç energètic de Catalunya. Any 2021_x000D_
Unitat: milers de tep</t>
  </si>
  <si>
    <t>Balanç energètic de Catalunya. Any 2022_x000D_
Unitat: milers de 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</si>
</sst>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dd&quot; &quot;mmm&quot; &quot;yyyy&quot; (&quot;hh&quot;:&quot;mm&quot;)&quot;"/>
    <numFmt numFmtId="165" formatCode="#,##0.0_ ;\-#,##0.0\ "/>
    <numFmt numFmtId="166" formatCode="#\ ###0.0"/>
    <numFmt numFmtId="167" formatCode="#,##0.0"/>
    <numFmt numFmtId="168" formatCode="0.0000%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4"/>
      <color rgb="FF366092"/>
      <name val="Arial"/>
      <family val="2"/>
    </font>
    <font>
      <sz val="10"/>
      <name val="Arial"/>
      <family val="2"/>
    </font>
    <font>
      <b/>
      <sz val="20"/>
      <color rgb="FF366092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4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Geneva"/>
    </font>
    <font>
      <sz val="10"/>
      <name val="Arial Narrow"/>
      <family val="2"/>
    </font>
    <font>
      <vertAlign val="subscript"/>
      <sz val="1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b/>
      <i/>
      <sz val="11"/>
      <color theme="1"/>
      <name val="Arial Narrow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BDD7EE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22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 style="thin">
        <color auto="1"/>
      </right>
      <top/>
      <bottom style="hair">
        <color rgb="FFC0C0C0"/>
      </bottom>
      <diagonal/>
    </border>
    <border>
      <left/>
      <right/>
      <top style="hair">
        <color indexed="22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C0C0C0"/>
      </top>
      <bottom/>
      <diagonal/>
    </border>
    <border>
      <left style="hair">
        <color indexed="55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hair">
        <color rgb="FFA6A6A6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hair">
        <color rgb="FFA6A6A6"/>
      </right>
      <top style="thin">
        <color rgb="FF000000"/>
      </top>
      <bottom style="thin">
        <color rgb="FF000000"/>
      </bottom>
      <diagonal/>
    </border>
    <border>
      <left style="hair">
        <color rgb="FFA6A6A6"/>
      </left>
      <right style="hair">
        <color rgb="FFA6A6A6"/>
      </right>
      <top style="thin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" fillId="0" borderId="0" applyNumberFormat="0" applyBorder="0" applyProtection="0"/>
    <xf numFmtId="0" fontId="4" fillId="0" borderId="0"/>
    <xf numFmtId="0" fontId="6" fillId="0" borderId="0"/>
    <xf numFmtId="0" fontId="8" fillId="0" borderId="0" applyNumberForma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0" fontId="14" fillId="0" borderId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04">
    <xf numFmtId="0" fontId="0" fillId="0" borderId="0" xfId="0"/>
    <xf numFmtId="0" fontId="4" fillId="0" borderId="0" xfId="2"/>
    <xf numFmtId="164" fontId="7" fillId="2" borderId="0" xfId="3" applyNumberFormat="1" applyFont="1" applyFill="1" applyAlignment="1">
      <alignment vertical="center"/>
    </xf>
    <xf numFmtId="0" fontId="9" fillId="3" borderId="0" xfId="5" applyFont="1" applyFill="1" applyAlignment="1">
      <alignment horizontal="center" vertical="center"/>
    </xf>
    <xf numFmtId="0" fontId="10" fillId="3" borderId="0" xfId="5" applyFont="1" applyFill="1" applyAlignment="1">
      <alignment vertical="center"/>
    </xf>
    <xf numFmtId="165" fontId="9" fillId="3" borderId="0" xfId="6" applyNumberFormat="1" applyFont="1" applyFill="1" applyBorder="1" applyAlignment="1">
      <alignment horizontal="center" vertical="center"/>
    </xf>
    <xf numFmtId="165" fontId="9" fillId="3" borderId="1" xfId="6" applyNumberFormat="1" applyFont="1" applyFill="1" applyBorder="1" applyAlignment="1">
      <alignment horizontal="center" vertical="center"/>
    </xf>
    <xf numFmtId="0" fontId="12" fillId="5" borderId="2" xfId="5" applyFont="1" applyFill="1" applyBorder="1" applyAlignment="1">
      <alignment horizontal="center" vertical="center" wrapText="1"/>
    </xf>
    <xf numFmtId="0" fontId="13" fillId="5" borderId="2" xfId="5" applyFont="1" applyFill="1" applyBorder="1" applyAlignment="1">
      <alignment horizontal="center" vertical="center" wrapText="1"/>
    </xf>
    <xf numFmtId="166" fontId="15" fillId="6" borderId="2" xfId="7" applyNumberFormat="1" applyFont="1" applyFill="1" applyBorder="1" applyAlignment="1">
      <alignment horizontal="center" vertical="center" wrapText="1"/>
    </xf>
    <xf numFmtId="0" fontId="15" fillId="6" borderId="2" xfId="5" applyFont="1" applyFill="1" applyBorder="1" applyAlignment="1">
      <alignment horizontal="center" vertical="center" wrapText="1"/>
    </xf>
    <xf numFmtId="0" fontId="13" fillId="5" borderId="3" xfId="5" applyFont="1" applyFill="1" applyBorder="1" applyAlignment="1">
      <alignment horizontal="center" vertical="center" wrapText="1"/>
    </xf>
    <xf numFmtId="0" fontId="13" fillId="5" borderId="4" xfId="5" applyFont="1" applyFill="1" applyBorder="1" applyAlignment="1">
      <alignment horizontal="center" vertical="center" wrapText="1"/>
    </xf>
    <xf numFmtId="0" fontId="17" fillId="3" borderId="5" xfId="5" applyFont="1" applyFill="1" applyBorder="1" applyAlignment="1">
      <alignment horizontal="center" vertical="center"/>
    </xf>
    <xf numFmtId="0" fontId="18" fillId="3" borderId="5" xfId="5" applyFont="1" applyFill="1" applyBorder="1" applyAlignment="1">
      <alignment horizontal="left" vertical="center"/>
    </xf>
    <xf numFmtId="0" fontId="18" fillId="3" borderId="5" xfId="5" applyFont="1" applyFill="1" applyBorder="1" applyAlignment="1">
      <alignment horizontal="center" vertical="center"/>
    </xf>
    <xf numFmtId="167" fontId="18" fillId="7" borderId="6" xfId="6" applyNumberFormat="1" applyFont="1" applyFill="1" applyBorder="1" applyAlignment="1">
      <alignment horizontal="right" vertical="center"/>
    </xf>
    <xf numFmtId="167" fontId="18" fillId="3" borderId="7" xfId="6" applyNumberFormat="1" applyFont="1" applyFill="1" applyBorder="1" applyAlignment="1">
      <alignment horizontal="right" vertical="center"/>
    </xf>
    <xf numFmtId="167" fontId="18" fillId="7" borderId="7" xfId="6" applyNumberFormat="1" applyFont="1" applyFill="1" applyBorder="1" applyAlignment="1">
      <alignment horizontal="right" vertical="center"/>
    </xf>
    <xf numFmtId="167" fontId="18" fillId="7" borderId="8" xfId="6" applyNumberFormat="1" applyFont="1" applyFill="1" applyBorder="1" applyAlignment="1">
      <alignment horizontal="right" vertical="center"/>
    </xf>
    <xf numFmtId="167" fontId="18" fillId="3" borderId="6" xfId="6" applyNumberFormat="1" applyFont="1" applyFill="1" applyBorder="1" applyAlignment="1">
      <alignment horizontal="right" vertical="center"/>
    </xf>
    <xf numFmtId="0" fontId="18" fillId="3" borderId="0" xfId="5" applyFont="1" applyFill="1" applyAlignment="1">
      <alignment vertical="center"/>
    </xf>
    <xf numFmtId="0" fontId="17" fillId="3" borderId="9" xfId="5" applyFont="1" applyFill="1" applyBorder="1" applyAlignment="1">
      <alignment horizontal="center" vertical="center"/>
    </xf>
    <xf numFmtId="0" fontId="18" fillId="3" borderId="9" xfId="5" applyFont="1" applyFill="1" applyBorder="1" applyAlignment="1">
      <alignment horizontal="left" vertical="center"/>
    </xf>
    <xf numFmtId="0" fontId="18" fillId="3" borderId="9" xfId="5" applyFont="1" applyFill="1" applyBorder="1" applyAlignment="1">
      <alignment horizontal="center" vertical="center"/>
    </xf>
    <xf numFmtId="167" fontId="18" fillId="3" borderId="10" xfId="6" applyNumberFormat="1" applyFont="1" applyFill="1" applyBorder="1" applyAlignment="1">
      <alignment horizontal="right" vertical="center"/>
    </xf>
    <xf numFmtId="167" fontId="18" fillId="3" borderId="11" xfId="6" applyNumberFormat="1" applyFont="1" applyFill="1" applyBorder="1" applyAlignment="1">
      <alignment horizontal="right" vertical="center"/>
    </xf>
    <xf numFmtId="0" fontId="17" fillId="5" borderId="12" xfId="5" applyFont="1" applyFill="1" applyBorder="1" applyAlignment="1">
      <alignment horizontal="left" vertical="center"/>
    </xf>
    <xf numFmtId="0" fontId="18" fillId="5" borderId="12" xfId="5" applyFont="1" applyFill="1" applyBorder="1" applyAlignment="1">
      <alignment horizontal="left" vertical="center"/>
    </xf>
    <xf numFmtId="0" fontId="18" fillId="5" borderId="12" xfId="5" applyFont="1" applyFill="1" applyBorder="1" applyAlignment="1">
      <alignment horizontal="center" vertical="center"/>
    </xf>
    <xf numFmtId="167" fontId="17" fillId="5" borderId="13" xfId="6" applyNumberFormat="1" applyFont="1" applyFill="1" applyBorder="1" applyAlignment="1">
      <alignment horizontal="right" vertical="center"/>
    </xf>
    <xf numFmtId="167" fontId="17" fillId="5" borderId="12" xfId="6" applyNumberFormat="1" applyFont="1" applyFill="1" applyBorder="1" applyAlignment="1">
      <alignment horizontal="right" vertical="center"/>
    </xf>
    <xf numFmtId="167" fontId="17" fillId="5" borderId="14" xfId="6" applyNumberFormat="1" applyFont="1" applyFill="1" applyBorder="1" applyAlignment="1">
      <alignment horizontal="right" vertical="center"/>
    </xf>
    <xf numFmtId="0" fontId="17" fillId="3" borderId="7" xfId="5" applyFont="1" applyFill="1" applyBorder="1" applyAlignment="1">
      <alignment horizontal="center" vertical="center"/>
    </xf>
    <xf numFmtId="0" fontId="18" fillId="3" borderId="7" xfId="5" applyFont="1" applyFill="1" applyBorder="1" applyAlignment="1">
      <alignment horizontal="left" vertical="center"/>
    </xf>
    <xf numFmtId="0" fontId="18" fillId="3" borderId="7" xfId="5" applyFont="1" applyFill="1" applyBorder="1" applyAlignment="1">
      <alignment horizontal="center" vertical="center"/>
    </xf>
    <xf numFmtId="0" fontId="17" fillId="3" borderId="15" xfId="5" applyFont="1" applyFill="1" applyBorder="1" applyAlignment="1">
      <alignment vertical="center"/>
    </xf>
    <xf numFmtId="0" fontId="18" fillId="3" borderId="15" xfId="5" applyFont="1" applyFill="1" applyBorder="1" applyAlignment="1">
      <alignment horizontal="left" vertical="center"/>
    </xf>
    <xf numFmtId="0" fontId="18" fillId="3" borderId="15" xfId="5" applyFont="1" applyFill="1" applyBorder="1" applyAlignment="1">
      <alignment horizontal="center" vertical="center"/>
    </xf>
    <xf numFmtId="167" fontId="18" fillId="3" borderId="15" xfId="6" applyNumberFormat="1" applyFont="1" applyFill="1" applyBorder="1" applyAlignment="1">
      <alignment horizontal="right" vertical="center"/>
    </xf>
    <xf numFmtId="0" fontId="17" fillId="5" borderId="12" xfId="5" applyFont="1" applyFill="1" applyBorder="1" applyAlignment="1">
      <alignment horizontal="center" vertical="center"/>
    </xf>
    <xf numFmtId="167" fontId="17" fillId="5" borderId="16" xfId="6" applyNumberFormat="1" applyFont="1" applyFill="1" applyBorder="1" applyAlignment="1">
      <alignment horizontal="right" vertical="center"/>
    </xf>
    <xf numFmtId="0" fontId="17" fillId="3" borderId="7" xfId="5" applyFont="1" applyFill="1" applyBorder="1" applyAlignment="1">
      <alignment horizontal="left" vertical="center"/>
    </xf>
    <xf numFmtId="167" fontId="18" fillId="7" borderId="6" xfId="8" applyNumberFormat="1" applyFont="1" applyFill="1" applyBorder="1" applyAlignment="1">
      <alignment horizontal="right" vertical="center"/>
    </xf>
    <xf numFmtId="167" fontId="18" fillId="0" borderId="17" xfId="8" applyNumberFormat="1" applyFont="1" applyFill="1" applyBorder="1" applyAlignment="1">
      <alignment horizontal="right" vertical="center"/>
    </xf>
    <xf numFmtId="167" fontId="18" fillId="0" borderId="18" xfId="8" applyNumberFormat="1" applyFont="1" applyFill="1" applyBorder="1" applyAlignment="1">
      <alignment horizontal="right" vertical="center"/>
    </xf>
    <xf numFmtId="0" fontId="17" fillId="3" borderId="10" xfId="5" applyFont="1" applyFill="1" applyBorder="1" applyAlignment="1">
      <alignment horizontal="left" vertical="center"/>
    </xf>
    <xf numFmtId="0" fontId="18" fillId="3" borderId="10" xfId="5" applyFont="1" applyFill="1" applyBorder="1" applyAlignment="1">
      <alignment horizontal="left" vertical="center"/>
    </xf>
    <xf numFmtId="0" fontId="18" fillId="3" borderId="10" xfId="5" applyFont="1" applyFill="1" applyBorder="1" applyAlignment="1">
      <alignment horizontal="center" vertical="center"/>
    </xf>
    <xf numFmtId="167" fontId="18" fillId="0" borderId="0" xfId="8" applyNumberFormat="1" applyFont="1" applyFill="1" applyBorder="1" applyAlignment="1">
      <alignment horizontal="right" vertical="center"/>
    </xf>
    <xf numFmtId="167" fontId="18" fillId="0" borderId="1" xfId="8" applyNumberFormat="1" applyFont="1" applyFill="1" applyBorder="1" applyAlignment="1">
      <alignment horizontal="right" vertical="center"/>
    </xf>
    <xf numFmtId="0" fontId="17" fillId="3" borderId="15" xfId="5" applyFont="1" applyFill="1" applyBorder="1" applyAlignment="1">
      <alignment horizontal="left" vertical="center"/>
    </xf>
    <xf numFmtId="167" fontId="18" fillId="0" borderId="19" xfId="8" applyNumberFormat="1" applyFont="1" applyFill="1" applyBorder="1" applyAlignment="1">
      <alignment horizontal="right" vertical="center"/>
    </xf>
    <xf numFmtId="167" fontId="18" fillId="0" borderId="20" xfId="8" applyNumberFormat="1" applyFont="1" applyFill="1" applyBorder="1" applyAlignment="1">
      <alignment horizontal="right" vertical="center"/>
    </xf>
    <xf numFmtId="0" fontId="18" fillId="3" borderId="10" xfId="5" applyFont="1" applyFill="1" applyBorder="1" applyAlignment="1">
      <alignment vertical="center"/>
    </xf>
    <xf numFmtId="0" fontId="17" fillId="3" borderId="10" xfId="5" applyFont="1" applyFill="1" applyBorder="1" applyAlignment="1">
      <alignment horizontal="center" vertical="center"/>
    </xf>
    <xf numFmtId="0" fontId="17" fillId="3" borderId="15" xfId="5" applyFont="1" applyFill="1" applyBorder="1" applyAlignment="1">
      <alignment horizontal="center" vertical="center"/>
    </xf>
    <xf numFmtId="0" fontId="17" fillId="3" borderId="0" xfId="5" applyFont="1" applyFill="1" applyAlignment="1">
      <alignment horizontal="center" vertical="center"/>
    </xf>
    <xf numFmtId="0" fontId="18" fillId="3" borderId="0" xfId="5" applyFont="1" applyFill="1" applyAlignment="1">
      <alignment horizontal="left" vertical="center"/>
    </xf>
    <xf numFmtId="0" fontId="18" fillId="3" borderId="0" xfId="5" applyFont="1" applyFill="1" applyAlignment="1">
      <alignment horizontal="center" vertical="center"/>
    </xf>
    <xf numFmtId="167" fontId="18" fillId="7" borderId="21" xfId="6" applyNumberFormat="1" applyFont="1" applyFill="1" applyBorder="1" applyAlignment="1">
      <alignment horizontal="right" vertical="center"/>
    </xf>
    <xf numFmtId="167" fontId="18" fillId="3" borderId="0" xfId="6" applyNumberFormat="1" applyFont="1" applyFill="1" applyBorder="1" applyAlignment="1">
      <alignment horizontal="right" vertical="center"/>
    </xf>
    <xf numFmtId="167" fontId="18" fillId="7" borderId="0" xfId="6" applyNumberFormat="1" applyFont="1" applyFill="1" applyBorder="1" applyAlignment="1">
      <alignment horizontal="right" vertical="center"/>
    </xf>
    <xf numFmtId="167" fontId="18" fillId="7" borderId="1" xfId="6" applyNumberFormat="1" applyFont="1" applyFill="1" applyBorder="1" applyAlignment="1">
      <alignment horizontal="right" vertical="center"/>
    </xf>
    <xf numFmtId="167" fontId="18" fillId="3" borderId="22" xfId="6" applyNumberFormat="1" applyFont="1" applyFill="1" applyBorder="1" applyAlignment="1">
      <alignment horizontal="right" vertical="center"/>
    </xf>
    <xf numFmtId="0" fontId="17" fillId="5" borderId="19" xfId="5" applyFont="1" applyFill="1" applyBorder="1" applyAlignment="1">
      <alignment horizontal="left" vertical="center"/>
    </xf>
    <xf numFmtId="0" fontId="17" fillId="5" borderId="19" xfId="5" applyFont="1" applyFill="1" applyBorder="1" applyAlignment="1">
      <alignment horizontal="center" vertical="center"/>
    </xf>
    <xf numFmtId="167" fontId="17" fillId="5" borderId="23" xfId="6" applyNumberFormat="1" applyFont="1" applyFill="1" applyBorder="1" applyAlignment="1">
      <alignment horizontal="right" vertical="center"/>
    </xf>
    <xf numFmtId="167" fontId="17" fillId="5" borderId="19" xfId="6" applyNumberFormat="1" applyFont="1" applyFill="1" applyBorder="1" applyAlignment="1">
      <alignment horizontal="right" vertical="center"/>
    </xf>
    <xf numFmtId="167" fontId="17" fillId="5" borderId="20" xfId="6" applyNumberFormat="1" applyFont="1" applyFill="1" applyBorder="1" applyAlignment="1">
      <alignment horizontal="right" vertical="center"/>
    </xf>
    <xf numFmtId="167" fontId="17" fillId="5" borderId="17" xfId="6" applyNumberFormat="1" applyFont="1" applyFill="1" applyBorder="1" applyAlignment="1">
      <alignment horizontal="right" vertical="center"/>
    </xf>
    <xf numFmtId="167" fontId="17" fillId="5" borderId="24" xfId="6" applyNumberFormat="1" applyFont="1" applyFill="1" applyBorder="1" applyAlignment="1">
      <alignment horizontal="right" vertical="center"/>
    </xf>
    <xf numFmtId="0" fontId="17" fillId="3" borderId="25" xfId="5" applyFont="1" applyFill="1" applyBorder="1" applyAlignment="1">
      <alignment horizontal="left" vertical="center"/>
    </xf>
    <xf numFmtId="0" fontId="18" fillId="3" borderId="25" xfId="5" quotePrefix="1" applyFont="1" applyFill="1" applyBorder="1" applyAlignment="1">
      <alignment horizontal="left" vertical="center"/>
    </xf>
    <xf numFmtId="0" fontId="18" fillId="3" borderId="25" xfId="5" applyFont="1" applyFill="1" applyBorder="1" applyAlignment="1">
      <alignment horizontal="center" vertical="center"/>
    </xf>
    <xf numFmtId="168" fontId="17" fillId="3" borderId="25" xfId="9" applyNumberFormat="1" applyFont="1" applyFill="1" applyBorder="1" applyAlignment="1">
      <alignment horizontal="center" vertical="center"/>
    </xf>
    <xf numFmtId="167" fontId="18" fillId="3" borderId="25" xfId="6" applyNumberFormat="1" applyFont="1" applyFill="1" applyBorder="1" applyAlignment="1">
      <alignment horizontal="right" vertical="center"/>
    </xf>
    <xf numFmtId="167" fontId="17" fillId="3" borderId="25" xfId="6" applyNumberFormat="1" applyFont="1" applyFill="1" applyBorder="1" applyAlignment="1">
      <alignment horizontal="center" vertical="center"/>
    </xf>
    <xf numFmtId="167" fontId="18" fillId="3" borderId="25" xfId="6" applyNumberFormat="1" applyFont="1" applyFill="1" applyBorder="1" applyAlignment="1">
      <alignment horizontal="center" vertical="center"/>
    </xf>
    <xf numFmtId="167" fontId="18" fillId="3" borderId="26" xfId="6" applyNumberFormat="1" applyFont="1" applyFill="1" applyBorder="1" applyAlignment="1">
      <alignment horizontal="center" vertical="center"/>
    </xf>
    <xf numFmtId="0" fontId="17" fillId="3" borderId="0" xfId="5" applyFont="1" applyFill="1" applyAlignment="1">
      <alignment horizontal="left" vertical="center"/>
    </xf>
    <xf numFmtId="0" fontId="18" fillId="3" borderId="0" xfId="5" quotePrefix="1" applyFont="1" applyFill="1" applyAlignment="1">
      <alignment horizontal="left" vertical="center"/>
    </xf>
    <xf numFmtId="168" fontId="17" fillId="3" borderId="0" xfId="9" applyNumberFormat="1" applyFont="1" applyFill="1" applyBorder="1" applyAlignment="1">
      <alignment horizontal="center" vertical="center"/>
    </xf>
    <xf numFmtId="167" fontId="17" fillId="3" borderId="0" xfId="6" applyNumberFormat="1" applyFont="1" applyFill="1" applyBorder="1" applyAlignment="1">
      <alignment horizontal="center" vertical="center"/>
    </xf>
    <xf numFmtId="167" fontId="18" fillId="3" borderId="0" xfId="6" applyNumberFormat="1" applyFont="1" applyFill="1" applyBorder="1" applyAlignment="1">
      <alignment horizontal="center" vertical="center"/>
    </xf>
    <xf numFmtId="167" fontId="18" fillId="3" borderId="1" xfId="6" applyNumberFormat="1" applyFont="1" applyFill="1" applyBorder="1" applyAlignment="1">
      <alignment horizontal="center" vertical="center"/>
    </xf>
    <xf numFmtId="0" fontId="17" fillId="3" borderId="27" xfId="5" applyFont="1" applyFill="1" applyBorder="1" applyAlignment="1">
      <alignment horizontal="centerContinuous" vertical="center"/>
    </xf>
    <xf numFmtId="0" fontId="17" fillId="3" borderId="27" xfId="5" quotePrefix="1" applyFont="1" applyFill="1" applyBorder="1" applyAlignment="1">
      <alignment horizontal="center" vertical="center"/>
    </xf>
    <xf numFmtId="167" fontId="17" fillId="3" borderId="27" xfId="6" applyNumberFormat="1" applyFont="1" applyFill="1" applyBorder="1" applyAlignment="1">
      <alignment horizontal="center" vertical="center" wrapText="1"/>
    </xf>
    <xf numFmtId="167" fontId="18" fillId="3" borderId="27" xfId="6" applyNumberFormat="1" applyFont="1" applyFill="1" applyBorder="1" applyAlignment="1">
      <alignment horizontal="right" vertical="center"/>
    </xf>
    <xf numFmtId="167" fontId="17" fillId="3" borderId="27" xfId="6" applyNumberFormat="1" applyFont="1" applyFill="1" applyBorder="1" applyAlignment="1">
      <alignment horizontal="center" vertical="center"/>
    </xf>
    <xf numFmtId="167" fontId="17" fillId="3" borderId="28" xfId="6" applyNumberFormat="1" applyFont="1" applyFill="1" applyBorder="1" applyAlignment="1">
      <alignment horizontal="center" vertical="center" wrapText="1"/>
    </xf>
    <xf numFmtId="0" fontId="22" fillId="3" borderId="0" xfId="5" applyFont="1" applyFill="1" applyAlignment="1">
      <alignment horizontal="center" vertical="center"/>
    </xf>
    <xf numFmtId="167" fontId="17" fillId="5" borderId="29" xfId="6" applyNumberFormat="1" applyFont="1" applyFill="1" applyBorder="1" applyAlignment="1">
      <alignment horizontal="right" vertical="center"/>
    </xf>
    <xf numFmtId="167" fontId="17" fillId="5" borderId="30" xfId="6" applyNumberFormat="1" applyFont="1" applyFill="1" applyBorder="1" applyAlignment="1">
      <alignment horizontal="right" vertical="center"/>
    </xf>
    <xf numFmtId="0" fontId="9" fillId="3" borderId="0" xfId="5" applyFont="1" applyFill="1" applyAlignment="1">
      <alignment vertical="center"/>
    </xf>
    <xf numFmtId="165" fontId="9" fillId="3" borderId="0" xfId="6" applyNumberFormat="1" applyFont="1" applyFill="1" applyAlignment="1">
      <alignment horizontal="center" vertical="center"/>
    </xf>
    <xf numFmtId="165" fontId="9" fillId="3" borderId="0" xfId="6" applyNumberFormat="1" applyFont="1" applyFill="1" applyAlignment="1">
      <alignment vertical="center"/>
    </xf>
    <xf numFmtId="165" fontId="9" fillId="3" borderId="0" xfId="6" applyNumberFormat="1" applyFont="1" applyFill="1" applyBorder="1" applyAlignment="1">
      <alignment vertical="center"/>
    </xf>
    <xf numFmtId="165" fontId="9" fillId="3" borderId="1" xfId="6" applyNumberFormat="1" applyFont="1" applyFill="1" applyBorder="1" applyAlignment="1">
      <alignment vertical="center"/>
    </xf>
    <xf numFmtId="0" fontId="3" fillId="0" borderId="0" xfId="1" applyFont="1" applyAlignment="1">
      <alignment horizontal="center" vertical="center" wrapText="1"/>
    </xf>
    <xf numFmtId="49" fontId="3" fillId="0" borderId="0" xfId="1" applyNumberFormat="1" applyFont="1" applyAlignment="1">
      <alignment horizontal="center" vertical="center" wrapText="1"/>
    </xf>
    <xf numFmtId="49" fontId="5" fillId="0" borderId="0" xfId="1" quotePrefix="1" applyNumberFormat="1" applyFont="1" applyAlignment="1">
      <alignment horizontal="center" vertical="center" wrapText="1"/>
    </xf>
    <xf numFmtId="0" fontId="11" fillId="4" borderId="2" xfId="5" applyFont="1" applyFill="1" applyBorder="1" applyAlignment="1">
      <alignment horizontal="center" vertical="center" wrapText="1"/>
    </xf>
  </cellXfs>
  <cellStyles count="10">
    <cellStyle name="Coma 2" xfId="6"/>
    <cellStyle name="Coma 3" xfId="8"/>
    <cellStyle name="Hipervínculo" xfId="4"/>
    <cellStyle name="Normal" xfId="0" builtinId="0"/>
    <cellStyle name="Normal 2 2" xfId="5"/>
    <cellStyle name="Normal 2 2 2" xfId="1"/>
    <cellStyle name="Normal 4" xfId="2"/>
    <cellStyle name="Normal 5" xfId="3"/>
    <cellStyle name="Normal_Anuari2005B" xfId="7"/>
    <cellStyle name="Percentatge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3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16</xdr:row>
      <xdr:rowOff>57150</xdr:rowOff>
    </xdr:from>
    <xdr:to>
      <xdr:col>11</xdr:col>
      <xdr:colOff>289094</xdr:colOff>
      <xdr:row>20</xdr:row>
      <xdr:rowOff>0</xdr:rowOff>
    </xdr:to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103C1B00-79C2-4B29-B2FB-B44C038A5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0" y="2647950"/>
          <a:ext cx="3756194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280663B0-883C-45A5-BA85-8DAACAFDC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2EB833E2-3B76-490E-9638-47706871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B2094495-8A2B-44C2-8EDC-8196EB14A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515F144C-4A2F-4CE7-81DC-1FD11BEE87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3C968591-99D5-4321-A75F-42F2B4679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D49522D6-A692-4C89-AD58-6A3C05A113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526B62D5-76EC-473F-A26B-A6551F8A2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A6FCE84A-1FAB-4D60-A070-2B6537C5D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A0A2D463-D16F-43B2-9271-87307DDC0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1B67E6C2-7FC4-4E10-8150-17DC90C48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98D4BD19-5525-4974-AA47-22793F638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16578061-D9C0-4088-9E7E-C9AEAD794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18A0D7D6-0A26-4294-B875-BEA3B5D2F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34CDE985-0B08-46B4-AD1F-A7BFB8604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1D0CA1C4-2176-4B06-B921-7ABB5AE43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5FC73236-5572-4739-A0F3-46AC64E35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43B7FE43-D10F-4464-A47F-8E2669002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4B5CE04D-0ACD-49BA-88BD-D3245629F2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0B5CB949-5E16-4603-8438-957D9B9F8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43D0EA26-35BF-4944-8A6A-3CC8B73EE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8316F075-671B-48D4-A674-596D31593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2E9C525A-C369-406E-82EE-3C59D180A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7F6B53E9-60E3-4617-9880-54FCAA3EE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86F33309-4FAA-4EAA-93E7-89DF49C5B7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86E96A89-9B3F-4474-8B42-C07A61777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B3AE8223-8EC5-4431-9863-7DE49A546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C3583F44-DDD3-4747-9669-D49C1D489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2A83F129-2F1E-419A-A6E0-8751B92AA8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B9301CAD-B99F-4C68-A072-2EAEC1426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A841F190-6BBE-4A1D-B58E-8ED0EA02A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FA4FB525-3564-49F9-BA65-221AA8706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CC1CABCB-3FE3-413B-95EE-D05EA8E28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88900</xdr:colOff>
      <xdr:row>1</xdr:row>
      <xdr:rowOff>12700</xdr:rowOff>
    </xdr:from>
    <xdr:ext cx="1931678" cy="273581"/>
    <xdr:pic>
      <xdr:nvPicPr>
        <xdr:cNvPr id="2" name="3 Imagen" descr="icaen_h2.gif">
          <a:extLst>
            <a:ext uri="{FF2B5EF4-FFF2-40B4-BE49-F238E27FC236}">
              <a16:creationId xmlns:a16="http://schemas.microsoft.com/office/drawing/2014/main" id="{A2A56197-35DE-4A86-9DA9-05FCDAC97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2250" y="155575"/>
          <a:ext cx="1931678" cy="2735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CAEN\Renovables\Generacio\SOLAR\Calsonic\Calsonic%20termi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2\Emissions%20Espanya-UE\ES-National_GHG_Inventory_Update_v02\Year%201990%20-%20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2\Emissions%20Espanya-UE\Resum3aComunicacioEspanyol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es entrada"/>
      <sheetName val="Factures energetiques"/>
      <sheetName val="Demanda ACS"/>
      <sheetName val="Caract tecn i produccio"/>
      <sheetName val="Fraccio solar"/>
      <sheetName val="Esquema"/>
      <sheetName val="Inversio"/>
      <sheetName val="Balanç economic (sense subv)"/>
      <sheetName val="Balanç economic (10%subv)"/>
      <sheetName val="Balanç economic (20%subv)"/>
      <sheetName val="Balanç economic (30%subv)"/>
      <sheetName val="Balanç economic (40%subv)"/>
      <sheetName val="Resum resultats econ"/>
      <sheetName val="Radiacio"/>
      <sheetName val="T ambient"/>
      <sheetName val="T aigua xarxa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able1s1"/>
      <sheetName val="Table1s2"/>
      <sheetName val="Table1.A(a)s1"/>
      <sheetName val="Table1.A(a)s2"/>
      <sheetName val="Table1.A(a)s3"/>
      <sheetName val="Table1.A(a)s4"/>
      <sheetName val="Table1.A(b)"/>
      <sheetName val="Table1.A(c)"/>
      <sheetName val="Table1.A(d)"/>
      <sheetName val="Table1.B.1"/>
      <sheetName val="Table1.B.2"/>
      <sheetName val="Table1.C"/>
      <sheetName val="Table2(I)s1"/>
      <sheetName val="Table2(I)s2"/>
      <sheetName val="Table2(I).A-Gs1"/>
      <sheetName val="Table2(I).A-Gs2"/>
      <sheetName val="Table2(II)s1"/>
      <sheetName val="Table2(II)s2"/>
      <sheetName val="Table2(II).C,E"/>
      <sheetName val="Table2(II).Fs1"/>
      <sheetName val="Table2(II).Fs2"/>
      <sheetName val="Table3"/>
      <sheetName val="Table3.A-D"/>
      <sheetName val="Table4s1"/>
      <sheetName val="Table4s2"/>
      <sheetName val="Table4.A"/>
      <sheetName val="Table4.B(a)"/>
      <sheetName val="Table4.B(b)"/>
      <sheetName val="Table4.C"/>
      <sheetName val="Table4.D"/>
      <sheetName val="Table4.E"/>
      <sheetName val="Table4.F"/>
      <sheetName val="Table5"/>
      <sheetName val="Table5.A"/>
      <sheetName val="Table5.B"/>
      <sheetName val="Table5.C"/>
      <sheetName val="Table5.D"/>
      <sheetName val="Table6"/>
      <sheetName val="Table6.A,C"/>
      <sheetName val="Table6.B"/>
      <sheetName val="Summary1.As1"/>
      <sheetName val="Summary1.As2"/>
      <sheetName val="Summary1.As3"/>
      <sheetName val="Summary1.B"/>
      <sheetName val="Summary2"/>
      <sheetName val="Summary3s1"/>
      <sheetName val="Summary3s2"/>
      <sheetName val="Table7s1"/>
      <sheetName val="Table7s2"/>
      <sheetName val="Table7s3"/>
      <sheetName val="Table8(a)s1"/>
      <sheetName val="Table8(a)s2"/>
      <sheetName val="Table8(b)"/>
      <sheetName val="Table9s1"/>
      <sheetName val="Table9s2"/>
      <sheetName val="Table10s1"/>
      <sheetName val="Table10s2"/>
      <sheetName val="Table10s3"/>
      <sheetName val="Table10s4"/>
      <sheetName val="Table10s5"/>
      <sheetName val="Table11"/>
    </sheetNames>
    <sheetDataSet>
      <sheetData sheetId="0">
        <row r="4">
          <cell r="C4" t="str">
            <v>Spain</v>
          </cell>
        </row>
        <row r="6">
          <cell r="C6">
            <v>1990</v>
          </cell>
        </row>
        <row r="30">
          <cell r="C30" t="str">
            <v>Submission 2003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 - Criteris d'estimació"/>
      <sheetName val="CAT - Dades oficials"/>
      <sheetName val="Paràmetres i resultats"/>
      <sheetName val="Impacte econòmic"/>
      <sheetName val="Inclosos Directiva"/>
      <sheetName val="Prospectiva 2012"/>
      <sheetName val="Escenari GN SDG"/>
      <sheetName val="Escenari"/>
      <sheetName val="Factors d'emissió"/>
      <sheetName val="Resum"/>
      <sheetName val="Valors"/>
      <sheetName val="Gràfics"/>
      <sheetName val="Hoja3"/>
      <sheetName val="CO2"/>
      <sheetName val="CH4"/>
      <sheetName val="N2O"/>
      <sheetName val="HFC-PFC-SF6"/>
      <sheetName val="Summary1990"/>
      <sheetName val="Table1s 1990"/>
      <sheetName val="Energia i Emissions 1990"/>
      <sheetName val="Summary1991"/>
      <sheetName val="Table1s 1991"/>
      <sheetName val="Energia i Emissions 1991"/>
      <sheetName val="Summary1992"/>
      <sheetName val="Table1s 1992"/>
      <sheetName val="Energia i Emissions 1992"/>
      <sheetName val="Summary1993"/>
      <sheetName val="Table1s 1993"/>
      <sheetName val="Energia i Emissions 1993"/>
      <sheetName val="Summary1994"/>
      <sheetName val="Table1s 1994"/>
      <sheetName val="Energia i Emissions 1994"/>
      <sheetName val="Summary1995"/>
      <sheetName val="Table1s 1995"/>
      <sheetName val="Energia i Emissions 1995"/>
      <sheetName val="Summary1996"/>
      <sheetName val="Table1s 1996"/>
      <sheetName val="Energia i Emissions 1996"/>
      <sheetName val="Summary1997"/>
      <sheetName val="Table1s 1997"/>
      <sheetName val="Energia i Emissions 1997"/>
      <sheetName val="Summary1998"/>
      <sheetName val="Table1s 1998"/>
      <sheetName val="Energia i Emissions 1998"/>
      <sheetName val="Summary1999"/>
      <sheetName val="Table1s 1999"/>
      <sheetName val="Energia i Emissions 1999"/>
      <sheetName val="Summary2000"/>
      <sheetName val="Table1s 2000"/>
      <sheetName val="Energia i Emissions 2000"/>
      <sheetName val="Summary2001"/>
      <sheetName val="Table1s 2001"/>
      <sheetName val="Energia i Emissions 2001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2">
          <cell r="B12">
            <v>2077.727977</v>
          </cell>
          <cell r="C12">
            <v>1.2879756449999999</v>
          </cell>
          <cell r="D12">
            <v>0.11848462900000001</v>
          </cell>
          <cell r="E12">
            <v>7.2585181199999997</v>
          </cell>
          <cell r="F12">
            <v>2.4935330599999999</v>
          </cell>
          <cell r="G12">
            <v>1.6802590799999999</v>
          </cell>
          <cell r="H12">
            <v>14.5364795</v>
          </cell>
        </row>
        <row r="13">
          <cell r="B13">
            <v>44531.735137000003</v>
          </cell>
          <cell r="C13">
            <v>5.0682879930000002</v>
          </cell>
          <cell r="D13">
            <v>5.1906263250000002</v>
          </cell>
          <cell r="E13">
            <v>179.54948446999998</v>
          </cell>
          <cell r="F13">
            <v>262.71057141</v>
          </cell>
          <cell r="G13">
            <v>18.001913500000001</v>
          </cell>
          <cell r="H13">
            <v>345.8843789</v>
          </cell>
        </row>
        <row r="14">
          <cell r="B14">
            <v>7478.8351600000005</v>
          </cell>
          <cell r="C14">
            <v>2.4700962170000005</v>
          </cell>
          <cell r="D14">
            <v>0.75627001500000002</v>
          </cell>
          <cell r="E14">
            <v>19.569529500000002</v>
          </cell>
          <cell r="F14">
            <v>172.65143699999999</v>
          </cell>
          <cell r="G14">
            <v>1.2396583699999999</v>
          </cell>
          <cell r="H14">
            <v>47.842717</v>
          </cell>
        </row>
        <row r="15">
          <cell r="B15">
            <v>1517.0326359999999</v>
          </cell>
          <cell r="C15">
            <v>2.4556886E-2</v>
          </cell>
          <cell r="D15">
            <v>0.121014573</v>
          </cell>
          <cell r="E15">
            <v>2.3796812300000001</v>
          </cell>
          <cell r="F15">
            <v>0.47600645000000003</v>
          </cell>
          <cell r="G15">
            <v>0.17958701399999999</v>
          </cell>
          <cell r="H15">
            <v>25.951701499999999</v>
          </cell>
        </row>
        <row r="19">
          <cell r="E19">
            <v>139.44395299999999</v>
          </cell>
          <cell r="F19">
            <v>64.126955600000002</v>
          </cell>
          <cell r="G19">
            <v>14.3630227</v>
          </cell>
          <cell r="H19">
            <v>182.25229999999999</v>
          </cell>
        </row>
        <row r="20">
          <cell r="E20">
            <v>139.44395299999999</v>
          </cell>
          <cell r="F20">
            <v>64.126955600000002</v>
          </cell>
          <cell r="G20">
            <v>14.3630227</v>
          </cell>
          <cell r="H20">
            <v>182.25229999999999</v>
          </cell>
        </row>
        <row r="27">
          <cell r="E27">
            <v>7.8033599999999995E-2</v>
          </cell>
          <cell r="F27">
            <v>7.3087999999999998E-3</v>
          </cell>
          <cell r="G27">
            <v>4.0220000000000002E-4</v>
          </cell>
          <cell r="H27">
            <v>5.3996000000000001E-3</v>
          </cell>
        </row>
        <row r="28">
          <cell r="E28">
            <v>7.8033599999999995E-2</v>
          </cell>
          <cell r="F28">
            <v>7.3087999999999998E-3</v>
          </cell>
          <cell r="G28">
            <v>4.0220000000000002E-4</v>
          </cell>
          <cell r="H28">
            <v>5.3996000000000001E-3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31"/>
  <sheetViews>
    <sheetView tabSelected="1" workbookViewId="0"/>
  </sheetViews>
  <sheetFormatPr defaultColWidth="9.140625" defaultRowHeight="12.75"/>
  <cols>
    <col min="1" max="16384" width="9.140625" style="1"/>
  </cols>
  <sheetData>
    <row r="4" spans="4:14">
      <c r="D4" s="100" t="s">
        <v>0</v>
      </c>
      <c r="E4" s="100"/>
      <c r="F4" s="100"/>
      <c r="G4" s="100"/>
      <c r="H4" s="100"/>
      <c r="I4" s="100"/>
      <c r="J4" s="100"/>
      <c r="K4" s="100"/>
      <c r="L4" s="100"/>
      <c r="M4" s="100"/>
      <c r="N4" s="100"/>
    </row>
    <row r="5" spans="4:14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</row>
    <row r="7" spans="4:14" ht="12.75" customHeight="1">
      <c r="F7" s="101" t="s">
        <v>1</v>
      </c>
      <c r="G7" s="101"/>
      <c r="H7" s="101"/>
      <c r="I7" s="101"/>
      <c r="J7" s="101"/>
      <c r="K7" s="101"/>
      <c r="L7" s="101"/>
    </row>
    <row r="8" spans="4:14" ht="12.75" customHeight="1">
      <c r="F8" s="101"/>
      <c r="G8" s="101"/>
      <c r="H8" s="101"/>
      <c r="I8" s="101"/>
      <c r="J8" s="101"/>
      <c r="K8" s="101"/>
      <c r="L8" s="101"/>
    </row>
    <row r="11" spans="4:14" ht="12.75" customHeight="1">
      <c r="E11" s="102" t="s">
        <v>2</v>
      </c>
      <c r="F11" s="102"/>
      <c r="G11" s="102"/>
      <c r="H11" s="102"/>
      <c r="I11" s="102"/>
      <c r="J11" s="102"/>
      <c r="K11" s="102"/>
      <c r="L11" s="102"/>
      <c r="M11" s="102"/>
    </row>
    <row r="12" spans="4:14" ht="12.75" customHeight="1">
      <c r="E12" s="102"/>
      <c r="F12" s="102"/>
      <c r="G12" s="102"/>
      <c r="H12" s="102"/>
      <c r="I12" s="102"/>
      <c r="J12" s="102"/>
      <c r="K12" s="102"/>
      <c r="L12" s="102"/>
      <c r="M12" s="102"/>
    </row>
    <row r="31" spans="2:2" ht="15">
      <c r="B31" s="2" t="s">
        <v>3</v>
      </c>
    </row>
  </sheetData>
  <mergeCells count="3">
    <mergeCell ref="D4:N5"/>
    <mergeCell ref="F7:L8"/>
    <mergeCell ref="E11:M1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131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7934.5582770172441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306.28388699999994</v>
      </c>
      <c r="K7" s="17">
        <v>306.28388699999994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1.0255326354000001</v>
      </c>
      <c r="X7" s="18">
        <f t="shared" ref="X7:X38" si="3">SUM(Y7:AI7)</f>
        <v>1262.0396095433596</v>
      </c>
      <c r="Y7" s="17">
        <v>457.33423114199991</v>
      </c>
      <c r="Z7" s="17">
        <v>252.32782149599998</v>
      </c>
      <c r="AA7" s="17">
        <v>35.680111977999999</v>
      </c>
      <c r="AB7" s="17">
        <v>27.185625996914759</v>
      </c>
      <c r="AC7" s="17">
        <v>10.7349414</v>
      </c>
      <c r="AD7" s="17">
        <v>241.34058605195918</v>
      </c>
      <c r="AE7" s="17">
        <v>54.658829289090001</v>
      </c>
      <c r="AF7" s="17">
        <v>89.239969000024985</v>
      </c>
      <c r="AG7" s="17">
        <v>0</v>
      </c>
      <c r="AH7" s="17">
        <v>20.720089189371009</v>
      </c>
      <c r="AI7" s="17">
        <v>72.817403999999996</v>
      </c>
      <c r="AJ7" s="18">
        <v>180.52732662636345</v>
      </c>
      <c r="AK7" s="18">
        <v>6184.6819212121209</v>
      </c>
      <c r="AL7" s="19">
        <v>0</v>
      </c>
      <c r="AM7" s="17">
        <f>SUM(G7,V7,J7,W7,AJ7)</f>
        <v>487.83674626176338</v>
      </c>
      <c r="AN7" s="20">
        <f>SUM(AD7:AH7)</f>
        <v>405.95947353044517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16163.246241943263</v>
      </c>
      <c r="G8" s="16">
        <f t="shared" si="1"/>
        <v>31.894019118532633</v>
      </c>
      <c r="H8" s="17">
        <f>H9-H7</f>
        <v>1.1404000000000001</v>
      </c>
      <c r="I8" s="17">
        <f>I9-I7</f>
        <v>30.753619118532633</v>
      </c>
      <c r="J8" s="16">
        <f t="shared" si="2"/>
        <v>10720.595619260568</v>
      </c>
      <c r="K8" s="17">
        <f t="shared" ref="K8:W8" si="4">K9-K7</f>
        <v>8726.3066880340466</v>
      </c>
      <c r="L8" s="17">
        <f t="shared" si="4"/>
        <v>25.356286852133394</v>
      </c>
      <c r="M8" s="17">
        <f t="shared" si="4"/>
        <v>911.99866806863429</v>
      </c>
      <c r="N8" s="17">
        <f t="shared" si="4"/>
        <v>-417.6739560313722</v>
      </c>
      <c r="O8" s="17">
        <f t="shared" si="4"/>
        <v>119.15577174603072</v>
      </c>
      <c r="P8" s="17">
        <f t="shared" si="4"/>
        <v>1695.8763915488582</v>
      </c>
      <c r="Q8" s="17">
        <f t="shared" si="4"/>
        <v>985.98442283894155</v>
      </c>
      <c r="R8" s="17">
        <f t="shared" si="4"/>
        <v>-570.98094810579198</v>
      </c>
      <c r="S8" s="17">
        <f t="shared" si="4"/>
        <v>281.37229430908866</v>
      </c>
      <c r="T8" s="17">
        <f t="shared" si="4"/>
        <v>-1036.8</v>
      </c>
      <c r="U8" s="17">
        <f t="shared" si="4"/>
        <v>0</v>
      </c>
      <c r="V8" s="18">
        <f t="shared" si="4"/>
        <v>0</v>
      </c>
      <c r="W8" s="18">
        <f t="shared" si="4"/>
        <v>4928.0665872174795</v>
      </c>
      <c r="X8" s="18">
        <f t="shared" si="3"/>
        <v>58.556871303844162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-72.125040000000013</v>
      </c>
      <c r="AE8" s="17">
        <f t="shared" si="5"/>
        <v>0</v>
      </c>
      <c r="AF8" s="17">
        <f t="shared" si="5"/>
        <v>0</v>
      </c>
      <c r="AG8" s="17">
        <f t="shared" si="5"/>
        <v>30.892735002399718</v>
      </c>
      <c r="AH8" s="17">
        <f t="shared" si="5"/>
        <v>99.789176301444456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424.13314504283835</v>
      </c>
      <c r="AM8" s="25">
        <f>SUM(G8,V8,J8,W8,AJ8)-IF(ISNUMBER(W8*$W$37/($W$37+$W$9)),W8*$W$37/($W$37+$W$9),0)+IF(ISNUMBER(AL8*AM$84/F$84),AL8*AM$84/F$84,0)</f>
        <v>15783.841747936209</v>
      </c>
      <c r="AN8" s="26">
        <f>SUM(AD8:AH8)+IF(ISNUMBER(W8*$W$37/($W$37+$W$9)),W8*$W$37/($W$37+$W$9),0)+IF(ISNUMBER(AL8*AN$84/F$84),AL8*AN$84/F$84,0)</f>
        <v>62.852377270471102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24097.804518960507</v>
      </c>
      <c r="G9" s="30">
        <f t="shared" si="1"/>
        <v>31.894019118532633</v>
      </c>
      <c r="H9" s="30">
        <f>H10+H11</f>
        <v>1.1404000000000001</v>
      </c>
      <c r="I9" s="30">
        <f>I10+I11</f>
        <v>30.753619118532633</v>
      </c>
      <c r="J9" s="30">
        <f t="shared" si="2"/>
        <v>11026.879506260568</v>
      </c>
      <c r="K9" s="30">
        <f t="shared" ref="K9:W9" si="6">K10+K11</f>
        <v>9032.5905750340462</v>
      </c>
      <c r="L9" s="30">
        <f t="shared" si="6"/>
        <v>25.356286852133394</v>
      </c>
      <c r="M9" s="30">
        <f t="shared" si="6"/>
        <v>911.99866806863429</v>
      </c>
      <c r="N9" s="30">
        <f t="shared" si="6"/>
        <v>-417.6739560313722</v>
      </c>
      <c r="O9" s="30">
        <f t="shared" si="6"/>
        <v>119.15577174603072</v>
      </c>
      <c r="P9" s="30">
        <f t="shared" si="6"/>
        <v>1695.8763915488582</v>
      </c>
      <c r="Q9" s="30">
        <f t="shared" si="6"/>
        <v>985.98442283894155</v>
      </c>
      <c r="R9" s="30">
        <f t="shared" si="6"/>
        <v>-570.98094810579198</v>
      </c>
      <c r="S9" s="30">
        <f t="shared" si="6"/>
        <v>281.37229430908866</v>
      </c>
      <c r="T9" s="30">
        <f t="shared" si="6"/>
        <v>-1036.8</v>
      </c>
      <c r="U9" s="30">
        <f t="shared" si="6"/>
        <v>0</v>
      </c>
      <c r="V9" s="31">
        <f t="shared" si="6"/>
        <v>0</v>
      </c>
      <c r="W9" s="31">
        <f t="shared" si="6"/>
        <v>4929.0921198528795</v>
      </c>
      <c r="X9" s="31">
        <f t="shared" si="3"/>
        <v>1320.5964808472038</v>
      </c>
      <c r="Y9" s="31">
        <f t="shared" ref="Y9:AL9" si="7">Y10+Y11</f>
        <v>457.33423114199991</v>
      </c>
      <c r="Z9" s="30">
        <f t="shared" si="7"/>
        <v>252.32782149599998</v>
      </c>
      <c r="AA9" s="30">
        <f t="shared" si="7"/>
        <v>35.680111977999999</v>
      </c>
      <c r="AB9" s="30">
        <f t="shared" si="7"/>
        <v>27.185625996914759</v>
      </c>
      <c r="AC9" s="30">
        <f t="shared" si="7"/>
        <v>10.7349414</v>
      </c>
      <c r="AD9" s="30">
        <f t="shared" si="7"/>
        <v>169.21554605195917</v>
      </c>
      <c r="AE9" s="30">
        <f t="shared" si="7"/>
        <v>54.658829289090001</v>
      </c>
      <c r="AF9" s="30">
        <f t="shared" si="7"/>
        <v>89.239969000024985</v>
      </c>
      <c r="AG9" s="30">
        <f t="shared" si="7"/>
        <v>30.892735002399718</v>
      </c>
      <c r="AH9" s="30">
        <f t="shared" si="7"/>
        <v>120.50926549081547</v>
      </c>
      <c r="AI9" s="30">
        <f t="shared" si="7"/>
        <v>72.817403999999996</v>
      </c>
      <c r="AJ9" s="31">
        <f t="shared" si="7"/>
        <v>180.52732662636345</v>
      </c>
      <c r="AK9" s="31">
        <f t="shared" si="7"/>
        <v>6184.6819212121209</v>
      </c>
      <c r="AL9" s="32">
        <f t="shared" si="7"/>
        <v>424.13314504283835</v>
      </c>
      <c r="AM9" s="31">
        <f>SUM(AM7:AM8)</f>
        <v>16271.678494197971</v>
      </c>
      <c r="AN9" s="30">
        <f>SUM(AN7:AN8)</f>
        <v>468.81185080091626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666.04562214875409</v>
      </c>
      <c r="G10" s="16">
        <f t="shared" si="1"/>
        <v>0</v>
      </c>
      <c r="H10" s="17">
        <v>0</v>
      </c>
      <c r="I10" s="17">
        <v>0</v>
      </c>
      <c r="J10" s="16">
        <f t="shared" si="2"/>
        <v>666.04562214875409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146.85140657632206</v>
      </c>
      <c r="R10" s="17">
        <v>519.19421557243197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666.04562214875409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23431.758896811752</v>
      </c>
      <c r="G11" s="30">
        <f t="shared" si="1"/>
        <v>31.894019118532633</v>
      </c>
      <c r="H11" s="30">
        <f>H12+H13</f>
        <v>1.1404000000000001</v>
      </c>
      <c r="I11" s="30">
        <f>I12+I13</f>
        <v>30.753619118532633</v>
      </c>
      <c r="J11" s="30">
        <f t="shared" si="2"/>
        <v>10360.833884111815</v>
      </c>
      <c r="K11" s="30">
        <f t="shared" ref="K11:W11" si="8">K12+K13</f>
        <v>9032.5905750340462</v>
      </c>
      <c r="L11" s="30">
        <f t="shared" si="8"/>
        <v>25.356286852133394</v>
      </c>
      <c r="M11" s="30">
        <f t="shared" si="8"/>
        <v>911.99866806863429</v>
      </c>
      <c r="N11" s="30">
        <f t="shared" si="8"/>
        <v>-417.6739560313722</v>
      </c>
      <c r="O11" s="30">
        <f t="shared" si="8"/>
        <v>119.15577174603072</v>
      </c>
      <c r="P11" s="30">
        <f t="shared" si="8"/>
        <v>1695.8763915488582</v>
      </c>
      <c r="Q11" s="30">
        <f t="shared" si="8"/>
        <v>839.13301626261955</v>
      </c>
      <c r="R11" s="30">
        <f t="shared" si="8"/>
        <v>-1090.175163678224</v>
      </c>
      <c r="S11" s="30">
        <f t="shared" si="8"/>
        <v>281.37229430908866</v>
      </c>
      <c r="T11" s="30">
        <f t="shared" si="8"/>
        <v>-1036.8</v>
      </c>
      <c r="U11" s="30">
        <f t="shared" si="8"/>
        <v>0</v>
      </c>
      <c r="V11" s="31">
        <f t="shared" si="8"/>
        <v>0</v>
      </c>
      <c r="W11" s="31">
        <f t="shared" si="8"/>
        <v>4929.0921198528795</v>
      </c>
      <c r="X11" s="31">
        <f t="shared" si="3"/>
        <v>1320.5964808472038</v>
      </c>
      <c r="Y11" s="31">
        <f t="shared" ref="Y11:AL11" si="9">Y12+Y13</f>
        <v>457.33423114199991</v>
      </c>
      <c r="Z11" s="30">
        <f t="shared" si="9"/>
        <v>252.32782149599998</v>
      </c>
      <c r="AA11" s="30">
        <f t="shared" si="9"/>
        <v>35.680111977999999</v>
      </c>
      <c r="AB11" s="30">
        <f t="shared" si="9"/>
        <v>27.185625996914759</v>
      </c>
      <c r="AC11" s="30">
        <f t="shared" si="9"/>
        <v>10.7349414</v>
      </c>
      <c r="AD11" s="30">
        <f t="shared" si="9"/>
        <v>169.21554605195917</v>
      </c>
      <c r="AE11" s="30">
        <f t="shared" si="9"/>
        <v>54.658829289090001</v>
      </c>
      <c r="AF11" s="30">
        <f t="shared" si="9"/>
        <v>89.239969000024985</v>
      </c>
      <c r="AG11" s="30">
        <f t="shared" si="9"/>
        <v>30.892735002399718</v>
      </c>
      <c r="AH11" s="30">
        <f t="shared" si="9"/>
        <v>120.50926549081547</v>
      </c>
      <c r="AI11" s="30">
        <f t="shared" si="9"/>
        <v>72.817403999999996</v>
      </c>
      <c r="AJ11" s="31">
        <f t="shared" si="9"/>
        <v>180.52732662636345</v>
      </c>
      <c r="AK11" s="31">
        <f t="shared" si="9"/>
        <v>6184.6819212121209</v>
      </c>
      <c r="AL11" s="32">
        <f t="shared" si="9"/>
        <v>424.13314504283835</v>
      </c>
      <c r="AM11" s="31">
        <f>SUM(AM7:AM8)-SUM(AM10)</f>
        <v>15605.632872049217</v>
      </c>
      <c r="AN11" s="30">
        <f>SUM(AD11:AH11)+IF(ISNUMBER(W11*$W$37/($W$37+$W$9)),W11*$W$37/($W$37+$W$9),0)+IF(ISNUMBER(AL11*AN$84/F$84),AL11*AN$84/F$84,0)</f>
        <v>468.8118508009162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916.90924884006972</v>
      </c>
      <c r="G12" s="16">
        <f t="shared" si="1"/>
        <v>0</v>
      </c>
      <c r="H12" s="39">
        <v>0</v>
      </c>
      <c r="I12" s="39">
        <v>0</v>
      </c>
      <c r="J12" s="16">
        <f t="shared" si="2"/>
        <v>916.90924884006972</v>
      </c>
      <c r="K12" s="39">
        <v>0</v>
      </c>
      <c r="L12" s="39">
        <v>0</v>
      </c>
      <c r="M12" s="39">
        <v>0</v>
      </c>
      <c r="N12" s="39">
        <v>0</v>
      </c>
      <c r="O12" s="39">
        <v>916.90924884006972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916.90924884006972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22514.849647971681</v>
      </c>
      <c r="G13" s="41">
        <f t="shared" si="1"/>
        <v>31.894019118532633</v>
      </c>
      <c r="H13" s="41">
        <f>SUM(H17,-H28,H39,H47,H48)</f>
        <v>1.1404000000000001</v>
      </c>
      <c r="I13" s="41">
        <f>SUM(I17,-I28,I39,I47,I48)</f>
        <v>30.753619118532633</v>
      </c>
      <c r="J13" s="41">
        <f t="shared" si="2"/>
        <v>9443.9246352717455</v>
      </c>
      <c r="K13" s="41">
        <f t="shared" ref="K13:W13" si="10">SUM(K17,-K28,K39,K47,K48)</f>
        <v>9032.5905750340462</v>
      </c>
      <c r="L13" s="41">
        <f t="shared" si="10"/>
        <v>25.356286852133394</v>
      </c>
      <c r="M13" s="41">
        <f t="shared" si="10"/>
        <v>911.99866806863429</v>
      </c>
      <c r="N13" s="41">
        <f t="shared" si="10"/>
        <v>-417.6739560313722</v>
      </c>
      <c r="O13" s="41">
        <f t="shared" si="10"/>
        <v>-797.753477094039</v>
      </c>
      <c r="P13" s="41">
        <f t="shared" si="10"/>
        <v>1695.8763915488582</v>
      </c>
      <c r="Q13" s="41">
        <f t="shared" si="10"/>
        <v>839.13301626261955</v>
      </c>
      <c r="R13" s="41">
        <f t="shared" si="10"/>
        <v>-1090.175163678224</v>
      </c>
      <c r="S13" s="41">
        <f t="shared" si="10"/>
        <v>281.37229430908866</v>
      </c>
      <c r="T13" s="41">
        <f t="shared" si="10"/>
        <v>-1036.8</v>
      </c>
      <c r="U13" s="41">
        <f t="shared" si="10"/>
        <v>0</v>
      </c>
      <c r="V13" s="31">
        <f t="shared" si="10"/>
        <v>0</v>
      </c>
      <c r="W13" s="31">
        <f t="shared" si="10"/>
        <v>4929.0921198528795</v>
      </c>
      <c r="X13" s="31">
        <f t="shared" si="3"/>
        <v>1320.5964808472038</v>
      </c>
      <c r="Y13" s="31">
        <f t="shared" ref="Y13:AL13" si="11">SUM(Y17,-Y28,Y39,Y47,Y48)</f>
        <v>457.33423114199991</v>
      </c>
      <c r="Z13" s="41">
        <f t="shared" si="11"/>
        <v>252.32782149599998</v>
      </c>
      <c r="AA13" s="41">
        <f t="shared" si="11"/>
        <v>35.680111977999999</v>
      </c>
      <c r="AB13" s="41">
        <f t="shared" si="11"/>
        <v>27.185625996914759</v>
      </c>
      <c r="AC13" s="41">
        <f t="shared" si="11"/>
        <v>10.7349414</v>
      </c>
      <c r="AD13" s="41">
        <f t="shared" si="11"/>
        <v>169.21554605195917</v>
      </c>
      <c r="AE13" s="41">
        <f t="shared" si="11"/>
        <v>54.658829289090001</v>
      </c>
      <c r="AF13" s="41">
        <f t="shared" si="11"/>
        <v>89.239969000024985</v>
      </c>
      <c r="AG13" s="41">
        <f t="shared" si="11"/>
        <v>30.892735002399718</v>
      </c>
      <c r="AH13" s="41">
        <f t="shared" si="11"/>
        <v>120.50926549081547</v>
      </c>
      <c r="AI13" s="41">
        <f t="shared" si="11"/>
        <v>72.817403999999996</v>
      </c>
      <c r="AJ13" s="31">
        <f t="shared" si="11"/>
        <v>180.52732662636345</v>
      </c>
      <c r="AK13" s="31">
        <f t="shared" si="11"/>
        <v>6184.6819212121209</v>
      </c>
      <c r="AL13" s="32">
        <f t="shared" si="11"/>
        <v>424.13314504283835</v>
      </c>
      <c r="AM13" s="31">
        <f>SUM(AM7:AM8)-SUM(AM10,AM12)</f>
        <v>14688.723623209147</v>
      </c>
      <c r="AN13" s="41">
        <f>SUM(AD13:AH13)+IF(ISNUMBER(W13*$W$37/($W$37+$W$9)),W13*$W$37/($W$37+$W$9),0)+IF(ISNUMBER(AL13*AN$84/F$84),AL13*AN$84/F$84,0)</f>
        <v>468.8118508009162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23358.941492811751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20374.078652659577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14089.896761973436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20222.04291307829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11216.088958254019</v>
      </c>
      <c r="K17" s="31">
        <v>9032.5905750340462</v>
      </c>
      <c r="L17" s="31">
        <v>10.92835435556</v>
      </c>
      <c r="M17" s="31">
        <v>347.61272011025295</v>
      </c>
      <c r="N17" s="31">
        <v>42.626693916245181</v>
      </c>
      <c r="O17" s="31">
        <v>0</v>
      </c>
      <c r="P17" s="31">
        <v>1080.0869259032381</v>
      </c>
      <c r="Q17" s="31">
        <v>2.6010815626799997</v>
      </c>
      <c r="R17" s="31">
        <v>699.64260737199675</v>
      </c>
      <c r="S17" s="31">
        <v>0</v>
      </c>
      <c r="T17" s="31">
        <v>0</v>
      </c>
      <c r="U17" s="31">
        <v>0</v>
      </c>
      <c r="V17" s="31">
        <v>0</v>
      </c>
      <c r="W17" s="31">
        <v>1733.5928157141725</v>
      </c>
      <c r="X17" s="31">
        <f t="shared" si="3"/>
        <v>889.50935399541493</v>
      </c>
      <c r="Y17" s="31">
        <v>457.33423114199991</v>
      </c>
      <c r="Z17" s="31">
        <v>252.32782149599998</v>
      </c>
      <c r="AA17" s="31">
        <v>35.680111977999999</v>
      </c>
      <c r="AB17" s="31">
        <v>0</v>
      </c>
      <c r="AC17" s="31">
        <v>10.7349414</v>
      </c>
      <c r="AD17" s="31">
        <v>25.255961828899999</v>
      </c>
      <c r="AE17" s="31">
        <v>46.630502954690002</v>
      </c>
      <c r="AF17" s="31">
        <v>61.545783195824995</v>
      </c>
      <c r="AG17" s="31">
        <v>0</v>
      </c>
      <c r="AH17" s="31">
        <v>0</v>
      </c>
      <c r="AI17" s="31">
        <v>0</v>
      </c>
      <c r="AJ17" s="31">
        <v>167.121455902565</v>
      </c>
      <c r="AK17" s="31">
        <v>6184.6819212121209</v>
      </c>
      <c r="AL17" s="32">
        <v>31.048407999999995</v>
      </c>
      <c r="AM17" s="31">
        <f>SUM(AM18,AM24:AM25,AM26:AM26)</f>
        <v>13124.364183490097</v>
      </c>
      <c r="AN17" s="30">
        <f>SUM(AN18,AN24:AN25,AN26:AN26)</f>
        <v>133.74669787180622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8835.3205047048523</v>
      </c>
      <c r="G18" s="16">
        <f t="shared" si="13"/>
        <v>0</v>
      </c>
      <c r="H18" s="17">
        <v>0</v>
      </c>
      <c r="I18" s="17">
        <v>0</v>
      </c>
      <c r="J18" s="16">
        <f t="shared" si="14"/>
        <v>34.350235009759999</v>
      </c>
      <c r="K18" s="17">
        <v>0</v>
      </c>
      <c r="L18" s="17">
        <v>10.92835435556</v>
      </c>
      <c r="M18" s="17">
        <v>0</v>
      </c>
      <c r="N18" s="17">
        <v>0</v>
      </c>
      <c r="O18" s="17">
        <v>0</v>
      </c>
      <c r="P18" s="17">
        <v>0</v>
      </c>
      <c r="Q18" s="17">
        <v>2.6010815626799997</v>
      </c>
      <c r="R18" s="17">
        <v>20.820799091520001</v>
      </c>
      <c r="S18" s="17">
        <v>0</v>
      </c>
      <c r="T18" s="17">
        <v>0</v>
      </c>
      <c r="U18" s="17">
        <v>0</v>
      </c>
      <c r="V18" s="18">
        <v>0</v>
      </c>
      <c r="W18" s="18">
        <v>1599.2613152005902</v>
      </c>
      <c r="X18" s="18">
        <f t="shared" si="3"/>
        <v>889.50935399541493</v>
      </c>
      <c r="Y18" s="17">
        <v>457.33423114199991</v>
      </c>
      <c r="Z18" s="17">
        <v>252.32782149599998</v>
      </c>
      <c r="AA18" s="17">
        <v>35.680111977999999</v>
      </c>
      <c r="AB18" s="17">
        <v>0</v>
      </c>
      <c r="AC18" s="17">
        <v>10.7349414</v>
      </c>
      <c r="AD18" s="17">
        <v>25.255961828899999</v>
      </c>
      <c r="AE18" s="17">
        <v>46.630502954690002</v>
      </c>
      <c r="AF18" s="17">
        <v>61.545783195824995</v>
      </c>
      <c r="AG18" s="17">
        <v>0</v>
      </c>
      <c r="AH18" s="17">
        <v>0</v>
      </c>
      <c r="AI18" s="17">
        <v>0</v>
      </c>
      <c r="AJ18" s="18">
        <v>96.469271286964997</v>
      </c>
      <c r="AK18" s="18">
        <v>6184.6819212121209</v>
      </c>
      <c r="AL18" s="19">
        <v>31.048407999999995</v>
      </c>
      <c r="AM18" s="17">
        <f t="shared" ref="AM18:AN18" si="15">SUM(AM19:AM23)</f>
        <v>1737.6417751166559</v>
      </c>
      <c r="AN18" s="20">
        <f t="shared" si="15"/>
        <v>133.74669787180622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7802.0228545577356</v>
      </c>
      <c r="G19" s="16">
        <f t="shared" si="13"/>
        <v>0</v>
      </c>
      <c r="H19" s="25">
        <v>0</v>
      </c>
      <c r="I19" s="25">
        <v>0</v>
      </c>
      <c r="J19" s="16">
        <f t="shared" si="14"/>
        <v>2.98701E-3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2.98701E-3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876.01119835600002</v>
      </c>
      <c r="X19" s="18">
        <f t="shared" si="3"/>
        <v>741.32674797961454</v>
      </c>
      <c r="Y19" s="25">
        <v>454.00319477599993</v>
      </c>
      <c r="Z19" s="25">
        <v>252.32782149599998</v>
      </c>
      <c r="AA19" s="25">
        <v>9.4053137381146623</v>
      </c>
      <c r="AB19" s="25">
        <v>0</v>
      </c>
      <c r="AC19" s="25">
        <v>10.7349414</v>
      </c>
      <c r="AD19" s="25">
        <v>14.8554765695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6184.6819212121209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876.01418536599999</v>
      </c>
      <c r="AN19" s="26">
        <f t="shared" ref="AN19:AN27" si="17">SUM(AD19:AH19)+IF(ISNUMBER(W19*$W$37/($W$37+$W$9)),W19*$W$37/($W$37+$W$9),0)+IF(ISNUMBER(AL19*AN$84/F$84),AL19*AN$84/F$84,0)</f>
        <v>14.8554765695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6.8380795300199999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6.8378378282099996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2.4170181E-4</v>
      </c>
      <c r="AK20" s="18">
        <v>0</v>
      </c>
      <c r="AL20" s="19">
        <v>0</v>
      </c>
      <c r="AM20" s="25">
        <f t="shared" si="16"/>
        <v>6.8380795300199999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102.18516697008533</v>
      </c>
      <c r="G21" s="16">
        <f t="shared" si="13"/>
        <v>0</v>
      </c>
      <c r="H21" s="25">
        <v>0</v>
      </c>
      <c r="I21" s="25">
        <v>0</v>
      </c>
      <c r="J21" s="16">
        <f t="shared" si="14"/>
        <v>2.5441023982499997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2.5441023982499997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1.1492035107</v>
      </c>
      <c r="X21" s="18">
        <f t="shared" si="3"/>
        <v>82.141066061110337</v>
      </c>
      <c r="Y21" s="25">
        <v>3.3310363659999997</v>
      </c>
      <c r="Z21" s="25">
        <v>0</v>
      </c>
      <c r="AA21" s="25">
        <v>26.274798239885335</v>
      </c>
      <c r="AB21" s="25">
        <v>0</v>
      </c>
      <c r="AC21" s="25">
        <v>0</v>
      </c>
      <c r="AD21" s="25">
        <v>10.4004852594</v>
      </c>
      <c r="AE21" s="25">
        <v>25.7839511958</v>
      </c>
      <c r="AF21" s="25">
        <v>16.350795000024998</v>
      </c>
      <c r="AG21" s="25">
        <v>0</v>
      </c>
      <c r="AH21" s="25">
        <v>0</v>
      </c>
      <c r="AI21" s="25">
        <v>0</v>
      </c>
      <c r="AJ21" s="18">
        <v>16.350795000024998</v>
      </c>
      <c r="AK21" s="18">
        <v>0</v>
      </c>
      <c r="AL21" s="19">
        <v>0</v>
      </c>
      <c r="AM21" s="25">
        <f t="shared" si="16"/>
        <v>20.044100908974997</v>
      </c>
      <c r="AN21" s="26">
        <f t="shared" si="17"/>
        <v>52.535231455225002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893.22599564701045</v>
      </c>
      <c r="G22" s="16">
        <f t="shared" si="13"/>
        <v>0</v>
      </c>
      <c r="H22" s="25">
        <v>0</v>
      </c>
      <c r="I22" s="25">
        <v>0</v>
      </c>
      <c r="J22" s="16">
        <f t="shared" si="14"/>
        <v>31.803145601510003</v>
      </c>
      <c r="K22" s="25">
        <v>0</v>
      </c>
      <c r="L22" s="25">
        <v>10.92835435556</v>
      </c>
      <c r="M22" s="25">
        <v>0</v>
      </c>
      <c r="N22" s="25">
        <v>0</v>
      </c>
      <c r="O22" s="25">
        <v>0</v>
      </c>
      <c r="P22" s="25">
        <v>0</v>
      </c>
      <c r="Q22" s="25">
        <v>5.3992154429999994E-2</v>
      </c>
      <c r="R22" s="25">
        <v>20.820799091520001</v>
      </c>
      <c r="S22" s="25">
        <v>0</v>
      </c>
      <c r="T22" s="25">
        <v>0</v>
      </c>
      <c r="U22" s="25">
        <v>0</v>
      </c>
      <c r="V22" s="18">
        <v>0</v>
      </c>
      <c r="W22" s="18">
        <v>715.26307550568038</v>
      </c>
      <c r="X22" s="18">
        <f t="shared" si="3"/>
        <v>66.041539954689995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20.846551758889998</v>
      </c>
      <c r="AF22" s="25">
        <v>45.194988195800001</v>
      </c>
      <c r="AG22" s="25">
        <v>0</v>
      </c>
      <c r="AH22" s="25">
        <v>0</v>
      </c>
      <c r="AI22" s="25">
        <v>0</v>
      </c>
      <c r="AJ22" s="18">
        <v>80.118234585130011</v>
      </c>
      <c r="AK22" s="18">
        <v>0</v>
      </c>
      <c r="AL22" s="19">
        <v>0</v>
      </c>
      <c r="AM22" s="25">
        <f t="shared" si="16"/>
        <v>827.1844556923204</v>
      </c>
      <c r="AN22" s="26">
        <f t="shared" si="17"/>
        <v>66.041539954689995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31.048407999999995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31.048407999999995</v>
      </c>
      <c r="AM23" s="25">
        <f t="shared" si="16"/>
        <v>7.5609536193404931</v>
      </c>
      <c r="AN23" s="26">
        <f t="shared" si="17"/>
        <v>0.31444989239121396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11386.722408373442</v>
      </c>
      <c r="G25" s="16">
        <f t="shared" si="13"/>
        <v>0</v>
      </c>
      <c r="H25" s="25">
        <v>0</v>
      </c>
      <c r="I25" s="25">
        <v>0</v>
      </c>
      <c r="J25" s="16">
        <f t="shared" si="14"/>
        <v>11181.73872324426</v>
      </c>
      <c r="K25" s="25">
        <v>9032.5905750340462</v>
      </c>
      <c r="L25" s="25">
        <v>0</v>
      </c>
      <c r="M25" s="25">
        <v>347.61272011025295</v>
      </c>
      <c r="N25" s="25">
        <v>42.626693916245181</v>
      </c>
      <c r="O25" s="25">
        <v>0</v>
      </c>
      <c r="P25" s="25">
        <v>1080.0869259032381</v>
      </c>
      <c r="Q25" s="25">
        <v>0</v>
      </c>
      <c r="R25" s="25">
        <v>678.82180828047672</v>
      </c>
      <c r="S25" s="25">
        <v>0</v>
      </c>
      <c r="T25" s="25">
        <v>0</v>
      </c>
      <c r="U25" s="25">
        <v>0</v>
      </c>
      <c r="V25" s="18">
        <v>0</v>
      </c>
      <c r="W25" s="18">
        <v>134.3315005135824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70.652184615599992</v>
      </c>
      <c r="AK25" s="18">
        <v>0</v>
      </c>
      <c r="AL25" s="19">
        <v>0</v>
      </c>
      <c r="AM25" s="25">
        <f t="shared" si="16"/>
        <v>11386.722408373442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14988.699611307891</v>
      </c>
      <c r="G28" s="30">
        <f t="shared" si="13"/>
        <v>0</v>
      </c>
      <c r="H28" s="31">
        <v>0</v>
      </c>
      <c r="I28" s="31">
        <v>0</v>
      </c>
      <c r="J28" s="30">
        <f t="shared" si="14"/>
        <v>11109.034623148993</v>
      </c>
      <c r="K28" s="31">
        <v>0</v>
      </c>
      <c r="L28" s="31">
        <v>963.80327586925512</v>
      </c>
      <c r="M28" s="31">
        <v>452.93399669852852</v>
      </c>
      <c r="N28" s="31">
        <v>1293.0725299999999</v>
      </c>
      <c r="O28" s="31">
        <v>1027.8460332539692</v>
      </c>
      <c r="P28" s="31">
        <v>1244.1581067130758</v>
      </c>
      <c r="Q28" s="31">
        <v>3001.0101565280402</v>
      </c>
      <c r="R28" s="31">
        <v>2067.2730102210103</v>
      </c>
      <c r="S28" s="31">
        <v>0</v>
      </c>
      <c r="T28" s="31">
        <v>1036.8</v>
      </c>
      <c r="U28" s="31">
        <v>22.137513865114983</v>
      </c>
      <c r="V28" s="31">
        <v>0</v>
      </c>
      <c r="W28" s="31">
        <v>41.722761783299994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70.652184615599992</v>
      </c>
      <c r="AK28" s="31">
        <v>0</v>
      </c>
      <c r="AL28" s="32">
        <v>3767.2900417599994</v>
      </c>
      <c r="AM28" s="31">
        <f>SUM(AM29,AM35:AM36,AM37:AM38)</f>
        <v>12138.825537424591</v>
      </c>
      <c r="AN28" s="30">
        <f>SUM(AN29,AN35:AN36,AN37:AN38)</f>
        <v>38.154096282099999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3767.2900417599994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3767.2900417599994</v>
      </c>
      <c r="AM29" s="17">
        <f t="shared" ref="AM29:AN29" si="21">SUM(AM30:AM34)</f>
        <v>917.41596787669994</v>
      </c>
      <c r="AN29" s="20">
        <f t="shared" si="21"/>
        <v>38.154096282099999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3209.5438138501145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3209.5438138501145</v>
      </c>
      <c r="AM30" s="25">
        <f t="shared" ref="AM30:AM38" si="22">SUM(G30,V30,J30,W30,AJ30)-IF(ISNUMBER(W30*$W$37/($W$37+$W$9)),W30*$W$37/($W$37+$W$9),0)+IF(ISNUMBER(AL30*AM$84/F$84),AL30*AM$84/F$84,0)</f>
        <v>781.59279264050883</v>
      </c>
      <c r="AN30" s="26">
        <f t="shared" ref="AN30:AN38" si="23">SUM(AD30:AH30)+IF(ISNUMBER(W30*$W$37/($W$37+$W$9)),W30*$W$37/($W$37+$W$9),0)+IF(ISNUMBER(AL30*AN$84/F$84),AL30*AN$84/F$84,0)</f>
        <v>32.50539309100985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3.1604999999999999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3.1604999999999999</v>
      </c>
      <c r="AM31" s="25">
        <f t="shared" si="22"/>
        <v>0.76964957153119196</v>
      </c>
      <c r="AN31" s="26">
        <f t="shared" si="23"/>
        <v>3.200869058737027E-2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47.892931193885339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47.892931193885339</v>
      </c>
      <c r="AM32" s="25">
        <f t="shared" si="22"/>
        <v>11.662956485602502</v>
      </c>
      <c r="AN32" s="26">
        <f t="shared" si="23"/>
        <v>0.48504667486387903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484.38955671599984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484.38955671599984</v>
      </c>
      <c r="AM33" s="25">
        <f t="shared" si="22"/>
        <v>117.95925163127774</v>
      </c>
      <c r="AN33" s="26">
        <f t="shared" si="23"/>
        <v>4.9057666333415231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22.303239999999999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22.303239999999999</v>
      </c>
      <c r="AM34" s="25">
        <f t="shared" si="22"/>
        <v>5.4313175477795728</v>
      </c>
      <c r="AN34" s="26">
        <f t="shared" si="23"/>
        <v>0.22588119229737702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11221.409569547892</v>
      </c>
      <c r="G36" s="16">
        <f t="shared" si="13"/>
        <v>0</v>
      </c>
      <c r="H36" s="25">
        <v>0</v>
      </c>
      <c r="I36" s="25">
        <v>0</v>
      </c>
      <c r="J36" s="16">
        <f t="shared" si="14"/>
        <v>11109.034623148993</v>
      </c>
      <c r="K36" s="25">
        <v>0</v>
      </c>
      <c r="L36" s="25">
        <v>963.80327586925512</v>
      </c>
      <c r="M36" s="25">
        <v>452.93399669852852</v>
      </c>
      <c r="N36" s="25">
        <v>1293.0725299999999</v>
      </c>
      <c r="O36" s="25">
        <v>1027.8460332539692</v>
      </c>
      <c r="P36" s="25">
        <v>1244.1581067130758</v>
      </c>
      <c r="Q36" s="25">
        <v>3001.0101565280402</v>
      </c>
      <c r="R36" s="25">
        <v>2067.2730102210103</v>
      </c>
      <c r="S36" s="25">
        <v>0</v>
      </c>
      <c r="T36" s="25">
        <v>1036.8</v>
      </c>
      <c r="U36" s="25">
        <v>22.137513865114983</v>
      </c>
      <c r="V36" s="18">
        <v>0</v>
      </c>
      <c r="W36" s="18">
        <v>41.722761783299994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70.652184615599992</v>
      </c>
      <c r="AK36" s="18">
        <v>0</v>
      </c>
      <c r="AL36" s="19">
        <v>0</v>
      </c>
      <c r="AM36" s="25">
        <f t="shared" si="22"/>
        <v>11221.409569547892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651.92966700443071</v>
      </c>
      <c r="G39" s="30">
        <f t="shared" si="13"/>
        <v>0</v>
      </c>
      <c r="H39" s="31">
        <v>0</v>
      </c>
      <c r="I39" s="31">
        <v>0</v>
      </c>
      <c r="J39" s="30">
        <f t="shared" si="14"/>
        <v>81.099246266159966</v>
      </c>
      <c r="K39" s="31">
        <v>0</v>
      </c>
      <c r="L39" s="31">
        <v>68.778435951111078</v>
      </c>
      <c r="M39" s="31">
        <v>0</v>
      </c>
      <c r="N39" s="31">
        <v>0</v>
      </c>
      <c r="O39" s="31">
        <v>0</v>
      </c>
      <c r="P39" s="31">
        <v>0</v>
      </c>
      <c r="Q39" s="31">
        <v>8.7096119639349539E-4</v>
      </c>
      <c r="R39" s="31">
        <v>12.319939353852492</v>
      </c>
      <c r="S39" s="31">
        <v>0</v>
      </c>
      <c r="T39" s="31" t="s">
        <v>63</v>
      </c>
      <c r="U39" s="31" t="s">
        <v>63</v>
      </c>
      <c r="V39" s="31">
        <v>0</v>
      </c>
      <c r="W39" s="31">
        <v>393.46409416084441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177.36632657742638</v>
      </c>
      <c r="AM39" s="31">
        <f>SUM(AM40:AM45)</f>
        <v>516.00021460691767</v>
      </c>
      <c r="AN39" s="30">
        <f>SUM(AN40:AN45)</f>
        <v>1.7925870558473567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139.03647744460068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139.03647744460068</v>
      </c>
      <c r="AM40" s="25">
        <f t="shared" ref="AM40:AM47" si="25">SUM(G40,V40,J40,W40,AJ40)-IF(ISNUMBER(W40*$W$37/($W$37+$W$9)),W40*$W$37/($W$37+$W$9),0)+IF(ISNUMBER(AL40*AM$84/F$84),AL40*AM$84/F$84,0)</f>
        <v>33.858365857441271</v>
      </c>
      <c r="AN40" s="26">
        <f t="shared" ref="AN40:AN47" si="26">SUM(AD40:AH40)+IF(ISNUMBER(W40*$W$37/($W$37+$W$9)),W40*$W$37/($W$37+$W$9),0)+IF(ISNUMBER(AL40*AN$84/F$84),AL40*AN$84/F$84,0)</f>
        <v>1.4081239002949244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1.0241739999999999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1.0241739999999999</v>
      </c>
      <c r="AM42" s="25">
        <f t="shared" si="25"/>
        <v>0.24940834686707386</v>
      </c>
      <c r="AN42" s="26">
        <f t="shared" si="26"/>
        <v>1.0372557719863743E-2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500.93340144753716</v>
      </c>
      <c r="G44" s="16">
        <f t="shared" si="13"/>
        <v>0</v>
      </c>
      <c r="H44" s="25">
        <v>0</v>
      </c>
      <c r="I44" s="25">
        <v>0</v>
      </c>
      <c r="J44" s="16">
        <f t="shared" si="14"/>
        <v>81.075722177271075</v>
      </c>
      <c r="K44" s="25">
        <v>0</v>
      </c>
      <c r="L44" s="25">
        <v>68.778435951111078</v>
      </c>
      <c r="M44" s="25">
        <v>0</v>
      </c>
      <c r="N44" s="25">
        <v>0</v>
      </c>
      <c r="O44" s="25">
        <v>0</v>
      </c>
      <c r="P44" s="25">
        <v>0</v>
      </c>
      <c r="Q44" s="25">
        <v>8.3822615999999998E-4</v>
      </c>
      <c r="R44" s="25">
        <v>12.296447999999996</v>
      </c>
      <c r="S44" s="25">
        <v>0</v>
      </c>
      <c r="T44" s="25" t="s">
        <v>63</v>
      </c>
      <c r="U44" s="25" t="s">
        <v>63</v>
      </c>
      <c r="V44" s="18">
        <v>0</v>
      </c>
      <c r="W44" s="18">
        <v>386.78774433544038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33.069934934825696</v>
      </c>
      <c r="AM44" s="25">
        <f t="shared" si="25"/>
        <v>475.91670532085982</v>
      </c>
      <c r="AN44" s="26">
        <f t="shared" si="26"/>
        <v>0.3349233713252025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8.9012836924139993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5.0339583784139998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3.8673253139999999</v>
      </c>
      <c r="AM45" s="25">
        <f t="shared" si="25"/>
        <v>5.9757350817494945</v>
      </c>
      <c r="AN45" s="26">
        <f t="shared" si="26"/>
        <v>3.9167226507366107E-2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2.0343304198788883</v>
      </c>
      <c r="G46" s="60">
        <f t="shared" si="13"/>
        <v>0</v>
      </c>
      <c r="H46" s="61">
        <v>0</v>
      </c>
      <c r="I46" s="61">
        <v>0</v>
      </c>
      <c r="J46" s="60">
        <f t="shared" si="14"/>
        <v>2.3524088888888888E-2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3.273503639349542E-5</v>
      </c>
      <c r="R46" s="61">
        <v>2.3491353852495393E-2</v>
      </c>
      <c r="S46" s="61">
        <v>0</v>
      </c>
      <c r="T46" s="61" t="s">
        <v>63</v>
      </c>
      <c r="U46" s="61" t="s">
        <v>63</v>
      </c>
      <c r="V46" s="62">
        <v>0</v>
      </c>
      <c r="W46" s="62">
        <v>1.6423914469899996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0.368414884</v>
      </c>
      <c r="AM46" s="39">
        <f t="shared" si="25"/>
        <v>1.755632465990046</v>
      </c>
      <c r="AN46" s="64">
        <f t="shared" si="26"/>
        <v>3.7312064640841356E-3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398.90892191131314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-20.800670717995779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419.70959262930893</v>
      </c>
      <c r="AM47" s="31">
        <f t="shared" si="25"/>
        <v>81.407621683421326</v>
      </c>
      <c r="AN47" s="30">
        <f t="shared" si="26"/>
        <v>4.2507054222505207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16230.667757285541</v>
      </c>
      <c r="G48" s="30">
        <f t="shared" si="13"/>
        <v>31.894019118532633</v>
      </c>
      <c r="H48" s="31">
        <f>SUM(H49,H50)</f>
        <v>1.1404000000000001</v>
      </c>
      <c r="I48" s="31">
        <f>SUM(I49,I50)</f>
        <v>30.753619118532633</v>
      </c>
      <c r="J48" s="30">
        <f t="shared" si="14"/>
        <v>9255.7710539005584</v>
      </c>
      <c r="K48" s="31">
        <f t="shared" ref="K48:W48" si="27">SUM(K49,K50)</f>
        <v>0</v>
      </c>
      <c r="L48" s="31">
        <f t="shared" si="27"/>
        <v>909.4527724147174</v>
      </c>
      <c r="M48" s="31">
        <f t="shared" si="27"/>
        <v>1017.3199446569099</v>
      </c>
      <c r="N48" s="31">
        <f t="shared" si="27"/>
        <v>832.77188005238258</v>
      </c>
      <c r="O48" s="31">
        <f t="shared" si="27"/>
        <v>230.09255615993015</v>
      </c>
      <c r="P48" s="31">
        <f t="shared" si="27"/>
        <v>1859.9475723586959</v>
      </c>
      <c r="Q48" s="31">
        <f t="shared" si="27"/>
        <v>3837.5412202667831</v>
      </c>
      <c r="R48" s="31">
        <f t="shared" si="27"/>
        <v>265.13529981693699</v>
      </c>
      <c r="S48" s="31">
        <f t="shared" si="27"/>
        <v>281.37229430908866</v>
      </c>
      <c r="T48" s="31">
        <f t="shared" si="27"/>
        <v>0</v>
      </c>
      <c r="U48" s="31">
        <f t="shared" si="27"/>
        <v>22.137513865114983</v>
      </c>
      <c r="V48" s="31">
        <f t="shared" si="27"/>
        <v>0</v>
      </c>
      <c r="W48" s="31">
        <f t="shared" si="27"/>
        <v>2864.5586424791577</v>
      </c>
      <c r="X48" s="31">
        <f t="shared" si="24"/>
        <v>431.08712685178909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27.185625996914759</v>
      </c>
      <c r="AC48" s="31" t="s">
        <v>63</v>
      </c>
      <c r="AD48" s="31">
        <f t="shared" ref="AD48:AL48" si="29">SUM(AD49,AD50)</f>
        <v>143.95958422305915</v>
      </c>
      <c r="AE48" s="31">
        <f t="shared" si="29"/>
        <v>8.0283263343999991</v>
      </c>
      <c r="AF48" s="31">
        <f t="shared" si="29"/>
        <v>27.694185804199996</v>
      </c>
      <c r="AG48" s="31">
        <f t="shared" si="29"/>
        <v>30.892735002399718</v>
      </c>
      <c r="AH48" s="31">
        <f t="shared" si="29"/>
        <v>120.50926549081547</v>
      </c>
      <c r="AI48" s="31">
        <f t="shared" si="29"/>
        <v>72.817403999999996</v>
      </c>
      <c r="AJ48" s="31">
        <f t="shared" si="29"/>
        <v>84.058055339398436</v>
      </c>
      <c r="AK48" s="31" t="s">
        <v>63</v>
      </c>
      <c r="AL48" s="32">
        <f t="shared" si="29"/>
        <v>3563.2988595961024</v>
      </c>
      <c r="AM48" s="31">
        <f>SUM(AM13,AM28)-SUM(AM17,AM39,AM47)</f>
        <v>13105.777140853301</v>
      </c>
      <c r="AN48" s="30">
        <f>SUM(AN13,AN28)-SUM(AN17,AN39,AN47)</f>
        <v>367.17595673311212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2984.8628401521755</v>
      </c>
      <c r="G49" s="67">
        <f t="shared" ref="G49:G77" si="30">SUM(H49:I49)</f>
        <v>11.71166</v>
      </c>
      <c r="H49" s="68">
        <v>0.23913000000000001</v>
      </c>
      <c r="I49" s="68">
        <v>11.472530000000001</v>
      </c>
      <c r="J49" s="67">
        <f t="shared" ref="J49:J77" si="31">SUM(K49:U49)</f>
        <v>2973.1511801521756</v>
      </c>
      <c r="K49" s="68">
        <v>0</v>
      </c>
      <c r="L49" s="68">
        <v>0</v>
      </c>
      <c r="M49" s="68">
        <v>851.28966048220752</v>
      </c>
      <c r="N49" s="68">
        <v>65.7393921176281</v>
      </c>
      <c r="O49" s="68">
        <v>0</v>
      </c>
      <c r="P49" s="68">
        <v>1859.9475723586959</v>
      </c>
      <c r="Q49" s="68">
        <v>0</v>
      </c>
      <c r="R49" s="68">
        <v>174.03704132852914</v>
      </c>
      <c r="S49" s="68">
        <v>0</v>
      </c>
      <c r="T49" s="68">
        <v>0</v>
      </c>
      <c r="U49" s="68">
        <v>22.137513865114983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2984.8628401521755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13245.804917133366</v>
      </c>
      <c r="G50" s="30">
        <f t="shared" si="30"/>
        <v>20.182359118532631</v>
      </c>
      <c r="H50" s="31">
        <f>SUM(H51,H70)+SUM(H75:H77)</f>
        <v>0.90127000000000002</v>
      </c>
      <c r="I50" s="31">
        <f>SUM(I51,I70)+SUM(I75:I77)</f>
        <v>19.281089118532631</v>
      </c>
      <c r="J50" s="30">
        <f t="shared" si="31"/>
        <v>6282.6198737483837</v>
      </c>
      <c r="K50" s="31">
        <f t="shared" ref="K50:W50" si="32">SUM(K51,K70)+SUM(K75:K77)</f>
        <v>0</v>
      </c>
      <c r="L50" s="31">
        <f t="shared" si="32"/>
        <v>909.4527724147174</v>
      </c>
      <c r="M50" s="31">
        <f t="shared" si="32"/>
        <v>166.03028417470233</v>
      </c>
      <c r="N50" s="31">
        <f t="shared" si="32"/>
        <v>767.0324879347545</v>
      </c>
      <c r="O50" s="31">
        <f t="shared" si="32"/>
        <v>230.09255615993015</v>
      </c>
      <c r="P50" s="31">
        <f t="shared" si="32"/>
        <v>0</v>
      </c>
      <c r="Q50" s="31">
        <f t="shared" si="32"/>
        <v>3837.5412202667831</v>
      </c>
      <c r="R50" s="31">
        <f t="shared" si="32"/>
        <v>91.098258488407865</v>
      </c>
      <c r="S50" s="31">
        <f t="shared" si="32"/>
        <v>281.37229430908866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2864.5586424791577</v>
      </c>
      <c r="X50" s="31">
        <f t="shared" si="24"/>
        <v>431.08712685178909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27.185625996914759</v>
      </c>
      <c r="AC50" s="31" t="s">
        <v>63</v>
      </c>
      <c r="AD50" s="31">
        <f>SUM(AD51,AD70)+SUM(AD75:AD77)</f>
        <v>143.95958422305915</v>
      </c>
      <c r="AE50" s="31">
        <f t="shared" ref="AE50:AN50" si="34">SUM(AE51,AE70)+SUM(AE75:AE77)</f>
        <v>8.0283263343999991</v>
      </c>
      <c r="AF50" s="31">
        <f t="shared" si="34"/>
        <v>27.694185804199996</v>
      </c>
      <c r="AG50" s="31">
        <f t="shared" si="34"/>
        <v>30.892735002399718</v>
      </c>
      <c r="AH50" s="31">
        <f t="shared" si="34"/>
        <v>120.50926549081547</v>
      </c>
      <c r="AI50" s="31">
        <f t="shared" si="34"/>
        <v>72.817403999999996</v>
      </c>
      <c r="AJ50" s="31">
        <f t="shared" si="34"/>
        <v>84.058055339398436</v>
      </c>
      <c r="AK50" s="31" t="s">
        <v>63</v>
      </c>
      <c r="AL50" s="32">
        <f t="shared" si="34"/>
        <v>3563.2988595961024</v>
      </c>
      <c r="AM50" s="31">
        <f t="shared" si="34"/>
        <v>10119.158668235141</v>
      </c>
      <c r="AN50" s="30">
        <f t="shared" si="34"/>
        <v>367.17222552664811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4669.1542872430173</v>
      </c>
      <c r="G51" s="16">
        <f t="shared" si="30"/>
        <v>20.180959999999999</v>
      </c>
      <c r="H51" s="17">
        <v>0.90127000000000002</v>
      </c>
      <c r="I51" s="17">
        <v>19.279689999999999</v>
      </c>
      <c r="J51" s="16">
        <f t="shared" si="31"/>
        <v>1303.0164183961442</v>
      </c>
      <c r="K51" s="17">
        <v>0</v>
      </c>
      <c r="L51" s="17">
        <v>909.4527724147174</v>
      </c>
      <c r="M51" s="17">
        <v>11.120849598031731</v>
      </c>
      <c r="N51" s="17">
        <v>0</v>
      </c>
      <c r="O51" s="17">
        <v>0</v>
      </c>
      <c r="P51" s="17">
        <v>0</v>
      </c>
      <c r="Q51" s="17">
        <v>66.22041999999999</v>
      </c>
      <c r="R51" s="17">
        <v>43.214086383395056</v>
      </c>
      <c r="S51" s="17">
        <v>273.00828999999999</v>
      </c>
      <c r="T51" s="17">
        <v>0</v>
      </c>
      <c r="U51" s="17">
        <v>0</v>
      </c>
      <c r="V51" s="18">
        <v>0</v>
      </c>
      <c r="W51" s="18">
        <v>1734.2999020916586</v>
      </c>
      <c r="X51" s="18">
        <f t="shared" si="24"/>
        <v>109.81436603564025</v>
      </c>
      <c r="Y51" s="17" t="s">
        <v>63</v>
      </c>
      <c r="Z51" s="17" t="s">
        <v>63</v>
      </c>
      <c r="AA51" s="17" t="s">
        <v>63</v>
      </c>
      <c r="AB51" s="17">
        <v>0.60454203564026066</v>
      </c>
      <c r="AC51" s="17" t="s">
        <v>63</v>
      </c>
      <c r="AD51" s="17">
        <v>53.072789999999998</v>
      </c>
      <c r="AE51" s="17">
        <v>5.3521499999999991</v>
      </c>
      <c r="AF51" s="17">
        <v>24.971639999999997</v>
      </c>
      <c r="AG51" s="17">
        <v>0</v>
      </c>
      <c r="AH51" s="17">
        <v>0</v>
      </c>
      <c r="AI51" s="17">
        <v>25.813243999999997</v>
      </c>
      <c r="AJ51" s="18">
        <v>79.953109276942882</v>
      </c>
      <c r="AK51" s="18" t="s">
        <v>63</v>
      </c>
      <c r="AL51" s="19">
        <v>1421.8895314426316</v>
      </c>
      <c r="AM51" s="17">
        <f t="shared" ref="AM51:AN51" si="35">SUM(AM52:AM69)</f>
        <v>3483.7110031612046</v>
      </c>
      <c r="AN51" s="20">
        <f t="shared" si="35"/>
        <v>97.797093229352356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54.520029828000006</v>
      </c>
      <c r="G52" s="16">
        <f t="shared" si="30"/>
        <v>7.8813399999999998</v>
      </c>
      <c r="H52" s="25">
        <v>0</v>
      </c>
      <c r="I52" s="25">
        <v>7.8813399999999998</v>
      </c>
      <c r="J52" s="16">
        <f t="shared" si="31"/>
        <v>16.501750000000001</v>
      </c>
      <c r="K52" s="25">
        <v>0</v>
      </c>
      <c r="L52" s="25">
        <v>0</v>
      </c>
      <c r="M52" s="25">
        <v>5.4820000000000001E-2</v>
      </c>
      <c r="N52" s="25">
        <v>0</v>
      </c>
      <c r="O52" s="25">
        <v>0</v>
      </c>
      <c r="P52" s="25">
        <v>0</v>
      </c>
      <c r="Q52" s="25">
        <v>16.446930000000002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12.453190000000001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17.683749828</v>
      </c>
      <c r="AM52" s="25">
        <f t="shared" ref="AM52:AM69" si="36">SUM(G52,V52,J52,W52,AJ52)-IF(ISNUMBER(W52*$W$37/($W$37+$W$9)),W52*$W$37/($W$37+$W$9),0)+IF(ISNUMBER(AL52*AM$84/F$84),AL52*AM$84/F$84,0)</f>
        <v>41.142652560729317</v>
      </c>
      <c r="AN52" s="26">
        <f t="shared" ref="AN52:AN69" si="37">SUM(AD52:AH52)+IF(ISNUMBER(W52*$W$37/($W$37+$W$9)),W52*$W$37/($W$37+$W$9),0)+IF(ISNUMBER(AL52*AN$84/F$84),AL52*AN$84/F$84,0)</f>
        <v>0.17909624321117362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193.74425616799999</v>
      </c>
      <c r="G53" s="16">
        <f t="shared" si="30"/>
        <v>4.5587700000000009</v>
      </c>
      <c r="H53" s="25">
        <v>0</v>
      </c>
      <c r="I53" s="25">
        <v>4.5587700000000009</v>
      </c>
      <c r="J53" s="16">
        <f t="shared" si="31"/>
        <v>1.1404799999999999</v>
      </c>
      <c r="K53" s="25">
        <v>0</v>
      </c>
      <c r="L53" s="25">
        <v>0</v>
      </c>
      <c r="M53" s="25">
        <v>0.16372999999999999</v>
      </c>
      <c r="N53" s="25">
        <v>0</v>
      </c>
      <c r="O53" s="25">
        <v>0</v>
      </c>
      <c r="P53" s="25">
        <v>0</v>
      </c>
      <c r="Q53" s="25">
        <v>0.78130999999999995</v>
      </c>
      <c r="R53" s="25">
        <v>0</v>
      </c>
      <c r="S53" s="25">
        <v>0.19544</v>
      </c>
      <c r="T53" s="25">
        <v>0</v>
      </c>
      <c r="U53" s="25">
        <v>0</v>
      </c>
      <c r="V53" s="18">
        <v>0</v>
      </c>
      <c r="W53" s="18">
        <v>72.017449999999997</v>
      </c>
      <c r="X53" s="18">
        <f t="shared" si="24"/>
        <v>1.5E-3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1.5E-3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116.02605616800001</v>
      </c>
      <c r="AM53" s="25">
        <f t="shared" si="36"/>
        <v>105.97153449332549</v>
      </c>
      <c r="AN53" s="26">
        <f t="shared" si="37"/>
        <v>1.1765805669844507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53.019530546360009</v>
      </c>
      <c r="G54" s="16">
        <f t="shared" si="30"/>
        <v>8.2629999999999995E-2</v>
      </c>
      <c r="H54" s="25">
        <v>0</v>
      </c>
      <c r="I54" s="25">
        <v>8.2629999999999995E-2</v>
      </c>
      <c r="J54" s="16">
        <f t="shared" si="31"/>
        <v>1.4232400000000001</v>
      </c>
      <c r="K54" s="25">
        <v>0</v>
      </c>
      <c r="L54" s="25">
        <v>0</v>
      </c>
      <c r="M54" s="25">
        <v>9.9929999999999991E-2</v>
      </c>
      <c r="N54" s="25">
        <v>0</v>
      </c>
      <c r="O54" s="25">
        <v>0</v>
      </c>
      <c r="P54" s="25">
        <v>0</v>
      </c>
      <c r="Q54" s="25">
        <v>1.09982</v>
      </c>
      <c r="R54" s="25">
        <v>0.22349000000000002</v>
      </c>
      <c r="S54" s="25">
        <v>0</v>
      </c>
      <c r="T54" s="25">
        <v>0</v>
      </c>
      <c r="U54" s="25">
        <v>0</v>
      </c>
      <c r="V54" s="18">
        <v>0</v>
      </c>
      <c r="W54" s="18">
        <v>34.546920000000007</v>
      </c>
      <c r="X54" s="18">
        <f t="shared" si="24"/>
        <v>6.11E-3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6.11E-3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16.960630546360001</v>
      </c>
      <c r="AM54" s="25">
        <f t="shared" si="36"/>
        <v>40.183067498150564</v>
      </c>
      <c r="AN54" s="26">
        <f t="shared" si="37"/>
        <v>0.17788268638669136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293.56711884992001</v>
      </c>
      <c r="G55" s="16">
        <f t="shared" si="30"/>
        <v>0</v>
      </c>
      <c r="H55" s="25">
        <v>0</v>
      </c>
      <c r="I55" s="25">
        <v>0</v>
      </c>
      <c r="J55" s="16">
        <f t="shared" si="31"/>
        <v>13.271140000000001</v>
      </c>
      <c r="K55" s="25">
        <v>0</v>
      </c>
      <c r="L55" s="25">
        <v>0</v>
      </c>
      <c r="M55" s="25">
        <v>3.1975599999999997</v>
      </c>
      <c r="N55" s="25">
        <v>0</v>
      </c>
      <c r="O55" s="25">
        <v>0</v>
      </c>
      <c r="P55" s="25">
        <v>0</v>
      </c>
      <c r="Q55" s="25">
        <v>9.7720200000000013</v>
      </c>
      <c r="R55" s="25">
        <v>0.30155999999999999</v>
      </c>
      <c r="S55" s="25">
        <v>0</v>
      </c>
      <c r="T55" s="25">
        <v>0</v>
      </c>
      <c r="U55" s="25">
        <v>0</v>
      </c>
      <c r="V55" s="18">
        <v>0</v>
      </c>
      <c r="W55" s="18">
        <v>94.930300000000003</v>
      </c>
      <c r="X55" s="18">
        <f t="shared" si="24"/>
        <v>0.31086000000000003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0.22728000000000001</v>
      </c>
      <c r="AE55" s="25">
        <v>0</v>
      </c>
      <c r="AF55" s="25">
        <v>8.3580000000000002E-2</v>
      </c>
      <c r="AG55" s="25">
        <v>0</v>
      </c>
      <c r="AH55" s="25">
        <v>0</v>
      </c>
      <c r="AI55" s="25" t="s">
        <v>76</v>
      </c>
      <c r="AJ55" s="18">
        <v>8.3580000000000002E-2</v>
      </c>
      <c r="AK55" s="18" t="s">
        <v>63</v>
      </c>
      <c r="AL55" s="19">
        <v>184.97123884992001</v>
      </c>
      <c r="AM55" s="25">
        <f t="shared" si="36"/>
        <v>153.32948597893838</v>
      </c>
      <c r="AN55" s="26">
        <f t="shared" si="37"/>
        <v>2.1841987602941475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360.26375017000004</v>
      </c>
      <c r="G56" s="16">
        <f t="shared" si="30"/>
        <v>6.4275399999999996</v>
      </c>
      <c r="H56" s="25">
        <v>0</v>
      </c>
      <c r="I56" s="25">
        <v>6.4275399999999996</v>
      </c>
      <c r="J56" s="16">
        <f t="shared" si="31"/>
        <v>251.97685999999999</v>
      </c>
      <c r="K56" s="25">
        <v>0</v>
      </c>
      <c r="L56" s="25">
        <v>0</v>
      </c>
      <c r="M56" s="25">
        <v>1.1560000000000001E-2</v>
      </c>
      <c r="N56" s="25">
        <v>0</v>
      </c>
      <c r="O56" s="25">
        <v>0</v>
      </c>
      <c r="P56" s="25">
        <v>0</v>
      </c>
      <c r="Q56" s="25">
        <v>1.5492999999999997</v>
      </c>
      <c r="R56" s="25">
        <v>2.22384</v>
      </c>
      <c r="S56" s="25">
        <v>248.19216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41.82508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16.99457</v>
      </c>
      <c r="AE56" s="25">
        <v>0</v>
      </c>
      <c r="AF56" s="25">
        <v>24.830509999999997</v>
      </c>
      <c r="AG56" s="25">
        <v>0</v>
      </c>
      <c r="AH56" s="25">
        <v>0</v>
      </c>
      <c r="AI56" s="25" t="s">
        <v>76</v>
      </c>
      <c r="AJ56" s="18">
        <v>22.483049999999999</v>
      </c>
      <c r="AK56" s="18" t="s">
        <v>63</v>
      </c>
      <c r="AL56" s="19">
        <v>37.551220170000001</v>
      </c>
      <c r="AM56" s="25">
        <f t="shared" si="36"/>
        <v>290.03197792732607</v>
      </c>
      <c r="AN56" s="26">
        <f t="shared" si="37"/>
        <v>42.205388618129966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142.12697367200002</v>
      </c>
      <c r="G57" s="16">
        <f t="shared" si="30"/>
        <v>0</v>
      </c>
      <c r="H57" s="25">
        <v>0</v>
      </c>
      <c r="I57" s="25">
        <v>0</v>
      </c>
      <c r="J57" s="16">
        <f t="shared" si="31"/>
        <v>2.7123400000000002</v>
      </c>
      <c r="K57" s="25">
        <v>0</v>
      </c>
      <c r="L57" s="25">
        <v>0</v>
      </c>
      <c r="M57" s="25">
        <v>6.1500000000000001E-3</v>
      </c>
      <c r="N57" s="25">
        <v>0</v>
      </c>
      <c r="O57" s="25">
        <v>0</v>
      </c>
      <c r="P57" s="25">
        <v>0</v>
      </c>
      <c r="Q57" s="25">
        <v>0.37218999999999997</v>
      </c>
      <c r="R57" s="25">
        <v>2.3340000000000001</v>
      </c>
      <c r="S57" s="25">
        <v>0</v>
      </c>
      <c r="T57" s="25">
        <v>0</v>
      </c>
      <c r="U57" s="25">
        <v>0</v>
      </c>
      <c r="V57" s="18">
        <v>0</v>
      </c>
      <c r="W57" s="18">
        <v>110.36450000000001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29.050133672000001</v>
      </c>
      <c r="AM57" s="25">
        <f t="shared" si="36"/>
        <v>120.151170939275</v>
      </c>
      <c r="AN57" s="26">
        <f t="shared" si="37"/>
        <v>0.29421190958038113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131.964413984</v>
      </c>
      <c r="G58" s="16">
        <f t="shared" si="30"/>
        <v>1.23068</v>
      </c>
      <c r="H58" s="25">
        <v>0.90127000000000002</v>
      </c>
      <c r="I58" s="25">
        <v>0.32941000000000004</v>
      </c>
      <c r="J58" s="16">
        <f t="shared" si="31"/>
        <v>35.091589999999997</v>
      </c>
      <c r="K58" s="25">
        <v>0</v>
      </c>
      <c r="L58" s="25">
        <v>0</v>
      </c>
      <c r="M58" s="25">
        <v>0.33875</v>
      </c>
      <c r="N58" s="25">
        <v>0</v>
      </c>
      <c r="O58" s="25">
        <v>0</v>
      </c>
      <c r="P58" s="25">
        <v>0</v>
      </c>
      <c r="Q58" s="25">
        <v>5.2791899999999998</v>
      </c>
      <c r="R58" s="25">
        <v>4.8529600000000004</v>
      </c>
      <c r="S58" s="25">
        <v>24.62069</v>
      </c>
      <c r="T58" s="25">
        <v>0</v>
      </c>
      <c r="U58" s="25">
        <v>0</v>
      </c>
      <c r="V58" s="18">
        <v>0</v>
      </c>
      <c r="W58" s="18">
        <v>58.123230000000007</v>
      </c>
      <c r="X58" s="18">
        <f t="shared" si="24"/>
        <v>13.111189999999999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10.321069999999999</v>
      </c>
      <c r="AE58" s="25">
        <v>2.7325699999999999</v>
      </c>
      <c r="AF58" s="25">
        <v>5.7549999999999997E-2</v>
      </c>
      <c r="AG58" s="25">
        <v>0</v>
      </c>
      <c r="AH58" s="25">
        <v>0</v>
      </c>
      <c r="AI58" s="25" t="s">
        <v>76</v>
      </c>
      <c r="AJ58" s="18">
        <v>3.9990000000000005E-2</v>
      </c>
      <c r="AK58" s="18" t="s">
        <v>63</v>
      </c>
      <c r="AL58" s="19">
        <v>24.367733984000001</v>
      </c>
      <c r="AM58" s="25">
        <f t="shared" si="36"/>
        <v>100.41955613509626</v>
      </c>
      <c r="AN58" s="26">
        <f t="shared" si="37"/>
        <v>13.357979829903243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2093.7208348754466</v>
      </c>
      <c r="G59" s="16">
        <f t="shared" si="30"/>
        <v>0</v>
      </c>
      <c r="H59" s="25">
        <v>0</v>
      </c>
      <c r="I59" s="25">
        <v>0</v>
      </c>
      <c r="J59" s="16">
        <f t="shared" si="31"/>
        <v>941.20985839614411</v>
      </c>
      <c r="K59" s="25">
        <v>0</v>
      </c>
      <c r="L59" s="25">
        <v>909.4527724147174</v>
      </c>
      <c r="M59" s="25">
        <v>2.2597995980317349</v>
      </c>
      <c r="N59" s="25">
        <v>0</v>
      </c>
      <c r="O59" s="25">
        <v>0</v>
      </c>
      <c r="P59" s="25">
        <v>0</v>
      </c>
      <c r="Q59" s="25">
        <v>4.8640700000000008</v>
      </c>
      <c r="R59" s="25">
        <v>24.633216383395052</v>
      </c>
      <c r="S59" s="25">
        <v>0</v>
      </c>
      <c r="T59" s="25">
        <v>0</v>
      </c>
      <c r="U59" s="25">
        <v>0</v>
      </c>
      <c r="V59" s="18">
        <v>0</v>
      </c>
      <c r="W59" s="18">
        <v>657.30979209165855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57.34648927694289</v>
      </c>
      <c r="AK59" s="18" t="s">
        <v>63</v>
      </c>
      <c r="AL59" s="19">
        <v>437.85469511070085</v>
      </c>
      <c r="AM59" s="25">
        <f t="shared" si="36"/>
        <v>1762.4931539982124</v>
      </c>
      <c r="AN59" s="26">
        <f t="shared" si="37"/>
        <v>4.4344741205586997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639.66739708947046</v>
      </c>
      <c r="G60" s="16">
        <f t="shared" si="30"/>
        <v>0</v>
      </c>
      <c r="H60" s="25">
        <v>0</v>
      </c>
      <c r="I60" s="25">
        <v>0</v>
      </c>
      <c r="J60" s="16">
        <f t="shared" si="31"/>
        <v>23.570609999999999</v>
      </c>
      <c r="K60" s="25">
        <v>0</v>
      </c>
      <c r="L60" s="25">
        <v>0</v>
      </c>
      <c r="M60" s="25">
        <v>3.55186</v>
      </c>
      <c r="N60" s="25">
        <v>0</v>
      </c>
      <c r="O60" s="25">
        <v>0</v>
      </c>
      <c r="P60" s="25">
        <v>0</v>
      </c>
      <c r="Q60" s="25">
        <v>14.97209</v>
      </c>
      <c r="R60" s="25">
        <v>5.0466600000000001</v>
      </c>
      <c r="S60" s="25">
        <v>0</v>
      </c>
      <c r="T60" s="25">
        <v>0</v>
      </c>
      <c r="U60" s="25">
        <v>0</v>
      </c>
      <c r="V60" s="18">
        <v>0</v>
      </c>
      <c r="W60" s="18">
        <v>357.18016</v>
      </c>
      <c r="X60" s="18">
        <f t="shared" si="24"/>
        <v>21.436409999999999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20.05837</v>
      </c>
      <c r="AE60" s="25">
        <v>1.3780399999999999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237.48021708947044</v>
      </c>
      <c r="AM60" s="25">
        <f t="shared" si="36"/>
        <v>438.58229897644213</v>
      </c>
      <c r="AN60" s="26">
        <f t="shared" si="37"/>
        <v>23.841545513190436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144.49075381018002</v>
      </c>
      <c r="G61" s="16">
        <f t="shared" si="30"/>
        <v>0</v>
      </c>
      <c r="H61" s="25">
        <v>0</v>
      </c>
      <c r="I61" s="25">
        <v>0</v>
      </c>
      <c r="J61" s="16">
        <f t="shared" si="31"/>
        <v>4.4783300000000006</v>
      </c>
      <c r="K61" s="25">
        <v>0</v>
      </c>
      <c r="L61" s="25">
        <v>0</v>
      </c>
      <c r="M61" s="25">
        <v>0.49106</v>
      </c>
      <c r="N61" s="25">
        <v>0</v>
      </c>
      <c r="O61" s="25">
        <v>0</v>
      </c>
      <c r="P61" s="25">
        <v>0</v>
      </c>
      <c r="Q61" s="25">
        <v>1.8749700000000002</v>
      </c>
      <c r="R61" s="25">
        <v>2.1123000000000003</v>
      </c>
      <c r="S61" s="25">
        <v>0</v>
      </c>
      <c r="T61" s="25">
        <v>0</v>
      </c>
      <c r="U61" s="25">
        <v>0</v>
      </c>
      <c r="V61" s="18">
        <v>0</v>
      </c>
      <c r="W61" s="18">
        <v>76.237460000000013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63.774963810180004</v>
      </c>
      <c r="AM61" s="25">
        <f t="shared" si="36"/>
        <v>96.246362242025739</v>
      </c>
      <c r="AN61" s="26">
        <f t="shared" si="37"/>
        <v>0.64589561266280282</v>
      </c>
    </row>
    <row r="62" spans="1:40" s="21" customFormat="1" ht="15" customHeight="1">
      <c r="C62" s="21" t="s">
        <v>86</v>
      </c>
      <c r="E62" s="59"/>
      <c r="F62" s="16">
        <f t="shared" si="12"/>
        <v>9.7765148079999999</v>
      </c>
      <c r="G62" s="16">
        <f t="shared" si="30"/>
        <v>0</v>
      </c>
      <c r="H62" s="25">
        <v>0</v>
      </c>
      <c r="I62" s="25">
        <v>0</v>
      </c>
      <c r="J62" s="16">
        <f t="shared" si="31"/>
        <v>1.7722499999999999</v>
      </c>
      <c r="K62" s="25">
        <v>0</v>
      </c>
      <c r="L62" s="25">
        <v>0</v>
      </c>
      <c r="M62" s="25">
        <v>1.3089999999999999E-2</v>
      </c>
      <c r="N62" s="25">
        <v>0</v>
      </c>
      <c r="O62" s="25">
        <v>0</v>
      </c>
      <c r="P62" s="25">
        <v>0</v>
      </c>
      <c r="Q62" s="25">
        <v>1.3295299999999999</v>
      </c>
      <c r="R62" s="25">
        <v>0.42963000000000001</v>
      </c>
      <c r="S62" s="25">
        <v>0</v>
      </c>
      <c r="T62" s="25">
        <v>0</v>
      </c>
      <c r="U62" s="25">
        <v>0</v>
      </c>
      <c r="V62" s="18">
        <v>0</v>
      </c>
      <c r="W62" s="18">
        <v>4.5693600000000005</v>
      </c>
      <c r="X62" s="18">
        <f t="shared" si="24"/>
        <v>5.79E-3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5.79E-3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3.429114808</v>
      </c>
      <c r="AM62" s="25">
        <f t="shared" si="36"/>
        <v>7.1766730415150981</v>
      </c>
      <c r="AN62" s="26">
        <f t="shared" si="37"/>
        <v>4.0519148830198262E-2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17.463520828</v>
      </c>
      <c r="G63" s="16">
        <f t="shared" si="30"/>
        <v>0</v>
      </c>
      <c r="H63" s="25">
        <v>0</v>
      </c>
      <c r="I63" s="25">
        <v>0</v>
      </c>
      <c r="J63" s="16">
        <f t="shared" si="31"/>
        <v>2.9263500000000002</v>
      </c>
      <c r="K63" s="25">
        <v>0</v>
      </c>
      <c r="L63" s="25">
        <v>0</v>
      </c>
      <c r="M63" s="25">
        <v>2.231E-2</v>
      </c>
      <c r="N63" s="25">
        <v>0</v>
      </c>
      <c r="O63" s="25">
        <v>0</v>
      </c>
      <c r="P63" s="25">
        <v>0</v>
      </c>
      <c r="Q63" s="25">
        <v>2.69909</v>
      </c>
      <c r="R63" s="25">
        <v>0.20494999999999999</v>
      </c>
      <c r="S63" s="25">
        <v>0</v>
      </c>
      <c r="T63" s="25">
        <v>0</v>
      </c>
      <c r="U63" s="25">
        <v>0</v>
      </c>
      <c r="V63" s="18">
        <v>0</v>
      </c>
      <c r="W63" s="18">
        <v>1.1425399999999999</v>
      </c>
      <c r="X63" s="18">
        <f t="shared" si="24"/>
        <v>2.3325800000000001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2.3325800000000001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11.062050828000002</v>
      </c>
      <c r="AM63" s="25">
        <f t="shared" si="36"/>
        <v>6.7627367584326752</v>
      </c>
      <c r="AN63" s="26">
        <f t="shared" si="37"/>
        <v>2.444613463760549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317.54032824800004</v>
      </c>
      <c r="G64" s="16">
        <f t="shared" si="30"/>
        <v>0</v>
      </c>
      <c r="H64" s="25">
        <v>0</v>
      </c>
      <c r="I64" s="25">
        <v>0</v>
      </c>
      <c r="J64" s="16">
        <f t="shared" si="31"/>
        <v>3.0054700000000003</v>
      </c>
      <c r="K64" s="25">
        <v>0</v>
      </c>
      <c r="L64" s="25">
        <v>0</v>
      </c>
      <c r="M64" s="25">
        <v>0.11295999999999999</v>
      </c>
      <c r="N64" s="25">
        <v>0</v>
      </c>
      <c r="O64" s="25">
        <v>0</v>
      </c>
      <c r="P64" s="25">
        <v>0</v>
      </c>
      <c r="Q64" s="25">
        <v>2.2828300000000001</v>
      </c>
      <c r="R64" s="25">
        <v>0.60968</v>
      </c>
      <c r="S64" s="25">
        <v>0</v>
      </c>
      <c r="T64" s="25">
        <v>0</v>
      </c>
      <c r="U64" s="25">
        <v>0</v>
      </c>
      <c r="V64" s="18">
        <v>0</v>
      </c>
      <c r="W64" s="18">
        <v>214.03153999999998</v>
      </c>
      <c r="X64" s="18">
        <f t="shared" si="24"/>
        <v>4.3670599999999995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3.1255199999999999</v>
      </c>
      <c r="AE64" s="25">
        <v>1.2415399999999999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96.136258248000019</v>
      </c>
      <c r="AM64" s="25">
        <f t="shared" si="36"/>
        <v>240.44825188235569</v>
      </c>
      <c r="AN64" s="26">
        <f t="shared" si="37"/>
        <v>5.3407020643846712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34.835566069999999</v>
      </c>
      <c r="G65" s="16">
        <f t="shared" si="30"/>
        <v>0</v>
      </c>
      <c r="H65" s="25">
        <v>0</v>
      </c>
      <c r="I65" s="25">
        <v>0</v>
      </c>
      <c r="J65" s="16">
        <f t="shared" si="31"/>
        <v>0.69644000000000006</v>
      </c>
      <c r="K65" s="25">
        <v>0</v>
      </c>
      <c r="L65" s="25">
        <v>0</v>
      </c>
      <c r="M65" s="25">
        <v>2.5770000000000001E-2</v>
      </c>
      <c r="N65" s="25">
        <v>0</v>
      </c>
      <c r="O65" s="25">
        <v>0</v>
      </c>
      <c r="P65" s="25">
        <v>0</v>
      </c>
      <c r="Q65" s="25">
        <v>0.6706700000000001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12.725319999999998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21.41380607</v>
      </c>
      <c r="AM65" s="25">
        <f t="shared" si="36"/>
        <v>18.636481299360081</v>
      </c>
      <c r="AN65" s="26">
        <f t="shared" si="37"/>
        <v>0.21687324562334481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12.702270788</v>
      </c>
      <c r="G66" s="16">
        <f t="shared" si="30"/>
        <v>0</v>
      </c>
      <c r="H66" s="25">
        <v>0</v>
      </c>
      <c r="I66" s="25">
        <v>0</v>
      </c>
      <c r="J66" s="16">
        <f t="shared" si="31"/>
        <v>0.66739000000000004</v>
      </c>
      <c r="K66" s="25">
        <v>0</v>
      </c>
      <c r="L66" s="25">
        <v>0</v>
      </c>
      <c r="M66" s="25">
        <v>8.2759999999999986E-2</v>
      </c>
      <c r="N66" s="25">
        <v>0</v>
      </c>
      <c r="O66" s="25">
        <v>0</v>
      </c>
      <c r="P66" s="25">
        <v>0</v>
      </c>
      <c r="Q66" s="25">
        <v>0.58463000000000009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4.4113800000000003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7.6235007880000003</v>
      </c>
      <c r="AM66" s="25">
        <f t="shared" si="36"/>
        <v>6.9352560354538539</v>
      </c>
      <c r="AN66" s="26">
        <f t="shared" si="37"/>
        <v>7.7208757448399126E-2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127.989212286</v>
      </c>
      <c r="G67" s="16">
        <f t="shared" si="30"/>
        <v>0</v>
      </c>
      <c r="H67" s="25">
        <v>0</v>
      </c>
      <c r="I67" s="25">
        <v>0</v>
      </c>
      <c r="J67" s="16">
        <f t="shared" si="31"/>
        <v>2.22851</v>
      </c>
      <c r="K67" s="25">
        <v>0</v>
      </c>
      <c r="L67" s="25">
        <v>0</v>
      </c>
      <c r="M67" s="25">
        <v>0.66343000000000008</v>
      </c>
      <c r="N67" s="25">
        <v>0</v>
      </c>
      <c r="O67" s="25">
        <v>0</v>
      </c>
      <c r="P67" s="25">
        <v>0</v>
      </c>
      <c r="Q67" s="25">
        <v>1.56508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23.717169999999999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102.043532286</v>
      </c>
      <c r="AM67" s="25">
        <f t="shared" si="36"/>
        <v>50.795469875478325</v>
      </c>
      <c r="AN67" s="26">
        <f t="shared" si="37"/>
        <v>1.0334693407324482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4.7979142019999994</v>
      </c>
      <c r="G68" s="16">
        <f t="shared" si="30"/>
        <v>0</v>
      </c>
      <c r="H68" s="25">
        <v>0</v>
      </c>
      <c r="I68" s="25">
        <v>0</v>
      </c>
      <c r="J68" s="16">
        <f t="shared" si="31"/>
        <v>0.34381000000000006</v>
      </c>
      <c r="K68" s="25">
        <v>0</v>
      </c>
      <c r="L68" s="25">
        <v>0</v>
      </c>
      <c r="M68" s="25">
        <v>2.5309999999999999E-2</v>
      </c>
      <c r="N68" s="25">
        <v>0</v>
      </c>
      <c r="O68" s="25">
        <v>0</v>
      </c>
      <c r="P68" s="25">
        <v>0</v>
      </c>
      <c r="Q68" s="25">
        <v>7.6700000000000018E-2</v>
      </c>
      <c r="R68" s="25">
        <v>0.24180000000000001</v>
      </c>
      <c r="S68" s="25">
        <v>0</v>
      </c>
      <c r="T68" s="25">
        <v>0</v>
      </c>
      <c r="U68" s="25">
        <v>0</v>
      </c>
      <c r="V68" s="18">
        <v>0</v>
      </c>
      <c r="W68" s="18">
        <v>0.5395899999999999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3.9145142019999999</v>
      </c>
      <c r="AM68" s="25">
        <f t="shared" si="36"/>
        <v>1.836668210195243</v>
      </c>
      <c r="AN68" s="26">
        <f t="shared" si="37"/>
        <v>3.9645142822871272E-2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10.546114983999999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10.546114983999999</v>
      </c>
      <c r="AM69" s="25">
        <f t="shared" si="36"/>
        <v>2.5682053088923533</v>
      </c>
      <c r="AN69" s="26">
        <f t="shared" si="37"/>
        <v>0.10680820484786754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4542.1611652298789</v>
      </c>
      <c r="G70" s="16">
        <f t="shared" si="30"/>
        <v>0</v>
      </c>
      <c r="H70" s="25">
        <v>0</v>
      </c>
      <c r="I70" s="25">
        <v>0</v>
      </c>
      <c r="J70" s="16">
        <f t="shared" si="31"/>
        <v>4280.1558433518594</v>
      </c>
      <c r="K70" s="25">
        <v>0</v>
      </c>
      <c r="L70" s="25">
        <v>0</v>
      </c>
      <c r="M70" s="25">
        <v>7.5659262999999974</v>
      </c>
      <c r="N70" s="25">
        <v>767.0324879347545</v>
      </c>
      <c r="O70" s="25">
        <v>230.00948615993016</v>
      </c>
      <c r="P70" s="25">
        <v>0</v>
      </c>
      <c r="Q70" s="25">
        <v>3227.373303810351</v>
      </c>
      <c r="R70" s="25">
        <v>48.174639146823914</v>
      </c>
      <c r="S70" s="25">
        <v>0</v>
      </c>
      <c r="T70" s="25">
        <v>0</v>
      </c>
      <c r="U70" s="25">
        <v>0</v>
      </c>
      <c r="V70" s="18">
        <v>0</v>
      </c>
      <c r="W70" s="18">
        <v>24.091425648804059</v>
      </c>
      <c r="X70" s="18">
        <f t="shared" si="24"/>
        <v>151.40200049321518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30.892735002399718</v>
      </c>
      <c r="AH70" s="25">
        <v>120.50926549081547</v>
      </c>
      <c r="AI70" s="25" t="s">
        <v>63</v>
      </c>
      <c r="AJ70" s="18">
        <v>0</v>
      </c>
      <c r="AK70" s="18" t="s">
        <v>63</v>
      </c>
      <c r="AL70" s="19">
        <v>86.511895736</v>
      </c>
      <c r="AM70" s="25">
        <f>SUM(AM71:AM74)</f>
        <v>4325.3147720810512</v>
      </c>
      <c r="AN70" s="26">
        <f>SUM(AN71:AN74)</f>
        <v>152.27816961289261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88.533839594619423</v>
      </c>
      <c r="G71" s="16">
        <f t="shared" si="30"/>
        <v>0</v>
      </c>
      <c r="H71" s="25">
        <v>0</v>
      </c>
      <c r="I71" s="25">
        <v>0</v>
      </c>
      <c r="J71" s="16">
        <f t="shared" si="31"/>
        <v>2.0331283306194226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2.0331283306194226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86.500711264000003</v>
      </c>
      <c r="AM71" s="25">
        <f t="shared" ref="AM71:AM77" si="38">SUM(G71,V71,J71,W71,AJ71)-IF(ISNUMBER(W71*$W$37/($W$37+$W$9)),W71*$W$37/($W$37+$W$9),0)+IF(ISNUMBER(AL71*AM$84/F$84),AL71*AM$84/F$84,0)</f>
        <v>23.097907752065698</v>
      </c>
      <c r="AN71" s="26">
        <f t="shared" ref="AN71:AN77" si="39">SUM(AD71:AH71)+IF(ISNUMBER(W71*$W$37/($W$37+$W$9)),W71*$W$37/($W$37+$W$9),0)+IF(ISNUMBER(AL71*AN$84/F$84),AL71*AN$84/F$84,0)</f>
        <v>0.87605584636507838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4150.8545483990256</v>
      </c>
      <c r="G72" s="16">
        <f t="shared" si="30"/>
        <v>0</v>
      </c>
      <c r="H72" s="25">
        <v>0</v>
      </c>
      <c r="I72" s="25">
        <v>0</v>
      </c>
      <c r="J72" s="16">
        <f t="shared" si="31"/>
        <v>3975.3499377850057</v>
      </c>
      <c r="K72" s="25">
        <v>0</v>
      </c>
      <c r="L72" s="25">
        <v>0</v>
      </c>
      <c r="M72" s="25">
        <v>7.5659262999999974</v>
      </c>
      <c r="N72" s="25">
        <v>766.3113079347545</v>
      </c>
      <c r="O72" s="25">
        <v>0</v>
      </c>
      <c r="P72" s="25">
        <v>0</v>
      </c>
      <c r="Q72" s="25">
        <v>3201.472703550251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24.091425648804059</v>
      </c>
      <c r="X72" s="18">
        <f t="shared" si="24"/>
        <v>151.40200049321518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30.892735002399718</v>
      </c>
      <c r="AH72" s="25">
        <v>120.50926549081547</v>
      </c>
      <c r="AI72" s="25" t="s">
        <v>63</v>
      </c>
      <c r="AJ72" s="18">
        <v>0</v>
      </c>
      <c r="AK72" s="18" t="s">
        <v>63</v>
      </c>
      <c r="AL72" s="19">
        <v>1.1184471999999999E-2</v>
      </c>
      <c r="AM72" s="25">
        <f t="shared" si="38"/>
        <v>3999.4440870927506</v>
      </c>
      <c r="AN72" s="26">
        <f t="shared" si="39"/>
        <v>151.40211376652752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230.73066615993017</v>
      </c>
      <c r="G73" s="16">
        <f t="shared" si="30"/>
        <v>0</v>
      </c>
      <c r="H73" s="25">
        <v>0</v>
      </c>
      <c r="I73" s="25">
        <v>0</v>
      </c>
      <c r="J73" s="16">
        <f t="shared" si="31"/>
        <v>230.73066615993017</v>
      </c>
      <c r="K73" s="25">
        <v>0</v>
      </c>
      <c r="L73" s="25">
        <v>0</v>
      </c>
      <c r="M73" s="25">
        <v>0</v>
      </c>
      <c r="N73" s="25">
        <v>0.72118000000000004</v>
      </c>
      <c r="O73" s="25">
        <v>230.00948615993016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230.73066615993017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72.042111076304224</v>
      </c>
      <c r="G74" s="16">
        <f t="shared" si="30"/>
        <v>0</v>
      </c>
      <c r="H74" s="25">
        <v>0</v>
      </c>
      <c r="I74" s="25">
        <v>0</v>
      </c>
      <c r="J74" s="16">
        <f t="shared" si="31"/>
        <v>72.042111076304224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23.867471929480303</v>
      </c>
      <c r="R74" s="25">
        <v>48.174639146823914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72.042111076304224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1798.177809201894</v>
      </c>
      <c r="G75" s="16">
        <f t="shared" si="30"/>
        <v>0</v>
      </c>
      <c r="H75" s="25">
        <v>0</v>
      </c>
      <c r="I75" s="25">
        <v>0</v>
      </c>
      <c r="J75" s="16">
        <f t="shared" si="31"/>
        <v>222.40003331344164</v>
      </c>
      <c r="K75" s="25">
        <v>0</v>
      </c>
      <c r="L75" s="25">
        <v>0</v>
      </c>
      <c r="M75" s="25">
        <v>38.15463443460456</v>
      </c>
      <c r="N75" s="25">
        <v>0</v>
      </c>
      <c r="O75" s="25">
        <v>0</v>
      </c>
      <c r="P75" s="25">
        <v>0</v>
      </c>
      <c r="Q75" s="25">
        <v>184.53586592064818</v>
      </c>
      <c r="R75" s="25">
        <v>-0.29046704181111122</v>
      </c>
      <c r="S75" s="25">
        <v>0</v>
      </c>
      <c r="T75" s="25">
        <v>0</v>
      </c>
      <c r="U75" s="25">
        <v>0</v>
      </c>
      <c r="V75" s="18">
        <v>0</v>
      </c>
      <c r="W75" s="18">
        <v>313.26034621778894</v>
      </c>
      <c r="X75" s="18">
        <f t="shared" si="24"/>
        <v>58.712542730996191</v>
      </c>
      <c r="Y75" s="25" t="s">
        <v>63</v>
      </c>
      <c r="Z75" s="25" t="s">
        <v>63</v>
      </c>
      <c r="AA75" s="25" t="s">
        <v>63</v>
      </c>
      <c r="AB75" s="25">
        <v>6.982474366115123</v>
      </c>
      <c r="AC75" s="25" t="s">
        <v>63</v>
      </c>
      <c r="AD75" s="25">
        <v>16.664734271058844</v>
      </c>
      <c r="AE75" s="25">
        <v>2.3801302896222221</v>
      </c>
      <c r="AF75" s="25">
        <v>2.7225458042000001</v>
      </c>
      <c r="AG75" s="25">
        <v>0</v>
      </c>
      <c r="AH75" s="25">
        <v>0</v>
      </c>
      <c r="AI75" s="25">
        <v>29.962657999999998</v>
      </c>
      <c r="AJ75" s="18">
        <v>4.1049460624555554</v>
      </c>
      <c r="AK75" s="18" t="s">
        <v>63</v>
      </c>
      <c r="AL75" s="19">
        <v>1199.6999408772117</v>
      </c>
      <c r="AM75" s="25">
        <f t="shared" si="38"/>
        <v>831.91800569561383</v>
      </c>
      <c r="AN75" s="26">
        <f t="shared" si="39"/>
        <v>33.917647417633816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2032.8278545196797</v>
      </c>
      <c r="G76" s="16">
        <f t="shared" si="30"/>
        <v>1.3991185326309413E-3</v>
      </c>
      <c r="H76" s="25">
        <v>0</v>
      </c>
      <c r="I76" s="25">
        <v>1.3991185326309413E-3</v>
      </c>
      <c r="J76" s="16">
        <f t="shared" si="31"/>
        <v>314.06938516114502</v>
      </c>
      <c r="K76" s="25">
        <v>0</v>
      </c>
      <c r="L76" s="25">
        <v>0</v>
      </c>
      <c r="M76" s="25">
        <v>100.20282004206604</v>
      </c>
      <c r="N76" s="25">
        <v>0</v>
      </c>
      <c r="O76" s="25">
        <v>8.3069999999999991E-2</v>
      </c>
      <c r="P76" s="25">
        <v>0</v>
      </c>
      <c r="Q76" s="25">
        <v>213.52835586094992</v>
      </c>
      <c r="R76" s="25">
        <v>0</v>
      </c>
      <c r="S76" s="25">
        <v>0.25513925812905702</v>
      </c>
      <c r="T76" s="25">
        <v>0</v>
      </c>
      <c r="U76" s="25">
        <v>0</v>
      </c>
      <c r="V76" s="18">
        <v>0</v>
      </c>
      <c r="W76" s="18">
        <v>789.86449528931917</v>
      </c>
      <c r="X76" s="18">
        <f t="shared" si="24"/>
        <v>102.55298714339824</v>
      </c>
      <c r="Y76" s="25" t="s">
        <v>63</v>
      </c>
      <c r="Z76" s="25" t="s">
        <v>63</v>
      </c>
      <c r="AA76" s="25" t="s">
        <v>63</v>
      </c>
      <c r="AB76" s="25">
        <v>19.598609595159374</v>
      </c>
      <c r="AC76" s="25" t="s">
        <v>63</v>
      </c>
      <c r="AD76" s="25">
        <v>65.912875548238858</v>
      </c>
      <c r="AE76" s="25">
        <v>0</v>
      </c>
      <c r="AF76" s="25">
        <v>0</v>
      </c>
      <c r="AG76" s="25">
        <v>0</v>
      </c>
      <c r="AH76" s="25">
        <v>0</v>
      </c>
      <c r="AI76" s="25">
        <v>17.041502000000001</v>
      </c>
      <c r="AJ76" s="18">
        <v>0</v>
      </c>
      <c r="AK76" s="18" t="s">
        <v>63</v>
      </c>
      <c r="AL76" s="19">
        <v>826.33958780728472</v>
      </c>
      <c r="AM76" s="25">
        <f t="shared" si="38"/>
        <v>1305.1667017158527</v>
      </c>
      <c r="AN76" s="26">
        <f t="shared" si="39"/>
        <v>74.281819761565373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203.48380093889375</v>
      </c>
      <c r="G77" s="16">
        <f t="shared" si="30"/>
        <v>0</v>
      </c>
      <c r="H77" s="25">
        <v>0</v>
      </c>
      <c r="I77" s="25">
        <v>0</v>
      </c>
      <c r="J77" s="16">
        <f t="shared" si="31"/>
        <v>162.97819352579333</v>
      </c>
      <c r="K77" s="25">
        <v>0</v>
      </c>
      <c r="L77" s="25">
        <v>0</v>
      </c>
      <c r="M77" s="25">
        <v>8.986053799999997</v>
      </c>
      <c r="N77" s="25">
        <v>0</v>
      </c>
      <c r="O77" s="25">
        <v>0</v>
      </c>
      <c r="P77" s="25">
        <v>0</v>
      </c>
      <c r="Q77" s="25">
        <v>145.88327467483373</v>
      </c>
      <c r="R77" s="25">
        <v>0</v>
      </c>
      <c r="S77" s="25">
        <v>8.108865050959599</v>
      </c>
      <c r="T77" s="25">
        <v>0</v>
      </c>
      <c r="U77" s="25">
        <v>0</v>
      </c>
      <c r="V77" s="18">
        <v>0</v>
      </c>
      <c r="W77" s="18">
        <v>3.0424732315869489</v>
      </c>
      <c r="X77" s="18">
        <f t="shared" si="24"/>
        <v>8.6052304485392295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8.3091844037614511</v>
      </c>
      <c r="AE77" s="25">
        <v>0.29604604477777779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28.857903732974254</v>
      </c>
      <c r="AM77" s="25">
        <f t="shared" si="38"/>
        <v>173.04818558141824</v>
      </c>
      <c r="AN77" s="26">
        <f t="shared" si="39"/>
        <v>8.8974955052039633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2014_x000D_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3767.2900417599994</v>
      </c>
      <c r="G84" s="31">
        <f t="shared" si="40"/>
        <v>0</v>
      </c>
      <c r="H84" s="31">
        <v>0</v>
      </c>
      <c r="I84" s="31">
        <v>0</v>
      </c>
      <c r="J84" s="31">
        <f t="shared" si="40"/>
        <v>17.5486644852</v>
      </c>
      <c r="K84" s="31">
        <v>0</v>
      </c>
      <c r="L84" s="31">
        <v>7.9240399999999989</v>
      </c>
      <c r="M84" s="31">
        <v>0</v>
      </c>
      <c r="N84" s="31">
        <v>0</v>
      </c>
      <c r="O84" s="31">
        <v>0</v>
      </c>
      <c r="P84" s="31">
        <v>0</v>
      </c>
      <c r="Q84" s="31">
        <v>0.7774265668</v>
      </c>
      <c r="R84" s="31">
        <v>8.8471979184000009</v>
      </c>
      <c r="S84" s="31">
        <v>0</v>
      </c>
      <c r="T84" s="31">
        <v>0</v>
      </c>
      <c r="U84" s="31">
        <v>0</v>
      </c>
      <c r="V84" s="31">
        <v>0</v>
      </c>
      <c r="W84" s="31">
        <v>875.39493862979975</v>
      </c>
      <c r="X84" s="31">
        <f t="shared" ref="X84" si="41">SUM(X85:X88)</f>
        <v>808.92903988329988</v>
      </c>
      <c r="Y84" s="31">
        <v>479.99956898199991</v>
      </c>
      <c r="Z84" s="31">
        <v>252.32782149599998</v>
      </c>
      <c r="AA84" s="31">
        <v>35.680111977999999</v>
      </c>
      <c r="AB84" s="31">
        <v>0</v>
      </c>
      <c r="AC84" s="31">
        <v>2.7674411451999998</v>
      </c>
      <c r="AD84" s="31">
        <v>6.0289087227999989</v>
      </c>
      <c r="AE84" s="31">
        <v>19.506356488199998</v>
      </c>
      <c r="AF84" s="31">
        <v>12.618831071099999</v>
      </c>
      <c r="AG84" s="31">
        <v>0</v>
      </c>
      <c r="AH84" s="31">
        <v>0</v>
      </c>
      <c r="AI84" s="31">
        <v>0</v>
      </c>
      <c r="AJ84" s="31">
        <v>24.472364761699993</v>
      </c>
      <c r="AK84" s="31">
        <v>2040.9450339999999</v>
      </c>
      <c r="AL84" s="32">
        <v>0</v>
      </c>
      <c r="AM84" s="93">
        <f>SUM(AM85:AM88)</f>
        <v>917.41596787669982</v>
      </c>
      <c r="AN84" s="94">
        <f>SUM(AN85:AN88)</f>
        <v>38.154096282099999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3231.8470538501142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1.3486261999999998E-3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1.3486261999999998E-3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445.90185737379994</v>
      </c>
      <c r="X85" s="18">
        <f t="shared" ref="X85:X88" si="45">SUM(Y85:AI85)</f>
        <v>744.99881385011452</v>
      </c>
      <c r="Y85" s="25">
        <v>476.66853261599994</v>
      </c>
      <c r="Z85" s="25">
        <v>252.32782149599998</v>
      </c>
      <c r="AA85" s="25">
        <v>9.4053137381146623</v>
      </c>
      <c r="AB85" s="25">
        <v>0</v>
      </c>
      <c r="AC85" s="25">
        <v>2.7674411451999998</v>
      </c>
      <c r="AD85" s="25">
        <v>3.8297048547999992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2040.9450339999999</v>
      </c>
      <c r="AL85" s="19">
        <v>0</v>
      </c>
      <c r="AM85" s="25">
        <f>SUM(G85,V85,J85,W85,IF(ISNUMBER(-W85*$W$37/($W$37+$W$9)),-W85*$W$37/($W$37+$W$9),0),AJ85)</f>
        <v>445.90320599999995</v>
      </c>
      <c r="AN85" s="26">
        <f>SUM(AD85:AH85,IF(ISNUMBER(W85*$W$37/($W$37+$W$9)),W85*$W$37/($W$37+$W$9),0))</f>
        <v>3.8297048547999992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3.1604999999999999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3.1603882859999999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1.1171399999999998E-4</v>
      </c>
      <c r="AK86" s="18">
        <v>0</v>
      </c>
      <c r="AL86" s="19">
        <v>0</v>
      </c>
      <c r="AM86" s="25">
        <f>SUM(G86,V86,J86,W86,IF(ISNUMBER(-W86*$W$37/($W$37+$W$9)),-W86*$W$37/($W$37+$W$9),0),AJ86)</f>
        <v>3.1604999999999999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47.892931193885332</v>
      </c>
      <c r="G87" s="16">
        <f t="shared" si="43"/>
        <v>0</v>
      </c>
      <c r="H87" s="25">
        <v>0</v>
      </c>
      <c r="I87" s="25">
        <v>0</v>
      </c>
      <c r="J87" s="16">
        <f t="shared" si="44"/>
        <v>0.7479397726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0.7479397726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0.34227274159999993</v>
      </c>
      <c r="X87" s="18">
        <f t="shared" si="45"/>
        <v>44.092367963685334</v>
      </c>
      <c r="Y87" s="25">
        <v>3.3310363659999997</v>
      </c>
      <c r="Z87" s="25">
        <v>0</v>
      </c>
      <c r="AA87" s="25">
        <v>26.274798239885335</v>
      </c>
      <c r="AB87" s="25">
        <v>0</v>
      </c>
      <c r="AC87" s="25">
        <v>0</v>
      </c>
      <c r="AD87" s="25">
        <v>2.1992038679999997</v>
      </c>
      <c r="AE87" s="25">
        <v>9.5769787737999987</v>
      </c>
      <c r="AF87" s="25">
        <v>2.7103507160000002</v>
      </c>
      <c r="AG87" s="25">
        <v>0</v>
      </c>
      <c r="AH87" s="25">
        <v>0</v>
      </c>
      <c r="AI87" s="25">
        <v>0</v>
      </c>
      <c r="AJ87" s="18">
        <v>2.7103507160000002</v>
      </c>
      <c r="AK87" s="18">
        <v>0</v>
      </c>
      <c r="AL87" s="19">
        <v>0</v>
      </c>
      <c r="AM87" s="25">
        <f>SUM(G87,V87,J87,W87,IF(ISNUMBER(-W87*$W$37/($W$37+$W$9)),-W87*$W$37/($W$37+$W$9),0),AJ87)</f>
        <v>3.8005632301999999</v>
      </c>
      <c r="AN87" s="26">
        <f>SUM(AD87:AH87,IF(ISNUMBER(W87*$W$37/($W$37+$W$9)),W87*$W$37/($W$37+$W$9),0))</f>
        <v>14.486533357799999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484.38955671599984</v>
      </c>
      <c r="G88" s="16">
        <f t="shared" si="43"/>
        <v>0</v>
      </c>
      <c r="H88" s="25">
        <v>0</v>
      </c>
      <c r="I88" s="25">
        <v>0</v>
      </c>
      <c r="J88" s="16">
        <f t="shared" si="44"/>
        <v>16.799376086399999</v>
      </c>
      <c r="K88" s="25">
        <v>0</v>
      </c>
      <c r="L88" s="25">
        <v>7.9240399999999989</v>
      </c>
      <c r="M88" s="25">
        <v>0</v>
      </c>
      <c r="N88" s="25">
        <v>0</v>
      </c>
      <c r="O88" s="25">
        <v>0</v>
      </c>
      <c r="P88" s="25">
        <v>0</v>
      </c>
      <c r="Q88" s="25">
        <v>2.8138167999999998E-2</v>
      </c>
      <c r="R88" s="25">
        <v>8.8471979184000009</v>
      </c>
      <c r="S88" s="25">
        <v>0</v>
      </c>
      <c r="T88" s="25">
        <v>0</v>
      </c>
      <c r="U88" s="25">
        <v>0</v>
      </c>
      <c r="V88" s="18">
        <v>0</v>
      </c>
      <c r="W88" s="18">
        <v>425.99042022839984</v>
      </c>
      <c r="X88" s="18">
        <f t="shared" si="45"/>
        <v>19.837858069499998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9.9293777143999993</v>
      </c>
      <c r="AF88" s="25">
        <v>9.9084803550999982</v>
      </c>
      <c r="AG88" s="25">
        <v>0</v>
      </c>
      <c r="AH88" s="25">
        <v>0</v>
      </c>
      <c r="AI88" s="25">
        <v>0</v>
      </c>
      <c r="AJ88" s="18">
        <v>21.761902331699993</v>
      </c>
      <c r="AK88" s="18">
        <v>0</v>
      </c>
      <c r="AL88" s="19">
        <v>0</v>
      </c>
      <c r="AM88" s="25">
        <f>SUM(G88,V88,J88,W88,IF(ISNUMBER(-W88*$W$37/($W$37+$W$9)),-W88*$W$37/($W$37+$W$9),0),AJ88)</f>
        <v>464.55169864649986</v>
      </c>
      <c r="AN88" s="26">
        <f>SUM(AD88:AH88,IF(ISNUMBER(W88*$W$37/($W$37+$W$9)),W88*$W$37/($W$37+$W$9),0))</f>
        <v>19.837858069499998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130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8265.0586436454505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369.88986699999998</v>
      </c>
      <c r="K7" s="17">
        <v>369.88986699999998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1.3244076027</v>
      </c>
      <c r="X7" s="18">
        <f t="shared" ref="X7:X38" si="3">SUM(Y7:AI7)</f>
        <v>1293.2763579080413</v>
      </c>
      <c r="Y7" s="17">
        <v>471.11271546599994</v>
      </c>
      <c r="Z7" s="17">
        <v>280.69640293199996</v>
      </c>
      <c r="AA7" s="17">
        <v>37.130105775999994</v>
      </c>
      <c r="AB7" s="17">
        <v>26.437833907543752</v>
      </c>
      <c r="AC7" s="17">
        <v>6.4343298999999998</v>
      </c>
      <c r="AD7" s="17">
        <v>222.27383888277961</v>
      </c>
      <c r="AE7" s="17">
        <v>68.800326445829995</v>
      </c>
      <c r="AF7" s="17">
        <v>94.063463849998897</v>
      </c>
      <c r="AG7" s="17">
        <v>0</v>
      </c>
      <c r="AH7" s="17">
        <v>25.266910747888925</v>
      </c>
      <c r="AI7" s="17">
        <v>61.060429999999997</v>
      </c>
      <c r="AJ7" s="18">
        <v>161.06939295289331</v>
      </c>
      <c r="AK7" s="18">
        <v>6439.4986181818167</v>
      </c>
      <c r="AL7" s="19">
        <v>0</v>
      </c>
      <c r="AM7" s="17">
        <f>SUM(G7,V7,J7,W7,AJ7)</f>
        <v>532.2836675555933</v>
      </c>
      <c r="AN7" s="20">
        <f>SUM(AD7:AH7)</f>
        <v>410.40453992649748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15791.862262888208</v>
      </c>
      <c r="G8" s="16">
        <f t="shared" si="1"/>
        <v>31.705589357046257</v>
      </c>
      <c r="H8" s="17">
        <f>H9-H7</f>
        <v>0.85508000000000006</v>
      </c>
      <c r="I8" s="17">
        <f>I9-I7</f>
        <v>30.850509357046256</v>
      </c>
      <c r="J8" s="16">
        <f t="shared" si="2"/>
        <v>10035.728455467688</v>
      </c>
      <c r="K8" s="17">
        <f t="shared" ref="K8:W8" si="4">K9-K7</f>
        <v>8775.6428640888898</v>
      </c>
      <c r="L8" s="17">
        <f t="shared" si="4"/>
        <v>38.628590952387867</v>
      </c>
      <c r="M8" s="17">
        <f t="shared" si="4"/>
        <v>323.39673343794038</v>
      </c>
      <c r="N8" s="17">
        <f t="shared" si="4"/>
        <v>-461.52416759747121</v>
      </c>
      <c r="O8" s="17">
        <f t="shared" si="4"/>
        <v>66.071552278971808</v>
      </c>
      <c r="P8" s="17">
        <f t="shared" si="4"/>
        <v>1856.0166285735054</v>
      </c>
      <c r="Q8" s="17">
        <f t="shared" si="4"/>
        <v>1147.8795794996302</v>
      </c>
      <c r="R8" s="17">
        <f t="shared" si="4"/>
        <v>-933.0370481414169</v>
      </c>
      <c r="S8" s="17">
        <f t="shared" si="4"/>
        <v>194.46172237524982</v>
      </c>
      <c r="T8" s="17">
        <f t="shared" si="4"/>
        <v>-971.80799999999999</v>
      </c>
      <c r="U8" s="17">
        <f t="shared" si="4"/>
        <v>0</v>
      </c>
      <c r="V8" s="18">
        <f t="shared" si="4"/>
        <v>0</v>
      </c>
      <c r="W8" s="18">
        <f t="shared" si="4"/>
        <v>5543.7808713345066</v>
      </c>
      <c r="X8" s="18">
        <f t="shared" si="3"/>
        <v>37.336938668677981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-75.317210000000046</v>
      </c>
      <c r="AE8" s="17">
        <f t="shared" si="5"/>
        <v>0</v>
      </c>
      <c r="AF8" s="17">
        <f t="shared" si="5"/>
        <v>0</v>
      </c>
      <c r="AG8" s="17">
        <f t="shared" si="5"/>
        <v>27.791200088993087</v>
      </c>
      <c r="AH8" s="17">
        <f t="shared" si="5"/>
        <v>84.862948579684939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143.31040806028705</v>
      </c>
      <c r="AM8" s="25">
        <f>SUM(G8,V8,J8,W8,AJ8)-IF(ISNUMBER(W8*$W$37/($W$37+$W$9)),W8*$W$37/($W$37+$W$9),0)+IF(ISNUMBER(AL8*AM$84/F$84),AL8*AM$84/F$84,0)</f>
        <v>15649.86975079796</v>
      </c>
      <c r="AN8" s="26">
        <f>SUM(AD8:AH8)+IF(ISNUMBER(W8*$W$37/($W$37+$W$9)),W8*$W$37/($W$37+$W$9),0)+IF(ISNUMBER(AL8*AN$84/F$84),AL8*AN$84/F$84,0)</f>
        <v>38.949684074393815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24056.920906533654</v>
      </c>
      <c r="G9" s="30">
        <f t="shared" si="1"/>
        <v>31.705589357046257</v>
      </c>
      <c r="H9" s="30">
        <f>H10+H11</f>
        <v>0.85508000000000006</v>
      </c>
      <c r="I9" s="30">
        <f>I10+I11</f>
        <v>30.850509357046256</v>
      </c>
      <c r="J9" s="30">
        <f t="shared" si="2"/>
        <v>10405.618322467686</v>
      </c>
      <c r="K9" s="30">
        <f t="shared" ref="K9:W9" si="6">K10+K11</f>
        <v>9145.5327310888897</v>
      </c>
      <c r="L9" s="30">
        <f t="shared" si="6"/>
        <v>38.628590952387867</v>
      </c>
      <c r="M9" s="30">
        <f t="shared" si="6"/>
        <v>323.39673343794038</v>
      </c>
      <c r="N9" s="30">
        <f t="shared" si="6"/>
        <v>-461.52416759747121</v>
      </c>
      <c r="O9" s="30">
        <f t="shared" si="6"/>
        <v>66.071552278971808</v>
      </c>
      <c r="P9" s="30">
        <f t="shared" si="6"/>
        <v>1856.0166285735054</v>
      </c>
      <c r="Q9" s="30">
        <f t="shared" si="6"/>
        <v>1147.8795794996302</v>
      </c>
      <c r="R9" s="30">
        <f t="shared" si="6"/>
        <v>-933.0370481414169</v>
      </c>
      <c r="S9" s="30">
        <f t="shared" si="6"/>
        <v>194.46172237524982</v>
      </c>
      <c r="T9" s="30">
        <f t="shared" si="6"/>
        <v>-971.80799999999999</v>
      </c>
      <c r="U9" s="30">
        <f t="shared" si="6"/>
        <v>0</v>
      </c>
      <c r="V9" s="31">
        <f t="shared" si="6"/>
        <v>0</v>
      </c>
      <c r="W9" s="31">
        <f t="shared" si="6"/>
        <v>5545.105278937207</v>
      </c>
      <c r="X9" s="31">
        <f t="shared" si="3"/>
        <v>1330.6132965767192</v>
      </c>
      <c r="Y9" s="31">
        <f t="shared" ref="Y9:AL9" si="7">Y10+Y11</f>
        <v>471.11271546599994</v>
      </c>
      <c r="Z9" s="30">
        <f t="shared" si="7"/>
        <v>280.69640293199996</v>
      </c>
      <c r="AA9" s="30">
        <f t="shared" si="7"/>
        <v>37.130105775999994</v>
      </c>
      <c r="AB9" s="30">
        <f t="shared" si="7"/>
        <v>26.437833907543752</v>
      </c>
      <c r="AC9" s="30">
        <f t="shared" si="7"/>
        <v>6.4343298999999998</v>
      </c>
      <c r="AD9" s="30">
        <f t="shared" si="7"/>
        <v>146.95662888277957</v>
      </c>
      <c r="AE9" s="30">
        <f t="shared" si="7"/>
        <v>68.800326445829995</v>
      </c>
      <c r="AF9" s="30">
        <f t="shared" si="7"/>
        <v>94.063463849998897</v>
      </c>
      <c r="AG9" s="30">
        <f t="shared" si="7"/>
        <v>27.791200088993087</v>
      </c>
      <c r="AH9" s="30">
        <f t="shared" si="7"/>
        <v>110.12985932757387</v>
      </c>
      <c r="AI9" s="30">
        <f t="shared" si="7"/>
        <v>61.060429999999997</v>
      </c>
      <c r="AJ9" s="31">
        <f t="shared" si="7"/>
        <v>161.06939295289331</v>
      </c>
      <c r="AK9" s="31">
        <f t="shared" si="7"/>
        <v>6439.4986181818167</v>
      </c>
      <c r="AL9" s="32">
        <f t="shared" si="7"/>
        <v>143.31040806028705</v>
      </c>
      <c r="AM9" s="31">
        <f>SUM(AM7:AM8)</f>
        <v>16182.153418353553</v>
      </c>
      <c r="AN9" s="30">
        <f>SUM(AN7:AN8)</f>
        <v>449.35422400089129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657.22997386740224</v>
      </c>
      <c r="G10" s="16">
        <f t="shared" si="1"/>
        <v>0</v>
      </c>
      <c r="H10" s="17">
        <v>0</v>
      </c>
      <c r="I10" s="17">
        <v>0</v>
      </c>
      <c r="J10" s="16">
        <f t="shared" si="2"/>
        <v>657.22997386740224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125.08807953353353</v>
      </c>
      <c r="R10" s="17">
        <v>532.14189433386866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657.22997386740224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23399.690932666257</v>
      </c>
      <c r="G11" s="30">
        <f t="shared" si="1"/>
        <v>31.705589357046257</v>
      </c>
      <c r="H11" s="30">
        <f>H12+H13</f>
        <v>0.85508000000000006</v>
      </c>
      <c r="I11" s="30">
        <f>I12+I13</f>
        <v>30.850509357046256</v>
      </c>
      <c r="J11" s="30">
        <f t="shared" si="2"/>
        <v>9748.3883486002851</v>
      </c>
      <c r="K11" s="30">
        <f t="shared" ref="K11:W11" si="8">K12+K13</f>
        <v>9145.5327310888897</v>
      </c>
      <c r="L11" s="30">
        <f t="shared" si="8"/>
        <v>38.628590952387867</v>
      </c>
      <c r="M11" s="30">
        <f t="shared" si="8"/>
        <v>323.39673343794038</v>
      </c>
      <c r="N11" s="30">
        <f t="shared" si="8"/>
        <v>-461.52416759747121</v>
      </c>
      <c r="O11" s="30">
        <f t="shared" si="8"/>
        <v>66.071552278971808</v>
      </c>
      <c r="P11" s="30">
        <f t="shared" si="8"/>
        <v>1856.0166285735054</v>
      </c>
      <c r="Q11" s="30">
        <f t="shared" si="8"/>
        <v>1022.7914999660966</v>
      </c>
      <c r="R11" s="30">
        <f t="shared" si="8"/>
        <v>-1465.1789424752856</v>
      </c>
      <c r="S11" s="30">
        <f t="shared" si="8"/>
        <v>194.46172237524982</v>
      </c>
      <c r="T11" s="30">
        <f t="shared" si="8"/>
        <v>-971.80799999999999</v>
      </c>
      <c r="U11" s="30">
        <f t="shared" si="8"/>
        <v>0</v>
      </c>
      <c r="V11" s="31">
        <f t="shared" si="8"/>
        <v>0</v>
      </c>
      <c r="W11" s="31">
        <f t="shared" si="8"/>
        <v>5545.105278937207</v>
      </c>
      <c r="X11" s="31">
        <f t="shared" si="3"/>
        <v>1330.6132965767192</v>
      </c>
      <c r="Y11" s="31">
        <f t="shared" ref="Y11:AL11" si="9">Y12+Y13</f>
        <v>471.11271546599994</v>
      </c>
      <c r="Z11" s="30">
        <f t="shared" si="9"/>
        <v>280.69640293199996</v>
      </c>
      <c r="AA11" s="30">
        <f t="shared" si="9"/>
        <v>37.130105775999994</v>
      </c>
      <c r="AB11" s="30">
        <f t="shared" si="9"/>
        <v>26.437833907543752</v>
      </c>
      <c r="AC11" s="30">
        <f t="shared" si="9"/>
        <v>6.4343298999999998</v>
      </c>
      <c r="AD11" s="30">
        <f t="shared" si="9"/>
        <v>146.95662888277957</v>
      </c>
      <c r="AE11" s="30">
        <f t="shared" si="9"/>
        <v>68.800326445829995</v>
      </c>
      <c r="AF11" s="30">
        <f t="shared" si="9"/>
        <v>94.063463849998897</v>
      </c>
      <c r="AG11" s="30">
        <f t="shared" si="9"/>
        <v>27.791200088993087</v>
      </c>
      <c r="AH11" s="30">
        <f t="shared" si="9"/>
        <v>110.12985932757387</v>
      </c>
      <c r="AI11" s="30">
        <f t="shared" si="9"/>
        <v>61.060429999999997</v>
      </c>
      <c r="AJ11" s="31">
        <f t="shared" si="9"/>
        <v>161.06939295289331</v>
      </c>
      <c r="AK11" s="31">
        <f t="shared" si="9"/>
        <v>6439.4986181818167</v>
      </c>
      <c r="AL11" s="32">
        <f t="shared" si="9"/>
        <v>143.31040806028705</v>
      </c>
      <c r="AM11" s="31">
        <f>SUM(AM7:AM8)-SUM(AM10)</f>
        <v>15524.92344448615</v>
      </c>
      <c r="AN11" s="30">
        <f>SUM(AD11:AH11)+IF(ISNUMBER(W11*$W$37/($W$37+$W$9)),W11*$W$37/($W$37+$W$9),0)+IF(ISNUMBER(AL11*AN$84/F$84),AL11*AN$84/F$84,0)</f>
        <v>449.35422400089124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835.57874828093168</v>
      </c>
      <c r="G12" s="16">
        <f t="shared" si="1"/>
        <v>0</v>
      </c>
      <c r="H12" s="39">
        <v>0</v>
      </c>
      <c r="I12" s="39">
        <v>0</v>
      </c>
      <c r="J12" s="16">
        <f t="shared" si="2"/>
        <v>835.57874828093168</v>
      </c>
      <c r="K12" s="39">
        <v>0</v>
      </c>
      <c r="L12" s="39">
        <v>0</v>
      </c>
      <c r="M12" s="39">
        <v>0</v>
      </c>
      <c r="N12" s="39">
        <v>0</v>
      </c>
      <c r="O12" s="39">
        <v>835.57874828093168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835.57874828093168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22564.112184385325</v>
      </c>
      <c r="G13" s="41">
        <f t="shared" si="1"/>
        <v>31.705589357046257</v>
      </c>
      <c r="H13" s="41">
        <f>SUM(H17,-H28,H39,H47,H48)</f>
        <v>0.85508000000000006</v>
      </c>
      <c r="I13" s="41">
        <f>SUM(I17,-I28,I39,I47,I48)</f>
        <v>30.850509357046256</v>
      </c>
      <c r="J13" s="41">
        <f t="shared" si="2"/>
        <v>8912.8096003193532</v>
      </c>
      <c r="K13" s="41">
        <f t="shared" ref="K13:W13" si="10">SUM(K17,-K28,K39,K47,K48)</f>
        <v>9145.5327310888897</v>
      </c>
      <c r="L13" s="41">
        <f t="shared" si="10"/>
        <v>38.628590952387867</v>
      </c>
      <c r="M13" s="41">
        <f t="shared" si="10"/>
        <v>323.39673343794038</v>
      </c>
      <c r="N13" s="41">
        <f t="shared" si="10"/>
        <v>-461.52416759747121</v>
      </c>
      <c r="O13" s="41">
        <f t="shared" si="10"/>
        <v>-769.50719600195987</v>
      </c>
      <c r="P13" s="41">
        <f t="shared" si="10"/>
        <v>1856.0166285735054</v>
      </c>
      <c r="Q13" s="41">
        <f t="shared" si="10"/>
        <v>1022.7914999660966</v>
      </c>
      <c r="R13" s="41">
        <f t="shared" si="10"/>
        <v>-1465.1789424752856</v>
      </c>
      <c r="S13" s="41">
        <f t="shared" si="10"/>
        <v>194.46172237524982</v>
      </c>
      <c r="T13" s="41">
        <f t="shared" si="10"/>
        <v>-971.80799999999999</v>
      </c>
      <c r="U13" s="41">
        <f t="shared" si="10"/>
        <v>0</v>
      </c>
      <c r="V13" s="31">
        <f t="shared" si="10"/>
        <v>0</v>
      </c>
      <c r="W13" s="31">
        <f t="shared" si="10"/>
        <v>5545.105278937207</v>
      </c>
      <c r="X13" s="31">
        <f t="shared" si="3"/>
        <v>1330.6132965767192</v>
      </c>
      <c r="Y13" s="31">
        <f t="shared" ref="Y13:AL13" si="11">SUM(Y17,-Y28,Y39,Y47,Y48)</f>
        <v>471.11271546599994</v>
      </c>
      <c r="Z13" s="41">
        <f t="shared" si="11"/>
        <v>280.69640293199996</v>
      </c>
      <c r="AA13" s="41">
        <f t="shared" si="11"/>
        <v>37.130105775999994</v>
      </c>
      <c r="AB13" s="41">
        <f t="shared" si="11"/>
        <v>26.437833907543752</v>
      </c>
      <c r="AC13" s="41">
        <f t="shared" si="11"/>
        <v>6.4343298999999998</v>
      </c>
      <c r="AD13" s="41">
        <f t="shared" si="11"/>
        <v>146.95662888277957</v>
      </c>
      <c r="AE13" s="41">
        <f t="shared" si="11"/>
        <v>68.800326445829995</v>
      </c>
      <c r="AF13" s="41">
        <f t="shared" si="11"/>
        <v>94.063463849998897</v>
      </c>
      <c r="AG13" s="41">
        <f t="shared" si="11"/>
        <v>27.791200088993087</v>
      </c>
      <c r="AH13" s="41">
        <f t="shared" si="11"/>
        <v>110.12985932757387</v>
      </c>
      <c r="AI13" s="41">
        <f t="shared" si="11"/>
        <v>61.060429999999997</v>
      </c>
      <c r="AJ13" s="31">
        <f t="shared" si="11"/>
        <v>161.06939295289331</v>
      </c>
      <c r="AK13" s="31">
        <f t="shared" si="11"/>
        <v>6439.4986181818167</v>
      </c>
      <c r="AL13" s="32">
        <f t="shared" si="11"/>
        <v>143.31040806028705</v>
      </c>
      <c r="AM13" s="31">
        <f>SUM(AM7:AM8)-SUM(AM10,AM12)</f>
        <v>14689.344696205218</v>
      </c>
      <c r="AN13" s="41">
        <f>SUM(AD13:AH13)+IF(ISNUMBER(W13*$W$37/($W$37+$W$9)),W13*$W$37/($W$37+$W$9),0)+IF(ISNUMBER(AL13*AN$84/F$84),AL13*AN$84/F$84,0)</f>
        <v>449.35422400089124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23338.630502666256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20614.55854424377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13982.122938387283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20720.615394245462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11066.708272008473</v>
      </c>
      <c r="K17" s="31">
        <v>9145.5327310888897</v>
      </c>
      <c r="L17" s="31">
        <v>11.11384822222</v>
      </c>
      <c r="M17" s="31">
        <v>168.01868385069795</v>
      </c>
      <c r="N17" s="31">
        <v>38.304367080106701</v>
      </c>
      <c r="O17" s="31">
        <v>0</v>
      </c>
      <c r="P17" s="31">
        <v>1034.9583718463307</v>
      </c>
      <c r="Q17" s="31">
        <v>2.20553003768</v>
      </c>
      <c r="R17" s="31">
        <v>666.57473988254742</v>
      </c>
      <c r="S17" s="31">
        <v>0</v>
      </c>
      <c r="T17" s="31">
        <v>0</v>
      </c>
      <c r="U17" s="31">
        <v>0</v>
      </c>
      <c r="V17" s="31">
        <v>0</v>
      </c>
      <c r="W17" s="31">
        <v>2067.870718602373</v>
      </c>
      <c r="X17" s="31">
        <f t="shared" si="3"/>
        <v>944.20782551343996</v>
      </c>
      <c r="Y17" s="31">
        <v>471.11271546599994</v>
      </c>
      <c r="Z17" s="31">
        <v>280.69640293199996</v>
      </c>
      <c r="AA17" s="31">
        <v>37.130105775999994</v>
      </c>
      <c r="AB17" s="31">
        <v>0</v>
      </c>
      <c r="AC17" s="31">
        <v>6.4343298999999998</v>
      </c>
      <c r="AD17" s="31">
        <v>32.906241497099998</v>
      </c>
      <c r="AE17" s="31">
        <v>56.895402176129991</v>
      </c>
      <c r="AF17" s="31">
        <v>59.032627766209998</v>
      </c>
      <c r="AG17" s="31">
        <v>0</v>
      </c>
      <c r="AH17" s="31">
        <v>0</v>
      </c>
      <c r="AI17" s="31">
        <v>0</v>
      </c>
      <c r="AJ17" s="31">
        <v>173.50551193935999</v>
      </c>
      <c r="AK17" s="31">
        <v>6439.4986181818167</v>
      </c>
      <c r="AL17" s="32">
        <v>28.824447999999997</v>
      </c>
      <c r="AM17" s="31">
        <f>SUM(AM18,AM24:AM25,AM26:AM26)</f>
        <v>13315.85926424458</v>
      </c>
      <c r="AN17" s="30">
        <f>SUM(AN18,AN24:AN25,AN26:AN26)</f>
        <v>149.15864771268832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9417.8877982470949</v>
      </c>
      <c r="G18" s="16">
        <f t="shared" si="13"/>
        <v>0</v>
      </c>
      <c r="H18" s="17">
        <v>0</v>
      </c>
      <c r="I18" s="17">
        <v>0</v>
      </c>
      <c r="J18" s="16">
        <f t="shared" si="14"/>
        <v>28.541599251129998</v>
      </c>
      <c r="K18" s="17">
        <v>0</v>
      </c>
      <c r="L18" s="17">
        <v>11.11384822222</v>
      </c>
      <c r="M18" s="17">
        <v>0</v>
      </c>
      <c r="N18" s="17">
        <v>0</v>
      </c>
      <c r="O18" s="17">
        <v>0</v>
      </c>
      <c r="P18" s="17">
        <v>0</v>
      </c>
      <c r="Q18" s="17">
        <v>2.20553003768</v>
      </c>
      <c r="R18" s="17">
        <v>15.222220991229999</v>
      </c>
      <c r="S18" s="17">
        <v>0</v>
      </c>
      <c r="T18" s="17">
        <v>0</v>
      </c>
      <c r="U18" s="17">
        <v>0</v>
      </c>
      <c r="V18" s="18">
        <v>0</v>
      </c>
      <c r="W18" s="18">
        <v>1892.9489061757497</v>
      </c>
      <c r="X18" s="18">
        <f t="shared" si="3"/>
        <v>944.20782551343996</v>
      </c>
      <c r="Y18" s="17">
        <v>471.11271546599994</v>
      </c>
      <c r="Z18" s="17">
        <v>280.69640293199996</v>
      </c>
      <c r="AA18" s="17">
        <v>37.130105775999994</v>
      </c>
      <c r="AB18" s="17">
        <v>0</v>
      </c>
      <c r="AC18" s="17">
        <v>6.4343298999999998</v>
      </c>
      <c r="AD18" s="17">
        <v>32.906241497099998</v>
      </c>
      <c r="AE18" s="17">
        <v>56.895402176129991</v>
      </c>
      <c r="AF18" s="17">
        <v>59.032627766209998</v>
      </c>
      <c r="AG18" s="17">
        <v>0</v>
      </c>
      <c r="AH18" s="17">
        <v>0</v>
      </c>
      <c r="AI18" s="17">
        <v>0</v>
      </c>
      <c r="AJ18" s="18">
        <v>83.866401124959992</v>
      </c>
      <c r="AK18" s="18">
        <v>6439.4986181818167</v>
      </c>
      <c r="AL18" s="19">
        <v>28.824447999999997</v>
      </c>
      <c r="AM18" s="17">
        <f t="shared" ref="AM18:AN18" si="15">SUM(AM19:AM23)</f>
        <v>2013.1316682462138</v>
      </c>
      <c r="AN18" s="20">
        <f t="shared" si="15"/>
        <v>149.15864771268832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8167.0466534326042</v>
      </c>
      <c r="G19" s="16">
        <f t="shared" si="13"/>
        <v>0</v>
      </c>
      <c r="H19" s="25">
        <v>0</v>
      </c>
      <c r="I19" s="25">
        <v>0</v>
      </c>
      <c r="J19" s="16">
        <f t="shared" si="14"/>
        <v>3.3078600000000001E-3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3.3078600000000001E-3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942.5190575995</v>
      </c>
      <c r="X19" s="18">
        <f t="shared" si="3"/>
        <v>785.0256697912871</v>
      </c>
      <c r="Y19" s="25">
        <v>467.97520206199994</v>
      </c>
      <c r="Z19" s="25">
        <v>280.69554293199997</v>
      </c>
      <c r="AA19" s="25">
        <v>9.8365848756872065</v>
      </c>
      <c r="AB19" s="25">
        <v>0</v>
      </c>
      <c r="AC19" s="25">
        <v>6.4343298999999998</v>
      </c>
      <c r="AD19" s="25">
        <v>20.084010021600001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6439.4986181818167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942.52236545949995</v>
      </c>
      <c r="AN19" s="26">
        <f t="shared" ref="AN19:AN27" si="17">SUM(AD19:AH19)+IF(ISNUMBER(W19*$W$37/($W$37+$W$9)),W19*$W$37/($W$37+$W$9),0)+IF(ISNUMBER(AL19*AN$84/F$84),AL19*AN$84/F$84,0)</f>
        <v>20.084010021600001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35.204826122310003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35.158432135670004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4.6393986639999996E-2</v>
      </c>
      <c r="AK20" s="18">
        <v>0</v>
      </c>
      <c r="AL20" s="19">
        <v>0</v>
      </c>
      <c r="AM20" s="25">
        <f t="shared" si="16"/>
        <v>35.204826122310003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106.12608589461279</v>
      </c>
      <c r="G21" s="16">
        <f t="shared" si="13"/>
        <v>0</v>
      </c>
      <c r="H21" s="25">
        <v>0</v>
      </c>
      <c r="I21" s="25">
        <v>0</v>
      </c>
      <c r="J21" s="16">
        <f t="shared" si="14"/>
        <v>1.911425787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1.911425787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1.4515708571000001</v>
      </c>
      <c r="X21" s="18">
        <f t="shared" si="3"/>
        <v>88.792904250512791</v>
      </c>
      <c r="Y21" s="25">
        <v>3.1375134039999995</v>
      </c>
      <c r="Z21" s="25">
        <v>8.5999999999999987E-4</v>
      </c>
      <c r="AA21" s="25">
        <v>27.293520900312789</v>
      </c>
      <c r="AB21" s="25">
        <v>0</v>
      </c>
      <c r="AC21" s="25">
        <v>0</v>
      </c>
      <c r="AD21" s="25">
        <v>12.822231475500001</v>
      </c>
      <c r="AE21" s="25">
        <v>31.568593470700002</v>
      </c>
      <c r="AF21" s="25">
        <v>13.970185000000001</v>
      </c>
      <c r="AG21" s="25">
        <v>0</v>
      </c>
      <c r="AH21" s="25">
        <v>0</v>
      </c>
      <c r="AI21" s="25">
        <v>0</v>
      </c>
      <c r="AJ21" s="18">
        <v>13.970185000000001</v>
      </c>
      <c r="AK21" s="18">
        <v>0</v>
      </c>
      <c r="AL21" s="19">
        <v>0</v>
      </c>
      <c r="AM21" s="25">
        <f t="shared" si="16"/>
        <v>17.333181644100002</v>
      </c>
      <c r="AN21" s="26">
        <f t="shared" si="17"/>
        <v>58.361009946199999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1080.6857847975698</v>
      </c>
      <c r="G22" s="16">
        <f t="shared" si="13"/>
        <v>0</v>
      </c>
      <c r="H22" s="25">
        <v>0</v>
      </c>
      <c r="I22" s="25">
        <v>0</v>
      </c>
      <c r="J22" s="16">
        <f t="shared" si="14"/>
        <v>26.62686560413</v>
      </c>
      <c r="K22" s="25">
        <v>0</v>
      </c>
      <c r="L22" s="25">
        <v>11.11384822222</v>
      </c>
      <c r="M22" s="25">
        <v>0</v>
      </c>
      <c r="N22" s="25">
        <v>0</v>
      </c>
      <c r="O22" s="25">
        <v>0</v>
      </c>
      <c r="P22" s="25">
        <v>0</v>
      </c>
      <c r="Q22" s="25">
        <v>0.29079639067999996</v>
      </c>
      <c r="R22" s="25">
        <v>15.222220991229999</v>
      </c>
      <c r="S22" s="25">
        <v>0</v>
      </c>
      <c r="T22" s="25">
        <v>0</v>
      </c>
      <c r="U22" s="25">
        <v>0</v>
      </c>
      <c r="V22" s="18">
        <v>0</v>
      </c>
      <c r="W22" s="18">
        <v>913.81984558347972</v>
      </c>
      <c r="X22" s="18">
        <f t="shared" si="3"/>
        <v>70.389251471639994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25.326808705429993</v>
      </c>
      <c r="AF22" s="25">
        <v>45.062442766209998</v>
      </c>
      <c r="AG22" s="25">
        <v>0</v>
      </c>
      <c r="AH22" s="25">
        <v>0</v>
      </c>
      <c r="AI22" s="25">
        <v>0</v>
      </c>
      <c r="AJ22" s="18">
        <v>69.849822138320008</v>
      </c>
      <c r="AK22" s="18">
        <v>0</v>
      </c>
      <c r="AL22" s="19">
        <v>0</v>
      </c>
      <c r="AM22" s="25">
        <f t="shared" si="16"/>
        <v>1010.2965333259297</v>
      </c>
      <c r="AN22" s="26">
        <f t="shared" si="17"/>
        <v>70.389251471639994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28.824447999999997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28.824447999999997</v>
      </c>
      <c r="AM23" s="25">
        <f t="shared" si="16"/>
        <v>7.7747616943744111</v>
      </c>
      <c r="AN23" s="26">
        <f t="shared" si="17"/>
        <v>0.32437627324834101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11302.727595998365</v>
      </c>
      <c r="G25" s="16">
        <f t="shared" si="13"/>
        <v>0</v>
      </c>
      <c r="H25" s="25">
        <v>0</v>
      </c>
      <c r="I25" s="25">
        <v>0</v>
      </c>
      <c r="J25" s="16">
        <f t="shared" si="14"/>
        <v>11038.166672757343</v>
      </c>
      <c r="K25" s="25">
        <v>9145.5327310888897</v>
      </c>
      <c r="L25" s="25">
        <v>0</v>
      </c>
      <c r="M25" s="25">
        <v>168.01868385069795</v>
      </c>
      <c r="N25" s="25">
        <v>38.304367080106701</v>
      </c>
      <c r="O25" s="25">
        <v>0</v>
      </c>
      <c r="P25" s="25">
        <v>1034.9583718463307</v>
      </c>
      <c r="Q25" s="25">
        <v>0</v>
      </c>
      <c r="R25" s="25">
        <v>651.35251889131746</v>
      </c>
      <c r="S25" s="25">
        <v>0</v>
      </c>
      <c r="T25" s="25">
        <v>0</v>
      </c>
      <c r="U25" s="25">
        <v>0</v>
      </c>
      <c r="V25" s="18">
        <v>0</v>
      </c>
      <c r="W25" s="18">
        <v>174.92181242662335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89.639110814399999</v>
      </c>
      <c r="AK25" s="18">
        <v>0</v>
      </c>
      <c r="AL25" s="19">
        <v>0</v>
      </c>
      <c r="AM25" s="25">
        <f t="shared" si="16"/>
        <v>11302.727595998365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15207.43136104728</v>
      </c>
      <c r="G28" s="30">
        <f t="shared" si="13"/>
        <v>0</v>
      </c>
      <c r="H28" s="31">
        <v>0</v>
      </c>
      <c r="I28" s="31">
        <v>0</v>
      </c>
      <c r="J28" s="30">
        <f t="shared" si="14"/>
        <v>10979.406727791933</v>
      </c>
      <c r="K28" s="31">
        <v>0</v>
      </c>
      <c r="L28" s="31">
        <v>765.43683722953483</v>
      </c>
      <c r="M28" s="31">
        <v>536.0070882783308</v>
      </c>
      <c r="N28" s="31">
        <v>1328.3589900000002</v>
      </c>
      <c r="O28" s="31">
        <v>985.69795272102806</v>
      </c>
      <c r="P28" s="31">
        <v>1145.3699040050865</v>
      </c>
      <c r="Q28" s="31">
        <v>2778.072315385451</v>
      </c>
      <c r="R28" s="31">
        <v>2441.578158610138</v>
      </c>
      <c r="S28" s="31">
        <v>0</v>
      </c>
      <c r="T28" s="31">
        <v>971.80799999999999</v>
      </c>
      <c r="U28" s="31">
        <v>27.077481562364</v>
      </c>
      <c r="V28" s="31">
        <v>0</v>
      </c>
      <c r="W28" s="31">
        <v>53.835251442948021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89.639110814399999</v>
      </c>
      <c r="AK28" s="31">
        <v>0</v>
      </c>
      <c r="AL28" s="32">
        <v>4084.5502709979992</v>
      </c>
      <c r="AM28" s="31">
        <f>SUM(AM29,AM35:AM36,AM37:AM38)</f>
        <v>12224.598805014781</v>
      </c>
      <c r="AN28" s="30">
        <f>SUM(AN29,AN35:AN36,AN37:AN38)</f>
        <v>45.965535742499988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4084.5502709979992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4084.5502709979992</v>
      </c>
      <c r="AM29" s="17">
        <f t="shared" ref="AM29:AN29" si="21">SUM(AM30:AM34)</f>
        <v>1101.7177149655001</v>
      </c>
      <c r="AN29" s="20">
        <f t="shared" si="21"/>
        <v>45.965535742499988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3383.8442629096867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3383.8442629096867</v>
      </c>
      <c r="AM30" s="25">
        <f t="shared" ref="AM30:AM38" si="22">SUM(G30,V30,J30,W30,AJ30)-IF(ISNUMBER(W30*$W$37/($W$37+$W$9)),W30*$W$37/($W$37+$W$9),0)+IF(ISNUMBER(AL30*AM$84/F$84),AL30*AM$84/F$84,0)</f>
        <v>912.71766088977154</v>
      </c>
      <c r="AN30" s="26">
        <f t="shared" ref="AN30:AN38" si="23">SUM(AD30:AH30)+IF(ISNUMBER(W30*$W$37/($W$37+$W$9)),W30*$W$37/($W$37+$W$9),0)+IF(ISNUMBER(AL30*AN$84/F$84),AL30*AN$84/F$84,0)</f>
        <v>38.080132228565958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15.570084999999997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15.570084999999997</v>
      </c>
      <c r="AM31" s="25">
        <f t="shared" si="22"/>
        <v>4.1996884185311583</v>
      </c>
      <c r="AN31" s="26">
        <f t="shared" si="23"/>
        <v>0.1752181393537838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50.712162668312786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50.712162668312786</v>
      </c>
      <c r="AM32" s="25">
        <f t="shared" si="22"/>
        <v>13.678491943800012</v>
      </c>
      <c r="AN32" s="26">
        <f t="shared" si="23"/>
        <v>0.57068993427769887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612.62009441999987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612.62009441999987</v>
      </c>
      <c r="AM33" s="25">
        <f t="shared" si="22"/>
        <v>165.24081374604816</v>
      </c>
      <c r="AN33" s="26">
        <f t="shared" si="23"/>
        <v>6.8941276219758434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21.803666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21.803666</v>
      </c>
      <c r="AM34" s="25">
        <f t="shared" si="22"/>
        <v>5.8810599673490289</v>
      </c>
      <c r="AN34" s="26">
        <f t="shared" si="23"/>
        <v>0.24536781832670526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11122.881090049281</v>
      </c>
      <c r="G36" s="16">
        <f t="shared" si="13"/>
        <v>0</v>
      </c>
      <c r="H36" s="25">
        <v>0</v>
      </c>
      <c r="I36" s="25">
        <v>0</v>
      </c>
      <c r="J36" s="16">
        <f t="shared" si="14"/>
        <v>10979.406727791933</v>
      </c>
      <c r="K36" s="25">
        <v>0</v>
      </c>
      <c r="L36" s="25">
        <v>765.43683722953483</v>
      </c>
      <c r="M36" s="25">
        <v>536.0070882783308</v>
      </c>
      <c r="N36" s="25">
        <v>1328.3589900000002</v>
      </c>
      <c r="O36" s="25">
        <v>985.69795272102806</v>
      </c>
      <c r="P36" s="25">
        <v>1145.3699040050865</v>
      </c>
      <c r="Q36" s="25">
        <v>2778.072315385451</v>
      </c>
      <c r="R36" s="25">
        <v>2441.578158610138</v>
      </c>
      <c r="S36" s="25">
        <v>0</v>
      </c>
      <c r="T36" s="25">
        <v>971.80799999999999</v>
      </c>
      <c r="U36" s="25">
        <v>27.077481562364</v>
      </c>
      <c r="V36" s="18">
        <v>0</v>
      </c>
      <c r="W36" s="18">
        <v>53.835251442948021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89.639110814399999</v>
      </c>
      <c r="AK36" s="18">
        <v>0</v>
      </c>
      <c r="AL36" s="19">
        <v>0</v>
      </c>
      <c r="AM36" s="25">
        <f t="shared" si="22"/>
        <v>11122.881090049281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671.83710908351713</v>
      </c>
      <c r="G39" s="30">
        <f t="shared" si="13"/>
        <v>0</v>
      </c>
      <c r="H39" s="31">
        <v>0</v>
      </c>
      <c r="I39" s="31">
        <v>0</v>
      </c>
      <c r="J39" s="30">
        <f t="shared" si="14"/>
        <v>103.03402939436114</v>
      </c>
      <c r="K39" s="31">
        <v>0</v>
      </c>
      <c r="L39" s="31">
        <v>63.02770805900559</v>
      </c>
      <c r="M39" s="31">
        <v>0</v>
      </c>
      <c r="N39" s="31">
        <v>0</v>
      </c>
      <c r="O39" s="31">
        <v>0</v>
      </c>
      <c r="P39" s="31">
        <v>0</v>
      </c>
      <c r="Q39" s="31">
        <v>2.0273335288688469E-2</v>
      </c>
      <c r="R39" s="31">
        <v>39.986048000066859</v>
      </c>
      <c r="S39" s="31">
        <v>0</v>
      </c>
      <c r="T39" s="31" t="s">
        <v>63</v>
      </c>
      <c r="U39" s="31" t="s">
        <v>63</v>
      </c>
      <c r="V39" s="31">
        <v>0</v>
      </c>
      <c r="W39" s="31">
        <v>384.27961207790003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184.52346761125591</v>
      </c>
      <c r="AM39" s="31">
        <f>SUM(AM40:AM45)</f>
        <v>534.54129207687242</v>
      </c>
      <c r="AN39" s="30">
        <f>SUM(AN40:AN45)</f>
        <v>2.0732676570622925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144.4217462659999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144.4217462659999</v>
      </c>
      <c r="AM40" s="25">
        <f t="shared" ref="AM40:AM47" si="25">SUM(G40,V40,J40,W40,AJ40)-IF(ISNUMBER(W40*$W$37/($W$37+$W$9)),W40*$W$37/($W$37+$W$9),0)+IF(ISNUMBER(AL40*AM$84/F$84),AL40*AM$84/F$84,0)</f>
        <v>38.954593708214524</v>
      </c>
      <c r="AN40" s="26">
        <f t="shared" ref="AN40:AN47" si="26">SUM(AD40:AH40)+IF(ISNUMBER(W40*$W$37/($W$37+$W$9)),W40*$W$37/($W$37+$W$9),0)+IF(ISNUMBER(AL40*AN$84/F$84),AL40*AN$84/F$84,0)</f>
        <v>1.6252518636187778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1.0241739999999999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1.0241739999999999</v>
      </c>
      <c r="AM42" s="25">
        <f t="shared" si="25"/>
        <v>0.2762484396431189</v>
      </c>
      <c r="AN42" s="26">
        <f t="shared" si="26"/>
        <v>1.152555446258143E-2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512.93675368645791</v>
      </c>
      <c r="G44" s="16">
        <f t="shared" si="13"/>
        <v>0</v>
      </c>
      <c r="H44" s="25">
        <v>0</v>
      </c>
      <c r="I44" s="25">
        <v>0</v>
      </c>
      <c r="J44" s="16">
        <f t="shared" si="14"/>
        <v>103.02352383880557</v>
      </c>
      <c r="K44" s="25">
        <v>0</v>
      </c>
      <c r="L44" s="25">
        <v>63.02770805900559</v>
      </c>
      <c r="M44" s="25">
        <v>0</v>
      </c>
      <c r="N44" s="25">
        <v>0</v>
      </c>
      <c r="O44" s="25">
        <v>0</v>
      </c>
      <c r="P44" s="25">
        <v>0</v>
      </c>
      <c r="Q44" s="25">
        <v>2.01562598E-2</v>
      </c>
      <c r="R44" s="25">
        <v>39.975659519999994</v>
      </c>
      <c r="S44" s="25">
        <v>0</v>
      </c>
      <c r="T44" s="25" t="s">
        <v>63</v>
      </c>
      <c r="U44" s="25" t="s">
        <v>63</v>
      </c>
      <c r="V44" s="18">
        <v>0</v>
      </c>
      <c r="W44" s="18">
        <v>375.44586678639632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34.467363061256009</v>
      </c>
      <c r="AM44" s="25">
        <f t="shared" si="25"/>
        <v>487.7662047058999</v>
      </c>
      <c r="AN44" s="26">
        <f t="shared" si="26"/>
        <v>0.38787888595499748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10.698772284668998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6.3791116526689997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4.3196606319999988</v>
      </c>
      <c r="AM45" s="25">
        <f t="shared" si="25"/>
        <v>7.5442452231148502</v>
      </c>
      <c r="AN45" s="26">
        <f t="shared" si="26"/>
        <v>4.8611353025935937E-2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2.7556628463902557</v>
      </c>
      <c r="G46" s="60">
        <f t="shared" si="13"/>
        <v>0</v>
      </c>
      <c r="H46" s="61">
        <v>0</v>
      </c>
      <c r="I46" s="61">
        <v>0</v>
      </c>
      <c r="J46" s="60">
        <f t="shared" si="14"/>
        <v>1.0505555555555554E-2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1.17075488688468E-4</v>
      </c>
      <c r="R46" s="61">
        <v>1.0388480066867087E-2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2.4546336388347001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0.29052365199999997</v>
      </c>
      <c r="AM46" s="39">
        <f t="shared" si="25"/>
        <v>2.5435015679170396</v>
      </c>
      <c r="AN46" s="64">
        <f t="shared" si="26"/>
        <v>3.2694114220767705E-3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447.4144635747881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40.351796457945603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407.06266711684248</v>
      </c>
      <c r="AM47" s="31">
        <f t="shared" si="25"/>
        <v>150.14800943346935</v>
      </c>
      <c r="AN47" s="30">
        <f t="shared" si="26"/>
        <v>4.5808846343871492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15931.676578528837</v>
      </c>
      <c r="G48" s="30">
        <f t="shared" si="13"/>
        <v>31.705589357046257</v>
      </c>
      <c r="H48" s="31">
        <f>SUM(H49,H50)</f>
        <v>0.85508000000000006</v>
      </c>
      <c r="I48" s="31">
        <f>SUM(I49,I50)</f>
        <v>30.850509357046256</v>
      </c>
      <c r="J48" s="30">
        <f t="shared" si="14"/>
        <v>8722.4740267084544</v>
      </c>
      <c r="K48" s="31">
        <f t="shared" ref="K48:W48" si="27">SUM(K49,K50)</f>
        <v>0</v>
      </c>
      <c r="L48" s="31">
        <f t="shared" si="27"/>
        <v>729.92387190069712</v>
      </c>
      <c r="M48" s="31">
        <f t="shared" si="27"/>
        <v>691.38513786557326</v>
      </c>
      <c r="N48" s="31">
        <f t="shared" si="27"/>
        <v>828.53045532242231</v>
      </c>
      <c r="O48" s="31">
        <f t="shared" si="27"/>
        <v>216.19075671906822</v>
      </c>
      <c r="P48" s="31">
        <f t="shared" si="27"/>
        <v>1966.4281607322612</v>
      </c>
      <c r="Q48" s="31">
        <f t="shared" si="27"/>
        <v>3798.638011978579</v>
      </c>
      <c r="R48" s="31">
        <f t="shared" si="27"/>
        <v>269.83842825223803</v>
      </c>
      <c r="S48" s="31">
        <f t="shared" si="27"/>
        <v>194.46172237524982</v>
      </c>
      <c r="T48" s="31">
        <f t="shared" si="27"/>
        <v>0</v>
      </c>
      <c r="U48" s="31">
        <f t="shared" si="27"/>
        <v>27.077481562364</v>
      </c>
      <c r="V48" s="31">
        <f t="shared" si="27"/>
        <v>0</v>
      </c>
      <c r="W48" s="31">
        <f t="shared" si="27"/>
        <v>3106.4384032419366</v>
      </c>
      <c r="X48" s="31">
        <f t="shared" si="24"/>
        <v>386.40547106327921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26.437833907543752</v>
      </c>
      <c r="AC48" s="31" t="s">
        <v>63</v>
      </c>
      <c r="AD48" s="31">
        <f t="shared" ref="AD48:AL48" si="29">SUM(AD49,AD50)</f>
        <v>114.05038738567958</v>
      </c>
      <c r="AE48" s="31">
        <f t="shared" si="29"/>
        <v>11.904924269699999</v>
      </c>
      <c r="AF48" s="31">
        <f t="shared" si="29"/>
        <v>35.030836083788891</v>
      </c>
      <c r="AG48" s="31">
        <f t="shared" si="29"/>
        <v>27.791200088993087</v>
      </c>
      <c r="AH48" s="31">
        <f t="shared" si="29"/>
        <v>110.12985932757387</v>
      </c>
      <c r="AI48" s="31">
        <f t="shared" si="29"/>
        <v>61.060429999999997</v>
      </c>
      <c r="AJ48" s="31">
        <f t="shared" si="29"/>
        <v>77.202991827933317</v>
      </c>
      <c r="AK48" s="31" t="s">
        <v>63</v>
      </c>
      <c r="AL48" s="32">
        <f t="shared" si="29"/>
        <v>3607.450096330188</v>
      </c>
      <c r="AM48" s="31">
        <f>SUM(AM13,AM28)-SUM(AM17,AM39,AM47)</f>
        <v>12913.394935465076</v>
      </c>
      <c r="AN48" s="30">
        <f>SUM(AN13,AN28)-SUM(AN17,AN39,AN47)</f>
        <v>339.50695973925343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2724.0719584224871</v>
      </c>
      <c r="G49" s="67">
        <f t="shared" ref="G49:G77" si="30">SUM(H49:I49)</f>
        <v>11.625359999999999</v>
      </c>
      <c r="H49" s="68">
        <v>0.23913000000000001</v>
      </c>
      <c r="I49" s="68">
        <v>11.386229999999999</v>
      </c>
      <c r="J49" s="67">
        <f t="shared" ref="J49:J77" si="31">SUM(K49:U49)</f>
        <v>2712.4465984224871</v>
      </c>
      <c r="K49" s="68">
        <v>0</v>
      </c>
      <c r="L49" s="68">
        <v>0</v>
      </c>
      <c r="M49" s="68">
        <v>506.40884009031549</v>
      </c>
      <c r="N49" s="68">
        <v>58.269830412332503</v>
      </c>
      <c r="O49" s="68">
        <v>0</v>
      </c>
      <c r="P49" s="68">
        <v>1966.4281607322612</v>
      </c>
      <c r="Q49" s="68">
        <v>0</v>
      </c>
      <c r="R49" s="68">
        <v>154.2622856252141</v>
      </c>
      <c r="S49" s="68">
        <v>0</v>
      </c>
      <c r="T49" s="68">
        <v>0</v>
      </c>
      <c r="U49" s="68">
        <v>27.077481562364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2724.0719584224871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13207.604620106351</v>
      </c>
      <c r="G50" s="30">
        <f t="shared" si="30"/>
        <v>20.080229357046257</v>
      </c>
      <c r="H50" s="31">
        <f>SUM(H51,H70)+SUM(H75:H77)</f>
        <v>0.61595</v>
      </c>
      <c r="I50" s="31">
        <f>SUM(I51,I70)+SUM(I75:I77)</f>
        <v>19.464279357046255</v>
      </c>
      <c r="J50" s="30">
        <f t="shared" si="31"/>
        <v>6010.0274282859664</v>
      </c>
      <c r="K50" s="31">
        <f t="shared" ref="K50:W50" si="32">SUM(K51,K70)+SUM(K75:K77)</f>
        <v>0</v>
      </c>
      <c r="L50" s="31">
        <f t="shared" si="32"/>
        <v>729.92387190069712</v>
      </c>
      <c r="M50" s="31">
        <f t="shared" si="32"/>
        <v>184.97629777525779</v>
      </c>
      <c r="N50" s="31">
        <f t="shared" si="32"/>
        <v>770.26062491008986</v>
      </c>
      <c r="O50" s="31">
        <f t="shared" si="32"/>
        <v>216.19075671906822</v>
      </c>
      <c r="P50" s="31">
        <f t="shared" si="32"/>
        <v>0</v>
      </c>
      <c r="Q50" s="31">
        <f t="shared" si="32"/>
        <v>3798.638011978579</v>
      </c>
      <c r="R50" s="31">
        <f t="shared" si="32"/>
        <v>115.57614262702391</v>
      </c>
      <c r="S50" s="31">
        <f t="shared" si="32"/>
        <v>194.46172237524982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3106.4384032419366</v>
      </c>
      <c r="X50" s="31">
        <f t="shared" si="24"/>
        <v>386.40547106327921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26.437833907543752</v>
      </c>
      <c r="AC50" s="31" t="s">
        <v>63</v>
      </c>
      <c r="AD50" s="31">
        <f>SUM(AD51,AD70)+SUM(AD75:AD77)</f>
        <v>114.05038738567958</v>
      </c>
      <c r="AE50" s="31">
        <f t="shared" ref="AE50:AN50" si="34">SUM(AE51,AE70)+SUM(AE75:AE77)</f>
        <v>11.904924269699999</v>
      </c>
      <c r="AF50" s="31">
        <f t="shared" si="34"/>
        <v>35.030836083788891</v>
      </c>
      <c r="AG50" s="31">
        <f t="shared" si="34"/>
        <v>27.791200088993087</v>
      </c>
      <c r="AH50" s="31">
        <f t="shared" si="34"/>
        <v>110.12985932757387</v>
      </c>
      <c r="AI50" s="31">
        <f t="shared" si="34"/>
        <v>61.060429999999997</v>
      </c>
      <c r="AJ50" s="31">
        <f t="shared" si="34"/>
        <v>77.202991827933317</v>
      </c>
      <c r="AK50" s="31" t="s">
        <v>63</v>
      </c>
      <c r="AL50" s="32">
        <f t="shared" si="34"/>
        <v>3607.450096330188</v>
      </c>
      <c r="AM50" s="31">
        <f t="shared" si="34"/>
        <v>10186.779475474672</v>
      </c>
      <c r="AN50" s="30">
        <f t="shared" si="34"/>
        <v>339.50369032783141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4460.829530727402</v>
      </c>
      <c r="G51" s="16">
        <f t="shared" si="30"/>
        <v>20.073709999999998</v>
      </c>
      <c r="H51" s="17">
        <v>0.61595</v>
      </c>
      <c r="I51" s="17">
        <v>19.457759999999997</v>
      </c>
      <c r="J51" s="16">
        <f t="shared" si="31"/>
        <v>1062.2050566381602</v>
      </c>
      <c r="K51" s="17">
        <v>0</v>
      </c>
      <c r="L51" s="17">
        <v>729.92387190069712</v>
      </c>
      <c r="M51" s="17">
        <v>12.198077824611556</v>
      </c>
      <c r="N51" s="17">
        <v>0</v>
      </c>
      <c r="O51" s="17">
        <v>0</v>
      </c>
      <c r="P51" s="17">
        <v>0</v>
      </c>
      <c r="Q51" s="17">
        <v>69.857269999999986</v>
      </c>
      <c r="R51" s="17">
        <v>65.836346912851511</v>
      </c>
      <c r="S51" s="17">
        <v>184.38949</v>
      </c>
      <c r="T51" s="17">
        <v>0</v>
      </c>
      <c r="U51" s="17">
        <v>0</v>
      </c>
      <c r="V51" s="18">
        <v>0</v>
      </c>
      <c r="W51" s="18">
        <v>1811.0665184001584</v>
      </c>
      <c r="X51" s="18">
        <f t="shared" si="24"/>
        <v>107.36706972404703</v>
      </c>
      <c r="Y51" s="17" t="s">
        <v>63</v>
      </c>
      <c r="Z51" s="17" t="s">
        <v>63</v>
      </c>
      <c r="AA51" s="17" t="s">
        <v>63</v>
      </c>
      <c r="AB51" s="17">
        <v>0.60082372404703088</v>
      </c>
      <c r="AC51" s="17" t="s">
        <v>63</v>
      </c>
      <c r="AD51" s="17">
        <v>42.777499999999996</v>
      </c>
      <c r="AE51" s="17">
        <v>8.1200899999999994</v>
      </c>
      <c r="AF51" s="17">
        <v>32.011310000000002</v>
      </c>
      <c r="AG51" s="17">
        <v>0</v>
      </c>
      <c r="AH51" s="17">
        <v>0</v>
      </c>
      <c r="AI51" s="17">
        <v>23.857345999999996</v>
      </c>
      <c r="AJ51" s="18">
        <v>72.910959999999989</v>
      </c>
      <c r="AK51" s="18" t="s">
        <v>63</v>
      </c>
      <c r="AL51" s="19">
        <v>1387.2062159650366</v>
      </c>
      <c r="AM51" s="17">
        <f t="shared" ref="AM51:AN51" si="35">SUM(AM52:AM69)</f>
        <v>3340.4246506252384</v>
      </c>
      <c r="AN51" s="20">
        <f t="shared" si="35"/>
        <v>98.519841883836662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55.506139359800002</v>
      </c>
      <c r="G52" s="16">
        <f t="shared" si="30"/>
        <v>8.5072899999999994</v>
      </c>
      <c r="H52" s="25">
        <v>0</v>
      </c>
      <c r="I52" s="25">
        <v>8.5072899999999994</v>
      </c>
      <c r="J52" s="16">
        <f t="shared" si="31"/>
        <v>16.050419999999999</v>
      </c>
      <c r="K52" s="25">
        <v>0</v>
      </c>
      <c r="L52" s="25">
        <v>0</v>
      </c>
      <c r="M52" s="25">
        <v>8.1189999999999998E-2</v>
      </c>
      <c r="N52" s="25">
        <v>0</v>
      </c>
      <c r="O52" s="25">
        <v>0</v>
      </c>
      <c r="P52" s="25">
        <v>0</v>
      </c>
      <c r="Q52" s="25">
        <v>15.96923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13.093800000000002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17.854629359800001</v>
      </c>
      <c r="AM52" s="25">
        <f t="shared" ref="AM52:AM69" si="36">SUM(G52,V52,J52,W52,AJ52)-IF(ISNUMBER(W52*$W$37/($W$37+$W$9)),W52*$W$37/($W$37+$W$9),0)+IF(ISNUMBER(AL52*AM$84/F$84),AL52*AM$84/F$84,0)</f>
        <v>42.467404077618617</v>
      </c>
      <c r="AN52" s="26">
        <f t="shared" ref="AN52:AN69" si="37">SUM(AD52:AH52)+IF(ISNUMBER(W52*$W$37/($W$37+$W$9)),W52*$W$37/($W$37+$W$9),0)+IF(ISNUMBER(AL52*AN$84/F$84),AL52*AN$84/F$84,0)</f>
        <v>0.20092728686295525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195.96704639200001</v>
      </c>
      <c r="G53" s="16">
        <f t="shared" si="30"/>
        <v>4.7709299999999999</v>
      </c>
      <c r="H53" s="25">
        <v>0</v>
      </c>
      <c r="I53" s="25">
        <v>4.7709299999999999</v>
      </c>
      <c r="J53" s="16">
        <f t="shared" si="31"/>
        <v>1.14222</v>
      </c>
      <c r="K53" s="25">
        <v>0</v>
      </c>
      <c r="L53" s="25">
        <v>0</v>
      </c>
      <c r="M53" s="25">
        <v>0.14512</v>
      </c>
      <c r="N53" s="25">
        <v>0</v>
      </c>
      <c r="O53" s="25">
        <v>0</v>
      </c>
      <c r="P53" s="25">
        <v>0</v>
      </c>
      <c r="Q53" s="25">
        <v>0.80189999999999995</v>
      </c>
      <c r="R53" s="25">
        <v>0</v>
      </c>
      <c r="S53" s="25">
        <v>0.19519999999999998</v>
      </c>
      <c r="T53" s="25">
        <v>0</v>
      </c>
      <c r="U53" s="25">
        <v>0</v>
      </c>
      <c r="V53" s="18">
        <v>0</v>
      </c>
      <c r="W53" s="18">
        <v>71.855119999999999</v>
      </c>
      <c r="X53" s="18">
        <f t="shared" si="24"/>
        <v>1.17E-3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1.17E-3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118.19760639200001</v>
      </c>
      <c r="AM53" s="25">
        <f t="shared" si="36"/>
        <v>109.64947801283917</v>
      </c>
      <c r="AN53" s="26">
        <f t="shared" si="37"/>
        <v>1.3313081892312821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51.404948032000007</v>
      </c>
      <c r="G54" s="16">
        <f t="shared" si="30"/>
        <v>4.7219999999999998E-2</v>
      </c>
      <c r="H54" s="25">
        <v>0</v>
      </c>
      <c r="I54" s="25">
        <v>4.7219999999999998E-2</v>
      </c>
      <c r="J54" s="16">
        <f t="shared" si="31"/>
        <v>1.2734300000000001</v>
      </c>
      <c r="K54" s="25">
        <v>0</v>
      </c>
      <c r="L54" s="25">
        <v>0</v>
      </c>
      <c r="M54" s="25">
        <v>5.6520000000000001E-2</v>
      </c>
      <c r="N54" s="25">
        <v>0</v>
      </c>
      <c r="O54" s="25">
        <v>0</v>
      </c>
      <c r="P54" s="25">
        <v>0</v>
      </c>
      <c r="Q54" s="25">
        <v>1.1114000000000002</v>
      </c>
      <c r="R54" s="25">
        <v>0.10551000000000001</v>
      </c>
      <c r="S54" s="25">
        <v>0</v>
      </c>
      <c r="T54" s="25">
        <v>0</v>
      </c>
      <c r="U54" s="25">
        <v>0</v>
      </c>
      <c r="V54" s="18">
        <v>0</v>
      </c>
      <c r="W54" s="18">
        <v>33.955690000000004</v>
      </c>
      <c r="X54" s="18">
        <f t="shared" si="24"/>
        <v>4.9400000000000008E-3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4.9400000000000008E-3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16.123668032000001</v>
      </c>
      <c r="AM54" s="25">
        <f t="shared" si="36"/>
        <v>39.625345281488933</v>
      </c>
      <c r="AN54" s="26">
        <f t="shared" si="37"/>
        <v>0.18638789268171146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298.00440726600004</v>
      </c>
      <c r="G55" s="16">
        <f t="shared" si="30"/>
        <v>0</v>
      </c>
      <c r="H55" s="25">
        <v>0</v>
      </c>
      <c r="I55" s="25">
        <v>0</v>
      </c>
      <c r="J55" s="16">
        <f t="shared" si="31"/>
        <v>15.23441</v>
      </c>
      <c r="K55" s="25">
        <v>0</v>
      </c>
      <c r="L55" s="25">
        <v>0</v>
      </c>
      <c r="M55" s="25">
        <v>3.9004399999999997</v>
      </c>
      <c r="N55" s="25">
        <v>0</v>
      </c>
      <c r="O55" s="25">
        <v>0</v>
      </c>
      <c r="P55" s="25">
        <v>0</v>
      </c>
      <c r="Q55" s="25">
        <v>10.981050000000002</v>
      </c>
      <c r="R55" s="25">
        <v>0.35292000000000001</v>
      </c>
      <c r="S55" s="25">
        <v>0</v>
      </c>
      <c r="T55" s="25">
        <v>0</v>
      </c>
      <c r="U55" s="25">
        <v>0</v>
      </c>
      <c r="V55" s="18">
        <v>0</v>
      </c>
      <c r="W55" s="18">
        <v>98.696170000000009</v>
      </c>
      <c r="X55" s="18">
        <f t="shared" si="24"/>
        <v>0.15548999999999999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5.5369999999999996E-2</v>
      </c>
      <c r="AE55" s="25">
        <v>0</v>
      </c>
      <c r="AF55" s="25">
        <v>0.10012</v>
      </c>
      <c r="AG55" s="25">
        <v>0</v>
      </c>
      <c r="AH55" s="25">
        <v>0</v>
      </c>
      <c r="AI55" s="25" t="s">
        <v>76</v>
      </c>
      <c r="AJ55" s="18">
        <v>0.10012</v>
      </c>
      <c r="AK55" s="18" t="s">
        <v>63</v>
      </c>
      <c r="AL55" s="19">
        <v>183.81821726600003</v>
      </c>
      <c r="AM55" s="25">
        <f t="shared" si="36"/>
        <v>163.61162638332192</v>
      </c>
      <c r="AN55" s="26">
        <f t="shared" si="37"/>
        <v>2.2240905252173064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261.14950701399999</v>
      </c>
      <c r="G56" s="16">
        <f t="shared" si="30"/>
        <v>5.9989799999999995</v>
      </c>
      <c r="H56" s="25">
        <v>5.5039999999999999E-2</v>
      </c>
      <c r="I56" s="25">
        <v>5.9439399999999996</v>
      </c>
      <c r="J56" s="16">
        <f t="shared" si="31"/>
        <v>161.64036000000002</v>
      </c>
      <c r="K56" s="25">
        <v>0</v>
      </c>
      <c r="L56" s="25">
        <v>0</v>
      </c>
      <c r="M56" s="25">
        <v>9.6300000000000014E-3</v>
      </c>
      <c r="N56" s="25">
        <v>0</v>
      </c>
      <c r="O56" s="25">
        <v>0</v>
      </c>
      <c r="P56" s="25">
        <v>0</v>
      </c>
      <c r="Q56" s="25">
        <v>1.5448000000000002</v>
      </c>
      <c r="R56" s="25">
        <v>1.7955300000000001</v>
      </c>
      <c r="S56" s="25">
        <v>158.29040000000001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42.585979999999999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10.763209999999999</v>
      </c>
      <c r="AE56" s="25">
        <v>0</v>
      </c>
      <c r="AF56" s="25">
        <v>31.822770000000002</v>
      </c>
      <c r="AG56" s="25">
        <v>0</v>
      </c>
      <c r="AH56" s="25">
        <v>0</v>
      </c>
      <c r="AI56" s="25" t="s">
        <v>76</v>
      </c>
      <c r="AJ56" s="18">
        <v>23.140610000000002</v>
      </c>
      <c r="AK56" s="18" t="s">
        <v>63</v>
      </c>
      <c r="AL56" s="19">
        <v>27.783577013999999</v>
      </c>
      <c r="AM56" s="25">
        <f t="shared" si="36"/>
        <v>198.27395960952137</v>
      </c>
      <c r="AN56" s="26">
        <f t="shared" si="37"/>
        <v>42.898642819052412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144.841979608</v>
      </c>
      <c r="G57" s="16">
        <f t="shared" si="30"/>
        <v>0</v>
      </c>
      <c r="H57" s="25">
        <v>0</v>
      </c>
      <c r="I57" s="25">
        <v>0</v>
      </c>
      <c r="J57" s="16">
        <f t="shared" si="31"/>
        <v>2.2445399999999998</v>
      </c>
      <c r="K57" s="25">
        <v>0</v>
      </c>
      <c r="L57" s="25">
        <v>0</v>
      </c>
      <c r="M57" s="25">
        <v>6.6140000000000004E-2</v>
      </c>
      <c r="N57" s="25">
        <v>0</v>
      </c>
      <c r="O57" s="25">
        <v>0</v>
      </c>
      <c r="P57" s="25">
        <v>0</v>
      </c>
      <c r="Q57" s="25">
        <v>0.37286000000000002</v>
      </c>
      <c r="R57" s="25">
        <v>1.8055399999999999</v>
      </c>
      <c r="S57" s="25">
        <v>0</v>
      </c>
      <c r="T57" s="25">
        <v>0</v>
      </c>
      <c r="U57" s="25">
        <v>0</v>
      </c>
      <c r="V57" s="18">
        <v>0</v>
      </c>
      <c r="W57" s="18">
        <v>114.06563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28.531809608</v>
      </c>
      <c r="AM57" s="25">
        <f t="shared" si="36"/>
        <v>124.00599891618469</v>
      </c>
      <c r="AN57" s="26">
        <f t="shared" si="37"/>
        <v>0.32108306357416627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140.084956224</v>
      </c>
      <c r="G58" s="16">
        <f t="shared" si="30"/>
        <v>0.74929000000000001</v>
      </c>
      <c r="H58" s="25">
        <v>0.56091000000000002</v>
      </c>
      <c r="I58" s="25">
        <v>0.18837999999999999</v>
      </c>
      <c r="J58" s="16">
        <f t="shared" si="31"/>
        <v>36.363680000000002</v>
      </c>
      <c r="K58" s="25">
        <v>0</v>
      </c>
      <c r="L58" s="25">
        <v>0</v>
      </c>
      <c r="M58" s="25">
        <v>0.36052999999999996</v>
      </c>
      <c r="N58" s="25">
        <v>0</v>
      </c>
      <c r="O58" s="25">
        <v>0</v>
      </c>
      <c r="P58" s="25">
        <v>0</v>
      </c>
      <c r="Q58" s="25">
        <v>5.2410399999999999</v>
      </c>
      <c r="R58" s="25">
        <v>4.8582200000000002</v>
      </c>
      <c r="S58" s="25">
        <v>25.903890000000001</v>
      </c>
      <c r="T58" s="25">
        <v>0</v>
      </c>
      <c r="U58" s="25">
        <v>0</v>
      </c>
      <c r="V58" s="18">
        <v>0</v>
      </c>
      <c r="W58" s="18">
        <v>66.12339999999999</v>
      </c>
      <c r="X58" s="18">
        <f t="shared" si="24"/>
        <v>11.63287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8.1611200000000004</v>
      </c>
      <c r="AE58" s="25">
        <v>3.3833299999999999</v>
      </c>
      <c r="AF58" s="25">
        <v>8.8419999999999999E-2</v>
      </c>
      <c r="AG58" s="25">
        <v>0</v>
      </c>
      <c r="AH58" s="25">
        <v>0</v>
      </c>
      <c r="AI58" s="25" t="s">
        <v>76</v>
      </c>
      <c r="AJ58" s="18">
        <v>6.1439999999999995E-2</v>
      </c>
      <c r="AK58" s="18" t="s">
        <v>63</v>
      </c>
      <c r="AL58" s="19">
        <v>25.154276224</v>
      </c>
      <c r="AM58" s="25">
        <f t="shared" si="36"/>
        <v>110.08262347625697</v>
      </c>
      <c r="AN58" s="26">
        <f t="shared" si="37"/>
        <v>11.915943950897534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1926.2955579554191</v>
      </c>
      <c r="G59" s="16">
        <f t="shared" si="30"/>
        <v>0</v>
      </c>
      <c r="H59" s="25">
        <v>0</v>
      </c>
      <c r="I59" s="25">
        <v>0</v>
      </c>
      <c r="J59" s="16">
        <f t="shared" si="31"/>
        <v>783.84864663816018</v>
      </c>
      <c r="K59" s="25">
        <v>0</v>
      </c>
      <c r="L59" s="25">
        <v>729.92387190069712</v>
      </c>
      <c r="M59" s="25">
        <v>1.9749778246115577</v>
      </c>
      <c r="N59" s="25">
        <v>0</v>
      </c>
      <c r="O59" s="25">
        <v>0</v>
      </c>
      <c r="P59" s="25">
        <v>0</v>
      </c>
      <c r="Q59" s="25">
        <v>5.7481499999999999</v>
      </c>
      <c r="R59" s="25">
        <v>46.201646912851501</v>
      </c>
      <c r="S59" s="25">
        <v>0</v>
      </c>
      <c r="T59" s="25">
        <v>0</v>
      </c>
      <c r="U59" s="25">
        <v>0</v>
      </c>
      <c r="V59" s="18">
        <v>0</v>
      </c>
      <c r="W59" s="18">
        <v>679.71989840015874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49.608789999999992</v>
      </c>
      <c r="AK59" s="18" t="s">
        <v>63</v>
      </c>
      <c r="AL59" s="19">
        <v>413.11822291710007</v>
      </c>
      <c r="AM59" s="25">
        <f t="shared" si="36"/>
        <v>1624.6069011755055</v>
      </c>
      <c r="AN59" s="26">
        <f t="shared" si="37"/>
        <v>4.6490309046274296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645.56221958849608</v>
      </c>
      <c r="G60" s="16">
        <f t="shared" si="30"/>
        <v>0</v>
      </c>
      <c r="H60" s="25">
        <v>0</v>
      </c>
      <c r="I60" s="25">
        <v>0</v>
      </c>
      <c r="J60" s="16">
        <f t="shared" si="31"/>
        <v>26.566269999999999</v>
      </c>
      <c r="K60" s="25">
        <v>0</v>
      </c>
      <c r="L60" s="25">
        <v>0</v>
      </c>
      <c r="M60" s="25">
        <v>4.0844899999999997</v>
      </c>
      <c r="N60" s="25">
        <v>0</v>
      </c>
      <c r="O60" s="25">
        <v>0</v>
      </c>
      <c r="P60" s="25">
        <v>0</v>
      </c>
      <c r="Q60" s="25">
        <v>16.04419</v>
      </c>
      <c r="R60" s="25">
        <v>6.4375900000000001</v>
      </c>
      <c r="S60" s="25">
        <v>0</v>
      </c>
      <c r="T60" s="25">
        <v>0</v>
      </c>
      <c r="U60" s="25">
        <v>0</v>
      </c>
      <c r="V60" s="18">
        <v>0</v>
      </c>
      <c r="W60" s="18">
        <v>365.83534999999995</v>
      </c>
      <c r="X60" s="18">
        <f t="shared" si="24"/>
        <v>22.688659999999999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19.432279999999999</v>
      </c>
      <c r="AE60" s="25">
        <v>3.2563799999999996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230.47193958849618</v>
      </c>
      <c r="AM60" s="25">
        <f t="shared" si="36"/>
        <v>454.56636319094719</v>
      </c>
      <c r="AN60" s="26">
        <f t="shared" si="37"/>
        <v>25.282278752110471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148.61800349764002</v>
      </c>
      <c r="G61" s="16">
        <f t="shared" si="30"/>
        <v>0</v>
      </c>
      <c r="H61" s="25">
        <v>0</v>
      </c>
      <c r="I61" s="25">
        <v>0</v>
      </c>
      <c r="J61" s="16">
        <f t="shared" si="31"/>
        <v>4.6340599999999998</v>
      </c>
      <c r="K61" s="25">
        <v>0</v>
      </c>
      <c r="L61" s="25">
        <v>0</v>
      </c>
      <c r="M61" s="25">
        <v>0.45862000000000003</v>
      </c>
      <c r="N61" s="25">
        <v>0</v>
      </c>
      <c r="O61" s="25">
        <v>0</v>
      </c>
      <c r="P61" s="25">
        <v>0</v>
      </c>
      <c r="Q61" s="25">
        <v>1.9099600000000001</v>
      </c>
      <c r="R61" s="25">
        <v>2.2654800000000002</v>
      </c>
      <c r="S61" s="25">
        <v>0</v>
      </c>
      <c r="T61" s="25">
        <v>0</v>
      </c>
      <c r="U61" s="25">
        <v>0</v>
      </c>
      <c r="V61" s="18">
        <v>0</v>
      </c>
      <c r="W61" s="18">
        <v>79.045229999999989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64.938713497640009</v>
      </c>
      <c r="AM61" s="25">
        <f t="shared" si="36"/>
        <v>101.19508153166805</v>
      </c>
      <c r="AN61" s="26">
        <f t="shared" si="37"/>
        <v>0.73078859563611442</v>
      </c>
    </row>
    <row r="62" spans="1:40" s="21" customFormat="1" ht="15" customHeight="1">
      <c r="C62" s="21" t="s">
        <v>86</v>
      </c>
      <c r="E62" s="59"/>
      <c r="F62" s="16">
        <f t="shared" si="12"/>
        <v>10.036284371999999</v>
      </c>
      <c r="G62" s="16">
        <f t="shared" si="30"/>
        <v>0</v>
      </c>
      <c r="H62" s="25">
        <v>0</v>
      </c>
      <c r="I62" s="25">
        <v>0</v>
      </c>
      <c r="J62" s="16">
        <f t="shared" si="31"/>
        <v>1.9529899999999998</v>
      </c>
      <c r="K62" s="25">
        <v>0</v>
      </c>
      <c r="L62" s="25">
        <v>0</v>
      </c>
      <c r="M62" s="25">
        <v>1.2699999999999999E-2</v>
      </c>
      <c r="N62" s="25">
        <v>0</v>
      </c>
      <c r="O62" s="25">
        <v>0</v>
      </c>
      <c r="P62" s="25">
        <v>0</v>
      </c>
      <c r="Q62" s="25">
        <v>1.4077299999999999</v>
      </c>
      <c r="R62" s="25">
        <v>0.53255999999999992</v>
      </c>
      <c r="S62" s="25">
        <v>0</v>
      </c>
      <c r="T62" s="25">
        <v>0</v>
      </c>
      <c r="U62" s="25">
        <v>0</v>
      </c>
      <c r="V62" s="18">
        <v>0</v>
      </c>
      <c r="W62" s="18">
        <v>4.6639099999999996</v>
      </c>
      <c r="X62" s="18">
        <f t="shared" si="24"/>
        <v>6.9299999999999995E-3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6.9299999999999995E-3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3.412454372</v>
      </c>
      <c r="AM62" s="25">
        <f t="shared" si="36"/>
        <v>7.5373346093713947</v>
      </c>
      <c r="AN62" s="26">
        <f t="shared" si="37"/>
        <v>4.533209643630879E-2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17.187006178000001</v>
      </c>
      <c r="G63" s="16">
        <f t="shared" si="30"/>
        <v>0</v>
      </c>
      <c r="H63" s="25">
        <v>0</v>
      </c>
      <c r="I63" s="25">
        <v>0</v>
      </c>
      <c r="J63" s="16">
        <f t="shared" si="31"/>
        <v>3.1610099999999997</v>
      </c>
      <c r="K63" s="25">
        <v>0</v>
      </c>
      <c r="L63" s="25">
        <v>0</v>
      </c>
      <c r="M63" s="25">
        <v>1.7590000000000001E-2</v>
      </c>
      <c r="N63" s="25">
        <v>0</v>
      </c>
      <c r="O63" s="25">
        <v>0</v>
      </c>
      <c r="P63" s="25">
        <v>0</v>
      </c>
      <c r="Q63" s="25">
        <v>2.8343399999999996</v>
      </c>
      <c r="R63" s="25">
        <v>0.30907999999999997</v>
      </c>
      <c r="S63" s="25">
        <v>0</v>
      </c>
      <c r="T63" s="25">
        <v>0</v>
      </c>
      <c r="U63" s="25">
        <v>0</v>
      </c>
      <c r="V63" s="18">
        <v>0</v>
      </c>
      <c r="W63" s="18">
        <v>0.86757000000000006</v>
      </c>
      <c r="X63" s="18">
        <f t="shared" si="24"/>
        <v>2.2265600000000001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2.2265600000000001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10.931866178</v>
      </c>
      <c r="AM63" s="25">
        <f t="shared" si="36"/>
        <v>6.9772107737356013</v>
      </c>
      <c r="AN63" s="26">
        <f t="shared" si="37"/>
        <v>2.3495818878942356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348.80456661800002</v>
      </c>
      <c r="G64" s="16">
        <f t="shared" si="30"/>
        <v>0</v>
      </c>
      <c r="H64" s="25">
        <v>0</v>
      </c>
      <c r="I64" s="25">
        <v>0</v>
      </c>
      <c r="J64" s="16">
        <f t="shared" si="31"/>
        <v>3.5781900000000002</v>
      </c>
      <c r="K64" s="25">
        <v>0</v>
      </c>
      <c r="L64" s="25">
        <v>0</v>
      </c>
      <c r="M64" s="25">
        <v>9.4570000000000001E-2</v>
      </c>
      <c r="N64" s="25">
        <v>0</v>
      </c>
      <c r="O64" s="25">
        <v>0</v>
      </c>
      <c r="P64" s="25">
        <v>0</v>
      </c>
      <c r="Q64" s="25">
        <v>2.7090600000000005</v>
      </c>
      <c r="R64" s="25">
        <v>0.77455999999999992</v>
      </c>
      <c r="S64" s="25">
        <v>0</v>
      </c>
      <c r="T64" s="25">
        <v>0</v>
      </c>
      <c r="U64" s="25">
        <v>0</v>
      </c>
      <c r="V64" s="18">
        <v>0</v>
      </c>
      <c r="W64" s="18">
        <v>239.78539000000001</v>
      </c>
      <c r="X64" s="18">
        <f t="shared" si="24"/>
        <v>3.6063000000000001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2.1259200000000003</v>
      </c>
      <c r="AE64" s="25">
        <v>1.48038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101.83468661799999</v>
      </c>
      <c r="AM64" s="25">
        <f t="shared" si="36"/>
        <v>270.83124982931469</v>
      </c>
      <c r="AN64" s="26">
        <f t="shared" si="37"/>
        <v>4.7522978741851203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36.785744940000001</v>
      </c>
      <c r="G65" s="16">
        <f t="shared" si="30"/>
        <v>0</v>
      </c>
      <c r="H65" s="25">
        <v>0</v>
      </c>
      <c r="I65" s="25">
        <v>0</v>
      </c>
      <c r="J65" s="16">
        <f t="shared" si="31"/>
        <v>0.80327999999999999</v>
      </c>
      <c r="K65" s="25">
        <v>0</v>
      </c>
      <c r="L65" s="25">
        <v>0</v>
      </c>
      <c r="M65" s="25">
        <v>4.4240000000000002E-2</v>
      </c>
      <c r="N65" s="25">
        <v>0</v>
      </c>
      <c r="O65" s="25">
        <v>0</v>
      </c>
      <c r="P65" s="25">
        <v>0</v>
      </c>
      <c r="Q65" s="25">
        <v>0.75903999999999994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13.766489999999999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22.215974939999999</v>
      </c>
      <c r="AM65" s="25">
        <f t="shared" si="36"/>
        <v>20.562041247195914</v>
      </c>
      <c r="AN65" s="26">
        <f t="shared" si="37"/>
        <v>0.25000774195626352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13.051392387999998</v>
      </c>
      <c r="G66" s="16">
        <f t="shared" si="30"/>
        <v>0</v>
      </c>
      <c r="H66" s="25">
        <v>0</v>
      </c>
      <c r="I66" s="25">
        <v>0</v>
      </c>
      <c r="J66" s="16">
        <f t="shared" si="31"/>
        <v>0.66891000000000012</v>
      </c>
      <c r="K66" s="25">
        <v>0</v>
      </c>
      <c r="L66" s="25">
        <v>0</v>
      </c>
      <c r="M66" s="25">
        <v>7.7370000000000008E-2</v>
      </c>
      <c r="N66" s="25">
        <v>0</v>
      </c>
      <c r="O66" s="25">
        <v>0</v>
      </c>
      <c r="P66" s="25">
        <v>0</v>
      </c>
      <c r="Q66" s="25">
        <v>0.59154000000000007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4.7731199999999987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7.6093623879999992</v>
      </c>
      <c r="AM66" s="25">
        <f t="shared" si="36"/>
        <v>7.4944883580173247</v>
      </c>
      <c r="AN66" s="26">
        <f t="shared" si="37"/>
        <v>8.5632051417447314E-2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126.10021623599999</v>
      </c>
      <c r="G67" s="16">
        <f t="shared" si="30"/>
        <v>0</v>
      </c>
      <c r="H67" s="25">
        <v>0</v>
      </c>
      <c r="I67" s="25">
        <v>0</v>
      </c>
      <c r="J67" s="16">
        <f t="shared" si="31"/>
        <v>2.4908299999999999</v>
      </c>
      <c r="K67" s="25">
        <v>0</v>
      </c>
      <c r="L67" s="25">
        <v>0</v>
      </c>
      <c r="M67" s="25">
        <v>0.76943000000000006</v>
      </c>
      <c r="N67" s="25">
        <v>0</v>
      </c>
      <c r="O67" s="25">
        <v>0</v>
      </c>
      <c r="P67" s="25">
        <v>0</v>
      </c>
      <c r="Q67" s="25">
        <v>1.7214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24.336660000000002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99.272726235999997</v>
      </c>
      <c r="AM67" s="25">
        <f t="shared" si="36"/>
        <v>53.604127291918672</v>
      </c>
      <c r="AN67" s="26">
        <f t="shared" si="37"/>
        <v>1.1171668221239306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4.9359039459999998</v>
      </c>
      <c r="G68" s="16">
        <f t="shared" si="30"/>
        <v>0</v>
      </c>
      <c r="H68" s="25">
        <v>0</v>
      </c>
      <c r="I68" s="25">
        <v>0</v>
      </c>
      <c r="J68" s="16">
        <f t="shared" si="31"/>
        <v>0.55180999999999991</v>
      </c>
      <c r="K68" s="25">
        <v>0</v>
      </c>
      <c r="L68" s="25">
        <v>0</v>
      </c>
      <c r="M68" s="25">
        <v>4.4520000000000004E-2</v>
      </c>
      <c r="N68" s="25">
        <v>0</v>
      </c>
      <c r="O68" s="25">
        <v>0</v>
      </c>
      <c r="P68" s="25">
        <v>0</v>
      </c>
      <c r="Q68" s="25">
        <v>0.10958</v>
      </c>
      <c r="R68" s="25">
        <v>0.39770999999999995</v>
      </c>
      <c r="S68" s="25">
        <v>0</v>
      </c>
      <c r="T68" s="25">
        <v>0</v>
      </c>
      <c r="U68" s="25">
        <v>0</v>
      </c>
      <c r="V68" s="18">
        <v>0</v>
      </c>
      <c r="W68" s="18">
        <v>0.48308999999999996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3.9010039460000003</v>
      </c>
      <c r="AM68" s="25">
        <f t="shared" si="36"/>
        <v>2.0871101255491249</v>
      </c>
      <c r="AN68" s="26">
        <f t="shared" si="37"/>
        <v>4.3899994960200195E-2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12.035481387999999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12.035481387999999</v>
      </c>
      <c r="AM69" s="25">
        <f t="shared" si="36"/>
        <v>3.2463067347821744</v>
      </c>
      <c r="AN69" s="26">
        <f t="shared" si="37"/>
        <v>0.13544143497177152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4423.5885180991218</v>
      </c>
      <c r="G70" s="16">
        <f t="shared" si="30"/>
        <v>0</v>
      </c>
      <c r="H70" s="25">
        <v>0</v>
      </c>
      <c r="I70" s="25">
        <v>0</v>
      </c>
      <c r="J70" s="16">
        <f t="shared" si="31"/>
        <v>4175.5404729638458</v>
      </c>
      <c r="K70" s="25">
        <v>0</v>
      </c>
      <c r="L70" s="25">
        <v>0</v>
      </c>
      <c r="M70" s="25">
        <v>7.1190677999999989</v>
      </c>
      <c r="N70" s="25">
        <v>770.26062491008986</v>
      </c>
      <c r="O70" s="25">
        <v>216.10129671906822</v>
      </c>
      <c r="P70" s="25">
        <v>0</v>
      </c>
      <c r="Q70" s="25">
        <v>3132.5450908810039</v>
      </c>
      <c r="R70" s="25">
        <v>49.514392653683508</v>
      </c>
      <c r="S70" s="25">
        <v>0</v>
      </c>
      <c r="T70" s="25">
        <v>0</v>
      </c>
      <c r="U70" s="25">
        <v>0</v>
      </c>
      <c r="V70" s="18">
        <v>0</v>
      </c>
      <c r="W70" s="18">
        <v>23.978713978708306</v>
      </c>
      <c r="X70" s="18">
        <f t="shared" si="24"/>
        <v>137.92105941656695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27.791200088993087</v>
      </c>
      <c r="AH70" s="25">
        <v>110.12985932757387</v>
      </c>
      <c r="AI70" s="25" t="s">
        <v>63</v>
      </c>
      <c r="AJ70" s="18">
        <v>0</v>
      </c>
      <c r="AK70" s="18" t="s">
        <v>63</v>
      </c>
      <c r="AL70" s="19">
        <v>86.148271739999984</v>
      </c>
      <c r="AM70" s="25">
        <f>SUM(AM71:AM74)</f>
        <v>4222.7557909240322</v>
      </c>
      <c r="AN70" s="26">
        <f>SUM(AN71:AN74)</f>
        <v>138.89053003171304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88.187628658978426</v>
      </c>
      <c r="G71" s="16">
        <f t="shared" si="30"/>
        <v>0</v>
      </c>
      <c r="H71" s="25">
        <v>0</v>
      </c>
      <c r="I71" s="25">
        <v>0</v>
      </c>
      <c r="J71" s="16">
        <f t="shared" si="31"/>
        <v>2.0395786269784408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2.0395786269784408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86.148050031999986</v>
      </c>
      <c r="AM71" s="25">
        <f t="shared" ref="AM71:AM77" si="38">SUM(G71,V71,J71,W71,AJ71)-IF(ISNUMBER(W71*$W$37/($W$37+$W$9)),W71*$W$37/($W$37+$W$9),0)+IF(ISNUMBER(AL71*AM$84/F$84),AL71*AM$84/F$84,0)</f>
        <v>25.276122807593588</v>
      </c>
      <c r="AN71" s="26">
        <f t="shared" ref="AN71:AN77" si="39">SUM(AD71:AH71)+IF(ISNUMBER(W71*$W$37/($W$37+$W$9)),W71*$W$37/($W$37+$W$9),0)+IF(ISNUMBER(AL71*AN$84/F$84),AL71*AN$84/F$84,0)</f>
        <v>0.96946812015244077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4047.5016817441374</v>
      </c>
      <c r="G72" s="16">
        <f t="shared" si="30"/>
        <v>0</v>
      </c>
      <c r="H72" s="25">
        <v>0</v>
      </c>
      <c r="I72" s="25">
        <v>0</v>
      </c>
      <c r="J72" s="16">
        <f t="shared" si="31"/>
        <v>3885.6016866408622</v>
      </c>
      <c r="K72" s="25">
        <v>0</v>
      </c>
      <c r="L72" s="25">
        <v>0</v>
      </c>
      <c r="M72" s="25">
        <v>7.1190677999999989</v>
      </c>
      <c r="N72" s="25">
        <v>769.30947764484824</v>
      </c>
      <c r="O72" s="25">
        <v>0</v>
      </c>
      <c r="P72" s="25">
        <v>0</v>
      </c>
      <c r="Q72" s="25">
        <v>3109.1731411960141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23.978713978708306</v>
      </c>
      <c r="X72" s="18">
        <f t="shared" si="24"/>
        <v>137.92105941656695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27.791200088993087</v>
      </c>
      <c r="AH72" s="25">
        <v>110.12985932757387</v>
      </c>
      <c r="AI72" s="25" t="s">
        <v>63</v>
      </c>
      <c r="AJ72" s="18">
        <v>0</v>
      </c>
      <c r="AK72" s="18" t="s">
        <v>63</v>
      </c>
      <c r="AL72" s="19">
        <v>2.2170799999999996E-4</v>
      </c>
      <c r="AM72" s="25">
        <f t="shared" si="38"/>
        <v>3909.5804604204332</v>
      </c>
      <c r="AN72" s="26">
        <f t="shared" si="39"/>
        <v>137.9210619115606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217.05244398430989</v>
      </c>
      <c r="G73" s="16">
        <f t="shared" si="30"/>
        <v>0</v>
      </c>
      <c r="H73" s="25">
        <v>0</v>
      </c>
      <c r="I73" s="25">
        <v>0</v>
      </c>
      <c r="J73" s="16">
        <f t="shared" si="31"/>
        <v>217.05244398430989</v>
      </c>
      <c r="K73" s="25">
        <v>0</v>
      </c>
      <c r="L73" s="25">
        <v>0</v>
      </c>
      <c r="M73" s="25">
        <v>0</v>
      </c>
      <c r="N73" s="25">
        <v>0.95114726524166715</v>
      </c>
      <c r="O73" s="25">
        <v>216.10129671906822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217.05244398430989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70.846763711695331</v>
      </c>
      <c r="G74" s="16">
        <f t="shared" si="30"/>
        <v>0</v>
      </c>
      <c r="H74" s="25">
        <v>0</v>
      </c>
      <c r="I74" s="25">
        <v>0</v>
      </c>
      <c r="J74" s="16">
        <f t="shared" si="31"/>
        <v>70.846763711695331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21.332371058011816</v>
      </c>
      <c r="R74" s="25">
        <v>49.514392653683508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70.846763711695331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1920.8784963700832</v>
      </c>
      <c r="G75" s="16">
        <f t="shared" si="30"/>
        <v>0</v>
      </c>
      <c r="H75" s="25">
        <v>0</v>
      </c>
      <c r="I75" s="25">
        <v>0</v>
      </c>
      <c r="J75" s="16">
        <f t="shared" si="31"/>
        <v>237.14990500855805</v>
      </c>
      <c r="K75" s="25">
        <v>0</v>
      </c>
      <c r="L75" s="25">
        <v>0</v>
      </c>
      <c r="M75" s="25">
        <v>41.842577760256745</v>
      </c>
      <c r="N75" s="25">
        <v>0</v>
      </c>
      <c r="O75" s="25">
        <v>0</v>
      </c>
      <c r="P75" s="25">
        <v>0</v>
      </c>
      <c r="Q75" s="25">
        <v>195.0819241878124</v>
      </c>
      <c r="R75" s="25">
        <v>0.22540306048888892</v>
      </c>
      <c r="S75" s="25">
        <v>0</v>
      </c>
      <c r="T75" s="25">
        <v>0</v>
      </c>
      <c r="U75" s="25">
        <v>0</v>
      </c>
      <c r="V75" s="18">
        <v>0</v>
      </c>
      <c r="W75" s="18">
        <v>406.4206455205977</v>
      </c>
      <c r="X75" s="18">
        <f t="shared" si="24"/>
        <v>49.31185635738251</v>
      </c>
      <c r="Y75" s="25" t="s">
        <v>63</v>
      </c>
      <c r="Z75" s="25" t="s">
        <v>63</v>
      </c>
      <c r="AA75" s="25" t="s">
        <v>63</v>
      </c>
      <c r="AB75" s="25">
        <v>6.8008005883373448</v>
      </c>
      <c r="AC75" s="25" t="s">
        <v>63</v>
      </c>
      <c r="AD75" s="25">
        <v>11.695966474334053</v>
      </c>
      <c r="AE75" s="25">
        <v>3.519483210922222</v>
      </c>
      <c r="AF75" s="25">
        <v>3.0195260837888886</v>
      </c>
      <c r="AG75" s="25">
        <v>0</v>
      </c>
      <c r="AH75" s="25">
        <v>0</v>
      </c>
      <c r="AI75" s="25">
        <v>24.276079999999997</v>
      </c>
      <c r="AJ75" s="18">
        <v>4.2920318279333332</v>
      </c>
      <c r="AK75" s="18" t="s">
        <v>63</v>
      </c>
      <c r="AL75" s="19">
        <v>1223.7040576556115</v>
      </c>
      <c r="AM75" s="25">
        <f t="shared" si="38"/>
        <v>977.92987220463056</v>
      </c>
      <c r="AN75" s="26">
        <f t="shared" si="39"/>
        <v>32.005944142184532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2186.6187012805026</v>
      </c>
      <c r="G76" s="16">
        <f t="shared" si="30"/>
        <v>6.5193570462588387E-3</v>
      </c>
      <c r="H76" s="25">
        <v>0</v>
      </c>
      <c r="I76" s="25">
        <v>6.5193570462588387E-3</v>
      </c>
      <c r="J76" s="16">
        <f t="shared" si="31"/>
        <v>358.62755876401047</v>
      </c>
      <c r="K76" s="25">
        <v>0</v>
      </c>
      <c r="L76" s="25">
        <v>0</v>
      </c>
      <c r="M76" s="25">
        <v>112.33989889038949</v>
      </c>
      <c r="N76" s="25">
        <v>0</v>
      </c>
      <c r="O76" s="25">
        <v>8.9459999999999998E-2</v>
      </c>
      <c r="P76" s="25">
        <v>0</v>
      </c>
      <c r="Q76" s="25">
        <v>245.78387144991319</v>
      </c>
      <c r="R76" s="25">
        <v>0</v>
      </c>
      <c r="S76" s="25">
        <v>0.4143284237077714</v>
      </c>
      <c r="T76" s="25">
        <v>0</v>
      </c>
      <c r="U76" s="25">
        <v>0</v>
      </c>
      <c r="V76" s="18">
        <v>0</v>
      </c>
      <c r="W76" s="18">
        <v>859.30601936899859</v>
      </c>
      <c r="X76" s="18">
        <f t="shared" si="24"/>
        <v>87.264923706098841</v>
      </c>
      <c r="Y76" s="25" t="s">
        <v>63</v>
      </c>
      <c r="Z76" s="25" t="s">
        <v>63</v>
      </c>
      <c r="AA76" s="25" t="s">
        <v>63</v>
      </c>
      <c r="AB76" s="25">
        <v>19.036209595159374</v>
      </c>
      <c r="AC76" s="25" t="s">
        <v>63</v>
      </c>
      <c r="AD76" s="25">
        <v>55.301710110939474</v>
      </c>
      <c r="AE76" s="25">
        <v>0</v>
      </c>
      <c r="AF76" s="25">
        <v>0</v>
      </c>
      <c r="AG76" s="25">
        <v>0</v>
      </c>
      <c r="AH76" s="25">
        <v>0</v>
      </c>
      <c r="AI76" s="25">
        <v>12.927003999999998</v>
      </c>
      <c r="AJ76" s="18">
        <v>0</v>
      </c>
      <c r="AK76" s="18" t="s">
        <v>63</v>
      </c>
      <c r="AL76" s="19">
        <v>881.41368008434813</v>
      </c>
      <c r="AM76" s="25">
        <f t="shared" si="38"/>
        <v>1455.682076688317</v>
      </c>
      <c r="AN76" s="26">
        <f t="shared" si="39"/>
        <v>65.220709591375879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215.68937362924012</v>
      </c>
      <c r="G77" s="16">
        <f t="shared" si="30"/>
        <v>0</v>
      </c>
      <c r="H77" s="25">
        <v>0</v>
      </c>
      <c r="I77" s="25">
        <v>0</v>
      </c>
      <c r="J77" s="16">
        <f t="shared" si="31"/>
        <v>176.5044349113914</v>
      </c>
      <c r="K77" s="25">
        <v>0</v>
      </c>
      <c r="L77" s="25">
        <v>0</v>
      </c>
      <c r="M77" s="25">
        <v>11.476675499999999</v>
      </c>
      <c r="N77" s="25">
        <v>0</v>
      </c>
      <c r="O77" s="25">
        <v>0</v>
      </c>
      <c r="P77" s="25">
        <v>0</v>
      </c>
      <c r="Q77" s="25">
        <v>155.36985545984933</v>
      </c>
      <c r="R77" s="25">
        <v>0</v>
      </c>
      <c r="S77" s="25">
        <v>9.6579039515420533</v>
      </c>
      <c r="T77" s="25">
        <v>0</v>
      </c>
      <c r="U77" s="25">
        <v>0</v>
      </c>
      <c r="V77" s="18">
        <v>0</v>
      </c>
      <c r="W77" s="18">
        <v>5.6665059734731651</v>
      </c>
      <c r="X77" s="18">
        <f t="shared" si="24"/>
        <v>4.5405618591838497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4.2752108004060716</v>
      </c>
      <c r="AE77" s="25">
        <v>0.26535105877777776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28.977870885191724</v>
      </c>
      <c r="AM77" s="25">
        <f t="shared" si="38"/>
        <v>189.9870850324547</v>
      </c>
      <c r="AN77" s="26">
        <f t="shared" si="39"/>
        <v>4.8666646787212819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2013_x000D_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4084.5502709979996</v>
      </c>
      <c r="G84" s="31">
        <f t="shared" si="40"/>
        <v>0</v>
      </c>
      <c r="H84" s="31">
        <v>0</v>
      </c>
      <c r="I84" s="31">
        <v>0</v>
      </c>
      <c r="J84" s="31">
        <f t="shared" si="40"/>
        <v>14.792440947799998</v>
      </c>
      <c r="K84" s="31">
        <v>0</v>
      </c>
      <c r="L84" s="31">
        <v>7.2594319999999994</v>
      </c>
      <c r="M84" s="31">
        <v>0</v>
      </c>
      <c r="N84" s="31">
        <v>0</v>
      </c>
      <c r="O84" s="31">
        <v>0</v>
      </c>
      <c r="P84" s="31">
        <v>0</v>
      </c>
      <c r="Q84" s="31">
        <v>0.76712367219999988</v>
      </c>
      <c r="R84" s="31">
        <v>6.7658852755999996</v>
      </c>
      <c r="S84" s="31">
        <v>0</v>
      </c>
      <c r="T84" s="31">
        <v>0</v>
      </c>
      <c r="U84" s="31">
        <v>0</v>
      </c>
      <c r="V84" s="31">
        <v>0</v>
      </c>
      <c r="W84" s="31">
        <v>1065.3969272351999</v>
      </c>
      <c r="X84" s="31">
        <f t="shared" ref="X84" si="41">SUM(X85:X88)</f>
        <v>857.79801203249997</v>
      </c>
      <c r="Y84" s="31">
        <v>492.15456250599993</v>
      </c>
      <c r="Z84" s="31">
        <v>280.69640293199996</v>
      </c>
      <c r="AA84" s="31">
        <v>37.130105775999994</v>
      </c>
      <c r="AB84" s="31">
        <v>0</v>
      </c>
      <c r="AC84" s="31">
        <v>1.8514050759999998</v>
      </c>
      <c r="AD84" s="31">
        <v>8.5139169240000001</v>
      </c>
      <c r="AE84" s="31">
        <v>24.335430208199998</v>
      </c>
      <c r="AF84" s="31">
        <v>13.116188610299996</v>
      </c>
      <c r="AG84" s="31">
        <v>0</v>
      </c>
      <c r="AH84" s="31">
        <v>0</v>
      </c>
      <c r="AI84" s="31">
        <v>0</v>
      </c>
      <c r="AJ84" s="31">
        <v>21.528346782499998</v>
      </c>
      <c r="AK84" s="31">
        <v>2125.0345439999996</v>
      </c>
      <c r="AL84" s="32">
        <v>0</v>
      </c>
      <c r="AM84" s="93">
        <f>SUM(AM85:AM88)</f>
        <v>1101.7177149654999</v>
      </c>
      <c r="AN84" s="94">
        <f>SUM(AN85:AN88)</f>
        <v>45.965535742499995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3405.6479289096869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1.6848947999999998E-3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1.6848947999999998E-3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493.43217310519992</v>
      </c>
      <c r="X85" s="18">
        <f t="shared" ref="X85:X88" si="45">SUM(Y85:AI85)</f>
        <v>787.17952690968718</v>
      </c>
      <c r="Y85" s="25">
        <v>489.01704910199993</v>
      </c>
      <c r="Z85" s="25">
        <v>280.69554293199997</v>
      </c>
      <c r="AA85" s="25">
        <v>9.8365848756872065</v>
      </c>
      <c r="AB85" s="25">
        <v>0</v>
      </c>
      <c r="AC85" s="25">
        <v>1.8514050759999998</v>
      </c>
      <c r="AD85" s="25">
        <v>5.7789449239999993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2125.0345439999996</v>
      </c>
      <c r="AL85" s="19">
        <v>0</v>
      </c>
      <c r="AM85" s="25">
        <f>SUM(G85,V85,J85,W85,IF(ISNUMBER(-W85*$W$37/($W$37+$W$9)),-W85*$W$37/($W$37+$W$9),0),AJ85)</f>
        <v>493.43385799999993</v>
      </c>
      <c r="AN85" s="26">
        <f>SUM(AD85:AH85,IF(ISNUMBER(W85*$W$37/($W$37+$W$9)),W85*$W$37/($W$37+$W$9),0))</f>
        <v>5.7789449239999993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15.570084999999997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15.549566268599998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2.0518731399999997E-2</v>
      </c>
      <c r="AK86" s="18">
        <v>0</v>
      </c>
      <c r="AL86" s="19">
        <v>0</v>
      </c>
      <c r="AM86" s="25">
        <f>SUM(G86,V86,J86,W86,IF(ISNUMBER(-W86*$W$37/($W$37+$W$9)),-W86*$W$37/($W$37+$W$9),0),AJ86)</f>
        <v>15.570084999999997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50.712162668312793</v>
      </c>
      <c r="G87" s="16">
        <f t="shared" si="43"/>
        <v>0</v>
      </c>
      <c r="H87" s="25">
        <v>0</v>
      </c>
      <c r="I87" s="25">
        <v>0</v>
      </c>
      <c r="J87" s="16">
        <f t="shared" si="44"/>
        <v>0.62036445719999989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0.62036445719999989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0.47947895619999997</v>
      </c>
      <c r="X87" s="18">
        <f t="shared" si="45"/>
        <v>47.12994080041279</v>
      </c>
      <c r="Y87" s="25">
        <v>3.1375134039999995</v>
      </c>
      <c r="Z87" s="25">
        <v>8.5999999999999987E-4</v>
      </c>
      <c r="AA87" s="25">
        <v>27.293520900312789</v>
      </c>
      <c r="AB87" s="25">
        <v>0</v>
      </c>
      <c r="AC87" s="25">
        <v>0</v>
      </c>
      <c r="AD87" s="25">
        <v>2.734972</v>
      </c>
      <c r="AE87" s="25">
        <v>11.480696041599998</v>
      </c>
      <c r="AF87" s="25">
        <v>2.4823784545000001</v>
      </c>
      <c r="AG87" s="25">
        <v>0</v>
      </c>
      <c r="AH87" s="25">
        <v>0</v>
      </c>
      <c r="AI87" s="25">
        <v>0</v>
      </c>
      <c r="AJ87" s="18">
        <v>2.4823784545000001</v>
      </c>
      <c r="AK87" s="18">
        <v>0</v>
      </c>
      <c r="AL87" s="19">
        <v>0</v>
      </c>
      <c r="AM87" s="25">
        <f>SUM(G87,V87,J87,W87,IF(ISNUMBER(-W87*$W$37/($W$37+$W$9)),-W87*$W$37/($W$37+$W$9),0),AJ87)</f>
        <v>3.5822218679</v>
      </c>
      <c r="AN87" s="26">
        <f>SUM(AD87:AH87,IF(ISNUMBER(W87*$W$37/($W$37+$W$9)),W87*$W$37/($W$37+$W$9),0))</f>
        <v>16.698046496099998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612.62009441999987</v>
      </c>
      <c r="G88" s="16">
        <f t="shared" si="43"/>
        <v>0</v>
      </c>
      <c r="H88" s="25">
        <v>0</v>
      </c>
      <c r="I88" s="25">
        <v>0</v>
      </c>
      <c r="J88" s="16">
        <f t="shared" si="44"/>
        <v>14.170391595799998</v>
      </c>
      <c r="K88" s="25">
        <v>0</v>
      </c>
      <c r="L88" s="25">
        <v>7.2594319999999994</v>
      </c>
      <c r="M88" s="25">
        <v>0</v>
      </c>
      <c r="N88" s="25">
        <v>0</v>
      </c>
      <c r="O88" s="25">
        <v>0</v>
      </c>
      <c r="P88" s="25">
        <v>0</v>
      </c>
      <c r="Q88" s="25">
        <v>0.1450743202</v>
      </c>
      <c r="R88" s="25">
        <v>6.7658852755999996</v>
      </c>
      <c r="S88" s="25">
        <v>0</v>
      </c>
      <c r="T88" s="25">
        <v>0</v>
      </c>
      <c r="U88" s="25">
        <v>0</v>
      </c>
      <c r="V88" s="18">
        <v>0</v>
      </c>
      <c r="W88" s="18">
        <v>555.93570890519993</v>
      </c>
      <c r="X88" s="18">
        <f t="shared" si="45"/>
        <v>23.488544322399996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12.8547341666</v>
      </c>
      <c r="AF88" s="25">
        <v>10.633810155799997</v>
      </c>
      <c r="AG88" s="25">
        <v>0</v>
      </c>
      <c r="AH88" s="25">
        <v>0</v>
      </c>
      <c r="AI88" s="25">
        <v>0</v>
      </c>
      <c r="AJ88" s="18">
        <v>19.025449596599998</v>
      </c>
      <c r="AK88" s="18">
        <v>0</v>
      </c>
      <c r="AL88" s="19">
        <v>0</v>
      </c>
      <c r="AM88" s="25">
        <f>SUM(G88,V88,J88,W88,IF(ISNUMBER(-W88*$W$37/($W$37+$W$9)),-W88*$W$37/($W$37+$W$9),0),AJ88)</f>
        <v>589.13155009759987</v>
      </c>
      <c r="AN88" s="26">
        <f>SUM(AD88:AH88,IF(ISNUMBER(W88*$W$37/($W$37+$W$9)),W88*$W$37/($W$37+$W$9),0))</f>
        <v>23.488544322399996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129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7624.5895172458495</v>
      </c>
      <c r="G7" s="16">
        <f t="shared" ref="G7:G13" si="1">SUM(H7:I7)</f>
        <v>22.869760000000003</v>
      </c>
      <c r="H7" s="17">
        <v>22.869760000000003</v>
      </c>
      <c r="I7" s="17">
        <v>0</v>
      </c>
      <c r="J7" s="16">
        <f t="shared" ref="J7:J13" si="2">SUM(K7:U7)</f>
        <v>139.54797399999998</v>
      </c>
      <c r="K7" s="17">
        <v>139.54797399999998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1.1315234384999999</v>
      </c>
      <c r="X7" s="18">
        <f t="shared" ref="X7:X38" si="3">SUM(Y7:AI7)</f>
        <v>1031.5029828528995</v>
      </c>
      <c r="Y7" s="17">
        <v>290.20951627400001</v>
      </c>
      <c r="Z7" s="17">
        <v>231.45533571799999</v>
      </c>
      <c r="AA7" s="17">
        <v>34.926855177999997</v>
      </c>
      <c r="AB7" s="17">
        <v>25.52251379001142</v>
      </c>
      <c r="AC7" s="17">
        <v>0</v>
      </c>
      <c r="AD7" s="17">
        <v>203.74197465990386</v>
      </c>
      <c r="AE7" s="17">
        <v>64.297510128582232</v>
      </c>
      <c r="AF7" s="17">
        <v>102.55333060004665</v>
      </c>
      <c r="AG7" s="17">
        <v>0</v>
      </c>
      <c r="AH7" s="17">
        <v>27.806632504355491</v>
      </c>
      <c r="AI7" s="17">
        <v>50.989313999999993</v>
      </c>
      <c r="AJ7" s="18">
        <v>175.92948301505666</v>
      </c>
      <c r="AK7" s="18">
        <v>6253.6077939393936</v>
      </c>
      <c r="AL7" s="19">
        <v>0</v>
      </c>
      <c r="AM7" s="17">
        <f>SUM(G7,V7,J7,W7,AJ7)</f>
        <v>339.47874045355667</v>
      </c>
      <c r="AN7" s="20">
        <f>SUM(AD7:AH7)</f>
        <v>398.39944789288825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17555.190790596997</v>
      </c>
      <c r="G8" s="16">
        <f t="shared" si="1"/>
        <v>10.023997915528692</v>
      </c>
      <c r="H8" s="17">
        <f>H9-H7</f>
        <v>-22.093320000000002</v>
      </c>
      <c r="I8" s="17">
        <f>I9-I7</f>
        <v>32.117317915528695</v>
      </c>
      <c r="J8" s="16">
        <f t="shared" si="2"/>
        <v>11035.741581649754</v>
      </c>
      <c r="K8" s="17">
        <f t="shared" ref="K8:W8" si="4">K9-K7</f>
        <v>8799.0257774672264</v>
      </c>
      <c r="L8" s="17">
        <f t="shared" si="4"/>
        <v>20.218787240740426</v>
      </c>
      <c r="M8" s="17">
        <f t="shared" si="4"/>
        <v>219.26323554541921</v>
      </c>
      <c r="N8" s="17">
        <f t="shared" si="4"/>
        <v>-564.87883387545128</v>
      </c>
      <c r="O8" s="17">
        <f t="shared" si="4"/>
        <v>55.741978689117332</v>
      </c>
      <c r="P8" s="17">
        <f t="shared" si="4"/>
        <v>2309.3157809877994</v>
      </c>
      <c r="Q8" s="17">
        <f t="shared" si="4"/>
        <v>1315.7125892429101</v>
      </c>
      <c r="R8" s="17">
        <f t="shared" si="4"/>
        <v>-696.69121423553656</v>
      </c>
      <c r="S8" s="17">
        <f t="shared" si="4"/>
        <v>291.62164058752705</v>
      </c>
      <c r="T8" s="17">
        <f t="shared" si="4"/>
        <v>-713.5881599999999</v>
      </c>
      <c r="U8" s="17">
        <f t="shared" si="4"/>
        <v>0</v>
      </c>
      <c r="V8" s="18">
        <f t="shared" si="4"/>
        <v>0</v>
      </c>
      <c r="W8" s="18">
        <f t="shared" si="4"/>
        <v>5920.4761100269689</v>
      </c>
      <c r="X8" s="18">
        <f t="shared" si="3"/>
        <v>237.81233988808788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-65.517680000000013</v>
      </c>
      <c r="AE8" s="17">
        <f t="shared" si="5"/>
        <v>0</v>
      </c>
      <c r="AF8" s="17">
        <f t="shared" si="5"/>
        <v>0</v>
      </c>
      <c r="AG8" s="17">
        <f t="shared" si="5"/>
        <v>32.333815734735282</v>
      </c>
      <c r="AH8" s="17">
        <f t="shared" si="5"/>
        <v>270.99620415335261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351.13676111665836</v>
      </c>
      <c r="AM8" s="25">
        <f>SUM(G8,V8,J8,W8,AJ8)-IF(ISNUMBER(W8*$W$37/($W$37+$W$9)),W8*$W$37/($W$37+$W$9),0)+IF(ISNUMBER(AL8*AM$84/F$84),AL8*AM$84/F$84,0)</f>
        <v>17082.823675438074</v>
      </c>
      <c r="AN8" s="26">
        <f>SUM(AD8:AH8)+IF(ISNUMBER(W8*$W$37/($W$37+$W$9)),W8*$W$37/($W$37+$W$9),0)+IF(ISNUMBER(AL8*AN$84/F$84),AL8*AN$84/F$84,0)</f>
        <v>241.04831374980043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25179.780307842844</v>
      </c>
      <c r="G9" s="30">
        <f t="shared" si="1"/>
        <v>32.893757915528695</v>
      </c>
      <c r="H9" s="30">
        <f>H10+H11</f>
        <v>0.77644000000000002</v>
      </c>
      <c r="I9" s="30">
        <f>I10+I11</f>
        <v>32.117317915528695</v>
      </c>
      <c r="J9" s="30">
        <f t="shared" si="2"/>
        <v>11175.289555649753</v>
      </c>
      <c r="K9" s="30">
        <f t="shared" ref="K9:W9" si="6">K10+K11</f>
        <v>8938.5737514672255</v>
      </c>
      <c r="L9" s="30">
        <f t="shared" si="6"/>
        <v>20.218787240740426</v>
      </c>
      <c r="M9" s="30">
        <f t="shared" si="6"/>
        <v>219.26323554541921</v>
      </c>
      <c r="N9" s="30">
        <f t="shared" si="6"/>
        <v>-564.87883387545128</v>
      </c>
      <c r="O9" s="30">
        <f t="shared" si="6"/>
        <v>55.741978689117332</v>
      </c>
      <c r="P9" s="30">
        <f t="shared" si="6"/>
        <v>2309.3157809877994</v>
      </c>
      <c r="Q9" s="30">
        <f t="shared" si="6"/>
        <v>1315.7125892429101</v>
      </c>
      <c r="R9" s="30">
        <f t="shared" si="6"/>
        <v>-696.69121423553656</v>
      </c>
      <c r="S9" s="30">
        <f t="shared" si="6"/>
        <v>291.62164058752705</v>
      </c>
      <c r="T9" s="30">
        <f t="shared" si="6"/>
        <v>-713.5881599999999</v>
      </c>
      <c r="U9" s="30">
        <f t="shared" si="6"/>
        <v>0</v>
      </c>
      <c r="V9" s="31">
        <f t="shared" si="6"/>
        <v>0</v>
      </c>
      <c r="W9" s="31">
        <f t="shared" si="6"/>
        <v>5921.607633465469</v>
      </c>
      <c r="X9" s="31">
        <f t="shared" si="3"/>
        <v>1269.3153227409875</v>
      </c>
      <c r="Y9" s="31">
        <f t="shared" ref="Y9:AL9" si="7">Y10+Y11</f>
        <v>290.20951627400001</v>
      </c>
      <c r="Z9" s="30">
        <f t="shared" si="7"/>
        <v>231.45533571799999</v>
      </c>
      <c r="AA9" s="30">
        <f t="shared" si="7"/>
        <v>34.926855177999997</v>
      </c>
      <c r="AB9" s="30">
        <f t="shared" si="7"/>
        <v>25.52251379001142</v>
      </c>
      <c r="AC9" s="30">
        <f t="shared" si="7"/>
        <v>0</v>
      </c>
      <c r="AD9" s="30">
        <f t="shared" si="7"/>
        <v>138.22429465990385</v>
      </c>
      <c r="AE9" s="30">
        <f t="shared" si="7"/>
        <v>64.297510128582232</v>
      </c>
      <c r="AF9" s="30">
        <f t="shared" si="7"/>
        <v>102.55333060004665</v>
      </c>
      <c r="AG9" s="30">
        <f t="shared" si="7"/>
        <v>32.333815734735282</v>
      </c>
      <c r="AH9" s="30">
        <f t="shared" si="7"/>
        <v>298.8028366577081</v>
      </c>
      <c r="AI9" s="30">
        <f t="shared" si="7"/>
        <v>50.989313999999993</v>
      </c>
      <c r="AJ9" s="31">
        <f t="shared" si="7"/>
        <v>175.92948301505663</v>
      </c>
      <c r="AK9" s="31">
        <f t="shared" si="7"/>
        <v>6253.6077939393936</v>
      </c>
      <c r="AL9" s="32">
        <f t="shared" si="7"/>
        <v>351.13676111665836</v>
      </c>
      <c r="AM9" s="31">
        <f>SUM(AM7:AM8)</f>
        <v>17422.302415891631</v>
      </c>
      <c r="AN9" s="30">
        <f>SUM(AN7:AN8)</f>
        <v>639.44776164268865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760.51391646874072</v>
      </c>
      <c r="G10" s="16">
        <f t="shared" si="1"/>
        <v>0</v>
      </c>
      <c r="H10" s="17">
        <v>0</v>
      </c>
      <c r="I10" s="17">
        <v>0</v>
      </c>
      <c r="J10" s="16">
        <f t="shared" si="2"/>
        <v>760.51391646874072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151.05919362036434</v>
      </c>
      <c r="R10" s="17">
        <v>609.45472284837638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760.51391646874072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24419.266391374109</v>
      </c>
      <c r="G11" s="30">
        <f t="shared" si="1"/>
        <v>32.893757915528695</v>
      </c>
      <c r="H11" s="30">
        <f>H12+H13</f>
        <v>0.77644000000000002</v>
      </c>
      <c r="I11" s="30">
        <f>I12+I13</f>
        <v>32.117317915528695</v>
      </c>
      <c r="J11" s="30">
        <f t="shared" si="2"/>
        <v>10414.775639181013</v>
      </c>
      <c r="K11" s="30">
        <f t="shared" ref="K11:W11" si="8">K12+K13</f>
        <v>8938.5737514672255</v>
      </c>
      <c r="L11" s="30">
        <f t="shared" si="8"/>
        <v>20.218787240740426</v>
      </c>
      <c r="M11" s="30">
        <f t="shared" si="8"/>
        <v>219.26323554541921</v>
      </c>
      <c r="N11" s="30">
        <f t="shared" si="8"/>
        <v>-564.87883387545128</v>
      </c>
      <c r="O11" s="30">
        <f t="shared" si="8"/>
        <v>55.741978689117332</v>
      </c>
      <c r="P11" s="30">
        <f t="shared" si="8"/>
        <v>2309.3157809877994</v>
      </c>
      <c r="Q11" s="30">
        <f t="shared" si="8"/>
        <v>1164.6533956225458</v>
      </c>
      <c r="R11" s="30">
        <f t="shared" si="8"/>
        <v>-1306.1459370839129</v>
      </c>
      <c r="S11" s="30">
        <f t="shared" si="8"/>
        <v>291.62164058752705</v>
      </c>
      <c r="T11" s="30">
        <f t="shared" si="8"/>
        <v>-713.5881599999999</v>
      </c>
      <c r="U11" s="30">
        <f t="shared" si="8"/>
        <v>0</v>
      </c>
      <c r="V11" s="31">
        <f t="shared" si="8"/>
        <v>0</v>
      </c>
      <c r="W11" s="31">
        <f t="shared" si="8"/>
        <v>5921.607633465469</v>
      </c>
      <c r="X11" s="31">
        <f t="shared" si="3"/>
        <v>1269.3153227409875</v>
      </c>
      <c r="Y11" s="31">
        <f t="shared" ref="Y11:AL11" si="9">Y12+Y13</f>
        <v>290.20951627400001</v>
      </c>
      <c r="Z11" s="30">
        <f t="shared" si="9"/>
        <v>231.45533571799999</v>
      </c>
      <c r="AA11" s="30">
        <f t="shared" si="9"/>
        <v>34.926855177999997</v>
      </c>
      <c r="AB11" s="30">
        <f t="shared" si="9"/>
        <v>25.52251379001142</v>
      </c>
      <c r="AC11" s="30">
        <f t="shared" si="9"/>
        <v>0</v>
      </c>
      <c r="AD11" s="30">
        <f t="shared" si="9"/>
        <v>138.22429465990385</v>
      </c>
      <c r="AE11" s="30">
        <f t="shared" si="9"/>
        <v>64.297510128582232</v>
      </c>
      <c r="AF11" s="30">
        <f t="shared" si="9"/>
        <v>102.55333060004665</v>
      </c>
      <c r="AG11" s="30">
        <f t="shared" si="9"/>
        <v>32.333815734735282</v>
      </c>
      <c r="AH11" s="30">
        <f t="shared" si="9"/>
        <v>298.8028366577081</v>
      </c>
      <c r="AI11" s="30">
        <f t="shared" si="9"/>
        <v>50.989313999999993</v>
      </c>
      <c r="AJ11" s="31">
        <f t="shared" si="9"/>
        <v>175.92948301505663</v>
      </c>
      <c r="AK11" s="31">
        <f t="shared" si="9"/>
        <v>6253.6077939393936</v>
      </c>
      <c r="AL11" s="32">
        <f t="shared" si="9"/>
        <v>351.13676111665836</v>
      </c>
      <c r="AM11" s="31">
        <f>SUM(AM7:AM8)-SUM(AM10)</f>
        <v>16661.788499422888</v>
      </c>
      <c r="AN11" s="30">
        <f>SUM(AD11:AH11)+IF(ISNUMBER(W11*$W$37/($W$37+$W$9)),W11*$W$37/($W$37+$W$9),0)+IF(ISNUMBER(AL11*AN$84/F$84),AL11*AN$84/F$84,0)</f>
        <v>639.44776164268865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844.41647189110927</v>
      </c>
      <c r="G12" s="16">
        <f t="shared" si="1"/>
        <v>0</v>
      </c>
      <c r="H12" s="39">
        <v>0</v>
      </c>
      <c r="I12" s="39">
        <v>0</v>
      </c>
      <c r="J12" s="16">
        <f t="shared" si="2"/>
        <v>844.41647189110927</v>
      </c>
      <c r="K12" s="39">
        <v>0</v>
      </c>
      <c r="L12" s="39">
        <v>0</v>
      </c>
      <c r="M12" s="39">
        <v>0</v>
      </c>
      <c r="N12" s="39">
        <v>0</v>
      </c>
      <c r="O12" s="39">
        <v>844.41647189110927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844.41647189110927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23574.849919482996</v>
      </c>
      <c r="G13" s="41">
        <f t="shared" si="1"/>
        <v>32.893757915528695</v>
      </c>
      <c r="H13" s="41">
        <f>SUM(H17,-H28,H39,H47,H48)</f>
        <v>0.77644000000000002</v>
      </c>
      <c r="I13" s="41">
        <f>SUM(I17,-I28,I39,I47,I48)</f>
        <v>32.117317915528695</v>
      </c>
      <c r="J13" s="41">
        <f t="shared" si="2"/>
        <v>9570.3591672899038</v>
      </c>
      <c r="K13" s="41">
        <f t="shared" ref="K13:W13" si="10">SUM(K17,-K28,K39,K47,K48)</f>
        <v>8938.5737514672255</v>
      </c>
      <c r="L13" s="41">
        <f t="shared" si="10"/>
        <v>20.218787240740426</v>
      </c>
      <c r="M13" s="41">
        <f t="shared" si="10"/>
        <v>219.26323554541921</v>
      </c>
      <c r="N13" s="41">
        <f t="shared" si="10"/>
        <v>-564.87883387545128</v>
      </c>
      <c r="O13" s="41">
        <f t="shared" si="10"/>
        <v>-788.67449320199194</v>
      </c>
      <c r="P13" s="41">
        <f t="shared" si="10"/>
        <v>2309.3157809877994</v>
      </c>
      <c r="Q13" s="41">
        <f t="shared" si="10"/>
        <v>1164.6533956225458</v>
      </c>
      <c r="R13" s="41">
        <f t="shared" si="10"/>
        <v>-1306.1459370839129</v>
      </c>
      <c r="S13" s="41">
        <f t="shared" si="10"/>
        <v>291.62164058752705</v>
      </c>
      <c r="T13" s="41">
        <f t="shared" si="10"/>
        <v>-713.5881599999999</v>
      </c>
      <c r="U13" s="41">
        <f t="shared" si="10"/>
        <v>0</v>
      </c>
      <c r="V13" s="31">
        <f t="shared" si="10"/>
        <v>0</v>
      </c>
      <c r="W13" s="31">
        <f t="shared" si="10"/>
        <v>5921.607633465469</v>
      </c>
      <c r="X13" s="31">
        <f t="shared" si="3"/>
        <v>1269.3153227409875</v>
      </c>
      <c r="Y13" s="31">
        <f t="shared" ref="Y13:AL13" si="11">SUM(Y17,-Y28,Y39,Y47,Y48)</f>
        <v>290.20951627400001</v>
      </c>
      <c r="Z13" s="41">
        <f t="shared" si="11"/>
        <v>231.45533571799999</v>
      </c>
      <c r="AA13" s="41">
        <f t="shared" si="11"/>
        <v>34.926855177999997</v>
      </c>
      <c r="AB13" s="41">
        <f t="shared" si="11"/>
        <v>25.52251379001142</v>
      </c>
      <c r="AC13" s="41">
        <f t="shared" si="11"/>
        <v>0</v>
      </c>
      <c r="AD13" s="41">
        <f t="shared" si="11"/>
        <v>138.22429465990385</v>
      </c>
      <c r="AE13" s="41">
        <f t="shared" si="11"/>
        <v>64.297510128582232</v>
      </c>
      <c r="AF13" s="41">
        <f t="shared" si="11"/>
        <v>102.55333060004665</v>
      </c>
      <c r="AG13" s="41">
        <f t="shared" si="11"/>
        <v>32.333815734735282</v>
      </c>
      <c r="AH13" s="41">
        <f t="shared" si="11"/>
        <v>298.8028366577081</v>
      </c>
      <c r="AI13" s="41">
        <f t="shared" si="11"/>
        <v>50.989313999999993</v>
      </c>
      <c r="AJ13" s="31">
        <f t="shared" si="11"/>
        <v>175.92948301505663</v>
      </c>
      <c r="AK13" s="31">
        <f t="shared" si="11"/>
        <v>6253.6077939393936</v>
      </c>
      <c r="AL13" s="32">
        <f t="shared" si="11"/>
        <v>351.13676111665836</v>
      </c>
      <c r="AM13" s="31">
        <f>SUM(AM7:AM8)-SUM(AM10,AM12)</f>
        <v>15817.372027531781</v>
      </c>
      <c r="AN13" s="41">
        <f>SUM(AD13:AH13)+IF(ISNUMBER(W13*$W$37/($W$37+$W$9)),W13*$W$37/($W$37+$W$9),0)+IF(ISNUMBER(AL13*AN$84/F$84),AL13*AN$84/F$84,0)</f>
        <v>639.44776164268865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24368.27707737411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21420.416249102331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14727.031689308506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20475.402292338669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10871.297023733405</v>
      </c>
      <c r="K17" s="31">
        <v>8938.5737514672255</v>
      </c>
      <c r="L17" s="31">
        <v>9.1737108373100007</v>
      </c>
      <c r="M17" s="31">
        <v>142.3118345990658</v>
      </c>
      <c r="N17" s="31">
        <v>46.324698736070886</v>
      </c>
      <c r="O17" s="31">
        <v>0</v>
      </c>
      <c r="P17" s="31">
        <v>1190.3360605268631</v>
      </c>
      <c r="Q17" s="31">
        <v>1.94585758352</v>
      </c>
      <c r="R17" s="31">
        <v>542.63110998335014</v>
      </c>
      <c r="S17" s="31">
        <v>0</v>
      </c>
      <c r="T17" s="31">
        <v>0</v>
      </c>
      <c r="U17" s="31">
        <v>0</v>
      </c>
      <c r="V17" s="31">
        <v>0</v>
      </c>
      <c r="W17" s="31">
        <v>2468.3468930665231</v>
      </c>
      <c r="X17" s="31">
        <f t="shared" si="3"/>
        <v>682.29012292878986</v>
      </c>
      <c r="Y17" s="31">
        <v>290.20951627400001</v>
      </c>
      <c r="Z17" s="31">
        <v>231.45533571799999</v>
      </c>
      <c r="AA17" s="31">
        <v>34.926855177999997</v>
      </c>
      <c r="AB17" s="31">
        <v>0</v>
      </c>
      <c r="AC17" s="31">
        <v>0</v>
      </c>
      <c r="AD17" s="31">
        <v>12.2425278676</v>
      </c>
      <c r="AE17" s="31">
        <v>53.507000083760005</v>
      </c>
      <c r="AF17" s="31">
        <v>59.948887807429998</v>
      </c>
      <c r="AG17" s="31">
        <v>0</v>
      </c>
      <c r="AH17" s="31">
        <v>0</v>
      </c>
      <c r="AI17" s="31">
        <v>0</v>
      </c>
      <c r="AJ17" s="31">
        <v>167.05661867056</v>
      </c>
      <c r="AK17" s="31">
        <v>6253.6077939393936</v>
      </c>
      <c r="AL17" s="32">
        <v>32.803839999999994</v>
      </c>
      <c r="AM17" s="31">
        <f>SUM(AM18,AM24:AM25,AM26:AM26)</f>
        <v>13517.591838330394</v>
      </c>
      <c r="AN17" s="30">
        <f>SUM(AN18,AN24:AN25,AN26:AN26)</f>
        <v>126.00072636980727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9411.0428376505733</v>
      </c>
      <c r="G18" s="16">
        <f t="shared" si="13"/>
        <v>0</v>
      </c>
      <c r="H18" s="17">
        <v>0</v>
      </c>
      <c r="I18" s="17">
        <v>0</v>
      </c>
      <c r="J18" s="16">
        <f t="shared" si="14"/>
        <v>29.618939383960004</v>
      </c>
      <c r="K18" s="17">
        <v>0</v>
      </c>
      <c r="L18" s="17">
        <v>9.1737108373100007</v>
      </c>
      <c r="M18" s="17">
        <v>0</v>
      </c>
      <c r="N18" s="17">
        <v>0</v>
      </c>
      <c r="O18" s="17">
        <v>0</v>
      </c>
      <c r="P18" s="17">
        <v>0</v>
      </c>
      <c r="Q18" s="17">
        <v>1.94585758352</v>
      </c>
      <c r="R18" s="17">
        <v>18.499370963130001</v>
      </c>
      <c r="S18" s="17">
        <v>0</v>
      </c>
      <c r="T18" s="17">
        <v>0</v>
      </c>
      <c r="U18" s="17">
        <v>0</v>
      </c>
      <c r="V18" s="18">
        <v>0</v>
      </c>
      <c r="W18" s="18">
        <v>2322.1065810001896</v>
      </c>
      <c r="X18" s="18">
        <f t="shared" si="3"/>
        <v>682.29012292878986</v>
      </c>
      <c r="Y18" s="17">
        <v>290.20951627400001</v>
      </c>
      <c r="Z18" s="17">
        <v>231.45533571799999</v>
      </c>
      <c r="AA18" s="17">
        <v>34.926855177999997</v>
      </c>
      <c r="AB18" s="17">
        <v>0</v>
      </c>
      <c r="AC18" s="17">
        <v>0</v>
      </c>
      <c r="AD18" s="17">
        <v>12.2425278676</v>
      </c>
      <c r="AE18" s="17">
        <v>53.507000083760005</v>
      </c>
      <c r="AF18" s="17">
        <v>59.948887807429998</v>
      </c>
      <c r="AG18" s="17">
        <v>0</v>
      </c>
      <c r="AH18" s="17">
        <v>0</v>
      </c>
      <c r="AI18" s="17">
        <v>0</v>
      </c>
      <c r="AJ18" s="18">
        <v>90.615560398240007</v>
      </c>
      <c r="AK18" s="18">
        <v>6253.6077939393936</v>
      </c>
      <c r="AL18" s="19">
        <v>32.803839999999994</v>
      </c>
      <c r="AM18" s="17">
        <f t="shared" ref="AM18:AN18" si="15">SUM(AM19:AM23)</f>
        <v>2453.2323836422975</v>
      </c>
      <c r="AN18" s="20">
        <f t="shared" si="15"/>
        <v>126.00072636980727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8041.6742934027479</v>
      </c>
      <c r="G19" s="16">
        <f t="shared" si="13"/>
        <v>0</v>
      </c>
      <c r="H19" s="25">
        <v>0</v>
      </c>
      <c r="I19" s="25">
        <v>0</v>
      </c>
      <c r="J19" s="16">
        <f t="shared" si="14"/>
        <v>4.5228879E-2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4.5228879E-2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1258.1719972986</v>
      </c>
      <c r="X19" s="18">
        <f t="shared" si="3"/>
        <v>529.84927328575475</v>
      </c>
      <c r="Y19" s="25">
        <v>287.86158761799999</v>
      </c>
      <c r="Z19" s="25">
        <v>231.45484293799998</v>
      </c>
      <c r="AA19" s="25">
        <v>9.5859017297547293</v>
      </c>
      <c r="AB19" s="25">
        <v>0</v>
      </c>
      <c r="AC19" s="25">
        <v>0</v>
      </c>
      <c r="AD19" s="25">
        <v>0.94694100000000003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6253.6077939393936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1258.2172261776</v>
      </c>
      <c r="AN19" s="26">
        <f t="shared" ref="AN19:AN27" si="17">SUM(AD19:AH19)+IF(ISNUMBER(W19*$W$37/($W$37+$W$9)),W19*$W$37/($W$37+$W$9),0)+IF(ISNUMBER(AL19*AN$84/F$84),AL19*AN$84/F$84,0)</f>
        <v>0.94694100000000003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106.75432717675001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102.68927081313001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4.0650563636200001</v>
      </c>
      <c r="AK20" s="18">
        <v>0</v>
      </c>
      <c r="AL20" s="19">
        <v>0</v>
      </c>
      <c r="AM20" s="25">
        <f t="shared" si="16"/>
        <v>106.75432717675001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106.28235213714525</v>
      </c>
      <c r="G21" s="16">
        <f t="shared" si="13"/>
        <v>0</v>
      </c>
      <c r="H21" s="25">
        <v>0</v>
      </c>
      <c r="I21" s="25">
        <v>0</v>
      </c>
      <c r="J21" s="16">
        <f t="shared" si="14"/>
        <v>1.3155878273500001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1.3155878273500001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1.8247180216999999</v>
      </c>
      <c r="X21" s="18">
        <f t="shared" si="3"/>
        <v>86.99528128807026</v>
      </c>
      <c r="Y21" s="25">
        <v>2.3479286560000001</v>
      </c>
      <c r="Z21" s="25">
        <v>4.9277999999999995E-4</v>
      </c>
      <c r="AA21" s="25">
        <v>25.340953448245269</v>
      </c>
      <c r="AB21" s="25">
        <v>0</v>
      </c>
      <c r="AC21" s="25">
        <v>0</v>
      </c>
      <c r="AD21" s="25">
        <v>11.295586867599999</v>
      </c>
      <c r="AE21" s="25">
        <v>31.863554536199999</v>
      </c>
      <c r="AF21" s="25">
        <v>16.146765000024999</v>
      </c>
      <c r="AG21" s="25">
        <v>0</v>
      </c>
      <c r="AH21" s="25">
        <v>0</v>
      </c>
      <c r="AI21" s="25">
        <v>0</v>
      </c>
      <c r="AJ21" s="18">
        <v>16.146765000024999</v>
      </c>
      <c r="AK21" s="18">
        <v>0</v>
      </c>
      <c r="AL21" s="19">
        <v>0</v>
      </c>
      <c r="AM21" s="25">
        <f t="shared" si="16"/>
        <v>19.287070849075</v>
      </c>
      <c r="AN21" s="26">
        <f t="shared" si="17"/>
        <v>59.305906403824999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1123.5280249339298</v>
      </c>
      <c r="G22" s="16">
        <f t="shared" si="13"/>
        <v>0</v>
      </c>
      <c r="H22" s="25">
        <v>0</v>
      </c>
      <c r="I22" s="25">
        <v>0</v>
      </c>
      <c r="J22" s="16">
        <f t="shared" si="14"/>
        <v>28.258122677610004</v>
      </c>
      <c r="K22" s="25">
        <v>0</v>
      </c>
      <c r="L22" s="25">
        <v>9.1737108373100007</v>
      </c>
      <c r="M22" s="25">
        <v>0</v>
      </c>
      <c r="N22" s="25">
        <v>0</v>
      </c>
      <c r="O22" s="25">
        <v>0</v>
      </c>
      <c r="P22" s="25">
        <v>0</v>
      </c>
      <c r="Q22" s="25">
        <v>0.58504087716999997</v>
      </c>
      <c r="R22" s="25">
        <v>18.499370963130001</v>
      </c>
      <c r="S22" s="25">
        <v>0</v>
      </c>
      <c r="T22" s="25">
        <v>0</v>
      </c>
      <c r="U22" s="25">
        <v>0</v>
      </c>
      <c r="V22" s="18">
        <v>0</v>
      </c>
      <c r="W22" s="18">
        <v>959.42059486675976</v>
      </c>
      <c r="X22" s="18">
        <f t="shared" si="3"/>
        <v>65.445568354965005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21.643445547560002</v>
      </c>
      <c r="AF22" s="25">
        <v>43.802122807404999</v>
      </c>
      <c r="AG22" s="25">
        <v>0</v>
      </c>
      <c r="AH22" s="25">
        <v>0</v>
      </c>
      <c r="AI22" s="25">
        <v>0</v>
      </c>
      <c r="AJ22" s="18">
        <v>70.403739034594992</v>
      </c>
      <c r="AK22" s="18">
        <v>0</v>
      </c>
      <c r="AL22" s="19">
        <v>0</v>
      </c>
      <c r="AM22" s="25">
        <f t="shared" si="16"/>
        <v>1058.0824565789649</v>
      </c>
      <c r="AN22" s="26">
        <f t="shared" si="17"/>
        <v>65.445568354965005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32.803839999999994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32.803839999999994</v>
      </c>
      <c r="AM23" s="25">
        <f t="shared" si="16"/>
        <v>10.891302859907869</v>
      </c>
      <c r="AN23" s="26">
        <f t="shared" si="17"/>
        <v>0.30231061101726675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11064.359454688098</v>
      </c>
      <c r="G25" s="16">
        <f t="shared" si="13"/>
        <v>0</v>
      </c>
      <c r="H25" s="25">
        <v>0</v>
      </c>
      <c r="I25" s="25">
        <v>0</v>
      </c>
      <c r="J25" s="16">
        <f t="shared" si="14"/>
        <v>10841.678084349445</v>
      </c>
      <c r="K25" s="25">
        <v>8938.5737514672255</v>
      </c>
      <c r="L25" s="25">
        <v>0</v>
      </c>
      <c r="M25" s="25">
        <v>142.3118345990658</v>
      </c>
      <c r="N25" s="25">
        <v>46.324698736070886</v>
      </c>
      <c r="O25" s="25">
        <v>0</v>
      </c>
      <c r="P25" s="25">
        <v>1190.3360605268631</v>
      </c>
      <c r="Q25" s="25">
        <v>0</v>
      </c>
      <c r="R25" s="25">
        <v>524.13173902022015</v>
      </c>
      <c r="S25" s="25">
        <v>0</v>
      </c>
      <c r="T25" s="25">
        <v>0</v>
      </c>
      <c r="U25" s="25">
        <v>0</v>
      </c>
      <c r="V25" s="18">
        <v>0</v>
      </c>
      <c r="W25" s="18">
        <v>146.24031206633353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76.441058272320006</v>
      </c>
      <c r="AK25" s="18">
        <v>0</v>
      </c>
      <c r="AL25" s="19">
        <v>0</v>
      </c>
      <c r="AM25" s="25">
        <f t="shared" si="16"/>
        <v>11064.359454688098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14919.245035172384</v>
      </c>
      <c r="G28" s="30">
        <f t="shared" si="13"/>
        <v>0</v>
      </c>
      <c r="H28" s="31">
        <v>0</v>
      </c>
      <c r="I28" s="31">
        <v>0</v>
      </c>
      <c r="J28" s="30">
        <f t="shared" si="14"/>
        <v>10783.786522104239</v>
      </c>
      <c r="K28" s="31">
        <v>0</v>
      </c>
      <c r="L28" s="31">
        <v>907.30494015469958</v>
      </c>
      <c r="M28" s="31">
        <v>560.71965151440202</v>
      </c>
      <c r="N28" s="31">
        <v>1482.1757699999998</v>
      </c>
      <c r="O28" s="31">
        <v>1058.5334413108826</v>
      </c>
      <c r="P28" s="31">
        <v>1096.6478909382574</v>
      </c>
      <c r="Q28" s="31">
        <v>2628.3484018764707</v>
      </c>
      <c r="R28" s="31">
        <v>2310.4711020916925</v>
      </c>
      <c r="S28" s="31">
        <v>0</v>
      </c>
      <c r="T28" s="31">
        <v>713.5881599999999</v>
      </c>
      <c r="U28" s="31">
        <v>25.997164217835682</v>
      </c>
      <c r="V28" s="31">
        <v>0</v>
      </c>
      <c r="W28" s="31">
        <v>45.136914269824992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76.441058272320006</v>
      </c>
      <c r="AK28" s="31">
        <v>0</v>
      </c>
      <c r="AL28" s="32">
        <v>4013.8805405259995</v>
      </c>
      <c r="AM28" s="31">
        <f>SUM(AM29,AM35:AM36,AM37:AM38)</f>
        <v>12238.025201757484</v>
      </c>
      <c r="AN28" s="30">
        <f>SUM(AN29,AN35:AN36,AN37:AN38)</f>
        <v>36.990751044899994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4013.8805405259995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4013.8805405259995</v>
      </c>
      <c r="AM29" s="17">
        <f t="shared" ref="AM29:AN29" si="21">SUM(AM30:AM34)</f>
        <v>1332.6607071110996</v>
      </c>
      <c r="AN29" s="20">
        <f t="shared" si="21"/>
        <v>36.990751044899994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3258.1541967417547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3258.1541967417547</v>
      </c>
      <c r="AM30" s="25">
        <f t="shared" ref="AM30:AM38" si="22">SUM(G30,V30,J30,W30,AJ30)-IF(ISNUMBER(W30*$W$37/($W$37+$W$9)),W30*$W$37/($W$37+$W$9),0)+IF(ISNUMBER(AL30*AM$84/F$84),AL30*AM$84/F$84,0)</f>
        <v>1081.749701284798</v>
      </c>
      <c r="AN30" s="26">
        <f t="shared" ref="AN30:AN38" si="23">SUM(AD30:AH30)+IF(ISNUMBER(W30*$W$37/($W$37+$W$9)),W30*$W$37/($W$37+$W$9),0)+IF(ISNUMBER(AL30*AN$84/F$84),AL30*AN$84/F$84,0)</f>
        <v>30.026197725798934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54.910423628000004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54.910423628000004</v>
      </c>
      <c r="AM31" s="25">
        <f t="shared" si="22"/>
        <v>18.2309770410534</v>
      </c>
      <c r="AN31" s="26">
        <f t="shared" si="23"/>
        <v>0.50603843081168687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47.491113620245265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47.491113620245265</v>
      </c>
      <c r="AM32" s="25">
        <f t="shared" si="22"/>
        <v>15.767669321408315</v>
      </c>
      <c r="AN32" s="26">
        <f t="shared" si="23"/>
        <v>0.43766423615121852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632.07988253599979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632.07988253599979</v>
      </c>
      <c r="AM33" s="25">
        <f t="shared" si="22"/>
        <v>209.85876752095382</v>
      </c>
      <c r="AN33" s="26">
        <f t="shared" si="23"/>
        <v>5.8250636358786148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21.244924000000001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21.244924000000001</v>
      </c>
      <c r="AM34" s="25">
        <f t="shared" si="22"/>
        <v>7.0535919428861193</v>
      </c>
      <c r="AN34" s="26">
        <f t="shared" si="23"/>
        <v>0.19578701625954148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10905.364494646385</v>
      </c>
      <c r="G36" s="16">
        <f t="shared" si="13"/>
        <v>0</v>
      </c>
      <c r="H36" s="25">
        <v>0</v>
      </c>
      <c r="I36" s="25">
        <v>0</v>
      </c>
      <c r="J36" s="16">
        <f t="shared" si="14"/>
        <v>10783.786522104239</v>
      </c>
      <c r="K36" s="25">
        <v>0</v>
      </c>
      <c r="L36" s="25">
        <v>907.30494015469958</v>
      </c>
      <c r="M36" s="25">
        <v>560.71965151440202</v>
      </c>
      <c r="N36" s="25">
        <v>1482.1757699999998</v>
      </c>
      <c r="O36" s="25">
        <v>1058.5334413108826</v>
      </c>
      <c r="P36" s="25">
        <v>1096.6478909382574</v>
      </c>
      <c r="Q36" s="25">
        <v>2628.3484018764707</v>
      </c>
      <c r="R36" s="25">
        <v>2310.4711020916925</v>
      </c>
      <c r="S36" s="25">
        <v>0</v>
      </c>
      <c r="T36" s="25">
        <v>713.5881599999999</v>
      </c>
      <c r="U36" s="25">
        <v>25.997164217835682</v>
      </c>
      <c r="V36" s="18">
        <v>0</v>
      </c>
      <c r="W36" s="18">
        <v>45.136914269824992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76.441058272320006</v>
      </c>
      <c r="AK36" s="18">
        <v>0</v>
      </c>
      <c r="AL36" s="19">
        <v>0</v>
      </c>
      <c r="AM36" s="25">
        <f t="shared" si="22"/>
        <v>10905.364494646385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714.39340444584775</v>
      </c>
      <c r="G39" s="30">
        <f t="shared" si="13"/>
        <v>0</v>
      </c>
      <c r="H39" s="31">
        <v>0</v>
      </c>
      <c r="I39" s="31">
        <v>0</v>
      </c>
      <c r="J39" s="30">
        <f t="shared" si="14"/>
        <v>211.16158349846373</v>
      </c>
      <c r="K39" s="31">
        <v>0</v>
      </c>
      <c r="L39" s="31">
        <v>89.134099655503746</v>
      </c>
      <c r="M39" s="31">
        <v>0</v>
      </c>
      <c r="N39" s="31">
        <v>0</v>
      </c>
      <c r="O39" s="31">
        <v>0</v>
      </c>
      <c r="P39" s="31">
        <v>0</v>
      </c>
      <c r="Q39" s="31">
        <v>0.43587680295999998</v>
      </c>
      <c r="R39" s="31">
        <v>121.59160703999999</v>
      </c>
      <c r="S39" s="31">
        <v>0</v>
      </c>
      <c r="T39" s="31" t="s">
        <v>63</v>
      </c>
      <c r="U39" s="31" t="s">
        <v>63</v>
      </c>
      <c r="V39" s="31">
        <v>0</v>
      </c>
      <c r="W39" s="31">
        <v>314.2422086282628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188.98961231912116</v>
      </c>
      <c r="AM39" s="31">
        <f>SUM(AM40:AM45)</f>
        <v>585.02730286133374</v>
      </c>
      <c r="AN39" s="30">
        <f>SUM(AN40:AN45)</f>
        <v>1.7391344704747598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149.2256202573999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149.2256202573999</v>
      </c>
      <c r="AM40" s="25">
        <f t="shared" ref="AM40:AM47" si="25">SUM(G40,V40,J40,W40,AJ40)-IF(ISNUMBER(W40*$W$37/($W$37+$W$9)),W40*$W$37/($W$37+$W$9),0)+IF(ISNUMBER(AL40*AM$84/F$84),AL40*AM$84/F$84,0)</f>
        <v>49.544852818479349</v>
      </c>
      <c r="AN40" s="26">
        <f t="shared" ref="AN40:AN47" si="26">SUM(AD40:AH40)+IF(ISNUMBER(W40*$W$37/($W$37+$W$9)),W40*$W$37/($W$37+$W$9),0)+IF(ISNUMBER(AL40*AN$84/F$84),AL40*AN$84/F$84,0)</f>
        <v>1.3752197437691804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0.46990209999999999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0.39307399999999998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0.39307399999999998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7.6828099999999996E-2</v>
      </c>
      <c r="AM41" s="25">
        <f t="shared" si="25"/>
        <v>0.41858193154860185</v>
      </c>
      <c r="AN41" s="26">
        <f t="shared" si="26"/>
        <v>7.0802533649401032E-4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0.82525599999999999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0.82525599999999999</v>
      </c>
      <c r="AM42" s="25">
        <f t="shared" si="25"/>
        <v>0.27399575881836186</v>
      </c>
      <c r="AN42" s="26">
        <f t="shared" si="26"/>
        <v>7.6053183287586312E-3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548.10583167235325</v>
      </c>
      <c r="G44" s="16">
        <f t="shared" si="13"/>
        <v>0</v>
      </c>
      <c r="H44" s="25">
        <v>0</v>
      </c>
      <c r="I44" s="25">
        <v>0</v>
      </c>
      <c r="J44" s="16">
        <f t="shared" si="14"/>
        <v>210.76850949846374</v>
      </c>
      <c r="K44" s="25">
        <v>0</v>
      </c>
      <c r="L44" s="25">
        <v>89.134099655503746</v>
      </c>
      <c r="M44" s="25">
        <v>0</v>
      </c>
      <c r="N44" s="25">
        <v>0</v>
      </c>
      <c r="O44" s="25">
        <v>0</v>
      </c>
      <c r="P44" s="25">
        <v>0</v>
      </c>
      <c r="Q44" s="25">
        <v>4.2802802960000004E-2</v>
      </c>
      <c r="R44" s="25">
        <v>121.59160703999999</v>
      </c>
      <c r="S44" s="25">
        <v>0</v>
      </c>
      <c r="T44" s="25" t="s">
        <v>63</v>
      </c>
      <c r="U44" s="25" t="s">
        <v>63</v>
      </c>
      <c r="V44" s="18">
        <v>0</v>
      </c>
      <c r="W44" s="18">
        <v>303.77356831016834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33.563753863721267</v>
      </c>
      <c r="AM44" s="25">
        <f t="shared" si="25"/>
        <v>525.68568198561832</v>
      </c>
      <c r="AN44" s="26">
        <f t="shared" si="26"/>
        <v>0.3093137552973898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12.459280545910001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7.4365923599100014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5.0226881859999999</v>
      </c>
      <c r="AM45" s="25">
        <f t="shared" si="25"/>
        <v>9.1041903668691653</v>
      </c>
      <c r="AN45" s="26">
        <f t="shared" si="26"/>
        <v>4.6287627742937029E-2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3.30751387018447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3.0320479581844699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0.27546591199999998</v>
      </c>
      <c r="AM46" s="39">
        <f t="shared" si="25"/>
        <v>3.1235062348731968</v>
      </c>
      <c r="AN46" s="64">
        <f t="shared" si="26"/>
        <v>2.538613411452703E-3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422.83389818168394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31.453503276425998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391.38039490525796</v>
      </c>
      <c r="AM47" s="31">
        <f t="shared" si="25"/>
        <v>161.39690058428718</v>
      </c>
      <c r="AN47" s="30">
        <f t="shared" si="26"/>
        <v>3.6068474399334867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16881.465359689177</v>
      </c>
      <c r="G48" s="30">
        <f t="shared" si="13"/>
        <v>32.893757915528695</v>
      </c>
      <c r="H48" s="31">
        <f>SUM(H49,H50)</f>
        <v>0.77644000000000002</v>
      </c>
      <c r="I48" s="31">
        <f>SUM(I49,I50)</f>
        <v>32.117317915528695</v>
      </c>
      <c r="J48" s="30">
        <f t="shared" si="14"/>
        <v>9271.6870821622724</v>
      </c>
      <c r="K48" s="31">
        <f t="shared" ref="K48:W48" si="27">SUM(K49,K50)</f>
        <v>0</v>
      </c>
      <c r="L48" s="31">
        <f t="shared" si="27"/>
        <v>829.2159169026263</v>
      </c>
      <c r="M48" s="31">
        <f t="shared" si="27"/>
        <v>637.67105246075539</v>
      </c>
      <c r="N48" s="31">
        <f t="shared" si="27"/>
        <v>870.97223738847777</v>
      </c>
      <c r="O48" s="31">
        <f t="shared" si="27"/>
        <v>269.85894810889073</v>
      </c>
      <c r="P48" s="31">
        <f t="shared" si="27"/>
        <v>2215.6276113991939</v>
      </c>
      <c r="Q48" s="31">
        <f t="shared" si="27"/>
        <v>3790.6200631125362</v>
      </c>
      <c r="R48" s="31">
        <f t="shared" si="27"/>
        <v>340.10244798442955</v>
      </c>
      <c r="S48" s="31">
        <f t="shared" si="27"/>
        <v>291.62164058752705</v>
      </c>
      <c r="T48" s="31">
        <f t="shared" si="27"/>
        <v>0</v>
      </c>
      <c r="U48" s="31">
        <f t="shared" si="27"/>
        <v>25.997164217835682</v>
      </c>
      <c r="V48" s="31">
        <f t="shared" si="27"/>
        <v>0</v>
      </c>
      <c r="W48" s="31">
        <f t="shared" si="27"/>
        <v>3152.7019427640821</v>
      </c>
      <c r="X48" s="31">
        <f t="shared" si="24"/>
        <v>587.02519981219757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25.52251379001142</v>
      </c>
      <c r="AC48" s="31" t="s">
        <v>63</v>
      </c>
      <c r="AD48" s="31">
        <f t="shared" ref="AD48:AL48" si="29">SUM(AD49,AD50)</f>
        <v>125.98176679230386</v>
      </c>
      <c r="AE48" s="31">
        <f t="shared" si="29"/>
        <v>10.790510044822222</v>
      </c>
      <c r="AF48" s="31">
        <f t="shared" si="29"/>
        <v>42.604442792616659</v>
      </c>
      <c r="AG48" s="31">
        <f t="shared" si="29"/>
        <v>32.333815734735282</v>
      </c>
      <c r="AH48" s="31">
        <f t="shared" si="29"/>
        <v>298.8028366577081</v>
      </c>
      <c r="AI48" s="31">
        <f t="shared" si="29"/>
        <v>50.989313999999993</v>
      </c>
      <c r="AJ48" s="31">
        <f t="shared" si="29"/>
        <v>85.313922616816654</v>
      </c>
      <c r="AK48" s="31" t="s">
        <v>63</v>
      </c>
      <c r="AL48" s="32">
        <f t="shared" si="29"/>
        <v>3751.8434544182787</v>
      </c>
      <c r="AM48" s="31">
        <f>SUM(AM13,AM28)-SUM(AM17,AM39,AM47)</f>
        <v>13791.381187513251</v>
      </c>
      <c r="AN48" s="30">
        <f>SUM(AN13,AN28)-SUM(AN17,AN39,AN47)</f>
        <v>545.09180440737305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2947.8608282717796</v>
      </c>
      <c r="G49" s="67">
        <f t="shared" ref="G49:G77" si="30">SUM(H49:I49)</f>
        <v>13.04923</v>
      </c>
      <c r="H49" s="68">
        <v>0.23913000000000001</v>
      </c>
      <c r="I49" s="68">
        <v>12.8101</v>
      </c>
      <c r="J49" s="67">
        <f t="shared" ref="J49:J77" si="31">SUM(K49:U49)</f>
        <v>2934.8115982717795</v>
      </c>
      <c r="K49" s="68">
        <v>0</v>
      </c>
      <c r="L49" s="68">
        <v>0</v>
      </c>
      <c r="M49" s="68">
        <v>442.55616360433498</v>
      </c>
      <c r="N49" s="68">
        <v>68.715290052533916</v>
      </c>
      <c r="O49" s="68">
        <v>0</v>
      </c>
      <c r="P49" s="68">
        <v>2215.6276113991939</v>
      </c>
      <c r="Q49" s="68">
        <v>0</v>
      </c>
      <c r="R49" s="68">
        <v>181.91536899788107</v>
      </c>
      <c r="S49" s="68">
        <v>0</v>
      </c>
      <c r="T49" s="68">
        <v>0</v>
      </c>
      <c r="U49" s="68">
        <v>25.997164217835682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2947.8608282717796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13933.604531417397</v>
      </c>
      <c r="G50" s="30">
        <f t="shared" si="30"/>
        <v>19.844527915528694</v>
      </c>
      <c r="H50" s="31">
        <f>SUM(H51,H70)+SUM(H75:H77)</f>
        <v>0.53730999999999995</v>
      </c>
      <c r="I50" s="31">
        <f>SUM(I51,I70)+SUM(I75:I77)</f>
        <v>19.307217915528692</v>
      </c>
      <c r="J50" s="30">
        <f t="shared" si="31"/>
        <v>6336.8754838904933</v>
      </c>
      <c r="K50" s="31">
        <f t="shared" ref="K50:W50" si="32">SUM(K51,K70)+SUM(K75:K77)</f>
        <v>0</v>
      </c>
      <c r="L50" s="31">
        <f t="shared" si="32"/>
        <v>829.2159169026263</v>
      </c>
      <c r="M50" s="31">
        <f t="shared" si="32"/>
        <v>195.11488885642041</v>
      </c>
      <c r="N50" s="31">
        <f t="shared" si="32"/>
        <v>802.25694733594389</v>
      </c>
      <c r="O50" s="31">
        <f t="shared" si="32"/>
        <v>269.85894810889073</v>
      </c>
      <c r="P50" s="31">
        <f t="shared" si="32"/>
        <v>0</v>
      </c>
      <c r="Q50" s="31">
        <f t="shared" si="32"/>
        <v>3790.6200631125362</v>
      </c>
      <c r="R50" s="31">
        <f t="shared" si="32"/>
        <v>158.18707898654844</v>
      </c>
      <c r="S50" s="31">
        <f t="shared" si="32"/>
        <v>291.62164058752705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3152.7019427640821</v>
      </c>
      <c r="X50" s="31">
        <f t="shared" si="24"/>
        <v>587.02519981219757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25.52251379001142</v>
      </c>
      <c r="AC50" s="31" t="s">
        <v>63</v>
      </c>
      <c r="AD50" s="31">
        <f>SUM(AD51,AD70)+SUM(AD75:AD77)</f>
        <v>125.98176679230386</v>
      </c>
      <c r="AE50" s="31">
        <f t="shared" ref="AE50:AN50" si="34">SUM(AE51,AE70)+SUM(AE75:AE77)</f>
        <v>10.790510044822222</v>
      </c>
      <c r="AF50" s="31">
        <f t="shared" si="34"/>
        <v>42.604442792616659</v>
      </c>
      <c r="AG50" s="31">
        <f t="shared" si="34"/>
        <v>32.333815734735282</v>
      </c>
      <c r="AH50" s="31">
        <f t="shared" si="34"/>
        <v>298.8028366577081</v>
      </c>
      <c r="AI50" s="31">
        <f t="shared" si="34"/>
        <v>50.989313999999993</v>
      </c>
      <c r="AJ50" s="31">
        <f t="shared" si="34"/>
        <v>85.313922616816654</v>
      </c>
      <c r="AK50" s="31" t="s">
        <v>63</v>
      </c>
      <c r="AL50" s="32">
        <f t="shared" si="34"/>
        <v>3751.8434544182787</v>
      </c>
      <c r="AM50" s="31">
        <f t="shared" si="34"/>
        <v>10840.396853006592</v>
      </c>
      <c r="AN50" s="30">
        <f t="shared" si="34"/>
        <v>545.08926579396166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4806.7142049184531</v>
      </c>
      <c r="G51" s="16">
        <f t="shared" si="30"/>
        <v>19.829909999999998</v>
      </c>
      <c r="H51" s="17">
        <v>0.53730999999999995</v>
      </c>
      <c r="I51" s="17">
        <v>19.292599999999997</v>
      </c>
      <c r="J51" s="16">
        <f t="shared" si="31"/>
        <v>1304.7459665045144</v>
      </c>
      <c r="K51" s="17">
        <v>0</v>
      </c>
      <c r="L51" s="17">
        <v>829.2159169026263</v>
      </c>
      <c r="M51" s="17">
        <v>13.199398594462432</v>
      </c>
      <c r="N51" s="17">
        <v>0</v>
      </c>
      <c r="O51" s="17">
        <v>0</v>
      </c>
      <c r="P51" s="17">
        <v>0</v>
      </c>
      <c r="Q51" s="17">
        <v>78.31365000000001</v>
      </c>
      <c r="R51" s="17">
        <v>103.17980100742562</v>
      </c>
      <c r="S51" s="17">
        <v>280.8372</v>
      </c>
      <c r="T51" s="17">
        <v>0</v>
      </c>
      <c r="U51" s="17">
        <v>0</v>
      </c>
      <c r="V51" s="18">
        <v>0</v>
      </c>
      <c r="W51" s="18">
        <v>1824.0439178183515</v>
      </c>
      <c r="X51" s="18">
        <f t="shared" si="24"/>
        <v>136.21020649540358</v>
      </c>
      <c r="Y51" s="17" t="s">
        <v>63</v>
      </c>
      <c r="Z51" s="17" t="s">
        <v>63</v>
      </c>
      <c r="AA51" s="17" t="s">
        <v>63</v>
      </c>
      <c r="AB51" s="17">
        <v>0.59720449540359244</v>
      </c>
      <c r="AC51" s="17" t="s">
        <v>63</v>
      </c>
      <c r="AD51" s="17">
        <v>67.114840000000001</v>
      </c>
      <c r="AE51" s="17">
        <v>7.1580599999999999</v>
      </c>
      <c r="AF51" s="17">
        <v>39.681259999999995</v>
      </c>
      <c r="AG51" s="17">
        <v>0</v>
      </c>
      <c r="AH51" s="17">
        <v>0</v>
      </c>
      <c r="AI51" s="17">
        <v>21.658841999999996</v>
      </c>
      <c r="AJ51" s="18">
        <v>80.884209999999996</v>
      </c>
      <c r="AK51" s="18" t="s">
        <v>63</v>
      </c>
      <c r="AL51" s="19">
        <v>1440.9999941001829</v>
      </c>
      <c r="AM51" s="17">
        <f t="shared" ref="AM51:AN51" si="35">SUM(AM52:AM69)</f>
        <v>3707.9348025730255</v>
      </c>
      <c r="AN51" s="20">
        <f t="shared" si="35"/>
        <v>127.2339951867435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57.59236330600001</v>
      </c>
      <c r="G52" s="16">
        <f t="shared" si="30"/>
        <v>8.6448400000000003</v>
      </c>
      <c r="H52" s="25">
        <v>0</v>
      </c>
      <c r="I52" s="25">
        <v>8.6448400000000003</v>
      </c>
      <c r="J52" s="16">
        <f t="shared" si="31"/>
        <v>18.224250000000001</v>
      </c>
      <c r="K52" s="25">
        <v>0</v>
      </c>
      <c r="L52" s="25">
        <v>0</v>
      </c>
      <c r="M52" s="25">
        <v>6.445999999999999E-2</v>
      </c>
      <c r="N52" s="25">
        <v>0</v>
      </c>
      <c r="O52" s="25">
        <v>0</v>
      </c>
      <c r="P52" s="25">
        <v>0</v>
      </c>
      <c r="Q52" s="25">
        <v>18.159790000000001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12.95909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17.764183306000003</v>
      </c>
      <c r="AM52" s="25">
        <f t="shared" ref="AM52:AM69" si="36">SUM(G52,V52,J52,W52,AJ52)-IF(ISNUMBER(W52*$W$37/($W$37+$W$9)),W52*$W$37/($W$37+$W$9),0)+IF(ISNUMBER(AL52*AM$84/F$84),AL52*AM$84/F$84,0)</f>
        <v>45.726120620505576</v>
      </c>
      <c r="AN52" s="26">
        <f t="shared" ref="AN52:AN69" si="37">SUM(AD52:AH52)+IF(ISNUMBER(W52*$W$37/($W$37+$W$9)),W52*$W$37/($W$37+$W$9),0)+IF(ISNUMBER(AL52*AN$84/F$84),AL52*AN$84/F$84,0)</f>
        <v>0.16370952636824199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198.67198083799997</v>
      </c>
      <c r="G53" s="16">
        <f t="shared" si="30"/>
        <v>6.0943699999999996</v>
      </c>
      <c r="H53" s="25">
        <v>0</v>
      </c>
      <c r="I53" s="25">
        <v>6.0943699999999996</v>
      </c>
      <c r="J53" s="16">
        <f t="shared" si="31"/>
        <v>0.98576000000000008</v>
      </c>
      <c r="K53" s="25">
        <v>0</v>
      </c>
      <c r="L53" s="25">
        <v>0</v>
      </c>
      <c r="M53" s="25">
        <v>0.16022999999999998</v>
      </c>
      <c r="N53" s="25">
        <v>0</v>
      </c>
      <c r="O53" s="25">
        <v>0</v>
      </c>
      <c r="P53" s="25">
        <v>0</v>
      </c>
      <c r="Q53" s="25">
        <v>0.8255300000000001</v>
      </c>
      <c r="R53" s="25">
        <v>0</v>
      </c>
      <c r="S53" s="25">
        <v>0</v>
      </c>
      <c r="T53" s="25">
        <v>0</v>
      </c>
      <c r="U53" s="25">
        <v>0</v>
      </c>
      <c r="V53" s="18">
        <v>0</v>
      </c>
      <c r="W53" s="18">
        <v>74.226859999999988</v>
      </c>
      <c r="X53" s="18">
        <f t="shared" si="24"/>
        <v>1.39E-3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1.39E-3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117.363600838</v>
      </c>
      <c r="AM53" s="25">
        <f t="shared" si="36"/>
        <v>120.27323667892523</v>
      </c>
      <c r="AN53" s="26">
        <f t="shared" si="37"/>
        <v>1.082978676219686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52.642834136000005</v>
      </c>
      <c r="G54" s="16">
        <f t="shared" si="30"/>
        <v>1.8020000000000001E-2</v>
      </c>
      <c r="H54" s="25">
        <v>0</v>
      </c>
      <c r="I54" s="25">
        <v>1.8020000000000001E-2</v>
      </c>
      <c r="J54" s="16">
        <f t="shared" si="31"/>
        <v>1.4315100000000001</v>
      </c>
      <c r="K54" s="25">
        <v>0</v>
      </c>
      <c r="L54" s="25">
        <v>0</v>
      </c>
      <c r="M54" s="25">
        <v>0.20496</v>
      </c>
      <c r="N54" s="25">
        <v>0</v>
      </c>
      <c r="O54" s="25">
        <v>0</v>
      </c>
      <c r="P54" s="25">
        <v>0</v>
      </c>
      <c r="Q54" s="25">
        <v>1.1190599999999999</v>
      </c>
      <c r="R54" s="25">
        <v>0.10748999999999999</v>
      </c>
      <c r="S54" s="25">
        <v>0</v>
      </c>
      <c r="T54" s="25">
        <v>0</v>
      </c>
      <c r="U54" s="25">
        <v>0</v>
      </c>
      <c r="V54" s="18">
        <v>0</v>
      </c>
      <c r="W54" s="18">
        <v>34.727209999999999</v>
      </c>
      <c r="X54" s="18">
        <f t="shared" si="24"/>
        <v>1.6799999999999999E-3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1.6799999999999999E-3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16.464414135999998</v>
      </c>
      <c r="AM54" s="25">
        <f t="shared" si="36"/>
        <v>41.643140298444465</v>
      </c>
      <c r="AN54" s="26">
        <f t="shared" si="37"/>
        <v>0.15341123321829042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302.41594065126003</v>
      </c>
      <c r="G55" s="16">
        <f t="shared" si="30"/>
        <v>0</v>
      </c>
      <c r="H55" s="25">
        <v>0</v>
      </c>
      <c r="I55" s="25">
        <v>0</v>
      </c>
      <c r="J55" s="16">
        <f t="shared" si="31"/>
        <v>16.54156</v>
      </c>
      <c r="K55" s="25">
        <v>0</v>
      </c>
      <c r="L55" s="25">
        <v>0</v>
      </c>
      <c r="M55" s="25">
        <v>3.9546399999999999</v>
      </c>
      <c r="N55" s="25">
        <v>0</v>
      </c>
      <c r="O55" s="25">
        <v>0</v>
      </c>
      <c r="P55" s="25">
        <v>0</v>
      </c>
      <c r="Q55" s="25">
        <v>12.117049999999999</v>
      </c>
      <c r="R55" s="25">
        <v>0.46987000000000001</v>
      </c>
      <c r="S55" s="25">
        <v>0</v>
      </c>
      <c r="T55" s="25">
        <v>0</v>
      </c>
      <c r="U55" s="25">
        <v>0</v>
      </c>
      <c r="V55" s="18">
        <v>0</v>
      </c>
      <c r="W55" s="18">
        <v>99.281379999999999</v>
      </c>
      <c r="X55" s="18">
        <f t="shared" si="24"/>
        <v>0.14035999999999998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4.2869999999999998E-2</v>
      </c>
      <c r="AE55" s="25">
        <v>0</v>
      </c>
      <c r="AF55" s="25">
        <v>9.7489999999999993E-2</v>
      </c>
      <c r="AG55" s="25">
        <v>0</v>
      </c>
      <c r="AH55" s="25">
        <v>0</v>
      </c>
      <c r="AI55" s="25" t="s">
        <v>76</v>
      </c>
      <c r="AJ55" s="18">
        <v>9.7489999999999993E-2</v>
      </c>
      <c r="AK55" s="18" t="s">
        <v>63</v>
      </c>
      <c r="AL55" s="19">
        <v>186.35515065126</v>
      </c>
      <c r="AM55" s="25">
        <f t="shared" si="36"/>
        <v>177.7927713248763</v>
      </c>
      <c r="AN55" s="26">
        <f t="shared" si="37"/>
        <v>1.8577546543940349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397.61504726999999</v>
      </c>
      <c r="G56" s="16">
        <f t="shared" si="30"/>
        <v>4.4274199999999997</v>
      </c>
      <c r="H56" s="25">
        <v>0</v>
      </c>
      <c r="I56" s="25">
        <v>4.4274199999999997</v>
      </c>
      <c r="J56" s="16">
        <f t="shared" si="31"/>
        <v>257.39512000000002</v>
      </c>
      <c r="K56" s="25">
        <v>0</v>
      </c>
      <c r="L56" s="25">
        <v>0</v>
      </c>
      <c r="M56" s="25">
        <v>2.2769999999999999E-2</v>
      </c>
      <c r="N56" s="25">
        <v>0</v>
      </c>
      <c r="O56" s="25">
        <v>0</v>
      </c>
      <c r="P56" s="25">
        <v>0</v>
      </c>
      <c r="Q56" s="25">
        <v>1.9759899999999999</v>
      </c>
      <c r="R56" s="25">
        <v>2.3001300000000002</v>
      </c>
      <c r="S56" s="25">
        <v>253.09623000000002</v>
      </c>
      <c r="T56" s="25">
        <v>0</v>
      </c>
      <c r="U56" s="25">
        <v>0</v>
      </c>
      <c r="V56" s="18">
        <v>0</v>
      </c>
      <c r="W56" s="18">
        <v>0.20533999999999999</v>
      </c>
      <c r="X56" s="18">
        <f t="shared" si="24"/>
        <v>66.489959999999996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27.018360000000001</v>
      </c>
      <c r="AE56" s="25">
        <v>0</v>
      </c>
      <c r="AF56" s="25">
        <v>39.471599999999995</v>
      </c>
      <c r="AG56" s="25">
        <v>0</v>
      </c>
      <c r="AH56" s="25">
        <v>0</v>
      </c>
      <c r="AI56" s="25" t="s">
        <v>76</v>
      </c>
      <c r="AJ56" s="18">
        <v>25.475690000000004</v>
      </c>
      <c r="AK56" s="18" t="s">
        <v>63</v>
      </c>
      <c r="AL56" s="19">
        <v>43.621517270000005</v>
      </c>
      <c r="AM56" s="25">
        <f t="shared" si="36"/>
        <v>301.98648284789437</v>
      </c>
      <c r="AN56" s="26">
        <f t="shared" si="37"/>
        <v>66.891963166074277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135.69438531</v>
      </c>
      <c r="G57" s="16">
        <f t="shared" si="30"/>
        <v>0</v>
      </c>
      <c r="H57" s="25">
        <v>0</v>
      </c>
      <c r="I57" s="25">
        <v>0</v>
      </c>
      <c r="J57" s="16">
        <f t="shared" si="31"/>
        <v>1.77705</v>
      </c>
      <c r="K57" s="25">
        <v>0</v>
      </c>
      <c r="L57" s="25">
        <v>0</v>
      </c>
      <c r="M57" s="25">
        <v>0.12002</v>
      </c>
      <c r="N57" s="25">
        <v>0</v>
      </c>
      <c r="O57" s="25">
        <v>0</v>
      </c>
      <c r="P57" s="25">
        <v>0</v>
      </c>
      <c r="Q57" s="25">
        <v>0.40223999999999999</v>
      </c>
      <c r="R57" s="25">
        <v>1.2547900000000001</v>
      </c>
      <c r="S57" s="25">
        <v>0</v>
      </c>
      <c r="T57" s="25">
        <v>0</v>
      </c>
      <c r="U57" s="25">
        <v>0</v>
      </c>
      <c r="V57" s="18">
        <v>0</v>
      </c>
      <c r="W57" s="18">
        <v>107.05625999999999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26.861075310000004</v>
      </c>
      <c r="AM57" s="25">
        <f t="shared" si="36"/>
        <v>117.75153744971331</v>
      </c>
      <c r="AN57" s="26">
        <f t="shared" si="37"/>
        <v>0.24754382686743137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155.67569423147998</v>
      </c>
      <c r="G58" s="16">
        <f t="shared" si="30"/>
        <v>0.64525999999999994</v>
      </c>
      <c r="H58" s="25">
        <v>0.53730999999999995</v>
      </c>
      <c r="I58" s="25">
        <v>0.10795</v>
      </c>
      <c r="J58" s="16">
        <f t="shared" si="31"/>
        <v>39.858370000000001</v>
      </c>
      <c r="K58" s="25">
        <v>0</v>
      </c>
      <c r="L58" s="25">
        <v>0</v>
      </c>
      <c r="M58" s="25">
        <v>0.48663999999999996</v>
      </c>
      <c r="N58" s="25">
        <v>0</v>
      </c>
      <c r="O58" s="25">
        <v>0</v>
      </c>
      <c r="P58" s="25">
        <v>0</v>
      </c>
      <c r="Q58" s="25">
        <v>6.1764899999999994</v>
      </c>
      <c r="R58" s="25">
        <v>5.4542700000000002</v>
      </c>
      <c r="S58" s="25">
        <v>27.740970000000001</v>
      </c>
      <c r="T58" s="25">
        <v>0</v>
      </c>
      <c r="U58" s="25">
        <v>0</v>
      </c>
      <c r="V58" s="18">
        <v>0</v>
      </c>
      <c r="W58" s="18">
        <v>76.820779999999999</v>
      </c>
      <c r="X58" s="18">
        <f t="shared" si="24"/>
        <v>11.826900000000002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9.488430000000001</v>
      </c>
      <c r="AE58" s="25">
        <v>2.2263000000000002</v>
      </c>
      <c r="AF58" s="25">
        <v>0.11217000000000001</v>
      </c>
      <c r="AG58" s="25">
        <v>0</v>
      </c>
      <c r="AH58" s="25">
        <v>0</v>
      </c>
      <c r="AI58" s="25" t="s">
        <v>76</v>
      </c>
      <c r="AJ58" s="18">
        <v>0.19222</v>
      </c>
      <c r="AK58" s="18" t="s">
        <v>63</v>
      </c>
      <c r="AL58" s="19">
        <v>26.33216423148</v>
      </c>
      <c r="AM58" s="25">
        <f t="shared" si="36"/>
        <v>126.25925207113198</v>
      </c>
      <c r="AN58" s="26">
        <f t="shared" si="37"/>
        <v>12.069569536805014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2098.2986948594489</v>
      </c>
      <c r="G59" s="16">
        <f t="shared" si="30"/>
        <v>0</v>
      </c>
      <c r="H59" s="25">
        <v>0</v>
      </c>
      <c r="I59" s="25">
        <v>0</v>
      </c>
      <c r="J59" s="16">
        <f t="shared" si="31"/>
        <v>917.19410650451425</v>
      </c>
      <c r="K59" s="25">
        <v>0</v>
      </c>
      <c r="L59" s="25">
        <v>829.2159169026263</v>
      </c>
      <c r="M59" s="25">
        <v>2.5024485944624302</v>
      </c>
      <c r="N59" s="25">
        <v>0</v>
      </c>
      <c r="O59" s="25">
        <v>0</v>
      </c>
      <c r="P59" s="25">
        <v>0</v>
      </c>
      <c r="Q59" s="25">
        <v>6.9018999999999995</v>
      </c>
      <c r="R59" s="25">
        <v>78.573841007425628</v>
      </c>
      <c r="S59" s="25">
        <v>0</v>
      </c>
      <c r="T59" s="25">
        <v>0</v>
      </c>
      <c r="U59" s="25">
        <v>0</v>
      </c>
      <c r="V59" s="18">
        <v>0</v>
      </c>
      <c r="W59" s="18">
        <v>684.31220781835145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55.118809999999996</v>
      </c>
      <c r="AK59" s="18" t="s">
        <v>63</v>
      </c>
      <c r="AL59" s="19">
        <v>441.67357053658293</v>
      </c>
      <c r="AM59" s="25">
        <f t="shared" si="36"/>
        <v>1803.2665120973095</v>
      </c>
      <c r="AN59" s="26">
        <f t="shared" si="37"/>
        <v>4.0703346614022102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643.31403283771999</v>
      </c>
      <c r="G60" s="16">
        <f t="shared" si="30"/>
        <v>0</v>
      </c>
      <c r="H60" s="25">
        <v>0</v>
      </c>
      <c r="I60" s="25">
        <v>0</v>
      </c>
      <c r="J60" s="16">
        <f t="shared" si="31"/>
        <v>29.288510000000002</v>
      </c>
      <c r="K60" s="25">
        <v>0</v>
      </c>
      <c r="L60" s="25">
        <v>0</v>
      </c>
      <c r="M60" s="25">
        <v>4.1848599999999996</v>
      </c>
      <c r="N60" s="25">
        <v>0</v>
      </c>
      <c r="O60" s="25">
        <v>0</v>
      </c>
      <c r="P60" s="25">
        <v>0</v>
      </c>
      <c r="Q60" s="25">
        <v>16.378209999999999</v>
      </c>
      <c r="R60" s="25">
        <v>8.7254400000000008</v>
      </c>
      <c r="S60" s="25">
        <v>0</v>
      </c>
      <c r="T60" s="25">
        <v>0</v>
      </c>
      <c r="U60" s="25">
        <v>0</v>
      </c>
      <c r="V60" s="18">
        <v>0</v>
      </c>
      <c r="W60" s="18">
        <v>364.12373999999994</v>
      </c>
      <c r="X60" s="18">
        <f t="shared" si="24"/>
        <v>20.59507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17.156759999999998</v>
      </c>
      <c r="AE60" s="25">
        <v>3.43831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229.30671283772003</v>
      </c>
      <c r="AM60" s="25">
        <f t="shared" si="36"/>
        <v>469.54507034437222</v>
      </c>
      <c r="AN60" s="26">
        <f t="shared" si="37"/>
        <v>22.708293710039193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150.43003652200002</v>
      </c>
      <c r="G61" s="16">
        <f t="shared" si="30"/>
        <v>0</v>
      </c>
      <c r="H61" s="25">
        <v>0</v>
      </c>
      <c r="I61" s="25">
        <v>0</v>
      </c>
      <c r="J61" s="16">
        <f t="shared" si="31"/>
        <v>6.1322299999999998</v>
      </c>
      <c r="K61" s="25">
        <v>0</v>
      </c>
      <c r="L61" s="25">
        <v>0</v>
      </c>
      <c r="M61" s="25">
        <v>0.46334000000000003</v>
      </c>
      <c r="N61" s="25">
        <v>0</v>
      </c>
      <c r="O61" s="25">
        <v>0</v>
      </c>
      <c r="P61" s="25">
        <v>0</v>
      </c>
      <c r="Q61" s="25">
        <v>2.5603600000000002</v>
      </c>
      <c r="R61" s="25">
        <v>3.10853</v>
      </c>
      <c r="S61" s="25">
        <v>0</v>
      </c>
      <c r="T61" s="25">
        <v>0</v>
      </c>
      <c r="U61" s="25">
        <v>0</v>
      </c>
      <c r="V61" s="18">
        <v>0</v>
      </c>
      <c r="W61" s="18">
        <v>79.038449999999997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65.259356522000004</v>
      </c>
      <c r="AM61" s="25">
        <f t="shared" si="36"/>
        <v>106.83763778066856</v>
      </c>
      <c r="AN61" s="26">
        <f t="shared" si="37"/>
        <v>0.60141117456857118</v>
      </c>
    </row>
    <row r="62" spans="1:40" s="21" customFormat="1" ht="15" customHeight="1">
      <c r="C62" s="21" t="s">
        <v>86</v>
      </c>
      <c r="E62" s="59"/>
      <c r="F62" s="16">
        <f t="shared" si="12"/>
        <v>10.602782608</v>
      </c>
      <c r="G62" s="16">
        <f t="shared" si="30"/>
        <v>0</v>
      </c>
      <c r="H62" s="25">
        <v>0</v>
      </c>
      <c r="I62" s="25">
        <v>0</v>
      </c>
      <c r="J62" s="16">
        <f t="shared" si="31"/>
        <v>2.2307499999999996</v>
      </c>
      <c r="K62" s="25">
        <v>0</v>
      </c>
      <c r="L62" s="25">
        <v>0</v>
      </c>
      <c r="M62" s="25">
        <v>1.0449999999999999E-2</v>
      </c>
      <c r="N62" s="25">
        <v>0</v>
      </c>
      <c r="O62" s="25">
        <v>0</v>
      </c>
      <c r="P62" s="25">
        <v>0</v>
      </c>
      <c r="Q62" s="25">
        <v>1.8004599999999995</v>
      </c>
      <c r="R62" s="25">
        <v>0.41983999999999999</v>
      </c>
      <c r="S62" s="25">
        <v>0</v>
      </c>
      <c r="T62" s="25">
        <v>0</v>
      </c>
      <c r="U62" s="25">
        <v>0</v>
      </c>
      <c r="V62" s="18">
        <v>0</v>
      </c>
      <c r="W62" s="18">
        <v>4.7235800000000001</v>
      </c>
      <c r="X62" s="18">
        <f t="shared" si="24"/>
        <v>2.4199999999999998E-3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2.4199999999999998E-3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3.6460326080000001</v>
      </c>
      <c r="AM62" s="25">
        <f t="shared" si="36"/>
        <v>8.1648603943327291</v>
      </c>
      <c r="AN62" s="26">
        <f t="shared" si="37"/>
        <v>3.6020771906988901E-2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30.992151902000003</v>
      </c>
      <c r="G63" s="16">
        <f t="shared" si="30"/>
        <v>0</v>
      </c>
      <c r="H63" s="25">
        <v>0</v>
      </c>
      <c r="I63" s="25">
        <v>0</v>
      </c>
      <c r="J63" s="16">
        <f t="shared" si="31"/>
        <v>5.1374500000000003</v>
      </c>
      <c r="K63" s="25">
        <v>0</v>
      </c>
      <c r="L63" s="25">
        <v>0</v>
      </c>
      <c r="M63" s="25">
        <v>2.2430000000000002E-2</v>
      </c>
      <c r="N63" s="25">
        <v>0</v>
      </c>
      <c r="O63" s="25">
        <v>0</v>
      </c>
      <c r="P63" s="25">
        <v>0</v>
      </c>
      <c r="Q63" s="25">
        <v>3.8280500000000002</v>
      </c>
      <c r="R63" s="25">
        <v>1.2869699999999999</v>
      </c>
      <c r="S63" s="25">
        <v>0</v>
      </c>
      <c r="T63" s="25">
        <v>0</v>
      </c>
      <c r="U63" s="25">
        <v>0</v>
      </c>
      <c r="V63" s="18">
        <v>0</v>
      </c>
      <c r="W63" s="18">
        <v>1.0250999999999999</v>
      </c>
      <c r="X63" s="18">
        <f t="shared" si="24"/>
        <v>10.591910000000002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10.591910000000002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14.237691902000002</v>
      </c>
      <c r="AM63" s="25">
        <f t="shared" si="36"/>
        <v>10.889649465511958</v>
      </c>
      <c r="AN63" s="26">
        <f t="shared" si="37"/>
        <v>10.723120411292376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355.71582610854</v>
      </c>
      <c r="G64" s="16">
        <f t="shared" si="30"/>
        <v>0</v>
      </c>
      <c r="H64" s="25">
        <v>0</v>
      </c>
      <c r="I64" s="25">
        <v>0</v>
      </c>
      <c r="J64" s="16">
        <f t="shared" si="31"/>
        <v>3.9857799999999997</v>
      </c>
      <c r="K64" s="25">
        <v>0</v>
      </c>
      <c r="L64" s="25">
        <v>0</v>
      </c>
      <c r="M64" s="25">
        <v>7.6799999999999993E-2</v>
      </c>
      <c r="N64" s="25">
        <v>0</v>
      </c>
      <c r="O64" s="25">
        <v>0</v>
      </c>
      <c r="P64" s="25">
        <v>0</v>
      </c>
      <c r="Q64" s="25">
        <v>2.8097399999999997</v>
      </c>
      <c r="R64" s="25">
        <v>1.09924</v>
      </c>
      <c r="S64" s="25">
        <v>0</v>
      </c>
      <c r="T64" s="25">
        <v>0</v>
      </c>
      <c r="U64" s="25">
        <v>0</v>
      </c>
      <c r="V64" s="18">
        <v>0</v>
      </c>
      <c r="W64" s="18">
        <v>243.23205999999999</v>
      </c>
      <c r="X64" s="18">
        <f t="shared" si="24"/>
        <v>4.3044700000000002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2.8110200000000001</v>
      </c>
      <c r="AE64" s="25">
        <v>1.4934499999999999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104.19351610854002</v>
      </c>
      <c r="AM64" s="25">
        <f t="shared" si="36"/>
        <v>281.8114467233836</v>
      </c>
      <c r="AN64" s="26">
        <f t="shared" si="37"/>
        <v>5.2646870208978633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38.339217519800002</v>
      </c>
      <c r="G65" s="16">
        <f t="shared" si="30"/>
        <v>0</v>
      </c>
      <c r="H65" s="25">
        <v>0</v>
      </c>
      <c r="I65" s="25">
        <v>0</v>
      </c>
      <c r="J65" s="16">
        <f t="shared" si="31"/>
        <v>0.90520999999999996</v>
      </c>
      <c r="K65" s="25">
        <v>0</v>
      </c>
      <c r="L65" s="25">
        <v>0</v>
      </c>
      <c r="M65" s="25">
        <v>0.11303999999999999</v>
      </c>
      <c r="N65" s="25">
        <v>0</v>
      </c>
      <c r="O65" s="25">
        <v>0</v>
      </c>
      <c r="P65" s="25">
        <v>0</v>
      </c>
      <c r="Q65" s="25">
        <v>0.78621999999999992</v>
      </c>
      <c r="R65" s="25">
        <v>5.9500000000000004E-3</v>
      </c>
      <c r="S65" s="25">
        <v>0</v>
      </c>
      <c r="T65" s="25">
        <v>0</v>
      </c>
      <c r="U65" s="25">
        <v>0</v>
      </c>
      <c r="V65" s="18">
        <v>0</v>
      </c>
      <c r="W65" s="18">
        <v>13.860329999999999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23.573677519800004</v>
      </c>
      <c r="AM65" s="25">
        <f t="shared" si="36"/>
        <v>22.59230849386973</v>
      </c>
      <c r="AN65" s="26">
        <f t="shared" si="37"/>
        <v>0.21724812872318441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12.705924676000002</v>
      </c>
      <c r="G66" s="16">
        <f t="shared" si="30"/>
        <v>0</v>
      </c>
      <c r="H66" s="25">
        <v>0</v>
      </c>
      <c r="I66" s="25">
        <v>0</v>
      </c>
      <c r="J66" s="16">
        <f t="shared" si="31"/>
        <v>0.63547999999999993</v>
      </c>
      <c r="K66" s="25">
        <v>0</v>
      </c>
      <c r="L66" s="25">
        <v>0</v>
      </c>
      <c r="M66" s="25">
        <v>7.3039999999999994E-2</v>
      </c>
      <c r="N66" s="25">
        <v>0</v>
      </c>
      <c r="O66" s="25">
        <v>0</v>
      </c>
      <c r="P66" s="25">
        <v>0</v>
      </c>
      <c r="Q66" s="25">
        <v>0.56243999999999994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4.1570200000000002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7.9134246760000009</v>
      </c>
      <c r="AM66" s="25">
        <f t="shared" si="36"/>
        <v>7.4198602360389625</v>
      </c>
      <c r="AN66" s="26">
        <f t="shared" si="37"/>
        <v>7.2927811166030462E-2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124.57575186279999</v>
      </c>
      <c r="G67" s="16">
        <f t="shared" si="30"/>
        <v>0</v>
      </c>
      <c r="H67" s="25">
        <v>0</v>
      </c>
      <c r="I67" s="25">
        <v>0</v>
      </c>
      <c r="J67" s="16">
        <f t="shared" si="31"/>
        <v>2.4868800000000002</v>
      </c>
      <c r="K67" s="25">
        <v>0</v>
      </c>
      <c r="L67" s="25">
        <v>0</v>
      </c>
      <c r="M67" s="25">
        <v>0.70243</v>
      </c>
      <c r="N67" s="25">
        <v>0</v>
      </c>
      <c r="O67" s="25">
        <v>0</v>
      </c>
      <c r="P67" s="25">
        <v>0</v>
      </c>
      <c r="Q67" s="25">
        <v>1.7844500000000001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23.750660000000003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98.338211862799994</v>
      </c>
      <c r="AM67" s="25">
        <f t="shared" si="36"/>
        <v>58.887109321748305</v>
      </c>
      <c r="AN67" s="26">
        <f t="shared" si="37"/>
        <v>0.90625624666467408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5.0008535560000009</v>
      </c>
      <c r="G68" s="16">
        <f t="shared" si="30"/>
        <v>0</v>
      </c>
      <c r="H68" s="25">
        <v>0</v>
      </c>
      <c r="I68" s="25">
        <v>0</v>
      </c>
      <c r="J68" s="16">
        <f t="shared" si="31"/>
        <v>0.53595000000000004</v>
      </c>
      <c r="K68" s="25">
        <v>0</v>
      </c>
      <c r="L68" s="25">
        <v>0</v>
      </c>
      <c r="M68" s="25">
        <v>3.6840000000000005E-2</v>
      </c>
      <c r="N68" s="25">
        <v>0</v>
      </c>
      <c r="O68" s="25">
        <v>0</v>
      </c>
      <c r="P68" s="25">
        <v>0</v>
      </c>
      <c r="Q68" s="25">
        <v>0.12567</v>
      </c>
      <c r="R68" s="25">
        <v>0.37343999999999999</v>
      </c>
      <c r="S68" s="25">
        <v>0</v>
      </c>
      <c r="T68" s="25">
        <v>0</v>
      </c>
      <c r="U68" s="25">
        <v>0</v>
      </c>
      <c r="V68" s="18">
        <v>0</v>
      </c>
      <c r="W68" s="18">
        <v>0.54385000000000006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3.9210535560000004</v>
      </c>
      <c r="AM68" s="25">
        <f t="shared" si="36"/>
        <v>2.381640937168171</v>
      </c>
      <c r="AN68" s="26">
        <f t="shared" si="37"/>
        <v>3.6135284660143048E-2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14.174640227999998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14.174640227999998</v>
      </c>
      <c r="AM69" s="25">
        <f t="shared" si="36"/>
        <v>4.7061654871314316</v>
      </c>
      <c r="AN69" s="26">
        <f t="shared" si="37"/>
        <v>0.13062934547530441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4650.7382139987849</v>
      </c>
      <c r="G70" s="16">
        <f t="shared" si="30"/>
        <v>0</v>
      </c>
      <c r="H70" s="25">
        <v>0</v>
      </c>
      <c r="I70" s="25">
        <v>0</v>
      </c>
      <c r="J70" s="16">
        <f t="shared" si="31"/>
        <v>4210.2491305871117</v>
      </c>
      <c r="K70" s="25">
        <v>0</v>
      </c>
      <c r="L70" s="25">
        <v>0</v>
      </c>
      <c r="M70" s="25">
        <v>6.5727014999999982</v>
      </c>
      <c r="N70" s="25">
        <v>802.25694733594389</v>
      </c>
      <c r="O70" s="25">
        <v>269.75564310889075</v>
      </c>
      <c r="P70" s="25">
        <v>0</v>
      </c>
      <c r="Q70" s="25">
        <v>3077.4041898861433</v>
      </c>
      <c r="R70" s="25">
        <v>54.259648756133949</v>
      </c>
      <c r="S70" s="25">
        <v>0</v>
      </c>
      <c r="T70" s="25">
        <v>0</v>
      </c>
      <c r="U70" s="25">
        <v>0</v>
      </c>
      <c r="V70" s="18">
        <v>0</v>
      </c>
      <c r="W70" s="18">
        <v>23.226432677229933</v>
      </c>
      <c r="X70" s="18">
        <f t="shared" si="24"/>
        <v>331.13665239244335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32.333815734735282</v>
      </c>
      <c r="AH70" s="25">
        <v>298.8028366577081</v>
      </c>
      <c r="AI70" s="25" t="s">
        <v>63</v>
      </c>
      <c r="AJ70" s="18">
        <v>0</v>
      </c>
      <c r="AK70" s="18" t="s">
        <v>63</v>
      </c>
      <c r="AL70" s="19">
        <v>86.125998341999988</v>
      </c>
      <c r="AM70" s="25">
        <f>SUM(AM71:AM74)</f>
        <v>4262.0705183688242</v>
      </c>
      <c r="AN70" s="26">
        <f>SUM(AN71:AN74)</f>
        <v>331.93036444515553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88.147362896158782</v>
      </c>
      <c r="G71" s="16">
        <f t="shared" si="30"/>
        <v>0</v>
      </c>
      <c r="H71" s="25">
        <v>0</v>
      </c>
      <c r="I71" s="25">
        <v>0</v>
      </c>
      <c r="J71" s="16">
        <f t="shared" si="31"/>
        <v>2.0213645541587963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2.0213645541587963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86.125998341999988</v>
      </c>
      <c r="AM71" s="25">
        <f t="shared" ref="AM71:AM77" si="38">SUM(G71,V71,J71,W71,AJ71)-IF(ISNUMBER(W71*$W$37/($W$37+$W$9)),W71*$W$37/($W$37+$W$9),0)+IF(ISNUMBER(AL71*AM$84/F$84),AL71*AM$84/F$84,0)</f>
        <v>30.616319658641842</v>
      </c>
      <c r="AN71" s="26">
        <f t="shared" ref="AN71:AN77" si="39">SUM(AD71:AH71)+IF(ISNUMBER(W71*$W$37/($W$37+$W$9)),W71*$W$37/($W$37+$W$9),0)+IF(ISNUMBER(AL71*AN$84/F$84),AL71*AN$84/F$84,0)</f>
        <v>0.79371205271218626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4213.5351097440789</v>
      </c>
      <c r="G72" s="16">
        <f t="shared" si="30"/>
        <v>0</v>
      </c>
      <c r="H72" s="25">
        <v>0</v>
      </c>
      <c r="I72" s="25">
        <v>0</v>
      </c>
      <c r="J72" s="16">
        <f t="shared" si="31"/>
        <v>3859.1720246744053</v>
      </c>
      <c r="K72" s="25">
        <v>0</v>
      </c>
      <c r="L72" s="25">
        <v>0</v>
      </c>
      <c r="M72" s="25">
        <v>6.5727014999999982</v>
      </c>
      <c r="N72" s="25">
        <v>801.47477733594394</v>
      </c>
      <c r="O72" s="25">
        <v>0</v>
      </c>
      <c r="P72" s="25">
        <v>0</v>
      </c>
      <c r="Q72" s="25">
        <v>3051.1245458384615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23.226432677229933</v>
      </c>
      <c r="X72" s="18">
        <f t="shared" si="24"/>
        <v>331.13665239244335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32.333815734735282</v>
      </c>
      <c r="AH72" s="25">
        <v>298.8028366577081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3882.3984573516354</v>
      </c>
      <c r="AN72" s="26">
        <f t="shared" si="39"/>
        <v>331.13665239244335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270.53781310889076</v>
      </c>
      <c r="G73" s="16">
        <f t="shared" si="30"/>
        <v>0</v>
      </c>
      <c r="H73" s="25">
        <v>0</v>
      </c>
      <c r="I73" s="25">
        <v>0</v>
      </c>
      <c r="J73" s="16">
        <f t="shared" si="31"/>
        <v>270.53781310889076</v>
      </c>
      <c r="K73" s="25">
        <v>0</v>
      </c>
      <c r="L73" s="25">
        <v>0</v>
      </c>
      <c r="M73" s="25">
        <v>0</v>
      </c>
      <c r="N73" s="25">
        <v>0.78217000000000003</v>
      </c>
      <c r="O73" s="25">
        <v>269.75564310889075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270.53781310889076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78.517928249656819</v>
      </c>
      <c r="G74" s="16">
        <f t="shared" si="30"/>
        <v>0</v>
      </c>
      <c r="H74" s="25">
        <v>0</v>
      </c>
      <c r="I74" s="25">
        <v>0</v>
      </c>
      <c r="J74" s="16">
        <f t="shared" si="31"/>
        <v>78.517928249656819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24.258279493522863</v>
      </c>
      <c r="R74" s="25">
        <v>54.259648756133949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78.517928249656819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1996.9723090293892</v>
      </c>
      <c r="G75" s="16">
        <f t="shared" si="30"/>
        <v>0</v>
      </c>
      <c r="H75" s="25">
        <v>0</v>
      </c>
      <c r="I75" s="25">
        <v>0</v>
      </c>
      <c r="J75" s="16">
        <f t="shared" si="31"/>
        <v>257.51693824973779</v>
      </c>
      <c r="K75" s="25">
        <v>0</v>
      </c>
      <c r="L75" s="25">
        <v>0</v>
      </c>
      <c r="M75" s="25">
        <v>44.551930521191942</v>
      </c>
      <c r="N75" s="25">
        <v>0</v>
      </c>
      <c r="O75" s="25">
        <v>0</v>
      </c>
      <c r="P75" s="25">
        <v>0</v>
      </c>
      <c r="Q75" s="25">
        <v>212.16737850555694</v>
      </c>
      <c r="R75" s="25">
        <v>0.74762922298888879</v>
      </c>
      <c r="S75" s="25">
        <v>0.05</v>
      </c>
      <c r="T75" s="25">
        <v>0</v>
      </c>
      <c r="U75" s="25">
        <v>0</v>
      </c>
      <c r="V75" s="18">
        <v>0</v>
      </c>
      <c r="W75" s="18">
        <v>415.61899265672719</v>
      </c>
      <c r="X75" s="18">
        <f t="shared" si="24"/>
        <v>42.567958068011613</v>
      </c>
      <c r="Y75" s="25" t="s">
        <v>63</v>
      </c>
      <c r="Z75" s="25" t="s">
        <v>63</v>
      </c>
      <c r="AA75" s="25" t="s">
        <v>63</v>
      </c>
      <c r="AB75" s="25">
        <v>6.5195996994484551</v>
      </c>
      <c r="AC75" s="25" t="s">
        <v>63</v>
      </c>
      <c r="AD75" s="25">
        <v>9.3540873089020504</v>
      </c>
      <c r="AE75" s="25">
        <v>3.3584722670444442</v>
      </c>
      <c r="AF75" s="25">
        <v>2.9231827926166662</v>
      </c>
      <c r="AG75" s="25">
        <v>0</v>
      </c>
      <c r="AH75" s="25">
        <v>0</v>
      </c>
      <c r="AI75" s="25">
        <v>20.412616</v>
      </c>
      <c r="AJ75" s="18">
        <v>4.4297126168166656</v>
      </c>
      <c r="AK75" s="18" t="s">
        <v>63</v>
      </c>
      <c r="AL75" s="19">
        <v>1276.838707438096</v>
      </c>
      <c r="AM75" s="25">
        <f t="shared" si="38"/>
        <v>1101.4927528483365</v>
      </c>
      <c r="AN75" s="26">
        <f t="shared" si="39"/>
        <v>27.402715071030556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2255.3503400856862</v>
      </c>
      <c r="G76" s="16">
        <f t="shared" si="30"/>
        <v>1.4617915528695942E-2</v>
      </c>
      <c r="H76" s="25">
        <v>0</v>
      </c>
      <c r="I76" s="25">
        <v>1.4617915528695942E-2</v>
      </c>
      <c r="J76" s="16">
        <f t="shared" si="31"/>
        <v>385.53576861720484</v>
      </c>
      <c r="K76" s="25">
        <v>0</v>
      </c>
      <c r="L76" s="25">
        <v>0</v>
      </c>
      <c r="M76" s="25">
        <v>118.05400970796923</v>
      </c>
      <c r="N76" s="25">
        <v>0</v>
      </c>
      <c r="O76" s="25">
        <v>0.10330499999999999</v>
      </c>
      <c r="P76" s="25">
        <v>0</v>
      </c>
      <c r="Q76" s="25">
        <v>266.80406264111991</v>
      </c>
      <c r="R76" s="25">
        <v>0</v>
      </c>
      <c r="S76" s="25">
        <v>0.5743912681156641</v>
      </c>
      <c r="T76" s="25">
        <v>0</v>
      </c>
      <c r="U76" s="25">
        <v>0</v>
      </c>
      <c r="V76" s="18">
        <v>0</v>
      </c>
      <c r="W76" s="18">
        <v>877.98721808768744</v>
      </c>
      <c r="X76" s="18">
        <f t="shared" si="24"/>
        <v>74.462486333265389</v>
      </c>
      <c r="Y76" s="25" t="s">
        <v>63</v>
      </c>
      <c r="Z76" s="25" t="s">
        <v>63</v>
      </c>
      <c r="AA76" s="25" t="s">
        <v>63</v>
      </c>
      <c r="AB76" s="25">
        <v>18.405709595159372</v>
      </c>
      <c r="AC76" s="25" t="s">
        <v>63</v>
      </c>
      <c r="AD76" s="25">
        <v>47.138920738106009</v>
      </c>
      <c r="AE76" s="25">
        <v>0</v>
      </c>
      <c r="AF76" s="25">
        <v>0</v>
      </c>
      <c r="AG76" s="25">
        <v>0</v>
      </c>
      <c r="AH76" s="25">
        <v>0</v>
      </c>
      <c r="AI76" s="25">
        <v>8.9178560000000004</v>
      </c>
      <c r="AJ76" s="18">
        <v>0</v>
      </c>
      <c r="AK76" s="18" t="s">
        <v>63</v>
      </c>
      <c r="AL76" s="19">
        <v>917.35024913199993</v>
      </c>
      <c r="AM76" s="25">
        <f t="shared" si="38"/>
        <v>1568.1098556711684</v>
      </c>
      <c r="AN76" s="26">
        <f t="shared" si="39"/>
        <v>55.592952776182557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223.82946338508384</v>
      </c>
      <c r="G77" s="16">
        <f t="shared" si="30"/>
        <v>0</v>
      </c>
      <c r="H77" s="25">
        <v>0</v>
      </c>
      <c r="I77" s="25">
        <v>0</v>
      </c>
      <c r="J77" s="16">
        <f t="shared" si="31"/>
        <v>178.82767993192405</v>
      </c>
      <c r="K77" s="25">
        <v>0</v>
      </c>
      <c r="L77" s="25">
        <v>0</v>
      </c>
      <c r="M77" s="25">
        <v>12.736848532796783</v>
      </c>
      <c r="N77" s="25">
        <v>0</v>
      </c>
      <c r="O77" s="25">
        <v>0</v>
      </c>
      <c r="P77" s="25">
        <v>0</v>
      </c>
      <c r="Q77" s="25">
        <v>155.93078207971587</v>
      </c>
      <c r="R77" s="25">
        <v>0</v>
      </c>
      <c r="S77" s="25">
        <v>10.160049319411401</v>
      </c>
      <c r="T77" s="25">
        <v>0</v>
      </c>
      <c r="U77" s="25">
        <v>0</v>
      </c>
      <c r="V77" s="18">
        <v>0</v>
      </c>
      <c r="W77" s="18">
        <v>11.825381524086232</v>
      </c>
      <c r="X77" s="18">
        <f t="shared" si="24"/>
        <v>2.6478965230735758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2.3739187452957982</v>
      </c>
      <c r="AE77" s="25">
        <v>0.27397777777777776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30.528505405999997</v>
      </c>
      <c r="AM77" s="25">
        <f t="shared" si="38"/>
        <v>200.78892354523765</v>
      </c>
      <c r="AN77" s="26">
        <f t="shared" si="39"/>
        <v>2.9292383148495325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2012_x000D_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4013.880540526</v>
      </c>
      <c r="G84" s="31">
        <f t="shared" si="40"/>
        <v>0</v>
      </c>
      <c r="H84" s="31">
        <v>0</v>
      </c>
      <c r="I84" s="31">
        <v>0</v>
      </c>
      <c r="J84" s="31">
        <f t="shared" si="40"/>
        <v>15.682022918199999</v>
      </c>
      <c r="K84" s="31">
        <v>0</v>
      </c>
      <c r="L84" s="31">
        <v>6.4114150335999991</v>
      </c>
      <c r="M84" s="31">
        <v>0</v>
      </c>
      <c r="N84" s="31">
        <v>0</v>
      </c>
      <c r="O84" s="31">
        <v>0</v>
      </c>
      <c r="P84" s="31">
        <v>0</v>
      </c>
      <c r="Q84" s="31">
        <v>0.74820485899999989</v>
      </c>
      <c r="R84" s="31">
        <v>8.5224030255999992</v>
      </c>
      <c r="S84" s="31">
        <v>0</v>
      </c>
      <c r="T84" s="31">
        <v>0</v>
      </c>
      <c r="U84" s="31">
        <v>0</v>
      </c>
      <c r="V84" s="31">
        <v>0</v>
      </c>
      <c r="W84" s="31">
        <v>1293.2467896651999</v>
      </c>
      <c r="X84" s="31">
        <f t="shared" ref="X84" si="41">SUM(X85:X88)</f>
        <v>617.52926141490002</v>
      </c>
      <c r="Y84" s="31">
        <v>314.15631947399999</v>
      </c>
      <c r="Z84" s="31">
        <v>231.45533571799999</v>
      </c>
      <c r="AA84" s="31">
        <v>34.926855177999997</v>
      </c>
      <c r="AB84" s="31">
        <v>0</v>
      </c>
      <c r="AC84" s="31">
        <v>0</v>
      </c>
      <c r="AD84" s="31">
        <v>2.1180549559999995</v>
      </c>
      <c r="AE84" s="31">
        <v>22.943548648399997</v>
      </c>
      <c r="AF84" s="31">
        <v>11.9291474405</v>
      </c>
      <c r="AG84" s="31">
        <v>0</v>
      </c>
      <c r="AH84" s="31">
        <v>0</v>
      </c>
      <c r="AI84" s="31">
        <v>0</v>
      </c>
      <c r="AJ84" s="31">
        <v>23.7318945277</v>
      </c>
      <c r="AK84" s="31">
        <v>2063.690572</v>
      </c>
      <c r="AL84" s="32">
        <v>0</v>
      </c>
      <c r="AM84" s="93">
        <f>SUM(AM85:AM88)</f>
        <v>1332.6607071110998</v>
      </c>
      <c r="AN84" s="94">
        <f>SUM(AN85:AN88)</f>
        <v>36.990751044899994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3279.3991207417548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1.1645621199999999E-2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1.1645621199999999E-2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662.79405237879996</v>
      </c>
      <c r="X85" s="18">
        <f t="shared" ref="X85:X88" si="45">SUM(Y85:AI85)</f>
        <v>552.90285074175472</v>
      </c>
      <c r="Y85" s="25">
        <v>311.80839081799996</v>
      </c>
      <c r="Z85" s="25">
        <v>231.45484293799998</v>
      </c>
      <c r="AA85" s="25">
        <v>9.5859017297547293</v>
      </c>
      <c r="AB85" s="25">
        <v>0</v>
      </c>
      <c r="AC85" s="25">
        <v>0</v>
      </c>
      <c r="AD85" s="25">
        <v>5.3715255999999996E-2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2063.690572</v>
      </c>
      <c r="AL85" s="19">
        <v>0</v>
      </c>
      <c r="AM85" s="25">
        <f>SUM(G85,V85,J85,W85,IF(ISNUMBER(-W85*$W$37/($W$37+$W$9)),-W85*$W$37/($W$37+$W$9),0),AJ85)</f>
        <v>662.80569800000001</v>
      </c>
      <c r="AN85" s="26">
        <f>SUM(AD85:AH85,IF(ISNUMBER(W85*$W$37/($W$37+$W$9)),W85*$W$37/($W$37+$W$9),0))</f>
        <v>5.3715255999999996E-2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54.910423628000004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52.816103614200003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2.0943200138</v>
      </c>
      <c r="AK86" s="18">
        <v>0</v>
      </c>
      <c r="AL86" s="19">
        <v>0</v>
      </c>
      <c r="AM86" s="25">
        <f>SUM(G86,V86,J86,W86,IF(ISNUMBER(-W86*$W$37/($W$37+$W$9)),-W86*$W$37/($W$37+$W$9),0),AJ86)</f>
        <v>54.910423628000004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47.491113620245265</v>
      </c>
      <c r="G87" s="16">
        <f t="shared" si="43"/>
        <v>0</v>
      </c>
      <c r="H87" s="25">
        <v>0</v>
      </c>
      <c r="I87" s="25">
        <v>0</v>
      </c>
      <c r="J87" s="16">
        <f t="shared" si="44"/>
        <v>0.45811274639999994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0.45811274639999994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0.63946493679999994</v>
      </c>
      <c r="X87" s="18">
        <f t="shared" si="45"/>
        <v>43.831317236845265</v>
      </c>
      <c r="Y87" s="25">
        <v>2.3479286560000001</v>
      </c>
      <c r="Z87" s="25">
        <v>4.9277999999999995E-4</v>
      </c>
      <c r="AA87" s="25">
        <v>25.340953448245269</v>
      </c>
      <c r="AB87" s="25">
        <v>0</v>
      </c>
      <c r="AC87" s="25">
        <v>0</v>
      </c>
      <c r="AD87" s="25">
        <v>2.0643396999999997</v>
      </c>
      <c r="AE87" s="25">
        <v>11.515383952399999</v>
      </c>
      <c r="AF87" s="25">
        <v>2.5622187001999999</v>
      </c>
      <c r="AG87" s="25">
        <v>0</v>
      </c>
      <c r="AH87" s="25">
        <v>0</v>
      </c>
      <c r="AI87" s="25">
        <v>0</v>
      </c>
      <c r="AJ87" s="18">
        <v>2.5622187001999999</v>
      </c>
      <c r="AK87" s="18">
        <v>0</v>
      </c>
      <c r="AL87" s="19">
        <v>0</v>
      </c>
      <c r="AM87" s="25">
        <f>SUM(G87,V87,J87,W87,IF(ISNUMBER(-W87*$W$37/($W$37+$W$9)),-W87*$W$37/($W$37+$W$9),0),AJ87)</f>
        <v>3.6597963833999998</v>
      </c>
      <c r="AN87" s="26">
        <f>SUM(AD87:AH87,IF(ISNUMBER(W87*$W$37/($W$37+$W$9)),W87*$W$37/($W$37+$W$9),0))</f>
        <v>16.141942352599997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632.0798825359999</v>
      </c>
      <c r="G88" s="16">
        <f t="shared" si="43"/>
        <v>0</v>
      </c>
      <c r="H88" s="25">
        <v>0</v>
      </c>
      <c r="I88" s="25">
        <v>0</v>
      </c>
      <c r="J88" s="16">
        <f t="shared" si="44"/>
        <v>15.212264550599999</v>
      </c>
      <c r="K88" s="25">
        <v>0</v>
      </c>
      <c r="L88" s="25">
        <v>6.4114150335999991</v>
      </c>
      <c r="M88" s="25">
        <v>0</v>
      </c>
      <c r="N88" s="25">
        <v>0</v>
      </c>
      <c r="O88" s="25">
        <v>0</v>
      </c>
      <c r="P88" s="25">
        <v>0</v>
      </c>
      <c r="Q88" s="25">
        <v>0.2784464914</v>
      </c>
      <c r="R88" s="25">
        <v>8.5224030255999992</v>
      </c>
      <c r="S88" s="25">
        <v>0</v>
      </c>
      <c r="T88" s="25">
        <v>0</v>
      </c>
      <c r="U88" s="25">
        <v>0</v>
      </c>
      <c r="V88" s="18">
        <v>0</v>
      </c>
      <c r="W88" s="18">
        <v>576.9971687353999</v>
      </c>
      <c r="X88" s="18">
        <f t="shared" si="45"/>
        <v>20.7950934363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11.428164695999998</v>
      </c>
      <c r="AF88" s="25">
        <v>9.3669287403000006</v>
      </c>
      <c r="AG88" s="25">
        <v>0</v>
      </c>
      <c r="AH88" s="25">
        <v>0</v>
      </c>
      <c r="AI88" s="25">
        <v>0</v>
      </c>
      <c r="AJ88" s="18">
        <v>19.0753558137</v>
      </c>
      <c r="AK88" s="18">
        <v>0</v>
      </c>
      <c r="AL88" s="19">
        <v>0</v>
      </c>
      <c r="AM88" s="25">
        <f>SUM(G88,V88,J88,W88,IF(ISNUMBER(-W88*$W$37/($W$37+$W$9)),-W88*$W$37/($W$37+$W$9),0),AJ88)</f>
        <v>611.28478909969988</v>
      </c>
      <c r="AN88" s="26">
        <f>SUM(AD88:AH88,IF(ISNUMBER(W88*$W$37/($W$37+$W$9)),W88*$W$37/($W$37+$W$9),0))</f>
        <v>20.7950934363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128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6919.0314776485084</v>
      </c>
      <c r="G7" s="16">
        <f t="shared" ref="G7:G13" si="1">SUM(H7:I7)</f>
        <v>30.07968</v>
      </c>
      <c r="H7" s="17">
        <v>30.07968</v>
      </c>
      <c r="I7" s="17">
        <v>0</v>
      </c>
      <c r="J7" s="16">
        <f t="shared" ref="J7:J13" si="2">SUM(K7:U7)</f>
        <v>94.817949999999982</v>
      </c>
      <c r="K7" s="17">
        <v>94.817949999999982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1.1658988341000001</v>
      </c>
      <c r="X7" s="18">
        <f t="shared" ref="X7:X38" si="3">SUM(Y7:AI7)</f>
        <v>933.92144701278221</v>
      </c>
      <c r="Y7" s="17">
        <v>326.02350909599994</v>
      </c>
      <c r="Z7" s="17">
        <v>170.95043966</v>
      </c>
      <c r="AA7" s="17">
        <v>30.875326979999997</v>
      </c>
      <c r="AB7" s="17">
        <v>23.615756610809868</v>
      </c>
      <c r="AC7" s="17">
        <v>0</v>
      </c>
      <c r="AD7" s="17">
        <v>164.46344671377085</v>
      </c>
      <c r="AE7" s="17">
        <v>59.138654538482214</v>
      </c>
      <c r="AF7" s="17">
        <v>86.88070070004666</v>
      </c>
      <c r="AG7" s="17">
        <v>0</v>
      </c>
      <c r="AH7" s="17">
        <v>27.185414713672827</v>
      </c>
      <c r="AI7" s="17">
        <v>44.788197999999994</v>
      </c>
      <c r="AJ7" s="18">
        <v>182.00407755920335</v>
      </c>
      <c r="AK7" s="18">
        <v>5677.0424242424233</v>
      </c>
      <c r="AL7" s="19">
        <v>0</v>
      </c>
      <c r="AM7" s="17">
        <f>SUM(G7,V7,J7,W7,AJ7)</f>
        <v>308.06760639330332</v>
      </c>
      <c r="AN7" s="20">
        <f>SUM(AD7:AH7)</f>
        <v>337.66821666597252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18882.197432592213</v>
      </c>
      <c r="G8" s="16">
        <f t="shared" si="1"/>
        <v>11.808041950150507</v>
      </c>
      <c r="H8" s="17">
        <f>H9-H7</f>
        <v>-28.904430000000001</v>
      </c>
      <c r="I8" s="17">
        <f>I9-I7</f>
        <v>40.712471950150508</v>
      </c>
      <c r="J8" s="16">
        <f t="shared" si="2"/>
        <v>12211.884726640345</v>
      </c>
      <c r="K8" s="17">
        <f t="shared" ref="K8:W8" si="4">K9-K7</f>
        <v>7278.8389260024987</v>
      </c>
      <c r="L8" s="17">
        <f t="shared" si="4"/>
        <v>12.545562040755954</v>
      </c>
      <c r="M8" s="17">
        <f t="shared" si="4"/>
        <v>360.34702405019294</v>
      </c>
      <c r="N8" s="17">
        <f t="shared" si="4"/>
        <v>-190.44296909792092</v>
      </c>
      <c r="O8" s="17">
        <f t="shared" si="4"/>
        <v>188.24442353984807</v>
      </c>
      <c r="P8" s="17">
        <f t="shared" si="4"/>
        <v>2924.3875628261917</v>
      </c>
      <c r="Q8" s="17">
        <f t="shared" si="4"/>
        <v>2056.4176541201223</v>
      </c>
      <c r="R8" s="17">
        <f t="shared" si="4"/>
        <v>44.846162639728732</v>
      </c>
      <c r="S8" s="17">
        <f t="shared" si="4"/>
        <v>331.42774051893008</v>
      </c>
      <c r="T8" s="17">
        <f t="shared" si="4"/>
        <v>-794.72735999999998</v>
      </c>
      <c r="U8" s="17">
        <f t="shared" si="4"/>
        <v>0</v>
      </c>
      <c r="V8" s="18">
        <f t="shared" si="4"/>
        <v>0</v>
      </c>
      <c r="W8" s="18">
        <f t="shared" si="4"/>
        <v>5938.2320418007812</v>
      </c>
      <c r="X8" s="18">
        <f t="shared" si="3"/>
        <v>206.44181441038307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-40.025719999999993</v>
      </c>
      <c r="AE8" s="17">
        <f t="shared" si="5"/>
        <v>0</v>
      </c>
      <c r="AF8" s="17">
        <f t="shared" si="5"/>
        <v>0</v>
      </c>
      <c r="AG8" s="17">
        <f t="shared" si="5"/>
        <v>36.200219062019102</v>
      </c>
      <c r="AH8" s="17">
        <f t="shared" si="5"/>
        <v>210.26731534836395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513.83080779055445</v>
      </c>
      <c r="AM8" s="25">
        <f>SUM(G8,V8,J8,W8,AJ8)-IF(ISNUMBER(W8*$W$37/($W$37+$W$9)),W8*$W$37/($W$37+$W$9),0)+IF(ISNUMBER(AL8*AM$84/F$84),AL8*AM$84/F$84,0)</f>
        <v>18351.766377116874</v>
      </c>
      <c r="AN8" s="26">
        <f>SUM(AD8:AH8)+IF(ISNUMBER(W8*$W$37/($W$37+$W$9)),W8*$W$37/($W$37+$W$9),0)+IF(ISNUMBER(AL8*AN$84/F$84),AL8*AN$84/F$84,0)</f>
        <v>210.80323561207143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25801.228910240719</v>
      </c>
      <c r="G9" s="30">
        <f t="shared" si="1"/>
        <v>41.887721950150507</v>
      </c>
      <c r="H9" s="30">
        <f>H10+H11</f>
        <v>1.1752499999999999</v>
      </c>
      <c r="I9" s="30">
        <f>I10+I11</f>
        <v>40.712471950150508</v>
      </c>
      <c r="J9" s="30">
        <f t="shared" si="2"/>
        <v>12306.702676640345</v>
      </c>
      <c r="K9" s="30">
        <f t="shared" ref="K9:W9" si="6">K10+K11</f>
        <v>7373.6568760024984</v>
      </c>
      <c r="L9" s="30">
        <f t="shared" si="6"/>
        <v>12.545562040755954</v>
      </c>
      <c r="M9" s="30">
        <f t="shared" si="6"/>
        <v>360.34702405019294</v>
      </c>
      <c r="N9" s="30">
        <f t="shared" si="6"/>
        <v>-190.44296909792092</v>
      </c>
      <c r="O9" s="30">
        <f t="shared" si="6"/>
        <v>188.24442353984807</v>
      </c>
      <c r="P9" s="30">
        <f t="shared" si="6"/>
        <v>2924.3875628261917</v>
      </c>
      <c r="Q9" s="30">
        <f t="shared" si="6"/>
        <v>2056.4176541201223</v>
      </c>
      <c r="R9" s="30">
        <f t="shared" si="6"/>
        <v>44.846162639728732</v>
      </c>
      <c r="S9" s="30">
        <f t="shared" si="6"/>
        <v>331.42774051893008</v>
      </c>
      <c r="T9" s="30">
        <f t="shared" si="6"/>
        <v>-794.72735999999998</v>
      </c>
      <c r="U9" s="30">
        <f t="shared" si="6"/>
        <v>0</v>
      </c>
      <c r="V9" s="31">
        <f t="shared" si="6"/>
        <v>0</v>
      </c>
      <c r="W9" s="31">
        <f t="shared" si="6"/>
        <v>5939.3979406348808</v>
      </c>
      <c r="X9" s="31">
        <f t="shared" si="3"/>
        <v>1140.3632614231653</v>
      </c>
      <c r="Y9" s="31">
        <f t="shared" ref="Y9:AL9" si="7">Y10+Y11</f>
        <v>326.02350909599994</v>
      </c>
      <c r="Z9" s="30">
        <f t="shared" si="7"/>
        <v>170.95043966</v>
      </c>
      <c r="AA9" s="30">
        <f t="shared" si="7"/>
        <v>30.875326979999997</v>
      </c>
      <c r="AB9" s="30">
        <f t="shared" si="7"/>
        <v>23.615756610809868</v>
      </c>
      <c r="AC9" s="30">
        <f t="shared" si="7"/>
        <v>0</v>
      </c>
      <c r="AD9" s="30">
        <f t="shared" si="7"/>
        <v>124.43772671377086</v>
      </c>
      <c r="AE9" s="30">
        <f t="shared" si="7"/>
        <v>59.138654538482214</v>
      </c>
      <c r="AF9" s="30">
        <f t="shared" si="7"/>
        <v>86.88070070004666</v>
      </c>
      <c r="AG9" s="30">
        <f t="shared" si="7"/>
        <v>36.200219062019102</v>
      </c>
      <c r="AH9" s="30">
        <f t="shared" si="7"/>
        <v>237.45273006203678</v>
      </c>
      <c r="AI9" s="30">
        <f t="shared" si="7"/>
        <v>44.788197999999994</v>
      </c>
      <c r="AJ9" s="31">
        <f t="shared" si="7"/>
        <v>182.00407755920332</v>
      </c>
      <c r="AK9" s="31">
        <f t="shared" si="7"/>
        <v>5677.0424242424233</v>
      </c>
      <c r="AL9" s="32">
        <f t="shared" si="7"/>
        <v>513.83080779055445</v>
      </c>
      <c r="AM9" s="31">
        <f>SUM(AM7:AM8)</f>
        <v>18659.833983510176</v>
      </c>
      <c r="AN9" s="30">
        <f>SUM(AN7:AN8)</f>
        <v>548.4714522780439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869.6562843024883</v>
      </c>
      <c r="G10" s="16">
        <f t="shared" si="1"/>
        <v>0</v>
      </c>
      <c r="H10" s="17">
        <v>0</v>
      </c>
      <c r="I10" s="17">
        <v>0</v>
      </c>
      <c r="J10" s="16">
        <f t="shared" si="2"/>
        <v>869.6562843024883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210.68880489755199</v>
      </c>
      <c r="R10" s="17">
        <v>658.96747940493628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869.6562843024883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24931.572625938232</v>
      </c>
      <c r="G11" s="30">
        <f t="shared" si="1"/>
        <v>41.887721950150507</v>
      </c>
      <c r="H11" s="30">
        <f>H12+H13</f>
        <v>1.1752499999999999</v>
      </c>
      <c r="I11" s="30">
        <f>I12+I13</f>
        <v>40.712471950150508</v>
      </c>
      <c r="J11" s="30">
        <f t="shared" si="2"/>
        <v>11437.046392337857</v>
      </c>
      <c r="K11" s="30">
        <f t="shared" ref="K11:W11" si="8">K12+K13</f>
        <v>7373.6568760024984</v>
      </c>
      <c r="L11" s="30">
        <f t="shared" si="8"/>
        <v>12.545562040755954</v>
      </c>
      <c r="M11" s="30">
        <f t="shared" si="8"/>
        <v>360.34702405019294</v>
      </c>
      <c r="N11" s="30">
        <f t="shared" si="8"/>
        <v>-190.44296909792092</v>
      </c>
      <c r="O11" s="30">
        <f t="shared" si="8"/>
        <v>188.24442353984807</v>
      </c>
      <c r="P11" s="30">
        <f t="shared" si="8"/>
        <v>2924.3875628261917</v>
      </c>
      <c r="Q11" s="30">
        <f t="shared" si="8"/>
        <v>1845.7288492225703</v>
      </c>
      <c r="R11" s="30">
        <f t="shared" si="8"/>
        <v>-614.12131676520755</v>
      </c>
      <c r="S11" s="30">
        <f t="shared" si="8"/>
        <v>331.42774051893008</v>
      </c>
      <c r="T11" s="30">
        <f t="shared" si="8"/>
        <v>-794.72735999999998</v>
      </c>
      <c r="U11" s="30">
        <f t="shared" si="8"/>
        <v>0</v>
      </c>
      <c r="V11" s="31">
        <f t="shared" si="8"/>
        <v>0</v>
      </c>
      <c r="W11" s="31">
        <f t="shared" si="8"/>
        <v>5939.3979406348808</v>
      </c>
      <c r="X11" s="31">
        <f t="shared" si="3"/>
        <v>1140.3632614231653</v>
      </c>
      <c r="Y11" s="31">
        <f t="shared" ref="Y11:AL11" si="9">Y12+Y13</f>
        <v>326.02350909599994</v>
      </c>
      <c r="Z11" s="30">
        <f t="shared" si="9"/>
        <v>170.95043966</v>
      </c>
      <c r="AA11" s="30">
        <f t="shared" si="9"/>
        <v>30.875326979999997</v>
      </c>
      <c r="AB11" s="30">
        <f t="shared" si="9"/>
        <v>23.615756610809868</v>
      </c>
      <c r="AC11" s="30">
        <f t="shared" si="9"/>
        <v>0</v>
      </c>
      <c r="AD11" s="30">
        <f t="shared" si="9"/>
        <v>124.43772671377086</v>
      </c>
      <c r="AE11" s="30">
        <f t="shared" si="9"/>
        <v>59.138654538482214</v>
      </c>
      <c r="AF11" s="30">
        <f t="shared" si="9"/>
        <v>86.88070070004666</v>
      </c>
      <c r="AG11" s="30">
        <f t="shared" si="9"/>
        <v>36.200219062019102</v>
      </c>
      <c r="AH11" s="30">
        <f t="shared" si="9"/>
        <v>237.45273006203678</v>
      </c>
      <c r="AI11" s="30">
        <f t="shared" si="9"/>
        <v>44.788197999999994</v>
      </c>
      <c r="AJ11" s="31">
        <f t="shared" si="9"/>
        <v>182.00407755920332</v>
      </c>
      <c r="AK11" s="31">
        <f t="shared" si="9"/>
        <v>5677.0424242424233</v>
      </c>
      <c r="AL11" s="32">
        <f t="shared" si="9"/>
        <v>513.83080779055445</v>
      </c>
      <c r="AM11" s="31">
        <f>SUM(AM7:AM8)-SUM(AM10)</f>
        <v>17790.177699207688</v>
      </c>
      <c r="AN11" s="30">
        <f>SUM(AD11:AH11)+IF(ISNUMBER(W11*$W$37/($W$37+$W$9)),W11*$W$37/($W$37+$W$9),0)+IF(ISNUMBER(AL11*AN$84/F$84),AL11*AN$84/F$84,0)</f>
        <v>548.47145227804401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852.17855944344308</v>
      </c>
      <c r="G12" s="16">
        <f t="shared" si="1"/>
        <v>0</v>
      </c>
      <c r="H12" s="39">
        <v>0</v>
      </c>
      <c r="I12" s="39">
        <v>0</v>
      </c>
      <c r="J12" s="16">
        <f t="shared" si="2"/>
        <v>852.17855944344308</v>
      </c>
      <c r="K12" s="39">
        <v>0</v>
      </c>
      <c r="L12" s="39">
        <v>0</v>
      </c>
      <c r="M12" s="39">
        <v>0</v>
      </c>
      <c r="N12" s="39">
        <v>0</v>
      </c>
      <c r="O12" s="39">
        <v>852.17855944344308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852.17855944344308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24079.394066494791</v>
      </c>
      <c r="G13" s="41">
        <f t="shared" si="1"/>
        <v>41.887721950150507</v>
      </c>
      <c r="H13" s="41">
        <f>SUM(H17,-H28,H39,H47,H48)</f>
        <v>1.1752499999999999</v>
      </c>
      <c r="I13" s="41">
        <f>SUM(I17,-I28,I39,I47,I48)</f>
        <v>40.712471950150508</v>
      </c>
      <c r="J13" s="41">
        <f t="shared" si="2"/>
        <v>10584.867832894415</v>
      </c>
      <c r="K13" s="41">
        <f t="shared" ref="K13:W13" si="10">SUM(K17,-K28,K39,K47,K48)</f>
        <v>7373.6568760024984</v>
      </c>
      <c r="L13" s="41">
        <f t="shared" si="10"/>
        <v>12.545562040755954</v>
      </c>
      <c r="M13" s="41">
        <f t="shared" si="10"/>
        <v>360.34702405019294</v>
      </c>
      <c r="N13" s="41">
        <f t="shared" si="10"/>
        <v>-190.44296909792092</v>
      </c>
      <c r="O13" s="41">
        <f t="shared" si="10"/>
        <v>-663.93413590359501</v>
      </c>
      <c r="P13" s="41">
        <f t="shared" si="10"/>
        <v>2924.3875628261917</v>
      </c>
      <c r="Q13" s="41">
        <f t="shared" si="10"/>
        <v>1845.7288492225703</v>
      </c>
      <c r="R13" s="41">
        <f t="shared" si="10"/>
        <v>-614.12131676520755</v>
      </c>
      <c r="S13" s="41">
        <f t="shared" si="10"/>
        <v>331.42774051893008</v>
      </c>
      <c r="T13" s="41">
        <f t="shared" si="10"/>
        <v>-794.72735999999998</v>
      </c>
      <c r="U13" s="41">
        <f t="shared" si="10"/>
        <v>0</v>
      </c>
      <c r="V13" s="31">
        <f t="shared" si="10"/>
        <v>0</v>
      </c>
      <c r="W13" s="31">
        <f t="shared" si="10"/>
        <v>5939.3979406348808</v>
      </c>
      <c r="X13" s="31">
        <f t="shared" si="3"/>
        <v>1140.3632614231653</v>
      </c>
      <c r="Y13" s="31">
        <f t="shared" ref="Y13:AL13" si="11">SUM(Y17,-Y28,Y39,Y47,Y48)</f>
        <v>326.02350909599994</v>
      </c>
      <c r="Z13" s="41">
        <f t="shared" si="11"/>
        <v>170.95043966</v>
      </c>
      <c r="AA13" s="41">
        <f t="shared" si="11"/>
        <v>30.875326979999997</v>
      </c>
      <c r="AB13" s="41">
        <f t="shared" si="11"/>
        <v>23.615756610809868</v>
      </c>
      <c r="AC13" s="41">
        <f t="shared" si="11"/>
        <v>0</v>
      </c>
      <c r="AD13" s="41">
        <f t="shared" si="11"/>
        <v>124.43772671377086</v>
      </c>
      <c r="AE13" s="41">
        <f t="shared" si="11"/>
        <v>59.138654538482214</v>
      </c>
      <c r="AF13" s="41">
        <f t="shared" si="11"/>
        <v>86.88070070004666</v>
      </c>
      <c r="AG13" s="41">
        <f t="shared" si="11"/>
        <v>36.200219062019102</v>
      </c>
      <c r="AH13" s="41">
        <f t="shared" si="11"/>
        <v>237.45273006203678</v>
      </c>
      <c r="AI13" s="41">
        <f t="shared" si="11"/>
        <v>44.788197999999994</v>
      </c>
      <c r="AJ13" s="31">
        <f t="shared" si="11"/>
        <v>182.00407755920332</v>
      </c>
      <c r="AK13" s="31">
        <f t="shared" si="11"/>
        <v>5677.0424242424233</v>
      </c>
      <c r="AL13" s="32">
        <f t="shared" si="11"/>
        <v>513.83080779055445</v>
      </c>
      <c r="AM13" s="31">
        <f>SUM(AM7:AM8)-SUM(AM10,AM12)</f>
        <v>16937.999139764244</v>
      </c>
      <c r="AN13" s="41">
        <f>SUM(AD13:AH13)+IF(ISNUMBER(W13*$W$37/($W$37+$W$9)),W13*$W$37/($W$37+$W$9),0)+IF(ISNUMBER(AL13*AN$84/F$84),AL13*AN$84/F$84,0)</f>
        <v>548.47145227804401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24886.784427938233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21596.31206782852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15382.787103612258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18612.972205727212</v>
      </c>
      <c r="G17" s="30">
        <f t="shared" ref="G17:G48" si="13">SUM(H17:I17)</f>
        <v>4.1171724999999997</v>
      </c>
      <c r="H17" s="31">
        <v>0</v>
      </c>
      <c r="I17" s="31">
        <v>4.1171724999999997</v>
      </c>
      <c r="J17" s="30">
        <f t="shared" ref="J17:J48" si="14">SUM(K17:U17)</f>
        <v>9454.0983545793824</v>
      </c>
      <c r="K17" s="31">
        <v>7373.6568760024984</v>
      </c>
      <c r="L17" s="31">
        <v>13.4907486674</v>
      </c>
      <c r="M17" s="31">
        <v>137.56657542801355</v>
      </c>
      <c r="N17" s="31">
        <v>44.321486992616919</v>
      </c>
      <c r="O17" s="31">
        <v>0</v>
      </c>
      <c r="P17" s="31">
        <v>1293.1573140560079</v>
      </c>
      <c r="Q17" s="31">
        <v>3.4654542266499999</v>
      </c>
      <c r="R17" s="31">
        <v>588.43989920619345</v>
      </c>
      <c r="S17" s="31">
        <v>0</v>
      </c>
      <c r="T17" s="31">
        <v>0</v>
      </c>
      <c r="U17" s="31">
        <v>0</v>
      </c>
      <c r="V17" s="31">
        <v>0</v>
      </c>
      <c r="W17" s="31">
        <v>2650.2721764767925</v>
      </c>
      <c r="X17" s="31">
        <f t="shared" si="3"/>
        <v>631.55243462073975</v>
      </c>
      <c r="Y17" s="31">
        <v>326.02350909599994</v>
      </c>
      <c r="Z17" s="31">
        <v>170.95043966</v>
      </c>
      <c r="AA17" s="31">
        <v>30.875326979999997</v>
      </c>
      <c r="AB17" s="31">
        <v>0</v>
      </c>
      <c r="AC17" s="31">
        <v>0</v>
      </c>
      <c r="AD17" s="31">
        <v>0.04</v>
      </c>
      <c r="AE17" s="31">
        <v>50.450731308259996</v>
      </c>
      <c r="AF17" s="31">
        <v>53.212427576479996</v>
      </c>
      <c r="AG17" s="31">
        <v>0</v>
      </c>
      <c r="AH17" s="31">
        <v>0</v>
      </c>
      <c r="AI17" s="31">
        <v>0</v>
      </c>
      <c r="AJ17" s="31">
        <v>172.15312730787002</v>
      </c>
      <c r="AK17" s="31">
        <v>5677.0424242424233</v>
      </c>
      <c r="AL17" s="32">
        <v>23.736515999999995</v>
      </c>
      <c r="AM17" s="31">
        <f>SUM(AM18,AM24:AM25,AM26:AM26)</f>
        <v>12289.410599662888</v>
      </c>
      <c r="AN17" s="30">
        <f>SUM(AN18,AN24:AN25,AN26:AN26)</f>
        <v>103.90463560152497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8982.0006348374154</v>
      </c>
      <c r="G18" s="16">
        <f t="shared" si="13"/>
        <v>4.1171724999999997</v>
      </c>
      <c r="H18" s="17">
        <v>0</v>
      </c>
      <c r="I18" s="17">
        <v>4.1171724999999997</v>
      </c>
      <c r="J18" s="16">
        <f t="shared" si="14"/>
        <v>39.970758415939997</v>
      </c>
      <c r="K18" s="17">
        <v>0</v>
      </c>
      <c r="L18" s="17">
        <v>13.4907486674</v>
      </c>
      <c r="M18" s="17">
        <v>0</v>
      </c>
      <c r="N18" s="17">
        <v>0</v>
      </c>
      <c r="O18" s="17">
        <v>0</v>
      </c>
      <c r="P18" s="17">
        <v>0</v>
      </c>
      <c r="Q18" s="17">
        <v>3.4654542266499999</v>
      </c>
      <c r="R18" s="17">
        <v>23.014555521889999</v>
      </c>
      <c r="S18" s="17">
        <v>0</v>
      </c>
      <c r="T18" s="17">
        <v>0</v>
      </c>
      <c r="U18" s="17">
        <v>0</v>
      </c>
      <c r="V18" s="18">
        <v>0</v>
      </c>
      <c r="W18" s="18">
        <v>2506.6900557612407</v>
      </c>
      <c r="X18" s="18">
        <f t="shared" si="3"/>
        <v>631.55243462073975</v>
      </c>
      <c r="Y18" s="17">
        <v>326.02350909599994</v>
      </c>
      <c r="Z18" s="17">
        <v>170.95043966</v>
      </c>
      <c r="AA18" s="17">
        <v>30.875326979999997</v>
      </c>
      <c r="AB18" s="17">
        <v>0</v>
      </c>
      <c r="AC18" s="17">
        <v>0</v>
      </c>
      <c r="AD18" s="17">
        <v>0.04</v>
      </c>
      <c r="AE18" s="17">
        <v>50.450731308259996</v>
      </c>
      <c r="AF18" s="17">
        <v>53.212427576479996</v>
      </c>
      <c r="AG18" s="17">
        <v>0</v>
      </c>
      <c r="AH18" s="17">
        <v>0</v>
      </c>
      <c r="AI18" s="17">
        <v>0</v>
      </c>
      <c r="AJ18" s="18">
        <v>98.891273297070001</v>
      </c>
      <c r="AK18" s="18">
        <v>5677.0424242424233</v>
      </c>
      <c r="AL18" s="19">
        <v>23.736515999999995</v>
      </c>
      <c r="AM18" s="17">
        <f t="shared" ref="AM18:AN18" si="15">SUM(AM19:AM23)</f>
        <v>2658.4390287730967</v>
      </c>
      <c r="AN18" s="20">
        <f t="shared" si="15"/>
        <v>103.90463560152497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7452.4622964840491</v>
      </c>
      <c r="G19" s="16">
        <f t="shared" si="13"/>
        <v>4.1171724999999997</v>
      </c>
      <c r="H19" s="25">
        <v>0</v>
      </c>
      <c r="I19" s="25">
        <v>4.1171724999999997</v>
      </c>
      <c r="J19" s="16">
        <f t="shared" si="14"/>
        <v>0.29990951100000002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6.9567111000000001E-2</v>
      </c>
      <c r="R19" s="25">
        <v>0.2303424</v>
      </c>
      <c r="S19" s="25">
        <v>0</v>
      </c>
      <c r="T19" s="25">
        <v>0</v>
      </c>
      <c r="U19" s="25">
        <v>0</v>
      </c>
      <c r="V19" s="18">
        <v>0</v>
      </c>
      <c r="W19" s="18">
        <v>1268.2949503324</v>
      </c>
      <c r="X19" s="18">
        <f t="shared" si="3"/>
        <v>502.70783989822542</v>
      </c>
      <c r="Y19" s="25">
        <v>322.65992525599995</v>
      </c>
      <c r="Z19" s="25">
        <v>170.95043966</v>
      </c>
      <c r="AA19" s="25">
        <v>9.0974749822254601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5677.0424242424233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1272.7120323434001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313.74578672297002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304.1200723014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9.6257144215700006</v>
      </c>
      <c r="AK20" s="18">
        <v>0</v>
      </c>
      <c r="AL20" s="19">
        <v>0</v>
      </c>
      <c r="AM20" s="25">
        <f t="shared" si="16"/>
        <v>313.74578672297002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94.066382780174521</v>
      </c>
      <c r="G21" s="16">
        <f t="shared" si="13"/>
        <v>0</v>
      </c>
      <c r="H21" s="25">
        <v>0</v>
      </c>
      <c r="I21" s="25">
        <v>0</v>
      </c>
      <c r="J21" s="16">
        <f t="shared" si="14"/>
        <v>2.0204681603500001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2.0204681603500001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2.0362332687999998</v>
      </c>
      <c r="X21" s="18">
        <f t="shared" si="3"/>
        <v>73.444176350999527</v>
      </c>
      <c r="Y21" s="25">
        <v>3.36358384</v>
      </c>
      <c r="Z21" s="25">
        <v>0</v>
      </c>
      <c r="AA21" s="25">
        <v>21.777851997774537</v>
      </c>
      <c r="AB21" s="25">
        <v>0</v>
      </c>
      <c r="AC21" s="25">
        <v>0</v>
      </c>
      <c r="AD21" s="25">
        <v>0.04</v>
      </c>
      <c r="AE21" s="25">
        <v>31.697235513199999</v>
      </c>
      <c r="AF21" s="25">
        <v>16.565505000024999</v>
      </c>
      <c r="AG21" s="25">
        <v>0</v>
      </c>
      <c r="AH21" s="25">
        <v>0</v>
      </c>
      <c r="AI21" s="25">
        <v>0</v>
      </c>
      <c r="AJ21" s="18">
        <v>16.565505000024999</v>
      </c>
      <c r="AK21" s="18">
        <v>0</v>
      </c>
      <c r="AL21" s="19">
        <v>0</v>
      </c>
      <c r="AM21" s="25">
        <f t="shared" si="16"/>
        <v>20.622206429174998</v>
      </c>
      <c r="AN21" s="26">
        <f t="shared" si="17"/>
        <v>48.302740513224997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1097.9896528502204</v>
      </c>
      <c r="G22" s="16">
        <f t="shared" si="13"/>
        <v>0</v>
      </c>
      <c r="H22" s="25">
        <v>0</v>
      </c>
      <c r="I22" s="25">
        <v>0</v>
      </c>
      <c r="J22" s="16">
        <f t="shared" si="14"/>
        <v>37.650380744589995</v>
      </c>
      <c r="K22" s="25">
        <v>0</v>
      </c>
      <c r="L22" s="25">
        <v>13.4907486674</v>
      </c>
      <c r="M22" s="25">
        <v>0</v>
      </c>
      <c r="N22" s="25">
        <v>0</v>
      </c>
      <c r="O22" s="25">
        <v>0</v>
      </c>
      <c r="P22" s="25">
        <v>0</v>
      </c>
      <c r="Q22" s="25">
        <v>1.3754189553</v>
      </c>
      <c r="R22" s="25">
        <v>22.784213121889998</v>
      </c>
      <c r="S22" s="25">
        <v>0</v>
      </c>
      <c r="T22" s="25">
        <v>0</v>
      </c>
      <c r="U22" s="25">
        <v>0</v>
      </c>
      <c r="V22" s="18">
        <v>0</v>
      </c>
      <c r="W22" s="18">
        <v>932.23879985864039</v>
      </c>
      <c r="X22" s="18">
        <f t="shared" si="3"/>
        <v>55.400418371514995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18.753495795059997</v>
      </c>
      <c r="AF22" s="25">
        <v>36.646922576454998</v>
      </c>
      <c r="AG22" s="25">
        <v>0</v>
      </c>
      <c r="AH22" s="25">
        <v>0</v>
      </c>
      <c r="AI22" s="25">
        <v>0</v>
      </c>
      <c r="AJ22" s="18">
        <v>72.700053875474993</v>
      </c>
      <c r="AK22" s="18">
        <v>0</v>
      </c>
      <c r="AL22" s="19">
        <v>0</v>
      </c>
      <c r="AM22" s="25">
        <f t="shared" si="16"/>
        <v>1042.5892344787055</v>
      </c>
      <c r="AN22" s="26">
        <f t="shared" si="17"/>
        <v>55.400418371514995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23.736515999999995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23.736515999999995</v>
      </c>
      <c r="AM23" s="25">
        <f t="shared" si="16"/>
        <v>8.7697687988456394</v>
      </c>
      <c r="AN23" s="26">
        <f t="shared" si="17"/>
        <v>0.20147671678497911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9630.9715708897911</v>
      </c>
      <c r="G25" s="16">
        <f t="shared" si="13"/>
        <v>0</v>
      </c>
      <c r="H25" s="25">
        <v>0</v>
      </c>
      <c r="I25" s="25">
        <v>0</v>
      </c>
      <c r="J25" s="16">
        <f t="shared" si="14"/>
        <v>9414.1275961634401</v>
      </c>
      <c r="K25" s="25">
        <v>7373.6568760024984</v>
      </c>
      <c r="L25" s="25">
        <v>0</v>
      </c>
      <c r="M25" s="25">
        <v>137.56657542801355</v>
      </c>
      <c r="N25" s="25">
        <v>44.321486992616919</v>
      </c>
      <c r="O25" s="25">
        <v>0</v>
      </c>
      <c r="P25" s="25">
        <v>1293.1573140560079</v>
      </c>
      <c r="Q25" s="25">
        <v>0</v>
      </c>
      <c r="R25" s="25">
        <v>565.42534368430347</v>
      </c>
      <c r="S25" s="25">
        <v>0</v>
      </c>
      <c r="T25" s="25">
        <v>0</v>
      </c>
      <c r="U25" s="25">
        <v>0</v>
      </c>
      <c r="V25" s="18">
        <v>0</v>
      </c>
      <c r="W25" s="18">
        <v>143.58212071555187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73.261854010800008</v>
      </c>
      <c r="AK25" s="18">
        <v>0</v>
      </c>
      <c r="AL25" s="19">
        <v>0</v>
      </c>
      <c r="AM25" s="25">
        <f t="shared" si="16"/>
        <v>9630.9715708897911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13367.121665222898</v>
      </c>
      <c r="G28" s="30">
        <f t="shared" si="13"/>
        <v>0</v>
      </c>
      <c r="H28" s="31">
        <v>0</v>
      </c>
      <c r="I28" s="31">
        <v>0</v>
      </c>
      <c r="J28" s="30">
        <f t="shared" si="14"/>
        <v>9364.2224252215838</v>
      </c>
      <c r="K28" s="31">
        <v>0</v>
      </c>
      <c r="L28" s="31">
        <v>953.33068458846537</v>
      </c>
      <c r="M28" s="31">
        <v>410.83773832736085</v>
      </c>
      <c r="N28" s="31">
        <v>1162.9220100000002</v>
      </c>
      <c r="O28" s="31">
        <v>994.93649646015183</v>
      </c>
      <c r="P28" s="31">
        <v>949.15100762476311</v>
      </c>
      <c r="Q28" s="31">
        <v>2306.5312626460955</v>
      </c>
      <c r="R28" s="31">
        <v>1773.5389093344193</v>
      </c>
      <c r="S28" s="31">
        <v>0</v>
      </c>
      <c r="T28" s="31">
        <v>794.72735999999998</v>
      </c>
      <c r="U28" s="31">
        <v>18.246956240324899</v>
      </c>
      <c r="V28" s="31">
        <v>0</v>
      </c>
      <c r="W28" s="31">
        <v>41.516285149114715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73.261854010800008</v>
      </c>
      <c r="AK28" s="31">
        <v>0</v>
      </c>
      <c r="AL28" s="32">
        <v>3888.1211008413998</v>
      </c>
      <c r="AM28" s="31">
        <f>SUM(AM29,AM35:AM36,AM37:AM38)</f>
        <v>10915.518169420598</v>
      </c>
      <c r="AN28" s="30">
        <f>SUM(AN29,AN35:AN36,AN37:AN38)</f>
        <v>33.002563386299997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3888.1211008413998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3888.1211008413998</v>
      </c>
      <c r="AM29" s="17">
        <f t="shared" ref="AM29:AN29" si="21">SUM(AM30:AM34)</f>
        <v>1436.5176050390996</v>
      </c>
      <c r="AN29" s="20">
        <f t="shared" si="21"/>
        <v>33.002563386299997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3050.4807034282248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3050.4807034282248</v>
      </c>
      <c r="AM30" s="25">
        <f t="shared" ref="AM30:AM38" si="22">SUM(G30,V30,J30,W30,AJ30)-IF(ISNUMBER(W30*$W$37/($W$37+$W$9)),W30*$W$37/($W$37+$W$9),0)+IF(ISNUMBER(AL30*AM$84/F$84),AL30*AM$84/F$84,0)</f>
        <v>1127.0403160432454</v>
      </c>
      <c r="AN30" s="26">
        <f t="shared" ref="AN30:AN38" si="23">SUM(AD30:AH30)+IF(ISNUMBER(W30*$W$37/($W$37+$W$9)),W30*$W$37/($W$37+$W$9),0)+IF(ISNUMBER(AL30*AN$84/F$84),AL30*AN$84/F$84,0)</f>
        <v>25.892630440906007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164.53925059999997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164.53925059999997</v>
      </c>
      <c r="AM31" s="25">
        <f t="shared" si="22"/>
        <v>60.791195561190356</v>
      </c>
      <c r="AN31" s="26">
        <f t="shared" si="23"/>
        <v>1.396617262329017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42.988431295774532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42.988431295774532</v>
      </c>
      <c r="AM32" s="25">
        <f t="shared" si="22"/>
        <v>15.882642738681742</v>
      </c>
      <c r="AN32" s="26">
        <f t="shared" si="23"/>
        <v>0.36488792193468073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614.09031351739998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614.09031351739998</v>
      </c>
      <c r="AM33" s="25">
        <f t="shared" si="22"/>
        <v>226.88376302395145</v>
      </c>
      <c r="AN33" s="26">
        <f t="shared" si="23"/>
        <v>5.2124288238823357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16.022402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16.022402</v>
      </c>
      <c r="AM34" s="25">
        <f t="shared" si="22"/>
        <v>5.9196876720308067</v>
      </c>
      <c r="AN34" s="26">
        <f t="shared" si="23"/>
        <v>0.13599893724795514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9479.0005643814984</v>
      </c>
      <c r="G36" s="16">
        <f t="shared" si="13"/>
        <v>0</v>
      </c>
      <c r="H36" s="25">
        <v>0</v>
      </c>
      <c r="I36" s="25">
        <v>0</v>
      </c>
      <c r="J36" s="16">
        <f t="shared" si="14"/>
        <v>9364.2224252215838</v>
      </c>
      <c r="K36" s="25">
        <v>0</v>
      </c>
      <c r="L36" s="25">
        <v>953.33068458846537</v>
      </c>
      <c r="M36" s="25">
        <v>410.83773832736085</v>
      </c>
      <c r="N36" s="25">
        <v>1162.9220100000002</v>
      </c>
      <c r="O36" s="25">
        <v>994.93649646015183</v>
      </c>
      <c r="P36" s="25">
        <v>949.15100762476311</v>
      </c>
      <c r="Q36" s="25">
        <v>2306.5312626460955</v>
      </c>
      <c r="R36" s="25">
        <v>1773.5389093344193</v>
      </c>
      <c r="S36" s="25">
        <v>0</v>
      </c>
      <c r="T36" s="25">
        <v>794.72735999999998</v>
      </c>
      <c r="U36" s="25">
        <v>18.246956240324899</v>
      </c>
      <c r="V36" s="18">
        <v>0</v>
      </c>
      <c r="W36" s="18">
        <v>41.516285149114715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73.261854010800008</v>
      </c>
      <c r="AK36" s="18">
        <v>0</v>
      </c>
      <c r="AL36" s="19">
        <v>0</v>
      </c>
      <c r="AM36" s="25">
        <f t="shared" si="22"/>
        <v>9479.0005643814984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679.97767935521006</v>
      </c>
      <c r="G39" s="30">
        <f t="shared" si="13"/>
        <v>0</v>
      </c>
      <c r="H39" s="31">
        <v>0</v>
      </c>
      <c r="I39" s="31">
        <v>0</v>
      </c>
      <c r="J39" s="30">
        <f t="shared" si="14"/>
        <v>275.0696536868175</v>
      </c>
      <c r="K39" s="31">
        <v>0</v>
      </c>
      <c r="L39" s="31">
        <v>81.601154679597471</v>
      </c>
      <c r="M39" s="31">
        <v>0</v>
      </c>
      <c r="N39" s="31">
        <v>0</v>
      </c>
      <c r="O39" s="31">
        <v>0</v>
      </c>
      <c r="P39" s="31">
        <v>0</v>
      </c>
      <c r="Q39" s="31">
        <v>0.62785724159</v>
      </c>
      <c r="R39" s="31">
        <v>192.84064176563004</v>
      </c>
      <c r="S39" s="31">
        <v>0</v>
      </c>
      <c r="T39" s="31" t="s">
        <v>63</v>
      </c>
      <c r="U39" s="31" t="s">
        <v>63</v>
      </c>
      <c r="V39" s="31">
        <v>0</v>
      </c>
      <c r="W39" s="31">
        <v>218.67219103955014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186.23583462884238</v>
      </c>
      <c r="AM39" s="31">
        <f>SUM(AM40:AM45)</f>
        <v>560.86188417663527</v>
      </c>
      <c r="AN39" s="30">
        <f>SUM(AN40:AN45)</f>
        <v>1.5787024475698874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147.98143742820048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147.98143742820048</v>
      </c>
      <c r="AM40" s="25">
        <f t="shared" ref="AM40:AM47" si="25">SUM(G40,V40,J40,W40,AJ40)-IF(ISNUMBER(W40*$W$37/($W$37+$W$9)),W40*$W$37/($W$37+$W$9),0)+IF(ISNUMBER(AL40*AM$84/F$84),AL40*AM$84/F$84,0)</f>
        <v>54.673693172416755</v>
      </c>
      <c r="AN40" s="26">
        <f t="shared" ref="AN40:AN47" si="26">SUM(AD40:AH40)+IF(ISNUMBER(W40*$W$37/($W$37+$W$9)),W40*$W$37/($W$37+$W$9),0)+IF(ISNUMBER(AL40*AN$84/F$84),AL40*AN$84/F$84,0)</f>
        <v>1.2560737286868746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0.61804342499999998</v>
      </c>
      <c r="G41" s="16">
        <f t="shared" si="13"/>
        <v>0</v>
      </c>
      <c r="H41" s="25">
        <v>0</v>
      </c>
      <c r="I41" s="25">
        <v>0</v>
      </c>
      <c r="J41" s="16">
        <f t="shared" si="14"/>
        <v>0.51699450000000002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0.51699450000000002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0.10104892499999998</v>
      </c>
      <c r="AM41" s="25">
        <f t="shared" si="25"/>
        <v>0.55432835765720179</v>
      </c>
      <c r="AN41" s="26">
        <f t="shared" si="26"/>
        <v>8.5770825186188215E-4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0.83282400000000001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0.83282400000000001</v>
      </c>
      <c r="AM42" s="25">
        <f t="shared" si="25"/>
        <v>0.30769780746803038</v>
      </c>
      <c r="AN42" s="26">
        <f t="shared" si="26"/>
        <v>7.0690511269528135E-3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511.34856466763523</v>
      </c>
      <c r="G44" s="16">
        <f t="shared" si="13"/>
        <v>0</v>
      </c>
      <c r="H44" s="25">
        <v>0</v>
      </c>
      <c r="I44" s="25">
        <v>0</v>
      </c>
      <c r="J44" s="16">
        <f t="shared" si="14"/>
        <v>274.55265918681749</v>
      </c>
      <c r="K44" s="25">
        <v>0</v>
      </c>
      <c r="L44" s="25">
        <v>81.601154679597471</v>
      </c>
      <c r="M44" s="25">
        <v>0</v>
      </c>
      <c r="N44" s="25">
        <v>0</v>
      </c>
      <c r="O44" s="25">
        <v>0</v>
      </c>
      <c r="P44" s="25">
        <v>0</v>
      </c>
      <c r="Q44" s="25">
        <v>0.11086274159000001</v>
      </c>
      <c r="R44" s="25">
        <v>192.84064176563004</v>
      </c>
      <c r="S44" s="25">
        <v>0</v>
      </c>
      <c r="T44" s="25" t="s">
        <v>63</v>
      </c>
      <c r="U44" s="25" t="s">
        <v>63</v>
      </c>
      <c r="V44" s="18">
        <v>0</v>
      </c>
      <c r="W44" s="18">
        <v>205.07239519317585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31.723510287641904</v>
      </c>
      <c r="AM44" s="25">
        <f t="shared" si="25"/>
        <v>491.34572352581159</v>
      </c>
      <c r="AN44" s="26">
        <f t="shared" si="26"/>
        <v>0.26927071764232802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17.355312230534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12.002934960534001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5.3523772699999999</v>
      </c>
      <c r="AM45" s="25">
        <f t="shared" si="25"/>
        <v>13.980441313281666</v>
      </c>
      <c r="AN45" s="26">
        <f t="shared" si="26"/>
        <v>4.5431241861870121E-2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1.8414976038403039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1.5968608858403039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0.24463671799999998</v>
      </c>
      <c r="AM46" s="39">
        <f t="shared" si="25"/>
        <v>1.6872451468063361</v>
      </c>
      <c r="AN46" s="64">
        <f t="shared" si="26"/>
        <v>2.0764885102637978E-3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287.69674435674472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-65.855733505008999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353.55247786175374</v>
      </c>
      <c r="AM47" s="31">
        <f t="shared" si="25"/>
        <v>64.768890981018018</v>
      </c>
      <c r="AN47" s="30">
        <f t="shared" si="26"/>
        <v>3.0009708438584739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17865.869102278528</v>
      </c>
      <c r="G48" s="30">
        <f t="shared" si="13"/>
        <v>37.770549450150504</v>
      </c>
      <c r="H48" s="31">
        <f>SUM(H49,H50)</f>
        <v>1.1752499999999999</v>
      </c>
      <c r="I48" s="31">
        <f>SUM(I49,I50)</f>
        <v>36.595299450150506</v>
      </c>
      <c r="J48" s="30">
        <f t="shared" si="14"/>
        <v>10219.9222498498</v>
      </c>
      <c r="K48" s="31">
        <f t="shared" ref="K48:W48" si="27">SUM(K49,K50)</f>
        <v>0</v>
      </c>
      <c r="L48" s="31">
        <f t="shared" si="27"/>
        <v>870.78434328222386</v>
      </c>
      <c r="M48" s="31">
        <f t="shared" si="27"/>
        <v>633.61818694954025</v>
      </c>
      <c r="N48" s="31">
        <f t="shared" si="27"/>
        <v>928.15755390946242</v>
      </c>
      <c r="O48" s="31">
        <f t="shared" si="27"/>
        <v>331.00236055655688</v>
      </c>
      <c r="P48" s="31">
        <f t="shared" si="27"/>
        <v>2580.3812563949468</v>
      </c>
      <c r="Q48" s="31">
        <f t="shared" si="27"/>
        <v>4148.1668004004259</v>
      </c>
      <c r="R48" s="31">
        <f t="shared" si="27"/>
        <v>378.13705159738834</v>
      </c>
      <c r="S48" s="31">
        <f t="shared" si="27"/>
        <v>331.42774051893008</v>
      </c>
      <c r="T48" s="31">
        <f t="shared" si="27"/>
        <v>0</v>
      </c>
      <c r="U48" s="31">
        <f t="shared" si="27"/>
        <v>18.246956240324899</v>
      </c>
      <c r="V48" s="31">
        <f t="shared" si="27"/>
        <v>0</v>
      </c>
      <c r="W48" s="31">
        <f t="shared" si="27"/>
        <v>3177.8255917726619</v>
      </c>
      <c r="X48" s="31">
        <f t="shared" si="24"/>
        <v>508.81082680242548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23.615756610809868</v>
      </c>
      <c r="AC48" s="31" t="s">
        <v>63</v>
      </c>
      <c r="AD48" s="31">
        <f t="shared" ref="AD48:AL48" si="29">SUM(AD49,AD50)</f>
        <v>124.39772671377085</v>
      </c>
      <c r="AE48" s="31">
        <f t="shared" si="29"/>
        <v>8.6879232302222213</v>
      </c>
      <c r="AF48" s="31">
        <f t="shared" si="29"/>
        <v>33.668273123566664</v>
      </c>
      <c r="AG48" s="31">
        <f t="shared" si="29"/>
        <v>36.200219062019102</v>
      </c>
      <c r="AH48" s="31">
        <f t="shared" si="29"/>
        <v>237.45273006203678</v>
      </c>
      <c r="AI48" s="31">
        <f t="shared" si="29"/>
        <v>44.788197999999994</v>
      </c>
      <c r="AJ48" s="31">
        <f t="shared" si="29"/>
        <v>83.112804262133324</v>
      </c>
      <c r="AK48" s="31" t="s">
        <v>63</v>
      </c>
      <c r="AL48" s="32">
        <f t="shared" si="29"/>
        <v>3838.4270801413581</v>
      </c>
      <c r="AM48" s="31">
        <f>SUM(AM13,AM28)-SUM(AM17,AM39,AM47)</f>
        <v>14938.4759343643</v>
      </c>
      <c r="AN48" s="30">
        <f>SUM(AN13,AN28)-SUM(AN17,AN39,AN47)</f>
        <v>472.98970677139073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3290.472360109713</v>
      </c>
      <c r="G49" s="67">
        <f t="shared" ref="G49:G77" si="30">SUM(H49:I49)</f>
        <v>11.095929999999999</v>
      </c>
      <c r="H49" s="68">
        <v>0.23913000000000001</v>
      </c>
      <c r="I49" s="68">
        <v>10.8568</v>
      </c>
      <c r="J49" s="67">
        <f t="shared" ref="J49:J77" si="31">SUM(K49:U49)</f>
        <v>3279.3764301097131</v>
      </c>
      <c r="K49" s="68">
        <v>0</v>
      </c>
      <c r="L49" s="68">
        <v>0</v>
      </c>
      <c r="M49" s="68">
        <v>431.82404588284328</v>
      </c>
      <c r="N49" s="68">
        <v>68.247423187610508</v>
      </c>
      <c r="O49" s="68">
        <v>0</v>
      </c>
      <c r="P49" s="68">
        <v>2580.3812563949468</v>
      </c>
      <c r="Q49" s="68">
        <v>0</v>
      </c>
      <c r="R49" s="68">
        <v>180.67674840398774</v>
      </c>
      <c r="S49" s="68">
        <v>0</v>
      </c>
      <c r="T49" s="68">
        <v>0</v>
      </c>
      <c r="U49" s="68">
        <v>18.246956240324899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3290.472360109713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14575.396742168816</v>
      </c>
      <c r="G50" s="30">
        <f t="shared" si="30"/>
        <v>26.674619450150509</v>
      </c>
      <c r="H50" s="31">
        <f>SUM(H51,H70)+SUM(H75:H77)</f>
        <v>0.93611999999999995</v>
      </c>
      <c r="I50" s="31">
        <f>SUM(I51,I70)+SUM(I75:I77)</f>
        <v>25.73849945015051</v>
      </c>
      <c r="J50" s="30">
        <f t="shared" si="31"/>
        <v>6940.5458197400867</v>
      </c>
      <c r="K50" s="31">
        <f t="shared" ref="K50:W50" si="32">SUM(K51,K70)+SUM(K75:K77)</f>
        <v>0</v>
      </c>
      <c r="L50" s="31">
        <f t="shared" si="32"/>
        <v>870.78434328222386</v>
      </c>
      <c r="M50" s="31">
        <f t="shared" si="32"/>
        <v>201.79414106669699</v>
      </c>
      <c r="N50" s="31">
        <f t="shared" si="32"/>
        <v>859.91013072185194</v>
      </c>
      <c r="O50" s="31">
        <f t="shared" si="32"/>
        <v>331.00236055655688</v>
      </c>
      <c r="P50" s="31">
        <f t="shared" si="32"/>
        <v>0</v>
      </c>
      <c r="Q50" s="31">
        <f t="shared" si="32"/>
        <v>4148.1668004004259</v>
      </c>
      <c r="R50" s="31">
        <f t="shared" si="32"/>
        <v>197.46030319340059</v>
      </c>
      <c r="S50" s="31">
        <f t="shared" si="32"/>
        <v>331.42774051893008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3177.8255917726619</v>
      </c>
      <c r="X50" s="31">
        <f t="shared" si="24"/>
        <v>508.81082680242548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23.615756610809868</v>
      </c>
      <c r="AC50" s="31" t="s">
        <v>63</v>
      </c>
      <c r="AD50" s="31">
        <f>SUM(AD51,AD70)+SUM(AD75:AD77)</f>
        <v>124.39772671377085</v>
      </c>
      <c r="AE50" s="31">
        <f t="shared" ref="AE50:AN50" si="34">SUM(AE51,AE70)+SUM(AE75:AE77)</f>
        <v>8.6879232302222213</v>
      </c>
      <c r="AF50" s="31">
        <f t="shared" si="34"/>
        <v>33.668273123566664</v>
      </c>
      <c r="AG50" s="31">
        <f t="shared" si="34"/>
        <v>36.200219062019102</v>
      </c>
      <c r="AH50" s="31">
        <f t="shared" si="34"/>
        <v>237.45273006203678</v>
      </c>
      <c r="AI50" s="31">
        <f t="shared" si="34"/>
        <v>44.788197999999994</v>
      </c>
      <c r="AJ50" s="31">
        <f t="shared" si="34"/>
        <v>83.112804262133324</v>
      </c>
      <c r="AK50" s="31" t="s">
        <v>63</v>
      </c>
      <c r="AL50" s="32">
        <f t="shared" si="34"/>
        <v>3838.4270801413581</v>
      </c>
      <c r="AM50" s="31">
        <f t="shared" si="34"/>
        <v>11646.316329107784</v>
      </c>
      <c r="AN50" s="30">
        <f t="shared" si="34"/>
        <v>472.98763028288039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4998.2660460030356</v>
      </c>
      <c r="G51" s="16">
        <f t="shared" si="30"/>
        <v>26.651759999999999</v>
      </c>
      <c r="H51" s="17">
        <v>0.93611999999999995</v>
      </c>
      <c r="I51" s="17">
        <v>25.71564</v>
      </c>
      <c r="J51" s="16">
        <f t="shared" si="31"/>
        <v>1438.5729891390429</v>
      </c>
      <c r="K51" s="17">
        <v>0</v>
      </c>
      <c r="L51" s="17">
        <v>870.78434328222386</v>
      </c>
      <c r="M51" s="17">
        <v>15.301643627697011</v>
      </c>
      <c r="N51" s="17">
        <v>0</v>
      </c>
      <c r="O51" s="17">
        <v>0</v>
      </c>
      <c r="P51" s="17">
        <v>0</v>
      </c>
      <c r="Q51" s="17">
        <v>85.441019999999995</v>
      </c>
      <c r="R51" s="17">
        <v>147.09038222912196</v>
      </c>
      <c r="S51" s="17">
        <v>319.95560000000006</v>
      </c>
      <c r="T51" s="17">
        <v>0</v>
      </c>
      <c r="U51" s="17">
        <v>0</v>
      </c>
      <c r="V51" s="18">
        <v>0</v>
      </c>
      <c r="W51" s="18">
        <v>1843.0618700502193</v>
      </c>
      <c r="X51" s="18">
        <f t="shared" si="24"/>
        <v>125.70367731620205</v>
      </c>
      <c r="Y51" s="17" t="s">
        <v>63</v>
      </c>
      <c r="Z51" s="17" t="s">
        <v>63</v>
      </c>
      <c r="AA51" s="17" t="s">
        <v>63</v>
      </c>
      <c r="AB51" s="17">
        <v>0.36342731620204166</v>
      </c>
      <c r="AC51" s="17" t="s">
        <v>63</v>
      </c>
      <c r="AD51" s="17">
        <v>73.87921</v>
      </c>
      <c r="AE51" s="17">
        <v>5.7431999999999999</v>
      </c>
      <c r="AF51" s="17">
        <v>26.75656</v>
      </c>
      <c r="AG51" s="17">
        <v>0</v>
      </c>
      <c r="AH51" s="17">
        <v>0</v>
      </c>
      <c r="AI51" s="17">
        <v>18.961279999999999</v>
      </c>
      <c r="AJ51" s="18">
        <v>74.623339999999999</v>
      </c>
      <c r="AK51" s="18" t="s">
        <v>63</v>
      </c>
      <c r="AL51" s="19">
        <v>1489.6524094975712</v>
      </c>
      <c r="AM51" s="17">
        <f t="shared" ref="AM51:AN51" si="35">SUM(AM52:AM69)</f>
        <v>3933.2816827369402</v>
      </c>
      <c r="AN51" s="20">
        <f t="shared" si="35"/>
        <v>119.02321301428246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60.198477851139998</v>
      </c>
      <c r="G52" s="16">
        <f t="shared" si="30"/>
        <v>8.16615</v>
      </c>
      <c r="H52" s="25">
        <v>0</v>
      </c>
      <c r="I52" s="25">
        <v>8.16615</v>
      </c>
      <c r="J52" s="16">
        <f t="shared" si="31"/>
        <v>22.274260000000002</v>
      </c>
      <c r="K52" s="25">
        <v>0</v>
      </c>
      <c r="L52" s="25">
        <v>0</v>
      </c>
      <c r="M52" s="25">
        <v>5.6160000000000002E-2</v>
      </c>
      <c r="N52" s="25">
        <v>0</v>
      </c>
      <c r="O52" s="25">
        <v>0</v>
      </c>
      <c r="P52" s="25">
        <v>0</v>
      </c>
      <c r="Q52" s="25">
        <v>22.218100000000003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11.153870000000001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18.60419785114</v>
      </c>
      <c r="AM52" s="25">
        <f t="shared" ref="AM52:AM69" si="36">SUM(G52,V52,J52,W52,AJ52)-IF(ISNUMBER(W52*$W$37/($W$37+$W$9)),W52*$W$37/($W$37+$W$9),0)+IF(ISNUMBER(AL52*AM$84/F$84),AL52*AM$84/F$84,0)</f>
        <v>48.467846189851898</v>
      </c>
      <c r="AN52" s="26">
        <f t="shared" ref="AN52:AN69" si="37">SUM(AD52:AH52)+IF(ISNUMBER(W52*$W$37/($W$37+$W$9)),W52*$W$37/($W$37+$W$9),0)+IF(ISNUMBER(AL52*AN$84/F$84),AL52*AN$84/F$84,0)</f>
        <v>0.15791334758082659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216.72562427400001</v>
      </c>
      <c r="G53" s="16">
        <f t="shared" si="30"/>
        <v>10.32582</v>
      </c>
      <c r="H53" s="25">
        <v>0</v>
      </c>
      <c r="I53" s="25">
        <v>10.32582</v>
      </c>
      <c r="J53" s="16">
        <f t="shared" si="31"/>
        <v>1.0500799999999999</v>
      </c>
      <c r="K53" s="25">
        <v>0</v>
      </c>
      <c r="L53" s="25">
        <v>0</v>
      </c>
      <c r="M53" s="25">
        <v>0.24575</v>
      </c>
      <c r="N53" s="25">
        <v>0</v>
      </c>
      <c r="O53" s="25">
        <v>0</v>
      </c>
      <c r="P53" s="25">
        <v>0</v>
      </c>
      <c r="Q53" s="25">
        <v>0.80432999999999999</v>
      </c>
      <c r="R53" s="25">
        <v>0</v>
      </c>
      <c r="S53" s="25">
        <v>0</v>
      </c>
      <c r="T53" s="25">
        <v>0</v>
      </c>
      <c r="U53" s="25">
        <v>0</v>
      </c>
      <c r="V53" s="18">
        <v>0</v>
      </c>
      <c r="W53" s="18">
        <v>80.287349999999989</v>
      </c>
      <c r="X53" s="18">
        <f t="shared" si="24"/>
        <v>5.5000000000000003E-4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5.5000000000000003E-4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125.06182427400002</v>
      </c>
      <c r="AM53" s="25">
        <f t="shared" si="36"/>
        <v>137.86898990070159</v>
      </c>
      <c r="AN53" s="26">
        <f t="shared" si="37"/>
        <v>1.0620809234879092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55.215750847640003</v>
      </c>
      <c r="G54" s="16">
        <f t="shared" si="30"/>
        <v>1.8030000000000001E-2</v>
      </c>
      <c r="H54" s="25">
        <v>0</v>
      </c>
      <c r="I54" s="25">
        <v>1.8030000000000001E-2</v>
      </c>
      <c r="J54" s="16">
        <f t="shared" si="31"/>
        <v>1.6736300000000002</v>
      </c>
      <c r="K54" s="25">
        <v>0</v>
      </c>
      <c r="L54" s="25">
        <v>0</v>
      </c>
      <c r="M54" s="25">
        <v>0.48304000000000002</v>
      </c>
      <c r="N54" s="25">
        <v>0</v>
      </c>
      <c r="O54" s="25">
        <v>0</v>
      </c>
      <c r="P54" s="25">
        <v>0</v>
      </c>
      <c r="Q54" s="25">
        <v>0.9809500000000001</v>
      </c>
      <c r="R54" s="25">
        <v>0.20963999999999999</v>
      </c>
      <c r="S54" s="25">
        <v>0</v>
      </c>
      <c r="T54" s="25">
        <v>0</v>
      </c>
      <c r="U54" s="25">
        <v>0</v>
      </c>
      <c r="V54" s="18">
        <v>0</v>
      </c>
      <c r="W54" s="18">
        <v>36.0794</v>
      </c>
      <c r="X54" s="18">
        <f t="shared" si="24"/>
        <v>2.64E-3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2.64E-3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17.442050847640004</v>
      </c>
      <c r="AM54" s="25">
        <f t="shared" si="36"/>
        <v>44.215255656663025</v>
      </c>
      <c r="AN54" s="26">
        <f t="shared" si="37"/>
        <v>0.15068898658165211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311.68022792148003</v>
      </c>
      <c r="G55" s="16">
        <f t="shared" si="30"/>
        <v>0</v>
      </c>
      <c r="H55" s="25">
        <v>0</v>
      </c>
      <c r="I55" s="25">
        <v>0</v>
      </c>
      <c r="J55" s="16">
        <f t="shared" si="31"/>
        <v>17.428080000000001</v>
      </c>
      <c r="K55" s="25">
        <v>0</v>
      </c>
      <c r="L55" s="25">
        <v>0</v>
      </c>
      <c r="M55" s="25">
        <v>4.1925400000000002</v>
      </c>
      <c r="N55" s="25">
        <v>0</v>
      </c>
      <c r="O55" s="25">
        <v>0</v>
      </c>
      <c r="P55" s="25">
        <v>0</v>
      </c>
      <c r="Q55" s="25">
        <v>12.688560000000001</v>
      </c>
      <c r="R55" s="25">
        <v>0.54698000000000002</v>
      </c>
      <c r="S55" s="25">
        <v>0</v>
      </c>
      <c r="T55" s="25">
        <v>0</v>
      </c>
      <c r="U55" s="25">
        <v>0</v>
      </c>
      <c r="V55" s="18">
        <v>0</v>
      </c>
      <c r="W55" s="18">
        <v>99.087779999999995</v>
      </c>
      <c r="X55" s="18">
        <f t="shared" si="24"/>
        <v>4.6590000000000006E-2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4.6590000000000006E-2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195.11777792148001</v>
      </c>
      <c r="AM55" s="25">
        <f t="shared" si="36"/>
        <v>188.60469565371972</v>
      </c>
      <c r="AN55" s="26">
        <f t="shared" si="37"/>
        <v>1.7027593081663914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410.972620264</v>
      </c>
      <c r="G56" s="16">
        <f t="shared" si="30"/>
        <v>7.2056400000000007</v>
      </c>
      <c r="H56" s="25">
        <v>0</v>
      </c>
      <c r="I56" s="25">
        <v>7.2056400000000007</v>
      </c>
      <c r="J56" s="16">
        <f t="shared" si="31"/>
        <v>291.46406000000002</v>
      </c>
      <c r="K56" s="25">
        <v>0</v>
      </c>
      <c r="L56" s="25">
        <v>0</v>
      </c>
      <c r="M56" s="25">
        <v>1.116E-2</v>
      </c>
      <c r="N56" s="25">
        <v>0</v>
      </c>
      <c r="O56" s="25">
        <v>0</v>
      </c>
      <c r="P56" s="25">
        <v>0</v>
      </c>
      <c r="Q56" s="25">
        <v>1.7586599999999999</v>
      </c>
      <c r="R56" s="25">
        <v>1.83578</v>
      </c>
      <c r="S56" s="25">
        <v>287.85846000000004</v>
      </c>
      <c r="T56" s="25">
        <v>0</v>
      </c>
      <c r="U56" s="25">
        <v>0</v>
      </c>
      <c r="V56" s="18">
        <v>0</v>
      </c>
      <c r="W56" s="18">
        <v>0.10701000000000001</v>
      </c>
      <c r="X56" s="18">
        <f t="shared" si="24"/>
        <v>54.978210000000004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28.56467</v>
      </c>
      <c r="AE56" s="25">
        <v>0</v>
      </c>
      <c r="AF56" s="25">
        <v>26.413540000000001</v>
      </c>
      <c r="AG56" s="25">
        <v>0</v>
      </c>
      <c r="AH56" s="25">
        <v>0</v>
      </c>
      <c r="AI56" s="25" t="s">
        <v>76</v>
      </c>
      <c r="AJ56" s="18">
        <v>12.264320000000001</v>
      </c>
      <c r="AK56" s="18" t="s">
        <v>63</v>
      </c>
      <c r="AL56" s="19">
        <v>44.953380263999996</v>
      </c>
      <c r="AM56" s="25">
        <f t="shared" si="36"/>
        <v>327.64964904257016</v>
      </c>
      <c r="AN56" s="26">
        <f t="shared" si="37"/>
        <v>55.359776505546876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148.96339225600002</v>
      </c>
      <c r="G57" s="16">
        <f t="shared" si="30"/>
        <v>0</v>
      </c>
      <c r="H57" s="25">
        <v>0</v>
      </c>
      <c r="I57" s="25">
        <v>0</v>
      </c>
      <c r="J57" s="16">
        <f t="shared" si="31"/>
        <v>1.6177899999999998</v>
      </c>
      <c r="K57" s="25">
        <v>0</v>
      </c>
      <c r="L57" s="25">
        <v>0</v>
      </c>
      <c r="M57" s="25">
        <v>0.20912999999999998</v>
      </c>
      <c r="N57" s="25">
        <v>0</v>
      </c>
      <c r="O57" s="25">
        <v>0</v>
      </c>
      <c r="P57" s="25">
        <v>0</v>
      </c>
      <c r="Q57" s="25">
        <v>0.41610000000000003</v>
      </c>
      <c r="R57" s="25">
        <v>0.99256</v>
      </c>
      <c r="S57" s="25">
        <v>0</v>
      </c>
      <c r="T57" s="25">
        <v>0</v>
      </c>
      <c r="U57" s="25">
        <v>0</v>
      </c>
      <c r="V57" s="18">
        <v>0</v>
      </c>
      <c r="W57" s="18">
        <v>118.51547000000001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28.830132256000002</v>
      </c>
      <c r="AM57" s="25">
        <f t="shared" si="36"/>
        <v>130.78493248324321</v>
      </c>
      <c r="AN57" s="26">
        <f t="shared" si="37"/>
        <v>0.24471158241654353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188.95713039039998</v>
      </c>
      <c r="G58" s="16">
        <f t="shared" si="30"/>
        <v>0.93611999999999995</v>
      </c>
      <c r="H58" s="25">
        <v>0.93611999999999995</v>
      </c>
      <c r="I58" s="25">
        <v>0</v>
      </c>
      <c r="J58" s="16">
        <f t="shared" si="31"/>
        <v>48.798580000000001</v>
      </c>
      <c r="K58" s="25">
        <v>0</v>
      </c>
      <c r="L58" s="25">
        <v>0</v>
      </c>
      <c r="M58" s="25">
        <v>0.72406000000000004</v>
      </c>
      <c r="N58" s="25">
        <v>0</v>
      </c>
      <c r="O58" s="25">
        <v>0</v>
      </c>
      <c r="P58" s="25">
        <v>0</v>
      </c>
      <c r="Q58" s="25">
        <v>7.5218599999999993</v>
      </c>
      <c r="R58" s="25">
        <v>8.4555199999999999</v>
      </c>
      <c r="S58" s="25">
        <v>32.097140000000003</v>
      </c>
      <c r="T58" s="25">
        <v>0</v>
      </c>
      <c r="U58" s="25">
        <v>0</v>
      </c>
      <c r="V58" s="18">
        <v>0</v>
      </c>
      <c r="W58" s="18">
        <v>95.809430000000006</v>
      </c>
      <c r="X58" s="18">
        <f t="shared" si="24"/>
        <v>13.42057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11.671340000000001</v>
      </c>
      <c r="AE58" s="25">
        <v>1.40621</v>
      </c>
      <c r="AF58" s="25">
        <v>0.34301999999999999</v>
      </c>
      <c r="AG58" s="25">
        <v>0</v>
      </c>
      <c r="AH58" s="25">
        <v>0</v>
      </c>
      <c r="AI58" s="25" t="s">
        <v>76</v>
      </c>
      <c r="AJ58" s="18">
        <v>0.23837</v>
      </c>
      <c r="AK58" s="18" t="s">
        <v>63</v>
      </c>
      <c r="AL58" s="19">
        <v>29.754060390399999</v>
      </c>
      <c r="AM58" s="25">
        <f t="shared" si="36"/>
        <v>156.77552991436059</v>
      </c>
      <c r="AN58" s="26">
        <f t="shared" si="37"/>
        <v>13.673123929922983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2169.6924897063936</v>
      </c>
      <c r="G59" s="16">
        <f t="shared" si="30"/>
        <v>0</v>
      </c>
      <c r="H59" s="25">
        <v>0</v>
      </c>
      <c r="I59" s="25">
        <v>0</v>
      </c>
      <c r="J59" s="16">
        <f t="shared" si="31"/>
        <v>994.43066913904283</v>
      </c>
      <c r="K59" s="25">
        <v>0</v>
      </c>
      <c r="L59" s="25">
        <v>870.78434328222386</v>
      </c>
      <c r="M59" s="25">
        <v>2.98110362769701</v>
      </c>
      <c r="N59" s="25">
        <v>0</v>
      </c>
      <c r="O59" s="25">
        <v>0</v>
      </c>
      <c r="P59" s="25">
        <v>0</v>
      </c>
      <c r="Q59" s="25">
        <v>6.8151199999999994</v>
      </c>
      <c r="R59" s="25">
        <v>113.85010222912196</v>
      </c>
      <c r="S59" s="25">
        <v>0</v>
      </c>
      <c r="T59" s="25">
        <v>0</v>
      </c>
      <c r="U59" s="25">
        <v>0</v>
      </c>
      <c r="V59" s="18">
        <v>0</v>
      </c>
      <c r="W59" s="18">
        <v>663.35910005021969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62.120649999999998</v>
      </c>
      <c r="AK59" s="18" t="s">
        <v>63</v>
      </c>
      <c r="AL59" s="19">
        <v>449.78207051713076</v>
      </c>
      <c r="AM59" s="25">
        <f t="shared" si="36"/>
        <v>1886.0883354555472</v>
      </c>
      <c r="AN59" s="26">
        <f t="shared" si="37"/>
        <v>3.8177723654365061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651.45576609840009</v>
      </c>
      <c r="G60" s="16">
        <f t="shared" si="30"/>
        <v>0</v>
      </c>
      <c r="H60" s="25">
        <v>0</v>
      </c>
      <c r="I60" s="25">
        <v>0</v>
      </c>
      <c r="J60" s="16">
        <f t="shared" si="31"/>
        <v>35.186619999999998</v>
      </c>
      <c r="K60" s="25">
        <v>0</v>
      </c>
      <c r="L60" s="25">
        <v>0</v>
      </c>
      <c r="M60" s="25">
        <v>4.7286299999999999</v>
      </c>
      <c r="N60" s="25">
        <v>0</v>
      </c>
      <c r="O60" s="25">
        <v>0</v>
      </c>
      <c r="P60" s="25">
        <v>0</v>
      </c>
      <c r="Q60" s="25">
        <v>18.051839999999999</v>
      </c>
      <c r="R60" s="25">
        <v>12.40615</v>
      </c>
      <c r="S60" s="25">
        <v>0</v>
      </c>
      <c r="T60" s="25">
        <v>0</v>
      </c>
      <c r="U60" s="25">
        <v>0</v>
      </c>
      <c r="V60" s="18">
        <v>0</v>
      </c>
      <c r="W60" s="18">
        <v>363.10069999999996</v>
      </c>
      <c r="X60" s="18">
        <f t="shared" si="24"/>
        <v>22.974480000000003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19.043470000000003</v>
      </c>
      <c r="AE60" s="25">
        <v>3.9310100000000001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230.19396609840004</v>
      </c>
      <c r="AM60" s="25">
        <f t="shared" si="36"/>
        <v>483.33551585032103</v>
      </c>
      <c r="AN60" s="26">
        <f t="shared" si="37"/>
        <v>24.928377720845742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159.47383790500004</v>
      </c>
      <c r="G61" s="16">
        <f t="shared" si="30"/>
        <v>0</v>
      </c>
      <c r="H61" s="25">
        <v>0</v>
      </c>
      <c r="I61" s="25">
        <v>0</v>
      </c>
      <c r="J61" s="16">
        <f t="shared" si="31"/>
        <v>7.9929000000000006</v>
      </c>
      <c r="K61" s="25">
        <v>0</v>
      </c>
      <c r="L61" s="25">
        <v>0</v>
      </c>
      <c r="M61" s="25">
        <v>0.60296000000000005</v>
      </c>
      <c r="N61" s="25">
        <v>0</v>
      </c>
      <c r="O61" s="25">
        <v>0</v>
      </c>
      <c r="P61" s="25">
        <v>0</v>
      </c>
      <c r="Q61" s="25">
        <v>2.3763000000000001</v>
      </c>
      <c r="R61" s="25">
        <v>5.0136400000000005</v>
      </c>
      <c r="S61" s="25">
        <v>0</v>
      </c>
      <c r="T61" s="25">
        <v>0</v>
      </c>
      <c r="U61" s="25">
        <v>0</v>
      </c>
      <c r="V61" s="18">
        <v>0</v>
      </c>
      <c r="W61" s="18">
        <v>82.27309000000001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69.207847905000008</v>
      </c>
      <c r="AM61" s="25">
        <f t="shared" si="36"/>
        <v>115.83574190430323</v>
      </c>
      <c r="AN61" s="26">
        <f t="shared" si="37"/>
        <v>0.5874396213687636</v>
      </c>
    </row>
    <row r="62" spans="1:40" s="21" customFormat="1" ht="15" customHeight="1">
      <c r="C62" s="21" t="s">
        <v>86</v>
      </c>
      <c r="E62" s="59"/>
      <c r="F62" s="16">
        <f t="shared" si="12"/>
        <v>10.99955245038</v>
      </c>
      <c r="G62" s="16">
        <f t="shared" si="30"/>
        <v>0</v>
      </c>
      <c r="H62" s="25">
        <v>0</v>
      </c>
      <c r="I62" s="25">
        <v>0</v>
      </c>
      <c r="J62" s="16">
        <f t="shared" si="31"/>
        <v>2.2465999999999999</v>
      </c>
      <c r="K62" s="25">
        <v>0</v>
      </c>
      <c r="L62" s="25">
        <v>0</v>
      </c>
      <c r="M62" s="25">
        <v>1.745E-2</v>
      </c>
      <c r="N62" s="25">
        <v>0</v>
      </c>
      <c r="O62" s="25">
        <v>0</v>
      </c>
      <c r="P62" s="25">
        <v>0</v>
      </c>
      <c r="Q62" s="25">
        <v>1.7401000000000002</v>
      </c>
      <c r="R62" s="25">
        <v>0.48904999999999998</v>
      </c>
      <c r="S62" s="25">
        <v>0</v>
      </c>
      <c r="T62" s="25">
        <v>0</v>
      </c>
      <c r="U62" s="25">
        <v>0</v>
      </c>
      <c r="V62" s="18">
        <v>0</v>
      </c>
      <c r="W62" s="18">
        <v>4.9311499999999997</v>
      </c>
      <c r="X62" s="18">
        <f t="shared" si="24"/>
        <v>4.2300000000000003E-3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4.2300000000000003E-3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3.8175724503799997</v>
      </c>
      <c r="AM62" s="25">
        <f t="shared" si="36"/>
        <v>8.5882024759520394</v>
      </c>
      <c r="AN62" s="26">
        <f t="shared" si="37"/>
        <v>3.6633742966800602E-2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34.324956280000002</v>
      </c>
      <c r="G63" s="16">
        <f t="shared" si="30"/>
        <v>0</v>
      </c>
      <c r="H63" s="25">
        <v>0</v>
      </c>
      <c r="I63" s="25">
        <v>0</v>
      </c>
      <c r="J63" s="16">
        <f t="shared" si="31"/>
        <v>6.0624000000000002</v>
      </c>
      <c r="K63" s="25">
        <v>0</v>
      </c>
      <c r="L63" s="25">
        <v>0</v>
      </c>
      <c r="M63" s="25">
        <v>4.0019999999999993E-2</v>
      </c>
      <c r="N63" s="25">
        <v>0</v>
      </c>
      <c r="O63" s="25">
        <v>0</v>
      </c>
      <c r="P63" s="25">
        <v>0</v>
      </c>
      <c r="Q63" s="25">
        <v>4.3642300000000001</v>
      </c>
      <c r="R63" s="25">
        <v>1.65815</v>
      </c>
      <c r="S63" s="25">
        <v>0</v>
      </c>
      <c r="T63" s="25">
        <v>0</v>
      </c>
      <c r="U63" s="25">
        <v>0</v>
      </c>
      <c r="V63" s="18">
        <v>0</v>
      </c>
      <c r="W63" s="18">
        <v>0.81173000000000006</v>
      </c>
      <c r="X63" s="18">
        <f t="shared" si="24"/>
        <v>11.765030000000001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11.765030000000001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15.685796280000002</v>
      </c>
      <c r="AM63" s="25">
        <f t="shared" si="36"/>
        <v>12.66945425067744</v>
      </c>
      <c r="AN63" s="26">
        <f t="shared" si="37"/>
        <v>11.898171811319424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351.21020380000004</v>
      </c>
      <c r="G64" s="16">
        <f t="shared" si="30"/>
        <v>0</v>
      </c>
      <c r="H64" s="25">
        <v>0</v>
      </c>
      <c r="I64" s="25">
        <v>0</v>
      </c>
      <c r="J64" s="16">
        <f t="shared" si="31"/>
        <v>3.5971299999999999</v>
      </c>
      <c r="K64" s="25">
        <v>0</v>
      </c>
      <c r="L64" s="25">
        <v>0</v>
      </c>
      <c r="M64" s="25">
        <v>5.4219999999999997E-2</v>
      </c>
      <c r="N64" s="25">
        <v>0</v>
      </c>
      <c r="O64" s="25">
        <v>0</v>
      </c>
      <c r="P64" s="25">
        <v>0</v>
      </c>
      <c r="Q64" s="25">
        <v>2.4238000000000004</v>
      </c>
      <c r="R64" s="25">
        <v>1.1191099999999998</v>
      </c>
      <c r="S64" s="25">
        <v>0</v>
      </c>
      <c r="T64" s="25">
        <v>0</v>
      </c>
      <c r="U64" s="25">
        <v>0</v>
      </c>
      <c r="V64" s="18">
        <v>0</v>
      </c>
      <c r="W64" s="18">
        <v>242.65157000000002</v>
      </c>
      <c r="X64" s="18">
        <f t="shared" si="24"/>
        <v>3.1866699999999999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2.7806899999999999</v>
      </c>
      <c r="AE64" s="25">
        <v>0.40598000000000001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101.77483380000001</v>
      </c>
      <c r="AM64" s="25">
        <f t="shared" si="36"/>
        <v>283.85075423436791</v>
      </c>
      <c r="AN64" s="26">
        <f t="shared" si="37"/>
        <v>4.0505398015058702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41.127378138000005</v>
      </c>
      <c r="G65" s="16">
        <f t="shared" si="30"/>
        <v>0</v>
      </c>
      <c r="H65" s="25">
        <v>0</v>
      </c>
      <c r="I65" s="25">
        <v>0</v>
      </c>
      <c r="J65" s="16">
        <f t="shared" si="31"/>
        <v>0.83268000000000009</v>
      </c>
      <c r="K65" s="25">
        <v>0</v>
      </c>
      <c r="L65" s="25">
        <v>0</v>
      </c>
      <c r="M65" s="25">
        <v>0.13893</v>
      </c>
      <c r="N65" s="25">
        <v>0</v>
      </c>
      <c r="O65" s="25">
        <v>0</v>
      </c>
      <c r="P65" s="25">
        <v>0</v>
      </c>
      <c r="Q65" s="25">
        <v>0.68780000000000008</v>
      </c>
      <c r="R65" s="25">
        <v>5.9500000000000004E-3</v>
      </c>
      <c r="S65" s="25">
        <v>0</v>
      </c>
      <c r="T65" s="25">
        <v>0</v>
      </c>
      <c r="U65" s="25">
        <v>0</v>
      </c>
      <c r="V65" s="18">
        <v>0</v>
      </c>
      <c r="W65" s="18">
        <v>14.740350000000001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25.554348138000002</v>
      </c>
      <c r="AM65" s="25">
        <f t="shared" si="36"/>
        <v>25.014420850092392</v>
      </c>
      <c r="AN65" s="26">
        <f t="shared" si="37"/>
        <v>0.21690656549699988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13.814196944000001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0.61787000000000003</v>
      </c>
      <c r="K66" s="25">
        <v>0</v>
      </c>
      <c r="L66" s="25">
        <v>0</v>
      </c>
      <c r="M66" s="25">
        <v>7.5569999999999998E-2</v>
      </c>
      <c r="N66" s="25">
        <v>0</v>
      </c>
      <c r="O66" s="25">
        <v>0</v>
      </c>
      <c r="P66" s="25">
        <v>0</v>
      </c>
      <c r="Q66" s="25">
        <v>0.5423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4.6081000000000003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8.5882269440000005</v>
      </c>
      <c r="AM66" s="25">
        <f t="shared" si="36"/>
        <v>8.3990036790326208</v>
      </c>
      <c r="AN66" s="26">
        <f t="shared" si="37"/>
        <v>7.2897293254048534E-2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128.771495544</v>
      </c>
      <c r="G67" s="16">
        <f t="shared" si="30"/>
        <v>0</v>
      </c>
      <c r="H67" s="25">
        <v>0</v>
      </c>
      <c r="I67" s="25">
        <v>0</v>
      </c>
      <c r="J67" s="16">
        <f t="shared" si="31"/>
        <v>2.71109</v>
      </c>
      <c r="K67" s="25">
        <v>0</v>
      </c>
      <c r="L67" s="25">
        <v>0</v>
      </c>
      <c r="M67" s="25">
        <v>0.71548</v>
      </c>
      <c r="N67" s="25">
        <v>0</v>
      </c>
      <c r="O67" s="25">
        <v>0</v>
      </c>
      <c r="P67" s="25">
        <v>0</v>
      </c>
      <c r="Q67" s="25">
        <v>1.9105500000000002</v>
      </c>
      <c r="R67" s="25">
        <v>8.5059999999999997E-2</v>
      </c>
      <c r="S67" s="25">
        <v>0</v>
      </c>
      <c r="T67" s="25">
        <v>0</v>
      </c>
      <c r="U67" s="25">
        <v>0</v>
      </c>
      <c r="V67" s="18">
        <v>0</v>
      </c>
      <c r="W67" s="18">
        <v>25.018300000000004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101.04210554400001</v>
      </c>
      <c r="AM67" s="25">
        <f t="shared" si="36"/>
        <v>65.060728119269044</v>
      </c>
      <c r="AN67" s="26">
        <f t="shared" si="37"/>
        <v>0.85765036798350947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5.4035143960000003</v>
      </c>
      <c r="G68" s="16">
        <f t="shared" si="30"/>
        <v>0</v>
      </c>
      <c r="H68" s="25">
        <v>0</v>
      </c>
      <c r="I68" s="25">
        <v>0</v>
      </c>
      <c r="J68" s="16">
        <f t="shared" si="31"/>
        <v>0.58855000000000002</v>
      </c>
      <c r="K68" s="25">
        <v>0</v>
      </c>
      <c r="L68" s="25">
        <v>0</v>
      </c>
      <c r="M68" s="25">
        <v>2.5440000000000001E-2</v>
      </c>
      <c r="N68" s="25">
        <v>0</v>
      </c>
      <c r="O68" s="25">
        <v>0</v>
      </c>
      <c r="P68" s="25">
        <v>0</v>
      </c>
      <c r="Q68" s="25">
        <v>0.14042000000000002</v>
      </c>
      <c r="R68" s="25">
        <v>0.42269000000000001</v>
      </c>
      <c r="S68" s="25">
        <v>0</v>
      </c>
      <c r="T68" s="25">
        <v>0</v>
      </c>
      <c r="U68" s="25">
        <v>0</v>
      </c>
      <c r="V68" s="18">
        <v>0</v>
      </c>
      <c r="W68" s="18">
        <v>0.52746999999999999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4.2874943960000005</v>
      </c>
      <c r="AM68" s="25">
        <f t="shared" si="36"/>
        <v>2.7000913346165181</v>
      </c>
      <c r="AN68" s="26">
        <f t="shared" si="37"/>
        <v>3.6392463583959728E-2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19.954723619999996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19.954723619999996</v>
      </c>
      <c r="AM69" s="25">
        <f t="shared" si="36"/>
        <v>7.3725357416507169</v>
      </c>
      <c r="AN69" s="26">
        <f t="shared" si="37"/>
        <v>0.16937667681766241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5071.5605762432861</v>
      </c>
      <c r="G70" s="16">
        <f t="shared" si="30"/>
        <v>0</v>
      </c>
      <c r="H70" s="25">
        <v>0</v>
      </c>
      <c r="I70" s="25">
        <v>0</v>
      </c>
      <c r="J70" s="16">
        <f t="shared" si="31"/>
        <v>4687.6332494026283</v>
      </c>
      <c r="K70" s="25">
        <v>0</v>
      </c>
      <c r="L70" s="25">
        <v>0</v>
      </c>
      <c r="M70" s="25">
        <v>5.1862705999999994</v>
      </c>
      <c r="N70" s="25">
        <v>859.91013072185194</v>
      </c>
      <c r="O70" s="25">
        <v>330.84048055655688</v>
      </c>
      <c r="P70" s="25">
        <v>0</v>
      </c>
      <c r="Q70" s="25">
        <v>3442.5158021472298</v>
      </c>
      <c r="R70" s="25">
        <v>49.180565376989719</v>
      </c>
      <c r="S70" s="25">
        <v>0</v>
      </c>
      <c r="T70" s="25">
        <v>0</v>
      </c>
      <c r="U70" s="25">
        <v>0</v>
      </c>
      <c r="V70" s="18">
        <v>0</v>
      </c>
      <c r="W70" s="18">
        <v>21.496107038602002</v>
      </c>
      <c r="X70" s="18">
        <f t="shared" si="24"/>
        <v>273.65294912405591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36.200219062019102</v>
      </c>
      <c r="AH70" s="25">
        <v>237.45273006203678</v>
      </c>
      <c r="AI70" s="25" t="s">
        <v>63</v>
      </c>
      <c r="AJ70" s="18">
        <v>0</v>
      </c>
      <c r="AK70" s="18" t="s">
        <v>63</v>
      </c>
      <c r="AL70" s="19">
        <v>88.778270677999984</v>
      </c>
      <c r="AM70" s="25">
        <f>SUM(AM71:AM74)</f>
        <v>4741.929659072307</v>
      </c>
      <c r="AN70" s="26">
        <f>SUM(AN71:AN74)</f>
        <v>274.40650345772696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90.818237924792143</v>
      </c>
      <c r="G71" s="16">
        <f t="shared" si="30"/>
        <v>0</v>
      </c>
      <c r="H71" s="25">
        <v>0</v>
      </c>
      <c r="I71" s="25">
        <v>0</v>
      </c>
      <c r="J71" s="16">
        <f t="shared" si="31"/>
        <v>2.0399672467921577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2.0399672467921577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88.778270677999984</v>
      </c>
      <c r="AM71" s="25">
        <f t="shared" ref="AM71:AM77" si="38">SUM(G71,V71,J71,W71,AJ71)-IF(ISNUMBER(W71*$W$37/($W$37+$W$9)),W71*$W$37/($W$37+$W$9),0)+IF(ISNUMBER(AL71*AM$84/F$84),AL71*AM$84/F$84,0)</f>
        <v>34.840269877868984</v>
      </c>
      <c r="AN71" s="26">
        <f t="shared" ref="AN71:AN77" si="39">SUM(AD71:AH71)+IF(ISNUMBER(W71*$W$37/($W$37+$W$9)),W71*$W$37/($W$37+$W$9),0)+IF(ISNUMBER(AL71*AN$84/F$84),AL71*AN$84/F$84,0)</f>
        <v>0.75355433367102498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4573.2188930630136</v>
      </c>
      <c r="G72" s="16">
        <f t="shared" si="30"/>
        <v>0</v>
      </c>
      <c r="H72" s="25">
        <v>0</v>
      </c>
      <c r="I72" s="25">
        <v>0</v>
      </c>
      <c r="J72" s="16">
        <f t="shared" si="31"/>
        <v>4278.0698369003558</v>
      </c>
      <c r="K72" s="25">
        <v>0</v>
      </c>
      <c r="L72" s="25">
        <v>0</v>
      </c>
      <c r="M72" s="25">
        <v>5.1862705999999994</v>
      </c>
      <c r="N72" s="25">
        <v>859.00384072185193</v>
      </c>
      <c r="O72" s="25">
        <v>0</v>
      </c>
      <c r="P72" s="25">
        <v>0</v>
      </c>
      <c r="Q72" s="25">
        <v>3413.8797255785039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21.496107038602002</v>
      </c>
      <c r="X72" s="18">
        <f t="shared" si="24"/>
        <v>273.65294912405591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36.200219062019102</v>
      </c>
      <c r="AH72" s="25">
        <v>237.45273006203678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4299.5659439389574</v>
      </c>
      <c r="AN72" s="26">
        <f t="shared" si="39"/>
        <v>273.65294912405591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331.7467705565569</v>
      </c>
      <c r="G73" s="16">
        <f t="shared" si="30"/>
        <v>0</v>
      </c>
      <c r="H73" s="25">
        <v>0</v>
      </c>
      <c r="I73" s="25">
        <v>0</v>
      </c>
      <c r="J73" s="16">
        <f t="shared" si="31"/>
        <v>331.7467705565569</v>
      </c>
      <c r="K73" s="25">
        <v>0</v>
      </c>
      <c r="L73" s="25">
        <v>0</v>
      </c>
      <c r="M73" s="25">
        <v>0</v>
      </c>
      <c r="N73" s="25">
        <v>0.90629000000000004</v>
      </c>
      <c r="O73" s="25">
        <v>330.84048055655688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331.7467705565569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75.776674698923728</v>
      </c>
      <c r="G74" s="16">
        <f t="shared" si="30"/>
        <v>0</v>
      </c>
      <c r="H74" s="25">
        <v>0</v>
      </c>
      <c r="I74" s="25">
        <v>0</v>
      </c>
      <c r="J74" s="16">
        <f t="shared" si="31"/>
        <v>75.776674698923728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26.596109321934001</v>
      </c>
      <c r="R74" s="25">
        <v>49.180565376989719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75.776674698923728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2032.4675941419491</v>
      </c>
      <c r="G75" s="16">
        <f t="shared" si="30"/>
        <v>0</v>
      </c>
      <c r="H75" s="25">
        <v>0</v>
      </c>
      <c r="I75" s="25">
        <v>0</v>
      </c>
      <c r="J75" s="16">
        <f t="shared" si="31"/>
        <v>260.1691493377345</v>
      </c>
      <c r="K75" s="25">
        <v>0</v>
      </c>
      <c r="L75" s="25">
        <v>0</v>
      </c>
      <c r="M75" s="25">
        <v>46.981545186292529</v>
      </c>
      <c r="N75" s="25">
        <v>0</v>
      </c>
      <c r="O75" s="25">
        <v>0</v>
      </c>
      <c r="P75" s="25">
        <v>0</v>
      </c>
      <c r="Q75" s="25">
        <v>211.9082485641531</v>
      </c>
      <c r="R75" s="25">
        <v>1.189355587288889</v>
      </c>
      <c r="S75" s="25">
        <v>0.09</v>
      </c>
      <c r="T75" s="25">
        <v>0</v>
      </c>
      <c r="U75" s="25">
        <v>0</v>
      </c>
      <c r="V75" s="18">
        <v>0</v>
      </c>
      <c r="W75" s="18">
        <v>413.63987411917083</v>
      </c>
      <c r="X75" s="18">
        <f t="shared" si="24"/>
        <v>41.077055633123102</v>
      </c>
      <c r="Y75" s="25" t="s">
        <v>63</v>
      </c>
      <c r="Z75" s="25" t="s">
        <v>63</v>
      </c>
      <c r="AA75" s="25" t="s">
        <v>63</v>
      </c>
      <c r="AB75" s="25">
        <v>6.1469196994484552</v>
      </c>
      <c r="AC75" s="25" t="s">
        <v>63</v>
      </c>
      <c r="AD75" s="25">
        <v>8.3646485798857579</v>
      </c>
      <c r="AE75" s="25">
        <v>2.612100230222222</v>
      </c>
      <c r="AF75" s="25">
        <v>6.911713123566666</v>
      </c>
      <c r="AG75" s="25">
        <v>0</v>
      </c>
      <c r="AH75" s="25">
        <v>0</v>
      </c>
      <c r="AI75" s="25">
        <v>17.041674</v>
      </c>
      <c r="AJ75" s="18">
        <v>8.4894642621333318</v>
      </c>
      <c r="AK75" s="18" t="s">
        <v>63</v>
      </c>
      <c r="AL75" s="19">
        <v>1309.0920507897872</v>
      </c>
      <c r="AM75" s="25">
        <f t="shared" si="38"/>
        <v>1165.9598060790343</v>
      </c>
      <c r="AN75" s="26">
        <f t="shared" si="39"/>
        <v>29.000099731000986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2246.0277141095303</v>
      </c>
      <c r="G76" s="16">
        <f t="shared" si="30"/>
        <v>2.2859450150510281E-2</v>
      </c>
      <c r="H76" s="25">
        <v>0</v>
      </c>
      <c r="I76" s="25">
        <v>2.2859450150510281E-2</v>
      </c>
      <c r="J76" s="16">
        <f t="shared" si="31"/>
        <v>370.68056287661244</v>
      </c>
      <c r="K76" s="25">
        <v>0</v>
      </c>
      <c r="L76" s="25">
        <v>0</v>
      </c>
      <c r="M76" s="25">
        <v>121.69012565242889</v>
      </c>
      <c r="N76" s="25">
        <v>0</v>
      </c>
      <c r="O76" s="25">
        <v>0.16188</v>
      </c>
      <c r="P76" s="25">
        <v>0</v>
      </c>
      <c r="Q76" s="25">
        <v>248.12317990525355</v>
      </c>
      <c r="R76" s="25">
        <v>0</v>
      </c>
      <c r="S76" s="25">
        <v>0.70537731893003131</v>
      </c>
      <c r="T76" s="25">
        <v>0</v>
      </c>
      <c r="U76" s="25">
        <v>0</v>
      </c>
      <c r="V76" s="18">
        <v>0</v>
      </c>
      <c r="W76" s="18">
        <v>888.48932946235868</v>
      </c>
      <c r="X76" s="18">
        <f t="shared" si="24"/>
        <v>66.473894640408517</v>
      </c>
      <c r="Y76" s="25" t="s">
        <v>63</v>
      </c>
      <c r="Z76" s="25" t="s">
        <v>63</v>
      </c>
      <c r="AA76" s="25" t="s">
        <v>63</v>
      </c>
      <c r="AB76" s="25">
        <v>17.105409595159372</v>
      </c>
      <c r="AC76" s="25" t="s">
        <v>63</v>
      </c>
      <c r="AD76" s="25">
        <v>40.583241045249146</v>
      </c>
      <c r="AE76" s="25">
        <v>0</v>
      </c>
      <c r="AF76" s="25">
        <v>0</v>
      </c>
      <c r="AG76" s="25">
        <v>0</v>
      </c>
      <c r="AH76" s="25">
        <v>0</v>
      </c>
      <c r="AI76" s="25">
        <v>8.7852439999999987</v>
      </c>
      <c r="AJ76" s="18">
        <v>0</v>
      </c>
      <c r="AK76" s="18" t="s">
        <v>63</v>
      </c>
      <c r="AL76" s="19">
        <v>920.36106767999991</v>
      </c>
      <c r="AM76" s="25">
        <f t="shared" si="38"/>
        <v>1599.2322830755297</v>
      </c>
      <c r="AN76" s="26">
        <f t="shared" si="39"/>
        <v>48.395311113699137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227.07481167101508</v>
      </c>
      <c r="G77" s="16">
        <f t="shared" si="30"/>
        <v>0</v>
      </c>
      <c r="H77" s="25">
        <v>0</v>
      </c>
      <c r="I77" s="25">
        <v>0</v>
      </c>
      <c r="J77" s="16">
        <f t="shared" si="31"/>
        <v>183.48986898406784</v>
      </c>
      <c r="K77" s="25">
        <v>0</v>
      </c>
      <c r="L77" s="25">
        <v>0</v>
      </c>
      <c r="M77" s="25">
        <v>12.634556000278575</v>
      </c>
      <c r="N77" s="25">
        <v>0</v>
      </c>
      <c r="O77" s="25">
        <v>0</v>
      </c>
      <c r="P77" s="25">
        <v>0</v>
      </c>
      <c r="Q77" s="25">
        <v>160.17854978378926</v>
      </c>
      <c r="R77" s="25">
        <v>0</v>
      </c>
      <c r="S77" s="25">
        <v>10.676763200000002</v>
      </c>
      <c r="T77" s="25">
        <v>0</v>
      </c>
      <c r="U77" s="25">
        <v>0</v>
      </c>
      <c r="V77" s="18">
        <v>0</v>
      </c>
      <c r="W77" s="18">
        <v>11.138411102311332</v>
      </c>
      <c r="X77" s="18">
        <f t="shared" si="24"/>
        <v>1.9032500886359385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1.5706270886359386</v>
      </c>
      <c r="AE77" s="25">
        <v>0.332623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30.543281495999995</v>
      </c>
      <c r="AM77" s="25">
        <f t="shared" si="38"/>
        <v>205.91289814397365</v>
      </c>
      <c r="AN77" s="26">
        <f t="shared" si="39"/>
        <v>2.1625029661708508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2011_x000D_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3888.1211008413998</v>
      </c>
      <c r="G84" s="31">
        <f t="shared" si="40"/>
        <v>1.1042496749999997</v>
      </c>
      <c r="H84" s="31">
        <v>0</v>
      </c>
      <c r="I84" s="31">
        <v>1.1042496749999997</v>
      </c>
      <c r="J84" s="31">
        <f t="shared" si="40"/>
        <v>21.961175094599998</v>
      </c>
      <c r="K84" s="31">
        <v>0</v>
      </c>
      <c r="L84" s="31">
        <v>9.4549064264000009</v>
      </c>
      <c r="M84" s="31">
        <v>0</v>
      </c>
      <c r="N84" s="31">
        <v>0</v>
      </c>
      <c r="O84" s="31">
        <v>0</v>
      </c>
      <c r="P84" s="31">
        <v>0</v>
      </c>
      <c r="Q84" s="31">
        <v>1.3543821541999999</v>
      </c>
      <c r="R84" s="31">
        <v>11.151886513999997</v>
      </c>
      <c r="S84" s="31">
        <v>0</v>
      </c>
      <c r="T84" s="31">
        <v>0</v>
      </c>
      <c r="U84" s="31">
        <v>0</v>
      </c>
      <c r="V84" s="31">
        <v>0</v>
      </c>
      <c r="W84" s="31">
        <v>1384.3945261598001</v>
      </c>
      <c r="X84" s="31">
        <f t="shared" ref="X84" si="41">SUM(X85:X88)</f>
        <v>578.17949580229993</v>
      </c>
      <c r="Y84" s="31">
        <v>343.35116577599996</v>
      </c>
      <c r="Z84" s="31">
        <v>170.95043966</v>
      </c>
      <c r="AA84" s="31">
        <v>30.875326979999997</v>
      </c>
      <c r="AB84" s="31">
        <v>0</v>
      </c>
      <c r="AC84" s="31">
        <v>0</v>
      </c>
      <c r="AD84" s="31">
        <v>8.550833800000001E-3</v>
      </c>
      <c r="AE84" s="31">
        <v>21.174127234799997</v>
      </c>
      <c r="AF84" s="31">
        <v>11.819885317699999</v>
      </c>
      <c r="AG84" s="31">
        <v>0</v>
      </c>
      <c r="AH84" s="31">
        <v>0</v>
      </c>
      <c r="AI84" s="31">
        <v>0</v>
      </c>
      <c r="AJ84" s="31">
        <v>29.057654109699996</v>
      </c>
      <c r="AK84" s="31">
        <v>1873.4239999999998</v>
      </c>
      <c r="AL84" s="32">
        <v>0</v>
      </c>
      <c r="AM84" s="93">
        <f>SUM(AM85:AM88)</f>
        <v>1436.5176050390999</v>
      </c>
      <c r="AN84" s="94">
        <f>SUM(AN85:AN88)</f>
        <v>33.002563386299997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3066.5031054282254</v>
      </c>
      <c r="G85" s="16">
        <f t="shared" ref="G85:G88" si="43">SUM(H85:I85)</f>
        <v>1.1042496749999997</v>
      </c>
      <c r="H85" s="25">
        <v>0</v>
      </c>
      <c r="I85" s="25">
        <v>1.1042496749999997</v>
      </c>
      <c r="J85" s="16">
        <f t="shared" ref="J85:J88" si="44">SUM(K85:U85)</f>
        <v>9.0610571799999998E-2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2.8831396799999996E-2</v>
      </c>
      <c r="R85" s="25">
        <v>6.1779174999999999E-2</v>
      </c>
      <c r="S85" s="25">
        <v>0</v>
      </c>
      <c r="T85" s="25">
        <v>0</v>
      </c>
      <c r="U85" s="25">
        <v>0</v>
      </c>
      <c r="V85" s="18">
        <v>0</v>
      </c>
      <c r="W85" s="18">
        <v>671.84874860319997</v>
      </c>
      <c r="X85" s="18">
        <f t="shared" ref="X85:X88" si="45">SUM(Y85:AI85)</f>
        <v>520.03549657822543</v>
      </c>
      <c r="Y85" s="25">
        <v>339.98758193599997</v>
      </c>
      <c r="Z85" s="25">
        <v>170.95043966</v>
      </c>
      <c r="AA85" s="25">
        <v>9.0974749822254601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1873.4239999999998</v>
      </c>
      <c r="AL85" s="19">
        <v>0</v>
      </c>
      <c r="AM85" s="25">
        <f>SUM(G85,V85,J85,W85,IF(ISNUMBER(-W85*$W$37/($W$37+$W$9)),-W85*$W$37/($W$37+$W$9),0),AJ85)</f>
        <v>673.04360884999994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164.53925059999997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159.45231793719998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5.0869326627999989</v>
      </c>
      <c r="AK86" s="18">
        <v>0</v>
      </c>
      <c r="AL86" s="19">
        <v>0</v>
      </c>
      <c r="AM86" s="25">
        <f>SUM(G86,V86,J86,W86,IF(ISNUMBER(-W86*$W$37/($W$37+$W$9)),-W86*$W$37/($W$37+$W$9),0),AJ86)</f>
        <v>164.53925059999997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42.988431295774532</v>
      </c>
      <c r="G87" s="16">
        <f t="shared" si="43"/>
        <v>0</v>
      </c>
      <c r="H87" s="25">
        <v>0</v>
      </c>
      <c r="I87" s="25">
        <v>0</v>
      </c>
      <c r="J87" s="16">
        <f t="shared" si="44"/>
        <v>0.59237610120000006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0.59237610120000006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0.65132551500000013</v>
      </c>
      <c r="X87" s="18">
        <f t="shared" si="45"/>
        <v>39.158889054074535</v>
      </c>
      <c r="Y87" s="25">
        <v>3.36358384</v>
      </c>
      <c r="Z87" s="25">
        <v>0</v>
      </c>
      <c r="AA87" s="25">
        <v>21.777851997774537</v>
      </c>
      <c r="AB87" s="25">
        <v>0</v>
      </c>
      <c r="AC87" s="25">
        <v>0</v>
      </c>
      <c r="AD87" s="25">
        <v>8.550833800000001E-3</v>
      </c>
      <c r="AE87" s="25">
        <v>11.423061756999999</v>
      </c>
      <c r="AF87" s="25">
        <v>2.5858406254999995</v>
      </c>
      <c r="AG87" s="25">
        <v>0</v>
      </c>
      <c r="AH87" s="25">
        <v>0</v>
      </c>
      <c r="AI87" s="25">
        <v>0</v>
      </c>
      <c r="AJ87" s="18">
        <v>2.5858406254999995</v>
      </c>
      <c r="AK87" s="18">
        <v>0</v>
      </c>
      <c r="AL87" s="19">
        <v>0</v>
      </c>
      <c r="AM87" s="25">
        <f>SUM(G87,V87,J87,W87,IF(ISNUMBER(-W87*$W$37/($W$37+$W$9)),-W87*$W$37/($W$37+$W$9),0),AJ87)</f>
        <v>3.8295422416999996</v>
      </c>
      <c r="AN87" s="26">
        <f>SUM(AD87:AH87,IF(ISNUMBER(W87*$W$37/($W$37+$W$9)),W87*$W$37/($W$37+$W$9),0))</f>
        <v>14.017453216299998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614.09031351739998</v>
      </c>
      <c r="G88" s="16">
        <f t="shared" si="43"/>
        <v>0</v>
      </c>
      <c r="H88" s="25">
        <v>0</v>
      </c>
      <c r="I88" s="25">
        <v>0</v>
      </c>
      <c r="J88" s="16">
        <f t="shared" si="44"/>
        <v>21.278188421599999</v>
      </c>
      <c r="K88" s="25">
        <v>0</v>
      </c>
      <c r="L88" s="25">
        <v>9.4549064264000009</v>
      </c>
      <c r="M88" s="25">
        <v>0</v>
      </c>
      <c r="N88" s="25">
        <v>0</v>
      </c>
      <c r="O88" s="25">
        <v>0</v>
      </c>
      <c r="P88" s="25">
        <v>0</v>
      </c>
      <c r="Q88" s="25">
        <v>0.73317465619999989</v>
      </c>
      <c r="R88" s="25">
        <v>11.090107338999998</v>
      </c>
      <c r="S88" s="25">
        <v>0</v>
      </c>
      <c r="T88" s="25">
        <v>0</v>
      </c>
      <c r="U88" s="25">
        <v>0</v>
      </c>
      <c r="V88" s="18">
        <v>0</v>
      </c>
      <c r="W88" s="18">
        <v>552.4421341044</v>
      </c>
      <c r="X88" s="18">
        <f t="shared" si="45"/>
        <v>18.985110169999999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9.7510654777999992</v>
      </c>
      <c r="AF88" s="25">
        <v>9.2340446921999995</v>
      </c>
      <c r="AG88" s="25">
        <v>0</v>
      </c>
      <c r="AH88" s="25">
        <v>0</v>
      </c>
      <c r="AI88" s="25">
        <v>0</v>
      </c>
      <c r="AJ88" s="18">
        <v>21.384880821399999</v>
      </c>
      <c r="AK88" s="18">
        <v>0</v>
      </c>
      <c r="AL88" s="19">
        <v>0</v>
      </c>
      <c r="AM88" s="25">
        <f>SUM(G88,V88,J88,W88,IF(ISNUMBER(-W88*$W$37/($W$37+$W$9)),-W88*$W$37/($W$37+$W$9),0),AJ88)</f>
        <v>595.10520334739999</v>
      </c>
      <c r="AN88" s="26">
        <f>SUM(AD88:AH88,IF(ISNUMBER(W88*$W$37/($W$37+$W$9)),W88*$W$37/($W$37+$W$9),0))</f>
        <v>18.985110169999999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127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7758.4721754035018</v>
      </c>
      <c r="G7" s="16">
        <f t="shared" ref="G7:G13" si="1">SUM(H7:I7)</f>
        <v>33.344639999999998</v>
      </c>
      <c r="H7" s="17">
        <v>33.344639999999998</v>
      </c>
      <c r="I7" s="17">
        <v>0</v>
      </c>
      <c r="J7" s="16">
        <f t="shared" ref="J7:J13" si="2">SUM(K7:U7)</f>
        <v>119.48284499999998</v>
      </c>
      <c r="K7" s="17">
        <v>119.48284499999998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1.3196332422000001</v>
      </c>
      <c r="X7" s="18">
        <f t="shared" ref="X7:X38" si="3">SUM(Y7:AI7)</f>
        <v>951.56257730970049</v>
      </c>
      <c r="Y7" s="17">
        <v>422.82872806199998</v>
      </c>
      <c r="Z7" s="17">
        <v>136.28888476399999</v>
      </c>
      <c r="AA7" s="17">
        <v>25.577477494</v>
      </c>
      <c r="AB7" s="17">
        <v>21.08732776239906</v>
      </c>
      <c r="AC7" s="17">
        <v>0</v>
      </c>
      <c r="AD7" s="17">
        <v>144.18604441364019</v>
      </c>
      <c r="AE7" s="17">
        <v>56.092059799725561</v>
      </c>
      <c r="AF7" s="17">
        <v>82.560897700026118</v>
      </c>
      <c r="AG7" s="17">
        <v>0</v>
      </c>
      <c r="AH7" s="17">
        <v>25.118443313909619</v>
      </c>
      <c r="AI7" s="17">
        <v>37.822713999999991</v>
      </c>
      <c r="AJ7" s="18">
        <v>174.16643742735948</v>
      </c>
      <c r="AK7" s="18">
        <v>6478.5960424242421</v>
      </c>
      <c r="AL7" s="19">
        <v>0</v>
      </c>
      <c r="AM7" s="17">
        <f>SUM(G7,V7,J7,W7,AJ7)</f>
        <v>328.31355566955949</v>
      </c>
      <c r="AN7" s="20">
        <f>SUM(AD7:AH7)</f>
        <v>307.95744522730143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19451.097338278014</v>
      </c>
      <c r="G8" s="16">
        <f t="shared" si="1"/>
        <v>136.07552277737395</v>
      </c>
      <c r="H8" s="17">
        <f>H9-H7</f>
        <v>-16.198386799999998</v>
      </c>
      <c r="I8" s="17">
        <f>I9-I7</f>
        <v>152.27390957737396</v>
      </c>
      <c r="J8" s="16">
        <f t="shared" si="2"/>
        <v>12683.862331429678</v>
      </c>
      <c r="K8" s="17">
        <f t="shared" ref="K8:W8" si="4">K9-K7</f>
        <v>8653.2902326941967</v>
      </c>
      <c r="L8" s="17">
        <f t="shared" si="4"/>
        <v>23.62163057381531</v>
      </c>
      <c r="M8" s="17">
        <f t="shared" si="4"/>
        <v>248.61571303276889</v>
      </c>
      <c r="N8" s="17">
        <f t="shared" si="4"/>
        <v>-228.70344279929543</v>
      </c>
      <c r="O8" s="17">
        <f t="shared" si="4"/>
        <v>172.31231213005515</v>
      </c>
      <c r="P8" s="17">
        <f t="shared" si="4"/>
        <v>2852.2760353302124</v>
      </c>
      <c r="Q8" s="17">
        <f t="shared" si="4"/>
        <v>1931.1104276217868</v>
      </c>
      <c r="R8" s="17">
        <f t="shared" si="4"/>
        <v>-436.6994167316451</v>
      </c>
      <c r="S8" s="17">
        <f t="shared" si="4"/>
        <v>427.80651957778417</v>
      </c>
      <c r="T8" s="17">
        <f t="shared" si="4"/>
        <v>-959.76767999999993</v>
      </c>
      <c r="U8" s="17">
        <f t="shared" si="4"/>
        <v>0</v>
      </c>
      <c r="V8" s="18">
        <f t="shared" si="4"/>
        <v>0</v>
      </c>
      <c r="W8" s="18">
        <f t="shared" si="4"/>
        <v>6073.4498358362753</v>
      </c>
      <c r="X8" s="18">
        <f t="shared" si="3"/>
        <v>176.54294094797874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-26.132000000000005</v>
      </c>
      <c r="AE8" s="17">
        <f t="shared" si="5"/>
        <v>0</v>
      </c>
      <c r="AF8" s="17">
        <f t="shared" si="5"/>
        <v>0</v>
      </c>
      <c r="AG8" s="17">
        <f t="shared" si="5"/>
        <v>37.969035148361741</v>
      </c>
      <c r="AH8" s="17">
        <f t="shared" si="5"/>
        <v>164.705905799617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381.16670728670533</v>
      </c>
      <c r="AM8" s="25">
        <f>SUM(G8,V8,J8,W8,AJ8)-IF(ISNUMBER(W8*$W$37/($W$37+$W$9)),W8*$W$37/($W$37+$W$9),0)+IF(ISNUMBER(AL8*AM$84/F$84),AL8*AM$84/F$84,0)</f>
        <v>19020.155477835764</v>
      </c>
      <c r="AN8" s="26">
        <f>SUM(AD8:AH8)+IF(ISNUMBER(W8*$W$37/($W$37+$W$9)),W8*$W$37/($W$37+$W$9),0)+IF(ISNUMBER(AL8*AN$84/F$84),AL8*AN$84/F$84,0)</f>
        <v>179.58436327136701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27209.569513681519</v>
      </c>
      <c r="G9" s="30">
        <f t="shared" si="1"/>
        <v>169.42016277737395</v>
      </c>
      <c r="H9" s="30">
        <f>H10+H11</f>
        <v>17.1462532</v>
      </c>
      <c r="I9" s="30">
        <f>I10+I11</f>
        <v>152.27390957737396</v>
      </c>
      <c r="J9" s="30">
        <f t="shared" si="2"/>
        <v>12803.345176429681</v>
      </c>
      <c r="K9" s="30">
        <f t="shared" ref="K9:W9" si="6">K10+K11</f>
        <v>8772.7730776941971</v>
      </c>
      <c r="L9" s="30">
        <f t="shared" si="6"/>
        <v>23.62163057381531</v>
      </c>
      <c r="M9" s="30">
        <f t="shared" si="6"/>
        <v>248.61571303276889</v>
      </c>
      <c r="N9" s="30">
        <f t="shared" si="6"/>
        <v>-228.70344279929543</v>
      </c>
      <c r="O9" s="30">
        <f t="shared" si="6"/>
        <v>172.31231213005515</v>
      </c>
      <c r="P9" s="30">
        <f t="shared" si="6"/>
        <v>2852.2760353302124</v>
      </c>
      <c r="Q9" s="30">
        <f t="shared" si="6"/>
        <v>1931.1104276217868</v>
      </c>
      <c r="R9" s="30">
        <f t="shared" si="6"/>
        <v>-436.6994167316451</v>
      </c>
      <c r="S9" s="30">
        <f t="shared" si="6"/>
        <v>427.80651957778417</v>
      </c>
      <c r="T9" s="30">
        <f t="shared" si="6"/>
        <v>-959.76767999999993</v>
      </c>
      <c r="U9" s="30">
        <f t="shared" si="6"/>
        <v>0</v>
      </c>
      <c r="V9" s="31">
        <f t="shared" si="6"/>
        <v>0</v>
      </c>
      <c r="W9" s="31">
        <f t="shared" si="6"/>
        <v>6074.7694690784756</v>
      </c>
      <c r="X9" s="31">
        <f t="shared" si="3"/>
        <v>1128.105518257679</v>
      </c>
      <c r="Y9" s="31">
        <f t="shared" ref="Y9:AL9" si="7">Y10+Y11</f>
        <v>422.82872806199998</v>
      </c>
      <c r="Z9" s="30">
        <f t="shared" si="7"/>
        <v>136.28888476399999</v>
      </c>
      <c r="AA9" s="30">
        <f t="shared" si="7"/>
        <v>25.577477494</v>
      </c>
      <c r="AB9" s="30">
        <f t="shared" si="7"/>
        <v>21.08732776239906</v>
      </c>
      <c r="AC9" s="30">
        <f t="shared" si="7"/>
        <v>0</v>
      </c>
      <c r="AD9" s="30">
        <f t="shared" si="7"/>
        <v>118.05404441364018</v>
      </c>
      <c r="AE9" s="30">
        <f t="shared" si="7"/>
        <v>56.092059799725561</v>
      </c>
      <c r="AF9" s="30">
        <f t="shared" si="7"/>
        <v>82.560897700026118</v>
      </c>
      <c r="AG9" s="30">
        <f t="shared" si="7"/>
        <v>37.969035148361741</v>
      </c>
      <c r="AH9" s="30">
        <f t="shared" si="7"/>
        <v>189.82434911352661</v>
      </c>
      <c r="AI9" s="30">
        <f t="shared" si="7"/>
        <v>37.822713999999991</v>
      </c>
      <c r="AJ9" s="31">
        <f t="shared" si="7"/>
        <v>174.16643742735948</v>
      </c>
      <c r="AK9" s="31">
        <f t="shared" si="7"/>
        <v>6478.5960424242421</v>
      </c>
      <c r="AL9" s="32">
        <f t="shared" si="7"/>
        <v>381.16670728670533</v>
      </c>
      <c r="AM9" s="31">
        <f>SUM(AM7:AM8)</f>
        <v>19348.469033505324</v>
      </c>
      <c r="AN9" s="30">
        <f>SUM(AN7:AN8)</f>
        <v>487.54180849866844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773.69204508969938</v>
      </c>
      <c r="G10" s="16">
        <f t="shared" si="1"/>
        <v>0</v>
      </c>
      <c r="H10" s="17">
        <v>0</v>
      </c>
      <c r="I10" s="17">
        <v>0</v>
      </c>
      <c r="J10" s="16">
        <f t="shared" si="2"/>
        <v>773.69204508969938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175.28630228378705</v>
      </c>
      <c r="R10" s="17">
        <v>598.40574280591238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773.69204508969938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26435.877468591818</v>
      </c>
      <c r="G11" s="30">
        <f t="shared" si="1"/>
        <v>169.42016277737395</v>
      </c>
      <c r="H11" s="30">
        <f>H12+H13</f>
        <v>17.1462532</v>
      </c>
      <c r="I11" s="30">
        <f>I12+I13</f>
        <v>152.27390957737396</v>
      </c>
      <c r="J11" s="30">
        <f t="shared" si="2"/>
        <v>12029.653131339983</v>
      </c>
      <c r="K11" s="30">
        <f t="shared" ref="K11:W11" si="8">K12+K13</f>
        <v>8772.7730776941971</v>
      </c>
      <c r="L11" s="30">
        <f t="shared" si="8"/>
        <v>23.62163057381531</v>
      </c>
      <c r="M11" s="30">
        <f t="shared" si="8"/>
        <v>248.61571303276889</v>
      </c>
      <c r="N11" s="30">
        <f t="shared" si="8"/>
        <v>-228.70344279929543</v>
      </c>
      <c r="O11" s="30">
        <f t="shared" si="8"/>
        <v>172.31231213005515</v>
      </c>
      <c r="P11" s="30">
        <f t="shared" si="8"/>
        <v>2852.2760353302124</v>
      </c>
      <c r="Q11" s="30">
        <f t="shared" si="8"/>
        <v>1755.8241253379997</v>
      </c>
      <c r="R11" s="30">
        <f t="shared" si="8"/>
        <v>-1035.1051595375575</v>
      </c>
      <c r="S11" s="30">
        <f t="shared" si="8"/>
        <v>427.80651957778417</v>
      </c>
      <c r="T11" s="30">
        <f t="shared" si="8"/>
        <v>-959.76767999999993</v>
      </c>
      <c r="U11" s="30">
        <f t="shared" si="8"/>
        <v>0</v>
      </c>
      <c r="V11" s="31">
        <f t="shared" si="8"/>
        <v>0</v>
      </c>
      <c r="W11" s="31">
        <f t="shared" si="8"/>
        <v>6074.7694690784756</v>
      </c>
      <c r="X11" s="31">
        <f t="shared" si="3"/>
        <v>1128.105518257679</v>
      </c>
      <c r="Y11" s="31">
        <f t="shared" ref="Y11:AL11" si="9">Y12+Y13</f>
        <v>422.82872806199998</v>
      </c>
      <c r="Z11" s="30">
        <f t="shared" si="9"/>
        <v>136.28888476399999</v>
      </c>
      <c r="AA11" s="30">
        <f t="shared" si="9"/>
        <v>25.577477494</v>
      </c>
      <c r="AB11" s="30">
        <f t="shared" si="9"/>
        <v>21.08732776239906</v>
      </c>
      <c r="AC11" s="30">
        <f t="shared" si="9"/>
        <v>0</v>
      </c>
      <c r="AD11" s="30">
        <f t="shared" si="9"/>
        <v>118.05404441364018</v>
      </c>
      <c r="AE11" s="30">
        <f t="shared" si="9"/>
        <v>56.092059799725561</v>
      </c>
      <c r="AF11" s="30">
        <f t="shared" si="9"/>
        <v>82.560897700026118</v>
      </c>
      <c r="AG11" s="30">
        <f t="shared" si="9"/>
        <v>37.969035148361741</v>
      </c>
      <c r="AH11" s="30">
        <f t="shared" si="9"/>
        <v>189.82434911352661</v>
      </c>
      <c r="AI11" s="30">
        <f t="shared" si="9"/>
        <v>37.822713999999991</v>
      </c>
      <c r="AJ11" s="31">
        <f t="shared" si="9"/>
        <v>174.16643742735948</v>
      </c>
      <c r="AK11" s="31">
        <f t="shared" si="9"/>
        <v>6478.5960424242421</v>
      </c>
      <c r="AL11" s="32">
        <f t="shared" si="9"/>
        <v>381.16670728670533</v>
      </c>
      <c r="AM11" s="31">
        <f>SUM(AM7:AM8)-SUM(AM10)</f>
        <v>18574.776988415626</v>
      </c>
      <c r="AN11" s="30">
        <f>SUM(AD11:AH11)+IF(ISNUMBER(W11*$W$37/($W$37+$W$9)),W11*$W$37/($W$37+$W$9),0)+IF(ISNUMBER(AL11*AN$84/F$84),AL11*AN$84/F$84,0)</f>
        <v>487.5418084986685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764.57509561974359</v>
      </c>
      <c r="G12" s="16">
        <f t="shared" si="1"/>
        <v>0</v>
      </c>
      <c r="H12" s="39">
        <v>0</v>
      </c>
      <c r="I12" s="39">
        <v>0</v>
      </c>
      <c r="J12" s="16">
        <f t="shared" si="2"/>
        <v>764.57509561974359</v>
      </c>
      <c r="K12" s="39">
        <v>0</v>
      </c>
      <c r="L12" s="39">
        <v>0</v>
      </c>
      <c r="M12" s="39">
        <v>0</v>
      </c>
      <c r="N12" s="39">
        <v>0</v>
      </c>
      <c r="O12" s="39">
        <v>764.57509561974359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764.57509561974359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25671.302372972073</v>
      </c>
      <c r="G13" s="41">
        <f t="shared" si="1"/>
        <v>169.42016277737395</v>
      </c>
      <c r="H13" s="41">
        <f>SUM(H17,-H28,H39,H47,H48)</f>
        <v>17.1462532</v>
      </c>
      <c r="I13" s="41">
        <f>SUM(I17,-I28,I39,I47,I48)</f>
        <v>152.27390957737396</v>
      </c>
      <c r="J13" s="41">
        <f t="shared" si="2"/>
        <v>11265.078035720238</v>
      </c>
      <c r="K13" s="41">
        <f t="shared" ref="K13:W13" si="10">SUM(K17,-K28,K39,K47,K48)</f>
        <v>8772.7730776941971</v>
      </c>
      <c r="L13" s="41">
        <f t="shared" si="10"/>
        <v>23.62163057381531</v>
      </c>
      <c r="M13" s="41">
        <f t="shared" si="10"/>
        <v>248.61571303276889</v>
      </c>
      <c r="N13" s="41">
        <f t="shared" si="10"/>
        <v>-228.70344279929543</v>
      </c>
      <c r="O13" s="41">
        <f t="shared" si="10"/>
        <v>-592.26278348968845</v>
      </c>
      <c r="P13" s="41">
        <f t="shared" si="10"/>
        <v>2852.2760353302124</v>
      </c>
      <c r="Q13" s="41">
        <f t="shared" si="10"/>
        <v>1755.8241253379997</v>
      </c>
      <c r="R13" s="41">
        <f t="shared" si="10"/>
        <v>-1035.1051595375575</v>
      </c>
      <c r="S13" s="41">
        <f t="shared" si="10"/>
        <v>427.80651957778417</v>
      </c>
      <c r="T13" s="41">
        <f t="shared" si="10"/>
        <v>-959.76767999999993</v>
      </c>
      <c r="U13" s="41">
        <f t="shared" si="10"/>
        <v>0</v>
      </c>
      <c r="V13" s="31">
        <f t="shared" si="10"/>
        <v>0</v>
      </c>
      <c r="W13" s="31">
        <f t="shared" si="10"/>
        <v>6074.7694690784756</v>
      </c>
      <c r="X13" s="31">
        <f t="shared" si="3"/>
        <v>1128.105518257679</v>
      </c>
      <c r="Y13" s="31">
        <f t="shared" ref="Y13:AL13" si="11">SUM(Y17,-Y28,Y39,Y47,Y48)</f>
        <v>422.82872806199998</v>
      </c>
      <c r="Z13" s="41">
        <f t="shared" si="11"/>
        <v>136.28888476399999</v>
      </c>
      <c r="AA13" s="41">
        <f t="shared" si="11"/>
        <v>25.577477494</v>
      </c>
      <c r="AB13" s="41">
        <f t="shared" si="11"/>
        <v>21.08732776239906</v>
      </c>
      <c r="AC13" s="41">
        <f t="shared" si="11"/>
        <v>0</v>
      </c>
      <c r="AD13" s="41">
        <f t="shared" si="11"/>
        <v>118.05404441364018</v>
      </c>
      <c r="AE13" s="41">
        <f t="shared" si="11"/>
        <v>56.092059799725561</v>
      </c>
      <c r="AF13" s="41">
        <f t="shared" si="11"/>
        <v>82.560897700026118</v>
      </c>
      <c r="AG13" s="41">
        <f t="shared" si="11"/>
        <v>37.969035148361741</v>
      </c>
      <c r="AH13" s="41">
        <f t="shared" si="11"/>
        <v>189.82434911352661</v>
      </c>
      <c r="AI13" s="41">
        <f t="shared" si="11"/>
        <v>37.822713999999991</v>
      </c>
      <c r="AJ13" s="31">
        <f t="shared" si="11"/>
        <v>174.16643742735948</v>
      </c>
      <c r="AK13" s="31">
        <f t="shared" si="11"/>
        <v>6478.5960424242421</v>
      </c>
      <c r="AL13" s="32">
        <f t="shared" si="11"/>
        <v>381.16670728670533</v>
      </c>
      <c r="AM13" s="31">
        <f>SUM(AM7:AM8)-SUM(AM10,AM12)</f>
        <v>17810.201892795882</v>
      </c>
      <c r="AN13" s="41">
        <f>SUM(AD13:AH13)+IF(ISNUMBER(W13*$W$37/($W$37+$W$9)),W13*$W$37/($W$37+$W$9),0)+IF(ISNUMBER(AL13*AN$84/F$84),AL13*AN$84/F$84,0)</f>
        <v>487.5418084986685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26398.054754591816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23070.557737322179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16003.327405226461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21068.344629184598</v>
      </c>
      <c r="G17" s="30">
        <f t="shared" ref="G17:G48" si="13">SUM(H17:I17)</f>
        <v>132.12564839999999</v>
      </c>
      <c r="H17" s="31">
        <v>16.024943199999999</v>
      </c>
      <c r="I17" s="31">
        <v>116.10070519999999</v>
      </c>
      <c r="J17" s="30">
        <f t="shared" ref="J17:J48" si="14">SUM(K17:U17)</f>
        <v>10975.476086386332</v>
      </c>
      <c r="K17" s="31">
        <v>8772.7730776941971</v>
      </c>
      <c r="L17" s="31">
        <v>15.42241192935</v>
      </c>
      <c r="M17" s="31">
        <v>128.90230332477847</v>
      </c>
      <c r="N17" s="31">
        <v>42.82316273730514</v>
      </c>
      <c r="O17" s="31">
        <v>0</v>
      </c>
      <c r="P17" s="31">
        <v>1345.472319067396</v>
      </c>
      <c r="Q17" s="31">
        <v>3.6254839691600003</v>
      </c>
      <c r="R17" s="31">
        <v>666.45732766414733</v>
      </c>
      <c r="S17" s="31">
        <v>0</v>
      </c>
      <c r="T17" s="31">
        <v>0</v>
      </c>
      <c r="U17" s="31">
        <v>0</v>
      </c>
      <c r="V17" s="31">
        <v>0</v>
      </c>
      <c r="W17" s="31">
        <v>2560.5563198523205</v>
      </c>
      <c r="X17" s="31">
        <f t="shared" si="3"/>
        <v>691.45190811858492</v>
      </c>
      <c r="Y17" s="31">
        <v>422.82872806199998</v>
      </c>
      <c r="Z17" s="31">
        <v>136.28888476399999</v>
      </c>
      <c r="AA17" s="31">
        <v>25.577477494</v>
      </c>
      <c r="AB17" s="31">
        <v>0</v>
      </c>
      <c r="AC17" s="31">
        <v>0</v>
      </c>
      <c r="AD17" s="31">
        <v>0.18</v>
      </c>
      <c r="AE17" s="31">
        <v>47.295162027870006</v>
      </c>
      <c r="AF17" s="31">
        <v>59.281655770715005</v>
      </c>
      <c r="AG17" s="31">
        <v>0</v>
      </c>
      <c r="AH17" s="31">
        <v>0</v>
      </c>
      <c r="AI17" s="31">
        <v>0</v>
      </c>
      <c r="AJ17" s="31">
        <v>187.64267000311503</v>
      </c>
      <c r="AK17" s="31">
        <v>6478.5960424242421</v>
      </c>
      <c r="AL17" s="32">
        <v>42.495953999999998</v>
      </c>
      <c r="AM17" s="31">
        <f>SUM(AM18,AM24:AM25,AM26:AM26)</f>
        <v>13869.933958147538</v>
      </c>
      <c r="AN17" s="30">
        <f>SUM(AN18,AN24:AN25,AN26:AN26)</f>
        <v>107.09590340254377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9871.3224521385328</v>
      </c>
      <c r="G18" s="16">
        <f t="shared" si="13"/>
        <v>132.12564839999999</v>
      </c>
      <c r="H18" s="17">
        <v>16.024943199999999</v>
      </c>
      <c r="I18" s="17">
        <v>116.10070519999999</v>
      </c>
      <c r="J18" s="16">
        <f t="shared" si="14"/>
        <v>43.392687025149996</v>
      </c>
      <c r="K18" s="17">
        <v>0</v>
      </c>
      <c r="L18" s="17">
        <v>15.42241192935</v>
      </c>
      <c r="M18" s="17">
        <v>0</v>
      </c>
      <c r="N18" s="17">
        <v>0</v>
      </c>
      <c r="O18" s="17">
        <v>0</v>
      </c>
      <c r="P18" s="17">
        <v>0</v>
      </c>
      <c r="Q18" s="17">
        <v>3.6254839691600003</v>
      </c>
      <c r="R18" s="17">
        <v>24.344791126639997</v>
      </c>
      <c r="S18" s="17">
        <v>0</v>
      </c>
      <c r="T18" s="17">
        <v>0</v>
      </c>
      <c r="U18" s="17">
        <v>0</v>
      </c>
      <c r="V18" s="18">
        <v>0</v>
      </c>
      <c r="W18" s="18">
        <v>2382.6679031566405</v>
      </c>
      <c r="X18" s="18">
        <f t="shared" si="3"/>
        <v>691.45190811858492</v>
      </c>
      <c r="Y18" s="17">
        <v>422.82872806199998</v>
      </c>
      <c r="Z18" s="17">
        <v>136.28888476399999</v>
      </c>
      <c r="AA18" s="17">
        <v>25.577477494</v>
      </c>
      <c r="AB18" s="17">
        <v>0</v>
      </c>
      <c r="AC18" s="17">
        <v>0</v>
      </c>
      <c r="AD18" s="17">
        <v>0.18</v>
      </c>
      <c r="AE18" s="17">
        <v>47.295162027870006</v>
      </c>
      <c r="AF18" s="17">
        <v>59.281655770715005</v>
      </c>
      <c r="AG18" s="17">
        <v>0</v>
      </c>
      <c r="AH18" s="17">
        <v>0</v>
      </c>
      <c r="AI18" s="17">
        <v>0</v>
      </c>
      <c r="AJ18" s="18">
        <v>100.59230901391501</v>
      </c>
      <c r="AK18" s="18">
        <v>6478.5960424242421</v>
      </c>
      <c r="AL18" s="19">
        <v>42.495953999999998</v>
      </c>
      <c r="AM18" s="17">
        <f t="shared" ref="AM18:AN18" si="15">SUM(AM19:AM23)</f>
        <v>2672.9117811014771</v>
      </c>
      <c r="AN18" s="20">
        <f t="shared" si="15"/>
        <v>107.09590340254377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8172.4578937998413</v>
      </c>
      <c r="G19" s="16">
        <f t="shared" si="13"/>
        <v>132.12564839999999</v>
      </c>
      <c r="H19" s="25">
        <v>16.024943199999999</v>
      </c>
      <c r="I19" s="25">
        <v>116.10070519999999</v>
      </c>
      <c r="J19" s="16">
        <f t="shared" si="14"/>
        <v>0.93525771530000013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0.41877771530000002</v>
      </c>
      <c r="R19" s="25">
        <v>0.51648000000000005</v>
      </c>
      <c r="S19" s="25">
        <v>0</v>
      </c>
      <c r="T19" s="25">
        <v>0</v>
      </c>
      <c r="U19" s="25">
        <v>0</v>
      </c>
      <c r="V19" s="18">
        <v>0</v>
      </c>
      <c r="W19" s="18">
        <v>997.1359672346</v>
      </c>
      <c r="X19" s="18">
        <f t="shared" si="3"/>
        <v>563.66497802569904</v>
      </c>
      <c r="Y19" s="25">
        <v>418.82024320799997</v>
      </c>
      <c r="Z19" s="25">
        <v>136.28888476399999</v>
      </c>
      <c r="AA19" s="25">
        <v>8.555850053699162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6478.5960424242421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1130.1968733499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480.93779146239001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471.78620774507999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9.1515837173100003</v>
      </c>
      <c r="AK20" s="18">
        <v>0</v>
      </c>
      <c r="AL20" s="19">
        <v>0</v>
      </c>
      <c r="AM20" s="25">
        <f t="shared" si="16"/>
        <v>480.93779146239001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88.60933173360084</v>
      </c>
      <c r="G21" s="16">
        <f t="shared" si="13"/>
        <v>0</v>
      </c>
      <c r="H21" s="25">
        <v>0</v>
      </c>
      <c r="I21" s="25">
        <v>0</v>
      </c>
      <c r="J21" s="16">
        <f t="shared" si="14"/>
        <v>1.4546393527500001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1.4546393527500001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1.7469813300000001</v>
      </c>
      <c r="X21" s="18">
        <f t="shared" si="3"/>
        <v>68.344911050825829</v>
      </c>
      <c r="Y21" s="25">
        <v>4.0084848539999998</v>
      </c>
      <c r="Z21" s="25">
        <v>0</v>
      </c>
      <c r="AA21" s="25">
        <v>17.021627440300836</v>
      </c>
      <c r="AB21" s="25">
        <v>0</v>
      </c>
      <c r="AC21" s="25">
        <v>0</v>
      </c>
      <c r="AD21" s="25">
        <v>0.18</v>
      </c>
      <c r="AE21" s="25">
        <v>30.071998756500001</v>
      </c>
      <c r="AF21" s="25">
        <v>17.062800000025</v>
      </c>
      <c r="AG21" s="25">
        <v>0</v>
      </c>
      <c r="AH21" s="25">
        <v>0</v>
      </c>
      <c r="AI21" s="25">
        <v>0</v>
      </c>
      <c r="AJ21" s="18">
        <v>17.062800000025</v>
      </c>
      <c r="AK21" s="18">
        <v>0</v>
      </c>
      <c r="AL21" s="19">
        <v>0</v>
      </c>
      <c r="AM21" s="25">
        <f t="shared" si="16"/>
        <v>20.264420682775</v>
      </c>
      <c r="AN21" s="26">
        <f t="shared" si="17"/>
        <v>47.314798756525001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1086.8214811427003</v>
      </c>
      <c r="G22" s="16">
        <f t="shared" si="13"/>
        <v>0</v>
      </c>
      <c r="H22" s="25">
        <v>0</v>
      </c>
      <c r="I22" s="25">
        <v>0</v>
      </c>
      <c r="J22" s="16">
        <f t="shared" si="14"/>
        <v>41.002789957099992</v>
      </c>
      <c r="K22" s="25">
        <v>0</v>
      </c>
      <c r="L22" s="25">
        <v>15.42241192935</v>
      </c>
      <c r="M22" s="25">
        <v>0</v>
      </c>
      <c r="N22" s="25">
        <v>0</v>
      </c>
      <c r="O22" s="25">
        <v>0</v>
      </c>
      <c r="P22" s="25">
        <v>0</v>
      </c>
      <c r="Q22" s="25">
        <v>1.7520669011100001</v>
      </c>
      <c r="R22" s="25">
        <v>23.828311126639996</v>
      </c>
      <c r="S22" s="25">
        <v>0</v>
      </c>
      <c r="T22" s="25">
        <v>0</v>
      </c>
      <c r="U22" s="25">
        <v>0</v>
      </c>
      <c r="V22" s="18">
        <v>0</v>
      </c>
      <c r="W22" s="18">
        <v>911.99874684696044</v>
      </c>
      <c r="X22" s="18">
        <f t="shared" si="3"/>
        <v>59.442019042060011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17.223163271370002</v>
      </c>
      <c r="AF22" s="25">
        <v>42.218855770690006</v>
      </c>
      <c r="AG22" s="25">
        <v>0</v>
      </c>
      <c r="AH22" s="25">
        <v>0</v>
      </c>
      <c r="AI22" s="25">
        <v>0</v>
      </c>
      <c r="AJ22" s="18">
        <v>74.377925296580003</v>
      </c>
      <c r="AK22" s="18">
        <v>0</v>
      </c>
      <c r="AL22" s="19">
        <v>0</v>
      </c>
      <c r="AM22" s="25">
        <f t="shared" si="16"/>
        <v>1027.3794621006405</v>
      </c>
      <c r="AN22" s="26">
        <f t="shared" si="17"/>
        <v>59.442019042060011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42.495953999999998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42.495953999999998</v>
      </c>
      <c r="AM23" s="25">
        <f t="shared" si="16"/>
        <v>14.133233505771802</v>
      </c>
      <c r="AN23" s="26">
        <f t="shared" si="17"/>
        <v>0.3390856039587512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11197.022177046061</v>
      </c>
      <c r="G25" s="16">
        <f t="shared" si="13"/>
        <v>0</v>
      </c>
      <c r="H25" s="25">
        <v>0</v>
      </c>
      <c r="I25" s="25">
        <v>0</v>
      </c>
      <c r="J25" s="16">
        <f t="shared" si="14"/>
        <v>10932.083399361181</v>
      </c>
      <c r="K25" s="25">
        <v>8772.7730776941971</v>
      </c>
      <c r="L25" s="25">
        <v>0</v>
      </c>
      <c r="M25" s="25">
        <v>128.90230332477847</v>
      </c>
      <c r="N25" s="25">
        <v>42.82316273730514</v>
      </c>
      <c r="O25" s="25">
        <v>0</v>
      </c>
      <c r="P25" s="25">
        <v>1345.472319067396</v>
      </c>
      <c r="Q25" s="25">
        <v>0</v>
      </c>
      <c r="R25" s="25">
        <v>642.11253653750737</v>
      </c>
      <c r="S25" s="25">
        <v>0</v>
      </c>
      <c r="T25" s="25">
        <v>0</v>
      </c>
      <c r="U25" s="25">
        <v>0</v>
      </c>
      <c r="V25" s="18">
        <v>0</v>
      </c>
      <c r="W25" s="18">
        <v>177.88841669567981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87.050360989200016</v>
      </c>
      <c r="AK25" s="18">
        <v>0</v>
      </c>
      <c r="AL25" s="19">
        <v>0</v>
      </c>
      <c r="AM25" s="25">
        <f t="shared" si="16"/>
        <v>11197.022177046061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15192.445602490947</v>
      </c>
      <c r="G28" s="30">
        <f t="shared" si="13"/>
        <v>0</v>
      </c>
      <c r="H28" s="31">
        <v>0</v>
      </c>
      <c r="I28" s="31">
        <v>0</v>
      </c>
      <c r="J28" s="30">
        <f t="shared" si="14"/>
        <v>10877.74241744639</v>
      </c>
      <c r="K28" s="31">
        <v>0</v>
      </c>
      <c r="L28" s="31">
        <v>991.25204004177317</v>
      </c>
      <c r="M28" s="31">
        <v>516.53845594170275</v>
      </c>
      <c r="N28" s="31">
        <v>1261.2357499999998</v>
      </c>
      <c r="O28" s="31">
        <v>917.55117786994469</v>
      </c>
      <c r="P28" s="31">
        <v>1149.0133880109167</v>
      </c>
      <c r="Q28" s="31">
        <v>2770.1738204902999</v>
      </c>
      <c r="R28" s="31">
        <v>2287.5906577777487</v>
      </c>
      <c r="S28" s="31">
        <v>0</v>
      </c>
      <c r="T28" s="31">
        <v>959.76767999999993</v>
      </c>
      <c r="U28" s="31">
        <v>24.619447314004486</v>
      </c>
      <c r="V28" s="31">
        <v>0</v>
      </c>
      <c r="W28" s="31">
        <v>51.92233865415465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87.050360989200016</v>
      </c>
      <c r="AK28" s="31">
        <v>0</v>
      </c>
      <c r="AL28" s="32">
        <v>4175.7304854012018</v>
      </c>
      <c r="AM28" s="31">
        <f>SUM(AM29,AM35:AM36,AM37:AM38)</f>
        <v>12405.472597562944</v>
      </c>
      <c r="AN28" s="30">
        <f>SUM(AN29,AN35:AN36,AN37:AN38)</f>
        <v>33.319174187999998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4175.7304854012018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4175.7304854012018</v>
      </c>
      <c r="AM29" s="17">
        <f t="shared" ref="AM29:AN29" si="21">SUM(AM30:AM34)</f>
        <v>1388.7574804731996</v>
      </c>
      <c r="AN29" s="20">
        <f t="shared" si="21"/>
        <v>33.319174187999998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3253.1386855936994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3253.1386855936994</v>
      </c>
      <c r="AM30" s="25">
        <f t="shared" ref="AM30:AM38" si="22">SUM(G30,V30,J30,W30,AJ30)-IF(ISNUMBER(W30*$W$37/($W$37+$W$9)),W30*$W$37/($W$37+$W$9),0)+IF(ISNUMBER(AL30*AM$84/F$84),AL30*AM$84/F$84,0)</f>
        <v>1081.9234384091087</v>
      </c>
      <c r="AN30" s="26">
        <f t="shared" ref="AN30:AN38" si="23">SUM(AD30:AH30)+IF(ISNUMBER(W30*$W$37/($W$37+$W$9)),W30*$W$37/($W$37+$W$9),0)+IF(ISNUMBER(AL30*AN$84/F$84),AL30*AN$84/F$84,0)</f>
        <v>25.957588714589576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254.55961626799996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254.55961626799996</v>
      </c>
      <c r="AM31" s="25">
        <f t="shared" si="22"/>
        <v>84.66101261911453</v>
      </c>
      <c r="AN31" s="26">
        <f t="shared" si="23"/>
        <v>2.0311933984525377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38.273680754300841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38.273680754300841</v>
      </c>
      <c r="AM32" s="25">
        <f t="shared" si="22"/>
        <v>12.728996911703597</v>
      </c>
      <c r="AN32" s="26">
        <f t="shared" si="23"/>
        <v>0.30539505371020809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600.75019865319973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600.75019865319973</v>
      </c>
      <c r="AM33" s="25">
        <f t="shared" si="22"/>
        <v>199.79649912564545</v>
      </c>
      <c r="AN33" s="26">
        <f t="shared" si="23"/>
        <v>4.7935326722788716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29.008304131999999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29.008304131999999</v>
      </c>
      <c r="AM34" s="25">
        <f t="shared" si="22"/>
        <v>9.6475334076274901</v>
      </c>
      <c r="AN34" s="26">
        <f t="shared" si="23"/>
        <v>0.23146434896880672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11016.715117089745</v>
      </c>
      <c r="G36" s="16">
        <f t="shared" si="13"/>
        <v>0</v>
      </c>
      <c r="H36" s="25">
        <v>0</v>
      </c>
      <c r="I36" s="25">
        <v>0</v>
      </c>
      <c r="J36" s="16">
        <f t="shared" si="14"/>
        <v>10877.74241744639</v>
      </c>
      <c r="K36" s="25">
        <v>0</v>
      </c>
      <c r="L36" s="25">
        <v>991.25204004177317</v>
      </c>
      <c r="M36" s="25">
        <v>516.53845594170275</v>
      </c>
      <c r="N36" s="25">
        <v>1261.2357499999998</v>
      </c>
      <c r="O36" s="25">
        <v>917.55117786994469</v>
      </c>
      <c r="P36" s="25">
        <v>1149.0133880109167</v>
      </c>
      <c r="Q36" s="25">
        <v>2770.1738204902999</v>
      </c>
      <c r="R36" s="25">
        <v>2287.5906577777487</v>
      </c>
      <c r="S36" s="25">
        <v>0</v>
      </c>
      <c r="T36" s="25">
        <v>959.76767999999993</v>
      </c>
      <c r="U36" s="25">
        <v>24.619447314004486</v>
      </c>
      <c r="V36" s="18">
        <v>0</v>
      </c>
      <c r="W36" s="18">
        <v>51.92233865415465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87.050360989200016</v>
      </c>
      <c r="AK36" s="18">
        <v>0</v>
      </c>
      <c r="AL36" s="19">
        <v>0</v>
      </c>
      <c r="AM36" s="25">
        <f t="shared" si="22"/>
        <v>11016.715117089745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714.59016786703182</v>
      </c>
      <c r="G39" s="30">
        <f t="shared" si="13"/>
        <v>0</v>
      </c>
      <c r="H39" s="31">
        <v>0</v>
      </c>
      <c r="I39" s="31">
        <v>0</v>
      </c>
      <c r="J39" s="30">
        <f t="shared" si="14"/>
        <v>287.678886988388</v>
      </c>
      <c r="K39" s="31">
        <v>0</v>
      </c>
      <c r="L39" s="31">
        <v>82.323072563907999</v>
      </c>
      <c r="M39" s="31">
        <v>0</v>
      </c>
      <c r="N39" s="31">
        <v>0</v>
      </c>
      <c r="O39" s="31">
        <v>0</v>
      </c>
      <c r="P39" s="31">
        <v>0</v>
      </c>
      <c r="Q39" s="31">
        <v>0.6995037208099999</v>
      </c>
      <c r="R39" s="31">
        <v>204.65631070367002</v>
      </c>
      <c r="S39" s="31">
        <v>0</v>
      </c>
      <c r="T39" s="31" t="s">
        <v>63</v>
      </c>
      <c r="U39" s="31" t="s">
        <v>63</v>
      </c>
      <c r="V39" s="31">
        <v>0</v>
      </c>
      <c r="W39" s="31">
        <v>226.63189467171506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200.27938620692868</v>
      </c>
      <c r="AM39" s="31">
        <f>SUM(AM40:AM45)</f>
        <v>579.41605473003892</v>
      </c>
      <c r="AN39" s="30">
        <f>SUM(AN40:AN45)</f>
        <v>1.5962640699767356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159.8086649571992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159.8086649571992</v>
      </c>
      <c r="AM40" s="25">
        <f t="shared" ref="AM40:AM47" si="25">SUM(G40,V40,J40,W40,AJ40)-IF(ISNUMBER(W40*$W$37/($W$37+$W$9)),W40*$W$37/($W$37+$W$9),0)+IF(ISNUMBER(AL40*AM$84/F$84),AL40*AM$84/F$84,0)</f>
        <v>53.148899259580055</v>
      </c>
      <c r="AN40" s="26">
        <f t="shared" ref="AN40:AN47" si="26">SUM(AD40:AH40)+IF(ISNUMBER(W40*$W$37/($W$37+$W$9)),W40*$W$37/($W$37+$W$9),0)+IF(ISNUMBER(AL40*AN$84/F$84),AL40*AN$84/F$84,0)</f>
        <v>1.2751523986225515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0.79850999999999994</v>
      </c>
      <c r="G41" s="16">
        <f t="shared" si="13"/>
        <v>0</v>
      </c>
      <c r="H41" s="25">
        <v>0</v>
      </c>
      <c r="I41" s="25">
        <v>0</v>
      </c>
      <c r="J41" s="16">
        <f t="shared" si="14"/>
        <v>0.68799999999999994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0.68799999999999994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0.11051</v>
      </c>
      <c r="AM41" s="25">
        <f t="shared" si="25"/>
        <v>0.72475323148935167</v>
      </c>
      <c r="AN41" s="26">
        <f t="shared" si="26"/>
        <v>8.8178630119661731E-4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0.85793599999999992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0.85793599999999992</v>
      </c>
      <c r="AM42" s="25">
        <f t="shared" si="25"/>
        <v>0.28533092399826671</v>
      </c>
      <c r="AN42" s="26">
        <f t="shared" si="26"/>
        <v>6.845681043375451E-3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534.40504061367631</v>
      </c>
      <c r="G44" s="16">
        <f t="shared" si="13"/>
        <v>0</v>
      </c>
      <c r="H44" s="25">
        <v>0</v>
      </c>
      <c r="I44" s="25">
        <v>0</v>
      </c>
      <c r="J44" s="16">
        <f t="shared" si="14"/>
        <v>286.99088698838801</v>
      </c>
      <c r="K44" s="25">
        <v>0</v>
      </c>
      <c r="L44" s="25">
        <v>82.323072563907999</v>
      </c>
      <c r="M44" s="25">
        <v>0</v>
      </c>
      <c r="N44" s="25">
        <v>0</v>
      </c>
      <c r="O44" s="25">
        <v>0</v>
      </c>
      <c r="P44" s="25">
        <v>0</v>
      </c>
      <c r="Q44" s="25">
        <v>1.150372081E-2</v>
      </c>
      <c r="R44" s="25">
        <v>204.65631070367002</v>
      </c>
      <c r="S44" s="25">
        <v>0</v>
      </c>
      <c r="T44" s="25" t="s">
        <v>63</v>
      </c>
      <c r="U44" s="25" t="s">
        <v>63</v>
      </c>
      <c r="V44" s="18">
        <v>0</v>
      </c>
      <c r="W44" s="18">
        <v>214.59782281555883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32.8163308097295</v>
      </c>
      <c r="AM44" s="25">
        <f t="shared" si="25"/>
        <v>512.50271037295533</v>
      </c>
      <c r="AN44" s="26">
        <f t="shared" si="26"/>
        <v>0.2618495246000902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17.0649647859636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10.6063733859636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6.4585913999999987</v>
      </c>
      <c r="AM45" s="25">
        <f t="shared" si="25"/>
        <v>12.754360942015868</v>
      </c>
      <c r="AN45" s="26">
        <f t="shared" si="26"/>
        <v>5.1534679409522048E-2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1.6550515101926309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1.427698470192631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0.22735303999999998</v>
      </c>
      <c r="AM46" s="39">
        <f t="shared" si="25"/>
        <v>1.5033111650521715</v>
      </c>
      <c r="AN46" s="64">
        <f t="shared" si="26"/>
        <v>1.8141054764944944E-3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476.74113753503497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56.946727008326867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419.79441052670808</v>
      </c>
      <c r="AM47" s="31">
        <f t="shared" si="25"/>
        <v>196.56125192031715</v>
      </c>
      <c r="AN47" s="30">
        <f t="shared" si="26"/>
        <v>3.3496422090431657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18604.072040876352</v>
      </c>
      <c r="G48" s="30">
        <f t="shared" si="13"/>
        <v>37.294514377373964</v>
      </c>
      <c r="H48" s="31">
        <f>SUM(H49,H50)</f>
        <v>1.12131</v>
      </c>
      <c r="I48" s="31">
        <f>SUM(I49,I50)</f>
        <v>36.173204377373963</v>
      </c>
      <c r="J48" s="30">
        <f t="shared" si="14"/>
        <v>10879.665479791904</v>
      </c>
      <c r="K48" s="31">
        <f t="shared" ref="K48:W48" si="27">SUM(K49,K50)</f>
        <v>0</v>
      </c>
      <c r="L48" s="31">
        <f t="shared" si="27"/>
        <v>917.12818612233048</v>
      </c>
      <c r="M48" s="31">
        <f t="shared" si="27"/>
        <v>636.25186564969317</v>
      </c>
      <c r="N48" s="31">
        <f t="shared" si="27"/>
        <v>989.70914446339918</v>
      </c>
      <c r="O48" s="31">
        <f t="shared" si="27"/>
        <v>325.28839438025619</v>
      </c>
      <c r="P48" s="31">
        <f t="shared" si="27"/>
        <v>2655.8171042737331</v>
      </c>
      <c r="Q48" s="31">
        <f t="shared" si="27"/>
        <v>4521.6729581383297</v>
      </c>
      <c r="R48" s="31">
        <f t="shared" si="27"/>
        <v>381.37185987237399</v>
      </c>
      <c r="S48" s="31">
        <f t="shared" si="27"/>
        <v>427.80651957778417</v>
      </c>
      <c r="T48" s="31">
        <f t="shared" si="27"/>
        <v>0</v>
      </c>
      <c r="U48" s="31">
        <f t="shared" si="27"/>
        <v>24.619447314004486</v>
      </c>
      <c r="V48" s="31">
        <f t="shared" si="27"/>
        <v>0</v>
      </c>
      <c r="W48" s="31">
        <f t="shared" si="27"/>
        <v>3282.5568662002675</v>
      </c>
      <c r="X48" s="31">
        <f t="shared" si="24"/>
        <v>436.65361013909433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21.08732776239906</v>
      </c>
      <c r="AC48" s="31" t="s">
        <v>63</v>
      </c>
      <c r="AD48" s="31">
        <f t="shared" ref="AD48:AL48" si="29">SUM(AD49,AD50)</f>
        <v>117.87404441364018</v>
      </c>
      <c r="AE48" s="31">
        <f t="shared" si="29"/>
        <v>8.796897771855555</v>
      </c>
      <c r="AF48" s="31">
        <f t="shared" si="29"/>
        <v>23.279241929311112</v>
      </c>
      <c r="AG48" s="31">
        <f t="shared" si="29"/>
        <v>37.969035148361741</v>
      </c>
      <c r="AH48" s="31">
        <f t="shared" si="29"/>
        <v>189.82434911352661</v>
      </c>
      <c r="AI48" s="31">
        <f t="shared" si="29"/>
        <v>37.822713999999991</v>
      </c>
      <c r="AJ48" s="31">
        <f t="shared" si="29"/>
        <v>73.574128413444456</v>
      </c>
      <c r="AK48" s="31" t="s">
        <v>63</v>
      </c>
      <c r="AL48" s="32">
        <f t="shared" si="29"/>
        <v>3894.3274419542704</v>
      </c>
      <c r="AM48" s="31">
        <f>SUM(AM13,AM28)-SUM(AM17,AM39,AM47)</f>
        <v>15569.763225560931</v>
      </c>
      <c r="AN48" s="30">
        <f>SUM(AN13,AN28)-SUM(AN17,AN39,AN47)</f>
        <v>408.81917300510486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3327.4970172696376</v>
      </c>
      <c r="G49" s="67">
        <f t="shared" ref="G49:G77" si="30">SUM(H49:I49)</f>
        <v>11.237259999999999</v>
      </c>
      <c r="H49" s="68">
        <v>0.23913000000000001</v>
      </c>
      <c r="I49" s="68">
        <v>10.99813</v>
      </c>
      <c r="J49" s="67">
        <f t="shared" ref="J49:J77" si="31">SUM(K49:U49)</f>
        <v>3314.8648972696378</v>
      </c>
      <c r="K49" s="68">
        <v>0</v>
      </c>
      <c r="L49" s="68">
        <v>0</v>
      </c>
      <c r="M49" s="68">
        <v>398.12534891935974</v>
      </c>
      <c r="N49" s="68">
        <v>64.787081613804972</v>
      </c>
      <c r="O49" s="68">
        <v>0</v>
      </c>
      <c r="P49" s="68">
        <v>2655.8171042737331</v>
      </c>
      <c r="Q49" s="68">
        <v>0</v>
      </c>
      <c r="R49" s="68">
        <v>171.51591514873573</v>
      </c>
      <c r="S49" s="68">
        <v>0</v>
      </c>
      <c r="T49" s="68">
        <v>0</v>
      </c>
      <c r="U49" s="68">
        <v>24.619447314004486</v>
      </c>
      <c r="V49" s="68">
        <v>0</v>
      </c>
      <c r="W49" s="68">
        <v>1.39486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3327.4970172696376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15276.575023606716</v>
      </c>
      <c r="G50" s="30">
        <f t="shared" si="30"/>
        <v>26.057254377373969</v>
      </c>
      <c r="H50" s="31">
        <f>SUM(H51,H70)+SUM(H75:H77)</f>
        <v>0.88218000000000008</v>
      </c>
      <c r="I50" s="31">
        <f>SUM(I51,I70)+SUM(I75:I77)</f>
        <v>25.175074377373967</v>
      </c>
      <c r="J50" s="30">
        <f t="shared" si="31"/>
        <v>7564.8005825222672</v>
      </c>
      <c r="K50" s="31">
        <f t="shared" ref="K50:W50" si="32">SUM(K51,K70)+SUM(K75:K77)</f>
        <v>0</v>
      </c>
      <c r="L50" s="31">
        <f t="shared" si="32"/>
        <v>917.12818612233048</v>
      </c>
      <c r="M50" s="31">
        <f t="shared" si="32"/>
        <v>238.12651673033338</v>
      </c>
      <c r="N50" s="31">
        <f t="shared" si="32"/>
        <v>924.92206284959423</v>
      </c>
      <c r="O50" s="31">
        <f t="shared" si="32"/>
        <v>325.28839438025619</v>
      </c>
      <c r="P50" s="31">
        <f t="shared" si="32"/>
        <v>0</v>
      </c>
      <c r="Q50" s="31">
        <f t="shared" si="32"/>
        <v>4521.6729581383297</v>
      </c>
      <c r="R50" s="31">
        <f t="shared" si="32"/>
        <v>209.85594472363826</v>
      </c>
      <c r="S50" s="31">
        <f t="shared" si="32"/>
        <v>427.80651957778417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3281.1620062002676</v>
      </c>
      <c r="X50" s="31">
        <f t="shared" si="24"/>
        <v>436.65361013909433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21.08732776239906</v>
      </c>
      <c r="AC50" s="31" t="s">
        <v>63</v>
      </c>
      <c r="AD50" s="31">
        <f>SUM(AD51,AD70)+SUM(AD75:AD77)</f>
        <v>117.87404441364018</v>
      </c>
      <c r="AE50" s="31">
        <f t="shared" ref="AE50:AN50" si="34">SUM(AE51,AE70)+SUM(AE75:AE77)</f>
        <v>8.796897771855555</v>
      </c>
      <c r="AF50" s="31">
        <f t="shared" si="34"/>
        <v>23.279241929311112</v>
      </c>
      <c r="AG50" s="31">
        <f t="shared" si="34"/>
        <v>37.969035148361741</v>
      </c>
      <c r="AH50" s="31">
        <f t="shared" si="34"/>
        <v>189.82434911352661</v>
      </c>
      <c r="AI50" s="31">
        <f t="shared" si="34"/>
        <v>37.822713999999991</v>
      </c>
      <c r="AJ50" s="31">
        <f t="shared" si="34"/>
        <v>73.574128413444456</v>
      </c>
      <c r="AK50" s="31" t="s">
        <v>63</v>
      </c>
      <c r="AL50" s="32">
        <f t="shared" si="34"/>
        <v>3894.3274419542704</v>
      </c>
      <c r="AM50" s="31">
        <f t="shared" si="34"/>
        <v>12240.762897126238</v>
      </c>
      <c r="AN50" s="30">
        <f t="shared" si="34"/>
        <v>408.81735889962829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5084.0088942735838</v>
      </c>
      <c r="G51" s="16">
        <f t="shared" si="30"/>
        <v>26.010750000000002</v>
      </c>
      <c r="H51" s="17">
        <v>0.88218000000000008</v>
      </c>
      <c r="I51" s="17">
        <v>25.12857</v>
      </c>
      <c r="J51" s="16">
        <f t="shared" si="31"/>
        <v>1595.3748871579808</v>
      </c>
      <c r="K51" s="17">
        <v>0</v>
      </c>
      <c r="L51" s="17">
        <v>917.12818612233048</v>
      </c>
      <c r="M51" s="17">
        <v>16.005747960333338</v>
      </c>
      <c r="N51" s="17">
        <v>0</v>
      </c>
      <c r="O51" s="17">
        <v>0</v>
      </c>
      <c r="P51" s="17">
        <v>0</v>
      </c>
      <c r="Q51" s="17">
        <v>93.99954000000001</v>
      </c>
      <c r="R51" s="17">
        <v>154.80716307531713</v>
      </c>
      <c r="S51" s="17">
        <v>413.43425000000002</v>
      </c>
      <c r="T51" s="17">
        <v>0</v>
      </c>
      <c r="U51" s="17">
        <v>0</v>
      </c>
      <c r="V51" s="18">
        <v>0</v>
      </c>
      <c r="W51" s="18">
        <v>1797.1485839390591</v>
      </c>
      <c r="X51" s="18">
        <f t="shared" si="24"/>
        <v>101.52973949239905</v>
      </c>
      <c r="Y51" s="17" t="s">
        <v>63</v>
      </c>
      <c r="Z51" s="17" t="s">
        <v>63</v>
      </c>
      <c r="AA51" s="17" t="s">
        <v>63</v>
      </c>
      <c r="AB51" s="17">
        <v>0.38996149239905536</v>
      </c>
      <c r="AC51" s="17" t="s">
        <v>63</v>
      </c>
      <c r="AD51" s="17">
        <v>63.560639999999999</v>
      </c>
      <c r="AE51" s="17">
        <v>6.6515599999999999</v>
      </c>
      <c r="AF51" s="17">
        <v>15.191470000000001</v>
      </c>
      <c r="AG51" s="17">
        <v>0</v>
      </c>
      <c r="AH51" s="17">
        <v>0</v>
      </c>
      <c r="AI51" s="17">
        <v>15.736107999999998</v>
      </c>
      <c r="AJ51" s="18">
        <v>63.727920000000005</v>
      </c>
      <c r="AK51" s="18" t="s">
        <v>63</v>
      </c>
      <c r="AL51" s="19">
        <v>1500.2170136841455</v>
      </c>
      <c r="AM51" s="17">
        <f t="shared" ref="AM51:AN51" si="35">SUM(AM52:AM69)</f>
        <v>3981.2018134180721</v>
      </c>
      <c r="AN51" s="20">
        <f t="shared" si="35"/>
        <v>97.374268239876727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56.353688040000009</v>
      </c>
      <c r="G52" s="16">
        <f t="shared" si="30"/>
        <v>7.7985800000000003</v>
      </c>
      <c r="H52" s="25">
        <v>0</v>
      </c>
      <c r="I52" s="25">
        <v>7.7985800000000003</v>
      </c>
      <c r="J52" s="16">
        <f t="shared" si="31"/>
        <v>24.515630000000002</v>
      </c>
      <c r="K52" s="25">
        <v>0</v>
      </c>
      <c r="L52" s="25">
        <v>0</v>
      </c>
      <c r="M52" s="25">
        <v>9.1139999999999999E-2</v>
      </c>
      <c r="N52" s="25">
        <v>0</v>
      </c>
      <c r="O52" s="25">
        <v>0</v>
      </c>
      <c r="P52" s="25">
        <v>0</v>
      </c>
      <c r="Q52" s="25">
        <v>24.424490000000002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7.3734399999999996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16.666038040000004</v>
      </c>
      <c r="AM52" s="25">
        <f t="shared" ref="AM52:AM69" si="36">SUM(G52,V52,J52,W52,AJ52)-IF(ISNUMBER(W52*$W$37/($W$37+$W$9)),W52*$W$37/($W$37+$W$9),0)+IF(ISNUMBER(AL52*AM$84/F$84),AL52*AM$84/F$84,0)</f>
        <v>45.230413135412746</v>
      </c>
      <c r="AN52" s="26">
        <f t="shared" ref="AN52:AN69" si="37">SUM(AD52:AH52)+IF(ISNUMBER(W52*$W$37/($W$37+$W$9)),W52*$W$37/($W$37+$W$9),0)+IF(ISNUMBER(AL52*AN$84/F$84),AL52*AN$84/F$84,0)</f>
        <v>0.1329823910858178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218.73118191200001</v>
      </c>
      <c r="G53" s="16">
        <f t="shared" si="30"/>
        <v>10.50408</v>
      </c>
      <c r="H53" s="25">
        <v>0</v>
      </c>
      <c r="I53" s="25">
        <v>10.50408</v>
      </c>
      <c r="J53" s="16">
        <f t="shared" si="31"/>
        <v>1.2746899999999997</v>
      </c>
      <c r="K53" s="25">
        <v>0</v>
      </c>
      <c r="L53" s="25">
        <v>0</v>
      </c>
      <c r="M53" s="25">
        <v>0.42562</v>
      </c>
      <c r="N53" s="25">
        <v>0</v>
      </c>
      <c r="O53" s="25">
        <v>0</v>
      </c>
      <c r="P53" s="25">
        <v>0</v>
      </c>
      <c r="Q53" s="25">
        <v>0.84906999999999977</v>
      </c>
      <c r="R53" s="25">
        <v>0</v>
      </c>
      <c r="S53" s="25">
        <v>0</v>
      </c>
      <c r="T53" s="25">
        <v>0</v>
      </c>
      <c r="U53" s="25">
        <v>0</v>
      </c>
      <c r="V53" s="18">
        <v>0</v>
      </c>
      <c r="W53" s="18">
        <v>81.657610000000005</v>
      </c>
      <c r="X53" s="18">
        <f t="shared" si="24"/>
        <v>6.2E-4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6.2E-4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125.294181912</v>
      </c>
      <c r="AM53" s="25">
        <f t="shared" si="36"/>
        <v>135.10651005230912</v>
      </c>
      <c r="AN53" s="26">
        <f t="shared" si="37"/>
        <v>1.0003729022680174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53.677798456000005</v>
      </c>
      <c r="G54" s="16">
        <f t="shared" si="30"/>
        <v>1.8599999999999998E-2</v>
      </c>
      <c r="H54" s="25">
        <v>0</v>
      </c>
      <c r="I54" s="25">
        <v>1.8599999999999998E-2</v>
      </c>
      <c r="J54" s="16">
        <f t="shared" si="31"/>
        <v>1.56287</v>
      </c>
      <c r="K54" s="25">
        <v>0</v>
      </c>
      <c r="L54" s="25">
        <v>0</v>
      </c>
      <c r="M54" s="25">
        <v>0.36457000000000001</v>
      </c>
      <c r="N54" s="25">
        <v>0</v>
      </c>
      <c r="O54" s="25">
        <v>0</v>
      </c>
      <c r="P54" s="25">
        <v>0</v>
      </c>
      <c r="Q54" s="25">
        <v>0.93123</v>
      </c>
      <c r="R54" s="25">
        <v>0.26706999999999997</v>
      </c>
      <c r="S54" s="25">
        <v>0</v>
      </c>
      <c r="T54" s="25">
        <v>0</v>
      </c>
      <c r="U54" s="25">
        <v>0</v>
      </c>
      <c r="V54" s="18">
        <v>0</v>
      </c>
      <c r="W54" s="18">
        <v>34.927550000000004</v>
      </c>
      <c r="X54" s="18">
        <f t="shared" si="24"/>
        <v>2.6800000000000001E-3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2.6800000000000001E-3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17.166098456</v>
      </c>
      <c r="AM54" s="25">
        <f t="shared" si="36"/>
        <v>42.218092394555896</v>
      </c>
      <c r="AN54" s="26">
        <f t="shared" si="37"/>
        <v>0.13965249537139809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318.44178393248001</v>
      </c>
      <c r="G55" s="16">
        <f t="shared" si="30"/>
        <v>3.3E-4</v>
      </c>
      <c r="H55" s="25">
        <v>0</v>
      </c>
      <c r="I55" s="25">
        <v>3.3E-4</v>
      </c>
      <c r="J55" s="16">
        <f t="shared" si="31"/>
        <v>20.141470000000002</v>
      </c>
      <c r="K55" s="25">
        <v>0</v>
      </c>
      <c r="L55" s="25">
        <v>0</v>
      </c>
      <c r="M55" s="25">
        <v>4.2922200000000004</v>
      </c>
      <c r="N55" s="25">
        <v>0</v>
      </c>
      <c r="O55" s="25">
        <v>0</v>
      </c>
      <c r="P55" s="25">
        <v>0</v>
      </c>
      <c r="Q55" s="25">
        <v>15.318210000000001</v>
      </c>
      <c r="R55" s="25">
        <v>0.53103999999999996</v>
      </c>
      <c r="S55" s="25">
        <v>0</v>
      </c>
      <c r="T55" s="25">
        <v>0</v>
      </c>
      <c r="U55" s="25">
        <v>0</v>
      </c>
      <c r="V55" s="18">
        <v>0</v>
      </c>
      <c r="W55" s="18">
        <v>106.49193</v>
      </c>
      <c r="X55" s="18">
        <f t="shared" si="24"/>
        <v>5.1630000000000002E-2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5.1630000000000002E-2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191.75642393248003</v>
      </c>
      <c r="AM55" s="25">
        <f t="shared" si="36"/>
        <v>190.40776165650803</v>
      </c>
      <c r="AN55" s="26">
        <f t="shared" si="37"/>
        <v>1.5817013762565568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491.24627607400004</v>
      </c>
      <c r="G56" s="16">
        <f t="shared" si="30"/>
        <v>6.3766999999999996</v>
      </c>
      <c r="H56" s="25">
        <v>0</v>
      </c>
      <c r="I56" s="25">
        <v>6.3766999999999996</v>
      </c>
      <c r="J56" s="16">
        <f t="shared" si="31"/>
        <v>382.84703999999999</v>
      </c>
      <c r="K56" s="25">
        <v>0</v>
      </c>
      <c r="L56" s="25">
        <v>0</v>
      </c>
      <c r="M56" s="25">
        <v>1.1300000000000001E-2</v>
      </c>
      <c r="N56" s="25">
        <v>0</v>
      </c>
      <c r="O56" s="25">
        <v>0</v>
      </c>
      <c r="P56" s="25">
        <v>0</v>
      </c>
      <c r="Q56" s="25">
        <v>1.8960599999999999</v>
      </c>
      <c r="R56" s="25">
        <v>3.0720900000000002</v>
      </c>
      <c r="S56" s="25">
        <v>377.86759000000001</v>
      </c>
      <c r="T56" s="25">
        <v>0</v>
      </c>
      <c r="U56" s="25">
        <v>0</v>
      </c>
      <c r="V56" s="18">
        <v>0</v>
      </c>
      <c r="W56" s="18">
        <v>0.14593</v>
      </c>
      <c r="X56" s="18">
        <f t="shared" si="24"/>
        <v>35.900440000000003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21.376149999999999</v>
      </c>
      <c r="AE56" s="25">
        <v>0</v>
      </c>
      <c r="AF56" s="25">
        <v>14.524290000000001</v>
      </c>
      <c r="AG56" s="25">
        <v>0</v>
      </c>
      <c r="AH56" s="25">
        <v>0</v>
      </c>
      <c r="AI56" s="25" t="s">
        <v>76</v>
      </c>
      <c r="AJ56" s="18">
        <v>6.0656800000000004</v>
      </c>
      <c r="AK56" s="18" t="s">
        <v>63</v>
      </c>
      <c r="AL56" s="19">
        <v>59.910486073999998</v>
      </c>
      <c r="AM56" s="25">
        <f t="shared" si="36"/>
        <v>415.36027953865994</v>
      </c>
      <c r="AN56" s="26">
        <f t="shared" si="37"/>
        <v>36.37848041189109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138.94671231999999</v>
      </c>
      <c r="G57" s="16">
        <f t="shared" si="30"/>
        <v>0</v>
      </c>
      <c r="H57" s="25">
        <v>0</v>
      </c>
      <c r="I57" s="25">
        <v>0</v>
      </c>
      <c r="J57" s="16">
        <f t="shared" si="31"/>
        <v>6.6894299999999998</v>
      </c>
      <c r="K57" s="25">
        <v>0</v>
      </c>
      <c r="L57" s="25">
        <v>0</v>
      </c>
      <c r="M57" s="25">
        <v>0.25468999999999997</v>
      </c>
      <c r="N57" s="25">
        <v>0</v>
      </c>
      <c r="O57" s="25">
        <v>0</v>
      </c>
      <c r="P57" s="25">
        <v>0</v>
      </c>
      <c r="Q57" s="25">
        <v>0.47771000000000002</v>
      </c>
      <c r="R57" s="25">
        <v>5.9570299999999996</v>
      </c>
      <c r="S57" s="25">
        <v>0</v>
      </c>
      <c r="T57" s="25">
        <v>0</v>
      </c>
      <c r="U57" s="25">
        <v>0</v>
      </c>
      <c r="V57" s="18">
        <v>0</v>
      </c>
      <c r="W57" s="18">
        <v>104.24732999999999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28.00995232</v>
      </c>
      <c r="AM57" s="25">
        <f t="shared" si="36"/>
        <v>120.25226322706237</v>
      </c>
      <c r="AN57" s="26">
        <f t="shared" si="37"/>
        <v>0.22349825584061542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195.38632814709999</v>
      </c>
      <c r="G58" s="16">
        <f t="shared" si="30"/>
        <v>1.3124600000000002</v>
      </c>
      <c r="H58" s="25">
        <v>0.88218000000000008</v>
      </c>
      <c r="I58" s="25">
        <v>0.43028</v>
      </c>
      <c r="J58" s="16">
        <f t="shared" si="31"/>
        <v>58.074030000000008</v>
      </c>
      <c r="K58" s="25">
        <v>0</v>
      </c>
      <c r="L58" s="25">
        <v>0</v>
      </c>
      <c r="M58" s="25">
        <v>0.82534000000000007</v>
      </c>
      <c r="N58" s="25">
        <v>0</v>
      </c>
      <c r="O58" s="25">
        <v>0</v>
      </c>
      <c r="P58" s="25">
        <v>0</v>
      </c>
      <c r="Q58" s="25">
        <v>8.7719900000000006</v>
      </c>
      <c r="R58" s="25">
        <v>12.91004</v>
      </c>
      <c r="S58" s="25">
        <v>35.566660000000006</v>
      </c>
      <c r="T58" s="25">
        <v>0</v>
      </c>
      <c r="U58" s="25">
        <v>0</v>
      </c>
      <c r="V58" s="18">
        <v>0</v>
      </c>
      <c r="W58" s="18">
        <v>93.909030000000016</v>
      </c>
      <c r="X58" s="18">
        <f t="shared" si="24"/>
        <v>11.261250000000002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9.1208800000000014</v>
      </c>
      <c r="AE58" s="25">
        <v>1.47319</v>
      </c>
      <c r="AF58" s="25">
        <v>0.66718</v>
      </c>
      <c r="AG58" s="25">
        <v>0</v>
      </c>
      <c r="AH58" s="25">
        <v>0</v>
      </c>
      <c r="AI58" s="25" t="s">
        <v>76</v>
      </c>
      <c r="AJ58" s="18">
        <v>0.46764</v>
      </c>
      <c r="AK58" s="18" t="s">
        <v>63</v>
      </c>
      <c r="AL58" s="19">
        <v>30.361918147100006</v>
      </c>
      <c r="AM58" s="25">
        <f t="shared" si="36"/>
        <v>163.86087609918664</v>
      </c>
      <c r="AN58" s="26">
        <f t="shared" si="37"/>
        <v>11.503515166049823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2165.9410633957054</v>
      </c>
      <c r="G59" s="16">
        <f t="shared" si="30"/>
        <v>0</v>
      </c>
      <c r="H59" s="25">
        <v>0</v>
      </c>
      <c r="I59" s="25">
        <v>0</v>
      </c>
      <c r="J59" s="16">
        <f t="shared" si="31"/>
        <v>1032.063207157981</v>
      </c>
      <c r="K59" s="25">
        <v>0</v>
      </c>
      <c r="L59" s="25">
        <v>917.12818612233048</v>
      </c>
      <c r="M59" s="25">
        <v>2.8562679603333367</v>
      </c>
      <c r="N59" s="25">
        <v>0</v>
      </c>
      <c r="O59" s="25">
        <v>0</v>
      </c>
      <c r="P59" s="25">
        <v>0</v>
      </c>
      <c r="Q59" s="25">
        <v>7.1238799999999989</v>
      </c>
      <c r="R59" s="25">
        <v>104.95487307531715</v>
      </c>
      <c r="S59" s="25">
        <v>0</v>
      </c>
      <c r="T59" s="25">
        <v>0</v>
      </c>
      <c r="U59" s="25">
        <v>0</v>
      </c>
      <c r="V59" s="18">
        <v>0</v>
      </c>
      <c r="W59" s="18">
        <v>629.74060393905904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57.194600000000001</v>
      </c>
      <c r="AK59" s="18" t="s">
        <v>63</v>
      </c>
      <c r="AL59" s="19">
        <v>446.94265229866534</v>
      </c>
      <c r="AM59" s="25">
        <f t="shared" si="36"/>
        <v>1867.6418529792018</v>
      </c>
      <c r="AN59" s="26">
        <f t="shared" si="37"/>
        <v>3.566264665798986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646.0260330845</v>
      </c>
      <c r="G60" s="16">
        <f t="shared" si="30"/>
        <v>0</v>
      </c>
      <c r="H60" s="25">
        <v>0</v>
      </c>
      <c r="I60" s="25">
        <v>0</v>
      </c>
      <c r="J60" s="16">
        <f t="shared" si="31"/>
        <v>39.73548000000001</v>
      </c>
      <c r="K60" s="25">
        <v>0</v>
      </c>
      <c r="L60" s="25">
        <v>0</v>
      </c>
      <c r="M60" s="25">
        <v>5.0073100000000004</v>
      </c>
      <c r="N60" s="25">
        <v>0</v>
      </c>
      <c r="O60" s="25">
        <v>0</v>
      </c>
      <c r="P60" s="25">
        <v>0</v>
      </c>
      <c r="Q60" s="25">
        <v>18.968310000000006</v>
      </c>
      <c r="R60" s="25">
        <v>15.75986</v>
      </c>
      <c r="S60" s="25">
        <v>0</v>
      </c>
      <c r="T60" s="25">
        <v>0</v>
      </c>
      <c r="U60" s="25">
        <v>0</v>
      </c>
      <c r="V60" s="18">
        <v>0</v>
      </c>
      <c r="W60" s="18">
        <v>357.54820000000001</v>
      </c>
      <c r="X60" s="18">
        <f t="shared" si="24"/>
        <v>22.031339999999997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18.177419999999998</v>
      </c>
      <c r="AE60" s="25">
        <v>3.85392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226.71101308449997</v>
      </c>
      <c r="AM60" s="25">
        <f t="shared" si="36"/>
        <v>472.68285061876821</v>
      </c>
      <c r="AN60" s="26">
        <f t="shared" si="37"/>
        <v>23.84032258680951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167.384493803</v>
      </c>
      <c r="G61" s="16">
        <f t="shared" si="30"/>
        <v>0</v>
      </c>
      <c r="H61" s="25">
        <v>0</v>
      </c>
      <c r="I61" s="25">
        <v>0</v>
      </c>
      <c r="J61" s="16">
        <f t="shared" si="31"/>
        <v>9.6946000000000012</v>
      </c>
      <c r="K61" s="25">
        <v>0</v>
      </c>
      <c r="L61" s="25">
        <v>0</v>
      </c>
      <c r="M61" s="25">
        <v>0.64787000000000006</v>
      </c>
      <c r="N61" s="25">
        <v>0</v>
      </c>
      <c r="O61" s="25">
        <v>0</v>
      </c>
      <c r="P61" s="25">
        <v>0</v>
      </c>
      <c r="Q61" s="25">
        <v>2.5203199999999999</v>
      </c>
      <c r="R61" s="25">
        <v>6.5264100000000003</v>
      </c>
      <c r="S61" s="25">
        <v>0</v>
      </c>
      <c r="T61" s="25">
        <v>0</v>
      </c>
      <c r="U61" s="25">
        <v>0</v>
      </c>
      <c r="V61" s="18">
        <v>0</v>
      </c>
      <c r="W61" s="18">
        <v>87.248570000000001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70.441323803000003</v>
      </c>
      <c r="AM61" s="25">
        <f t="shared" si="36"/>
        <v>120.37042798704226</v>
      </c>
      <c r="AN61" s="26">
        <f t="shared" si="37"/>
        <v>0.56206854011076479</v>
      </c>
    </row>
    <row r="62" spans="1:40" s="21" customFormat="1" ht="15" customHeight="1">
      <c r="C62" s="21" t="s">
        <v>86</v>
      </c>
      <c r="E62" s="59"/>
      <c r="F62" s="16">
        <f t="shared" si="12"/>
        <v>11.114313152000001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2.4381599999999999</v>
      </c>
      <c r="K62" s="25">
        <v>0</v>
      </c>
      <c r="L62" s="25">
        <v>0</v>
      </c>
      <c r="M62" s="25">
        <v>1.3650000000000001E-2</v>
      </c>
      <c r="N62" s="25">
        <v>0</v>
      </c>
      <c r="O62" s="25">
        <v>0</v>
      </c>
      <c r="P62" s="25">
        <v>0</v>
      </c>
      <c r="Q62" s="25">
        <v>1.7070199999999998</v>
      </c>
      <c r="R62" s="25">
        <v>0.71748999999999996</v>
      </c>
      <c r="S62" s="25">
        <v>0</v>
      </c>
      <c r="T62" s="25">
        <v>0</v>
      </c>
      <c r="U62" s="25">
        <v>0</v>
      </c>
      <c r="V62" s="18">
        <v>0</v>
      </c>
      <c r="W62" s="18">
        <v>4.8241700000000005</v>
      </c>
      <c r="X62" s="18">
        <f t="shared" si="24"/>
        <v>5.5100000000000001E-3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5.5100000000000001E-3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3.8464731519999997</v>
      </c>
      <c r="AM62" s="25">
        <f t="shared" si="36"/>
        <v>8.5415836256721782</v>
      </c>
      <c r="AN62" s="26">
        <f t="shared" si="37"/>
        <v>3.6201949446694179E-2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36.100276588</v>
      </c>
      <c r="G63" s="16">
        <f t="shared" si="30"/>
        <v>0</v>
      </c>
      <c r="H63" s="25">
        <v>0</v>
      </c>
      <c r="I63" s="25">
        <v>0</v>
      </c>
      <c r="J63" s="16">
        <f t="shared" si="31"/>
        <v>6.5667900000000001</v>
      </c>
      <c r="K63" s="25">
        <v>0</v>
      </c>
      <c r="L63" s="25">
        <v>0</v>
      </c>
      <c r="M63" s="25">
        <v>5.3910000000000007E-2</v>
      </c>
      <c r="N63" s="25">
        <v>0</v>
      </c>
      <c r="O63" s="25">
        <v>0</v>
      </c>
      <c r="P63" s="25">
        <v>0</v>
      </c>
      <c r="Q63" s="25">
        <v>4.4084700000000003</v>
      </c>
      <c r="R63" s="25">
        <v>2.1044099999999997</v>
      </c>
      <c r="S63" s="25">
        <v>0</v>
      </c>
      <c r="T63" s="25">
        <v>0</v>
      </c>
      <c r="U63" s="25">
        <v>0</v>
      </c>
      <c r="V63" s="18">
        <v>0</v>
      </c>
      <c r="W63" s="18">
        <v>0.86621999999999999</v>
      </c>
      <c r="X63" s="18">
        <f t="shared" si="24"/>
        <v>12.15607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12.15607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16.511196587999997</v>
      </c>
      <c r="AM63" s="25">
        <f t="shared" si="36"/>
        <v>12.924276223554051</v>
      </c>
      <c r="AN63" s="26">
        <f t="shared" si="37"/>
        <v>12.287816873293481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349.89586784599999</v>
      </c>
      <c r="G64" s="16">
        <f t="shared" si="30"/>
        <v>0</v>
      </c>
      <c r="H64" s="25">
        <v>0</v>
      </c>
      <c r="I64" s="25">
        <v>0</v>
      </c>
      <c r="J64" s="16">
        <f t="shared" si="31"/>
        <v>4.0519300000000005</v>
      </c>
      <c r="K64" s="25">
        <v>0</v>
      </c>
      <c r="L64" s="25">
        <v>0</v>
      </c>
      <c r="M64" s="25">
        <v>5.3079999999999995E-2</v>
      </c>
      <c r="N64" s="25">
        <v>0</v>
      </c>
      <c r="O64" s="25">
        <v>0</v>
      </c>
      <c r="P64" s="25">
        <v>0</v>
      </c>
      <c r="Q64" s="25">
        <v>2.5667</v>
      </c>
      <c r="R64" s="25">
        <v>1.43215</v>
      </c>
      <c r="S64" s="25">
        <v>0</v>
      </c>
      <c r="T64" s="25">
        <v>0</v>
      </c>
      <c r="U64" s="25">
        <v>0</v>
      </c>
      <c r="V64" s="18">
        <v>0</v>
      </c>
      <c r="W64" s="18">
        <v>240.66099</v>
      </c>
      <c r="X64" s="18">
        <f t="shared" si="24"/>
        <v>3.9941300000000002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2.6696800000000001</v>
      </c>
      <c r="AE64" s="25">
        <v>1.3244500000000001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101.18881784600001</v>
      </c>
      <c r="AM64" s="25">
        <f t="shared" si="36"/>
        <v>278.36612827461659</v>
      </c>
      <c r="AN64" s="26">
        <f t="shared" si="37"/>
        <v>4.8015403104776277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43.410321683999996</v>
      </c>
      <c r="G65" s="16">
        <f t="shared" si="30"/>
        <v>0</v>
      </c>
      <c r="H65" s="25">
        <v>0</v>
      </c>
      <c r="I65" s="25">
        <v>0</v>
      </c>
      <c r="J65" s="16">
        <f t="shared" si="31"/>
        <v>1.1680999999999999</v>
      </c>
      <c r="K65" s="25">
        <v>0</v>
      </c>
      <c r="L65" s="25">
        <v>0</v>
      </c>
      <c r="M65" s="25">
        <v>0.11456000000000001</v>
      </c>
      <c r="N65" s="25">
        <v>0</v>
      </c>
      <c r="O65" s="25">
        <v>0</v>
      </c>
      <c r="P65" s="25">
        <v>0</v>
      </c>
      <c r="Q65" s="25">
        <v>1.0479699999999998</v>
      </c>
      <c r="R65" s="25">
        <v>5.5700000000000003E-3</v>
      </c>
      <c r="S65" s="25">
        <v>0</v>
      </c>
      <c r="T65" s="25">
        <v>0</v>
      </c>
      <c r="U65" s="25">
        <v>0</v>
      </c>
      <c r="V65" s="18">
        <v>0</v>
      </c>
      <c r="W65" s="18">
        <v>15.5076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26.734621684</v>
      </c>
      <c r="AM65" s="25">
        <f t="shared" si="36"/>
        <v>25.567055891161829</v>
      </c>
      <c r="AN65" s="26">
        <f t="shared" si="37"/>
        <v>0.21332208097570576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14.962911048000002</v>
      </c>
      <c r="G66" s="16">
        <f t="shared" si="30"/>
        <v>0</v>
      </c>
      <c r="H66" s="25">
        <v>0</v>
      </c>
      <c r="I66" s="25">
        <v>0</v>
      </c>
      <c r="J66" s="16">
        <f t="shared" si="31"/>
        <v>0.77999999999999992</v>
      </c>
      <c r="K66" s="25">
        <v>0</v>
      </c>
      <c r="L66" s="25">
        <v>0</v>
      </c>
      <c r="M66" s="25">
        <v>0.22944000000000001</v>
      </c>
      <c r="N66" s="25">
        <v>0</v>
      </c>
      <c r="O66" s="25">
        <v>0</v>
      </c>
      <c r="P66" s="25">
        <v>0</v>
      </c>
      <c r="Q66" s="25">
        <v>0.55055999999999994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5.1251100000000003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9.0578010480000017</v>
      </c>
      <c r="AM66" s="25">
        <f t="shared" si="36"/>
        <v>8.9175383657735665</v>
      </c>
      <c r="AN66" s="26">
        <f t="shared" si="37"/>
        <v>7.2274408497789933E-2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130.49705997440003</v>
      </c>
      <c r="G67" s="16">
        <f t="shared" si="30"/>
        <v>0</v>
      </c>
      <c r="H67" s="25">
        <v>0</v>
      </c>
      <c r="I67" s="25">
        <v>0</v>
      </c>
      <c r="J67" s="16">
        <f t="shared" si="31"/>
        <v>3.1077200000000005</v>
      </c>
      <c r="K67" s="25">
        <v>0</v>
      </c>
      <c r="L67" s="25">
        <v>0</v>
      </c>
      <c r="M67" s="25">
        <v>0.73607</v>
      </c>
      <c r="N67" s="25">
        <v>0</v>
      </c>
      <c r="O67" s="25">
        <v>0</v>
      </c>
      <c r="P67" s="25">
        <v>0</v>
      </c>
      <c r="Q67" s="25">
        <v>2.2424300000000001</v>
      </c>
      <c r="R67" s="25">
        <v>0.12922</v>
      </c>
      <c r="S67" s="25">
        <v>0</v>
      </c>
      <c r="T67" s="25">
        <v>0</v>
      </c>
      <c r="U67" s="25">
        <v>0</v>
      </c>
      <c r="V67" s="18">
        <v>0</v>
      </c>
      <c r="W67" s="18">
        <v>26.235900000000001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101.15343997440002</v>
      </c>
      <c r="AM67" s="25">
        <f t="shared" si="36"/>
        <v>62.98506236108377</v>
      </c>
      <c r="AN67" s="26">
        <f t="shared" si="37"/>
        <v>0.80712802179296217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5.6977986600000001</v>
      </c>
      <c r="G68" s="16">
        <f t="shared" si="30"/>
        <v>0</v>
      </c>
      <c r="H68" s="25">
        <v>0</v>
      </c>
      <c r="I68" s="25">
        <v>0</v>
      </c>
      <c r="J68" s="16">
        <f t="shared" si="31"/>
        <v>0.66374</v>
      </c>
      <c r="K68" s="25">
        <v>0</v>
      </c>
      <c r="L68" s="25">
        <v>0</v>
      </c>
      <c r="M68" s="25">
        <v>2.8709999999999999E-2</v>
      </c>
      <c r="N68" s="25">
        <v>0</v>
      </c>
      <c r="O68" s="25">
        <v>0</v>
      </c>
      <c r="P68" s="25">
        <v>0</v>
      </c>
      <c r="Q68" s="25">
        <v>0.19512000000000002</v>
      </c>
      <c r="R68" s="25">
        <v>0.43991000000000002</v>
      </c>
      <c r="S68" s="25">
        <v>0</v>
      </c>
      <c r="T68" s="25">
        <v>0</v>
      </c>
      <c r="U68" s="25">
        <v>0</v>
      </c>
      <c r="V68" s="18">
        <v>0</v>
      </c>
      <c r="W68" s="18">
        <v>0.63839999999999997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4.3956586600000005</v>
      </c>
      <c r="AM68" s="25">
        <f t="shared" si="36"/>
        <v>2.7640408259809393</v>
      </c>
      <c r="AN68" s="26">
        <f t="shared" si="37"/>
        <v>3.507403484864971E-2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24.068916663999996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24.068916663999996</v>
      </c>
      <c r="AM69" s="25">
        <f t="shared" si="36"/>
        <v>8.0048001615230024</v>
      </c>
      <c r="AN69" s="26">
        <f t="shared" si="37"/>
        <v>0.19205176906124499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5331.4295481284353</v>
      </c>
      <c r="G70" s="16">
        <f t="shared" si="30"/>
        <v>0</v>
      </c>
      <c r="H70" s="25">
        <v>0</v>
      </c>
      <c r="I70" s="25">
        <v>0</v>
      </c>
      <c r="J70" s="16">
        <f t="shared" si="31"/>
        <v>4998.8503095741207</v>
      </c>
      <c r="K70" s="25">
        <v>0</v>
      </c>
      <c r="L70" s="25">
        <v>0</v>
      </c>
      <c r="M70" s="25">
        <v>4.5719799999999999</v>
      </c>
      <c r="N70" s="25">
        <v>924.92206284959423</v>
      </c>
      <c r="O70" s="25">
        <v>325.06261438025621</v>
      </c>
      <c r="P70" s="25">
        <v>0</v>
      </c>
      <c r="Q70" s="25">
        <v>3690.4864925551328</v>
      </c>
      <c r="R70" s="25">
        <v>53.807159789137778</v>
      </c>
      <c r="S70" s="25">
        <v>0</v>
      </c>
      <c r="T70" s="25">
        <v>0</v>
      </c>
      <c r="U70" s="25">
        <v>0</v>
      </c>
      <c r="V70" s="18">
        <v>0</v>
      </c>
      <c r="W70" s="18">
        <v>18.830062936426003</v>
      </c>
      <c r="X70" s="18">
        <f t="shared" si="24"/>
        <v>227.79338426188835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37.969035148361741</v>
      </c>
      <c r="AH70" s="25">
        <v>189.82434911352661</v>
      </c>
      <c r="AI70" s="25" t="s">
        <v>63</v>
      </c>
      <c r="AJ70" s="18">
        <v>0</v>
      </c>
      <c r="AK70" s="18" t="s">
        <v>63</v>
      </c>
      <c r="AL70" s="19">
        <v>85.955791355999992</v>
      </c>
      <c r="AM70" s="25">
        <f>SUM(AM71:AM74)</f>
        <v>5046.267406241047</v>
      </c>
      <c r="AN70" s="26">
        <f>SUM(AN71:AN74)</f>
        <v>228.47924653069873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87.778075351310349</v>
      </c>
      <c r="G71" s="16">
        <f t="shared" si="30"/>
        <v>0</v>
      </c>
      <c r="H71" s="25">
        <v>0</v>
      </c>
      <c r="I71" s="25">
        <v>0</v>
      </c>
      <c r="J71" s="16">
        <f t="shared" si="31"/>
        <v>1.8222839953103627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1.8222839953103627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85.955791355999992</v>
      </c>
      <c r="AM71" s="25">
        <f t="shared" ref="AM71:AM77" si="38">SUM(G71,V71,J71,W71,AJ71)-IF(ISNUMBER(W71*$W$37/($W$37+$W$9)),W71*$W$37/($W$37+$W$9),0)+IF(ISNUMBER(AL71*AM$84/F$84),AL71*AM$84/F$84,0)</f>
        <v>30.409317725809728</v>
      </c>
      <c r="AN71" s="26">
        <f t="shared" ref="AN71:AN77" si="39">SUM(AD71:AH71)+IF(ISNUMBER(W71*$W$37/($W$37+$W$9)),W71*$W$37/($W$37+$W$9),0)+IF(ISNUMBER(AL71*AN$84/F$84),AL71*AN$84/F$84,0)</f>
        <v>0.68586226881038281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4836.2359665018066</v>
      </c>
      <c r="G72" s="16">
        <f t="shared" si="30"/>
        <v>0</v>
      </c>
      <c r="H72" s="25">
        <v>0</v>
      </c>
      <c r="I72" s="25">
        <v>0</v>
      </c>
      <c r="J72" s="16">
        <f t="shared" si="31"/>
        <v>4589.6125193034923</v>
      </c>
      <c r="K72" s="25">
        <v>0</v>
      </c>
      <c r="L72" s="25">
        <v>0</v>
      </c>
      <c r="M72" s="25">
        <v>4.5719799999999999</v>
      </c>
      <c r="N72" s="25">
        <v>923.73222284959422</v>
      </c>
      <c r="O72" s="25">
        <v>0</v>
      </c>
      <c r="P72" s="25">
        <v>0</v>
      </c>
      <c r="Q72" s="25">
        <v>3661.308316453898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18.830062936426003</v>
      </c>
      <c r="X72" s="18">
        <f t="shared" si="24"/>
        <v>227.79338426188835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37.969035148361741</v>
      </c>
      <c r="AH72" s="25">
        <v>189.82434911352661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4608.442582239918</v>
      </c>
      <c r="AN72" s="26">
        <f t="shared" si="39"/>
        <v>227.79338426188835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326.25245438025621</v>
      </c>
      <c r="G73" s="16">
        <f t="shared" si="30"/>
        <v>0</v>
      </c>
      <c r="H73" s="25">
        <v>0</v>
      </c>
      <c r="I73" s="25">
        <v>0</v>
      </c>
      <c r="J73" s="16">
        <f t="shared" si="31"/>
        <v>326.25245438025621</v>
      </c>
      <c r="K73" s="25">
        <v>0</v>
      </c>
      <c r="L73" s="25">
        <v>0</v>
      </c>
      <c r="M73" s="25">
        <v>0</v>
      </c>
      <c r="N73" s="25">
        <v>1.1898400000000002</v>
      </c>
      <c r="O73" s="25">
        <v>325.06261438025621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326.25245438025621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81.16305189506221</v>
      </c>
      <c r="G74" s="16">
        <f t="shared" si="30"/>
        <v>0</v>
      </c>
      <c r="H74" s="25">
        <v>0</v>
      </c>
      <c r="I74" s="25">
        <v>0</v>
      </c>
      <c r="J74" s="16">
        <f t="shared" si="31"/>
        <v>81.16305189506221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27.355892105924429</v>
      </c>
      <c r="R74" s="25">
        <v>53.807159789137778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81.16305189506221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2105.7450163228023</v>
      </c>
      <c r="G75" s="16">
        <f t="shared" si="30"/>
        <v>0</v>
      </c>
      <c r="H75" s="25">
        <v>0</v>
      </c>
      <c r="I75" s="25">
        <v>0</v>
      </c>
      <c r="J75" s="16">
        <f t="shared" si="31"/>
        <v>296.81528999596816</v>
      </c>
      <c r="K75" s="25">
        <v>0</v>
      </c>
      <c r="L75" s="25">
        <v>0</v>
      </c>
      <c r="M75" s="25">
        <v>57.159731663083974</v>
      </c>
      <c r="N75" s="25">
        <v>0</v>
      </c>
      <c r="O75" s="25">
        <v>0</v>
      </c>
      <c r="P75" s="25">
        <v>0</v>
      </c>
      <c r="Q75" s="25">
        <v>238.26393647370085</v>
      </c>
      <c r="R75" s="25">
        <v>1.2416218591833332</v>
      </c>
      <c r="S75" s="25">
        <v>0.15</v>
      </c>
      <c r="T75" s="25">
        <v>0</v>
      </c>
      <c r="U75" s="25">
        <v>0</v>
      </c>
      <c r="V75" s="18">
        <v>0</v>
      </c>
      <c r="W75" s="18">
        <v>458.61102794047645</v>
      </c>
      <c r="X75" s="18">
        <f t="shared" si="24"/>
        <v>37.193158164788471</v>
      </c>
      <c r="Y75" s="25" t="s">
        <v>63</v>
      </c>
      <c r="Z75" s="25" t="s">
        <v>63</v>
      </c>
      <c r="AA75" s="25" t="s">
        <v>63</v>
      </c>
      <c r="AB75" s="25">
        <v>5.4623566748406303</v>
      </c>
      <c r="AC75" s="25" t="s">
        <v>63</v>
      </c>
      <c r="AD75" s="25">
        <v>8.3361908998922836</v>
      </c>
      <c r="AE75" s="25">
        <v>1.9839766607444447</v>
      </c>
      <c r="AF75" s="25">
        <v>8.0877719293111117</v>
      </c>
      <c r="AG75" s="25">
        <v>0</v>
      </c>
      <c r="AH75" s="25">
        <v>0</v>
      </c>
      <c r="AI75" s="25">
        <v>13.322861999999999</v>
      </c>
      <c r="AJ75" s="18">
        <v>9.8462084134444456</v>
      </c>
      <c r="AK75" s="18" t="s">
        <v>63</v>
      </c>
      <c r="AL75" s="19">
        <v>1303.2793318081249</v>
      </c>
      <c r="AM75" s="25">
        <f t="shared" si="38"/>
        <v>1198.7149928889501</v>
      </c>
      <c r="AN75" s="26">
        <f t="shared" si="39"/>
        <v>28.807123830017385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2504.7996737979897</v>
      </c>
      <c r="G76" s="16">
        <f t="shared" si="30"/>
        <v>4.6504377373968529E-2</v>
      </c>
      <c r="H76" s="25">
        <v>0</v>
      </c>
      <c r="I76" s="25">
        <v>4.6504377373968529E-2</v>
      </c>
      <c r="J76" s="16">
        <f t="shared" si="31"/>
        <v>467.70976163509232</v>
      </c>
      <c r="K76" s="25">
        <v>0</v>
      </c>
      <c r="L76" s="25">
        <v>0</v>
      </c>
      <c r="M76" s="25">
        <v>143.89896710691605</v>
      </c>
      <c r="N76" s="25">
        <v>0</v>
      </c>
      <c r="O76" s="25">
        <v>0.22577999999999998</v>
      </c>
      <c r="P76" s="25">
        <v>0</v>
      </c>
      <c r="Q76" s="25">
        <v>322.30614415039219</v>
      </c>
      <c r="R76" s="25">
        <v>0</v>
      </c>
      <c r="S76" s="25">
        <v>1.2788703777841346</v>
      </c>
      <c r="T76" s="25">
        <v>0</v>
      </c>
      <c r="U76" s="25">
        <v>0</v>
      </c>
      <c r="V76" s="18">
        <v>0</v>
      </c>
      <c r="W76" s="18">
        <v>993.03873670861378</v>
      </c>
      <c r="X76" s="18">
        <f t="shared" si="24"/>
        <v>68.42844384290963</v>
      </c>
      <c r="Y76" s="25" t="s">
        <v>63</v>
      </c>
      <c r="Z76" s="25" t="s">
        <v>63</v>
      </c>
      <c r="AA76" s="25" t="s">
        <v>63</v>
      </c>
      <c r="AB76" s="25">
        <v>15.235009595159372</v>
      </c>
      <c r="AC76" s="25" t="s">
        <v>63</v>
      </c>
      <c r="AD76" s="25">
        <v>44.429690247750258</v>
      </c>
      <c r="AE76" s="25">
        <v>0</v>
      </c>
      <c r="AF76" s="25">
        <v>0</v>
      </c>
      <c r="AG76" s="25">
        <v>0</v>
      </c>
      <c r="AH76" s="25">
        <v>0</v>
      </c>
      <c r="AI76" s="25">
        <v>8.7637439999999991</v>
      </c>
      <c r="AJ76" s="18">
        <v>0</v>
      </c>
      <c r="AK76" s="18" t="s">
        <v>63</v>
      </c>
      <c r="AL76" s="19">
        <v>975.57622723399993</v>
      </c>
      <c r="AM76" s="25">
        <f t="shared" si="38"/>
        <v>1785.2505172902556</v>
      </c>
      <c r="AN76" s="26">
        <f t="shared" si="39"/>
        <v>52.214051418214645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250.5918910839049</v>
      </c>
      <c r="G77" s="16">
        <f t="shared" si="30"/>
        <v>0</v>
      </c>
      <c r="H77" s="25">
        <v>0</v>
      </c>
      <c r="I77" s="25">
        <v>0</v>
      </c>
      <c r="J77" s="16">
        <f t="shared" si="31"/>
        <v>206.05033415910393</v>
      </c>
      <c r="K77" s="25">
        <v>0</v>
      </c>
      <c r="L77" s="25">
        <v>0</v>
      </c>
      <c r="M77" s="25">
        <v>16.490089999999999</v>
      </c>
      <c r="N77" s="25">
        <v>0</v>
      </c>
      <c r="O77" s="25">
        <v>0</v>
      </c>
      <c r="P77" s="25">
        <v>0</v>
      </c>
      <c r="Q77" s="25">
        <v>176.61684495910393</v>
      </c>
      <c r="R77" s="25">
        <v>0</v>
      </c>
      <c r="S77" s="25">
        <v>12.9433992</v>
      </c>
      <c r="T77" s="25">
        <v>0</v>
      </c>
      <c r="U77" s="25">
        <v>0</v>
      </c>
      <c r="V77" s="18">
        <v>0</v>
      </c>
      <c r="W77" s="18">
        <v>13.533594675692221</v>
      </c>
      <c r="X77" s="18">
        <f t="shared" si="24"/>
        <v>1.7088843771087532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1.5475232659976421</v>
      </c>
      <c r="AE77" s="25">
        <v>0.16136111111111112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29.299077871999998</v>
      </c>
      <c r="AM77" s="25">
        <f t="shared" si="38"/>
        <v>229.32816728791497</v>
      </c>
      <c r="AN77" s="26">
        <f t="shared" si="39"/>
        <v>1.9426688808208383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2010_x000D_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4175.7304854012</v>
      </c>
      <c r="G84" s="31">
        <f t="shared" si="40"/>
        <v>44.200937531399994</v>
      </c>
      <c r="H84" s="31">
        <v>5.3609387849999992</v>
      </c>
      <c r="I84" s="31">
        <v>38.839998746399992</v>
      </c>
      <c r="J84" s="31">
        <f t="shared" si="40"/>
        <v>23.412622361399997</v>
      </c>
      <c r="K84" s="31">
        <v>0</v>
      </c>
      <c r="L84" s="31">
        <v>9.9085245719999993</v>
      </c>
      <c r="M84" s="31">
        <v>0</v>
      </c>
      <c r="N84" s="31">
        <v>0</v>
      </c>
      <c r="O84" s="31">
        <v>0</v>
      </c>
      <c r="P84" s="31">
        <v>0</v>
      </c>
      <c r="Q84" s="31">
        <v>1.6461080689999998</v>
      </c>
      <c r="R84" s="31">
        <v>11.857989720399999</v>
      </c>
      <c r="S84" s="31">
        <v>0</v>
      </c>
      <c r="T84" s="31">
        <v>0</v>
      </c>
      <c r="U84" s="31">
        <v>0</v>
      </c>
      <c r="V84" s="31">
        <v>0</v>
      </c>
      <c r="W84" s="31">
        <v>1293.1725807725998</v>
      </c>
      <c r="X84" s="31">
        <f t="shared" ref="X84" si="41">SUM(X85:X88)</f>
        <v>649.03631092799992</v>
      </c>
      <c r="Y84" s="31">
        <v>453.85077448199996</v>
      </c>
      <c r="Z84" s="31">
        <v>136.28888476399999</v>
      </c>
      <c r="AA84" s="31">
        <v>25.577477494</v>
      </c>
      <c r="AB84" s="31">
        <v>0</v>
      </c>
      <c r="AC84" s="31">
        <v>0</v>
      </c>
      <c r="AD84" s="31">
        <v>3.0600175999999996E-2</v>
      </c>
      <c r="AE84" s="31">
        <v>19.938631575199999</v>
      </c>
      <c r="AF84" s="31">
        <v>13.349942436799999</v>
      </c>
      <c r="AG84" s="31">
        <v>0</v>
      </c>
      <c r="AH84" s="31">
        <v>0</v>
      </c>
      <c r="AI84" s="31">
        <v>0</v>
      </c>
      <c r="AJ84" s="31">
        <v>27.9713398078</v>
      </c>
      <c r="AK84" s="31">
        <v>2137.936694</v>
      </c>
      <c r="AL84" s="32">
        <v>0</v>
      </c>
      <c r="AM84" s="93">
        <f>SUM(AM85:AM88)</f>
        <v>1388.7574804731998</v>
      </c>
      <c r="AN84" s="94">
        <f>SUM(AN85:AN88)</f>
        <v>33.319174187999998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3282.1469897256993</v>
      </c>
      <c r="G85" s="16">
        <f t="shared" ref="G85:G88" si="43">SUM(H85:I85)</f>
        <v>44.200937531399994</v>
      </c>
      <c r="H85" s="25">
        <v>5.3609387849999992</v>
      </c>
      <c r="I85" s="25">
        <v>38.839998746399992</v>
      </c>
      <c r="J85" s="16">
        <f t="shared" ref="J85:J88" si="44">SUM(K85:U85)</f>
        <v>0.35316915659999998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0.180387408</v>
      </c>
      <c r="R85" s="25">
        <v>0.17278174859999998</v>
      </c>
      <c r="S85" s="25">
        <v>0</v>
      </c>
      <c r="T85" s="25">
        <v>0</v>
      </c>
      <c r="U85" s="25">
        <v>0</v>
      </c>
      <c r="V85" s="18">
        <v>0</v>
      </c>
      <c r="W85" s="18">
        <v>504.96916459199997</v>
      </c>
      <c r="X85" s="18">
        <f t="shared" ref="X85:X88" si="45">SUM(Y85:AI85)</f>
        <v>594.68702444569908</v>
      </c>
      <c r="Y85" s="25">
        <v>449.84228962799995</v>
      </c>
      <c r="Z85" s="25">
        <v>136.28888476399999</v>
      </c>
      <c r="AA85" s="25">
        <v>8.555850053699162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2137.936694</v>
      </c>
      <c r="AL85" s="19">
        <v>0</v>
      </c>
      <c r="AM85" s="25">
        <f>SUM(G85,V85,J85,W85,IF(ISNUMBER(-W85*$W$37/($W$37+$W$9)),-W85*$W$37/($W$37+$W$9),0),AJ85)</f>
        <v>549.52327128000002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254.55961626799996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249.68218975319996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4.8774265147999989</v>
      </c>
      <c r="AK86" s="18">
        <v>0</v>
      </c>
      <c r="AL86" s="19">
        <v>0</v>
      </c>
      <c r="AM86" s="25">
        <f>SUM(G86,V86,J86,W86,IF(ISNUMBER(-W86*$W$37/($W$37+$W$9)),-W86*$W$37/($W$37+$W$9),0),AJ86)</f>
        <v>254.55961626799996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38.273680754300834</v>
      </c>
      <c r="G87" s="16">
        <f t="shared" si="43"/>
        <v>0</v>
      </c>
      <c r="H87" s="25">
        <v>0</v>
      </c>
      <c r="I87" s="25">
        <v>0</v>
      </c>
      <c r="J87" s="16">
        <f t="shared" si="44"/>
        <v>0.49087534079999989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0.49087534079999989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0.57821114439999999</v>
      </c>
      <c r="X87" s="18">
        <f t="shared" si="45"/>
        <v>34.467391351700833</v>
      </c>
      <c r="Y87" s="25">
        <v>4.0084848539999998</v>
      </c>
      <c r="Z87" s="25">
        <v>0</v>
      </c>
      <c r="AA87" s="25">
        <v>17.021627440300836</v>
      </c>
      <c r="AB87" s="25">
        <v>0</v>
      </c>
      <c r="AC87" s="25">
        <v>0</v>
      </c>
      <c r="AD87" s="25">
        <v>3.0600175999999996E-2</v>
      </c>
      <c r="AE87" s="25">
        <v>10.669475964</v>
      </c>
      <c r="AF87" s="25">
        <v>2.7372029173999999</v>
      </c>
      <c r="AG87" s="25">
        <v>0</v>
      </c>
      <c r="AH87" s="25">
        <v>0</v>
      </c>
      <c r="AI87" s="25">
        <v>0</v>
      </c>
      <c r="AJ87" s="18">
        <v>2.7372029173999999</v>
      </c>
      <c r="AK87" s="18">
        <v>0</v>
      </c>
      <c r="AL87" s="19">
        <v>0</v>
      </c>
      <c r="AM87" s="25">
        <f>SUM(G87,V87,J87,W87,IF(ISNUMBER(-W87*$W$37/($W$37+$W$9)),-W87*$W$37/($W$37+$W$9),0),AJ87)</f>
        <v>3.8062894026</v>
      </c>
      <c r="AN87" s="26">
        <f>SUM(AD87:AH87,IF(ISNUMBER(W87*$W$37/($W$37+$W$9)),W87*$W$37/($W$37+$W$9),0))</f>
        <v>13.4372790574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600.75019865319985</v>
      </c>
      <c r="G88" s="16">
        <f t="shared" si="43"/>
        <v>0</v>
      </c>
      <c r="H88" s="25">
        <v>0</v>
      </c>
      <c r="I88" s="25">
        <v>0</v>
      </c>
      <c r="J88" s="16">
        <f t="shared" si="44"/>
        <v>22.568577863999998</v>
      </c>
      <c r="K88" s="25">
        <v>0</v>
      </c>
      <c r="L88" s="25">
        <v>9.9085245719999993</v>
      </c>
      <c r="M88" s="25">
        <v>0</v>
      </c>
      <c r="N88" s="25">
        <v>0</v>
      </c>
      <c r="O88" s="25">
        <v>0</v>
      </c>
      <c r="P88" s="25">
        <v>0</v>
      </c>
      <c r="Q88" s="25">
        <v>0.97484532019999992</v>
      </c>
      <c r="R88" s="25">
        <v>11.685207971799999</v>
      </c>
      <c r="S88" s="25">
        <v>0</v>
      </c>
      <c r="T88" s="25">
        <v>0</v>
      </c>
      <c r="U88" s="25">
        <v>0</v>
      </c>
      <c r="V88" s="18">
        <v>0</v>
      </c>
      <c r="W88" s="18">
        <v>537.94301528299991</v>
      </c>
      <c r="X88" s="18">
        <f t="shared" si="45"/>
        <v>19.881895130599997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9.2691556111999969</v>
      </c>
      <c r="AF88" s="25">
        <v>10.6127395194</v>
      </c>
      <c r="AG88" s="25">
        <v>0</v>
      </c>
      <c r="AH88" s="25">
        <v>0</v>
      </c>
      <c r="AI88" s="25">
        <v>0</v>
      </c>
      <c r="AJ88" s="18">
        <v>20.356710375599995</v>
      </c>
      <c r="AK88" s="18">
        <v>0</v>
      </c>
      <c r="AL88" s="19">
        <v>0</v>
      </c>
      <c r="AM88" s="25">
        <f>SUM(G88,V88,J88,W88,IF(ISNUMBER(-W88*$W$37/($W$37+$W$9)),-W88*$W$37/($W$37+$W$9),0),AJ88)</f>
        <v>580.86830352259983</v>
      </c>
      <c r="AN88" s="26">
        <f>SUM(AD88:AH88,IF(ISNUMBER(W88*$W$37/($W$37+$W$9)),W88*$W$37/($W$37+$W$9),0))</f>
        <v>19.881895130599997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126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6114.0040865530536</v>
      </c>
      <c r="G7" s="16">
        <f t="shared" ref="G7:G13" si="1">SUM(H7:I7)</f>
        <v>43.870400000000004</v>
      </c>
      <c r="H7" s="17">
        <v>43.870400000000004</v>
      </c>
      <c r="I7" s="17">
        <v>0</v>
      </c>
      <c r="J7" s="16">
        <f t="shared" ref="J7:J13" si="2">SUM(K7:U7)</f>
        <v>99.752966999999998</v>
      </c>
      <c r="K7" s="17">
        <v>99.752966999999998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1.1592147293999999</v>
      </c>
      <c r="X7" s="18">
        <f t="shared" ref="X7:X38" si="3">SUM(Y7:AI7)</f>
        <v>792.25903593534156</v>
      </c>
      <c r="Y7" s="17">
        <v>360.27372489893997</v>
      </c>
      <c r="Z7" s="17">
        <v>78.60475602599999</v>
      </c>
      <c r="AA7" s="17">
        <v>23.932324068</v>
      </c>
      <c r="AB7" s="17">
        <v>18.548321223558318</v>
      </c>
      <c r="AC7" s="17">
        <v>0</v>
      </c>
      <c r="AD7" s="17">
        <v>124.42655012119926</v>
      </c>
      <c r="AE7" s="17">
        <v>46.150746752225551</v>
      </c>
      <c r="AF7" s="17">
        <v>77.324172400026114</v>
      </c>
      <c r="AG7" s="17">
        <v>0</v>
      </c>
      <c r="AH7" s="17">
        <v>29.528788445392419</v>
      </c>
      <c r="AI7" s="17">
        <v>33.469651999999996</v>
      </c>
      <c r="AJ7" s="18">
        <v>143.14740222164608</v>
      </c>
      <c r="AK7" s="18">
        <v>5033.8150666666661</v>
      </c>
      <c r="AL7" s="19">
        <v>0</v>
      </c>
      <c r="AM7" s="17">
        <f>SUM(G7,V7,J7,W7,AJ7)</f>
        <v>287.9299839510461</v>
      </c>
      <c r="AN7" s="20">
        <f>SUM(AD7:AH7)</f>
        <v>277.43025771884334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19525.982972299775</v>
      </c>
      <c r="G8" s="16">
        <f t="shared" si="1"/>
        <v>92.993514300000001</v>
      </c>
      <c r="H8" s="17">
        <f>H9-H7</f>
        <v>-28.162662400000002</v>
      </c>
      <c r="I8" s="17">
        <f>I9-I7</f>
        <v>121.1561767</v>
      </c>
      <c r="J8" s="16">
        <f t="shared" si="2"/>
        <v>12585.73176395932</v>
      </c>
      <c r="K8" s="17">
        <f t="shared" ref="K8:W8" si="4">K9-K7</f>
        <v>8914.4197899911287</v>
      </c>
      <c r="L8" s="17">
        <f t="shared" si="4"/>
        <v>20.722420181206871</v>
      </c>
      <c r="M8" s="17">
        <f t="shared" si="4"/>
        <v>248.83793757636914</v>
      </c>
      <c r="N8" s="17">
        <f t="shared" si="4"/>
        <v>-220.4334780469253</v>
      </c>
      <c r="O8" s="17">
        <f t="shared" si="4"/>
        <v>224.29020878516508</v>
      </c>
      <c r="P8" s="17">
        <f t="shared" si="4"/>
        <v>2414.8708754409936</v>
      </c>
      <c r="Q8" s="17">
        <f t="shared" si="4"/>
        <v>1871.9414637931732</v>
      </c>
      <c r="R8" s="17">
        <f t="shared" si="4"/>
        <v>-324.33198976179028</v>
      </c>
      <c r="S8" s="17">
        <f t="shared" si="4"/>
        <v>436.82125600000001</v>
      </c>
      <c r="T8" s="17">
        <f t="shared" si="4"/>
        <v>-1001.40672</v>
      </c>
      <c r="U8" s="17">
        <f t="shared" si="4"/>
        <v>0</v>
      </c>
      <c r="V8" s="18">
        <f t="shared" si="4"/>
        <v>0</v>
      </c>
      <c r="W8" s="18">
        <f t="shared" si="4"/>
        <v>5954.676611523716</v>
      </c>
      <c r="X8" s="18">
        <f t="shared" si="3"/>
        <v>124.08479663945941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-15.32971999999998</v>
      </c>
      <c r="AE8" s="17">
        <f t="shared" si="5"/>
        <v>0</v>
      </c>
      <c r="AF8" s="17">
        <f t="shared" si="5"/>
        <v>0</v>
      </c>
      <c r="AG8" s="17">
        <f t="shared" si="5"/>
        <v>24.723884145880834</v>
      </c>
      <c r="AH8" s="17">
        <f t="shared" si="5"/>
        <v>114.69063249357856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768.49628587728103</v>
      </c>
      <c r="AM8" s="25">
        <f>SUM(G8,V8,J8,W8,AJ8)-IF(ISNUMBER(W8*$W$37/($W$37+$W$9)),W8*$W$37/($W$37+$W$9),0)+IF(ISNUMBER(AL8*AM$84/F$84),AL8*AM$84/F$84,0)</f>
        <v>18942.166187106257</v>
      </c>
      <c r="AN8" s="26">
        <f>SUM(AD8:AH8)+IF(ISNUMBER(W8*$W$37/($W$37+$W$9)),W8*$W$37/($W$37+$W$9),0)+IF(ISNUMBER(AL8*AN$84/F$84),AL8*AN$84/F$84,0)</f>
        <v>130.56329816530612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25639.987058852832</v>
      </c>
      <c r="G9" s="30">
        <f t="shared" si="1"/>
        <v>136.8639143</v>
      </c>
      <c r="H9" s="30">
        <f>H10+H11</f>
        <v>15.707737600000002</v>
      </c>
      <c r="I9" s="30">
        <f>I10+I11</f>
        <v>121.1561767</v>
      </c>
      <c r="J9" s="30">
        <f t="shared" si="2"/>
        <v>12685.484730959321</v>
      </c>
      <c r="K9" s="30">
        <f t="shared" ref="K9:W9" si="6">K10+K11</f>
        <v>9014.1727569911291</v>
      </c>
      <c r="L9" s="30">
        <f t="shared" si="6"/>
        <v>20.722420181206871</v>
      </c>
      <c r="M9" s="30">
        <f t="shared" si="6"/>
        <v>248.83793757636914</v>
      </c>
      <c r="N9" s="30">
        <f t="shared" si="6"/>
        <v>-220.4334780469253</v>
      </c>
      <c r="O9" s="30">
        <f t="shared" si="6"/>
        <v>224.29020878516508</v>
      </c>
      <c r="P9" s="30">
        <f t="shared" si="6"/>
        <v>2414.8708754409936</v>
      </c>
      <c r="Q9" s="30">
        <f t="shared" si="6"/>
        <v>1871.9414637931732</v>
      </c>
      <c r="R9" s="30">
        <f t="shared" si="6"/>
        <v>-324.33198976179028</v>
      </c>
      <c r="S9" s="30">
        <f t="shared" si="6"/>
        <v>436.82125600000001</v>
      </c>
      <c r="T9" s="30">
        <f t="shared" si="6"/>
        <v>-1001.40672</v>
      </c>
      <c r="U9" s="30">
        <f t="shared" si="6"/>
        <v>0</v>
      </c>
      <c r="V9" s="31">
        <f t="shared" si="6"/>
        <v>0</v>
      </c>
      <c r="W9" s="31">
        <f t="shared" si="6"/>
        <v>5955.8358262531165</v>
      </c>
      <c r="X9" s="31">
        <f t="shared" si="3"/>
        <v>916.34383257480101</v>
      </c>
      <c r="Y9" s="31">
        <f t="shared" ref="Y9:AL9" si="7">Y10+Y11</f>
        <v>360.27372489893997</v>
      </c>
      <c r="Z9" s="30">
        <f t="shared" si="7"/>
        <v>78.60475602599999</v>
      </c>
      <c r="AA9" s="30">
        <f t="shared" si="7"/>
        <v>23.932324068</v>
      </c>
      <c r="AB9" s="30">
        <f t="shared" si="7"/>
        <v>18.548321223558318</v>
      </c>
      <c r="AC9" s="30">
        <f t="shared" si="7"/>
        <v>0</v>
      </c>
      <c r="AD9" s="30">
        <f t="shared" si="7"/>
        <v>109.09683012119928</v>
      </c>
      <c r="AE9" s="30">
        <f t="shared" si="7"/>
        <v>46.150746752225551</v>
      </c>
      <c r="AF9" s="30">
        <f t="shared" si="7"/>
        <v>77.324172400026114</v>
      </c>
      <c r="AG9" s="30">
        <f t="shared" si="7"/>
        <v>24.723884145880834</v>
      </c>
      <c r="AH9" s="30">
        <f t="shared" si="7"/>
        <v>144.21942093897098</v>
      </c>
      <c r="AI9" s="30">
        <f t="shared" si="7"/>
        <v>33.469651999999996</v>
      </c>
      <c r="AJ9" s="31">
        <f t="shared" si="7"/>
        <v>143.14740222164608</v>
      </c>
      <c r="AK9" s="31">
        <f t="shared" si="7"/>
        <v>5033.8150666666661</v>
      </c>
      <c r="AL9" s="32">
        <f t="shared" si="7"/>
        <v>768.49628587728103</v>
      </c>
      <c r="AM9" s="31">
        <f>SUM(AM7:AM8)</f>
        <v>19230.096171057303</v>
      </c>
      <c r="AN9" s="30">
        <f>SUM(AN7:AN8)</f>
        <v>407.99355588414949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853.39097921983148</v>
      </c>
      <c r="G10" s="16">
        <f t="shared" si="1"/>
        <v>0</v>
      </c>
      <c r="H10" s="17">
        <v>0</v>
      </c>
      <c r="I10" s="17">
        <v>0</v>
      </c>
      <c r="J10" s="16">
        <f t="shared" si="2"/>
        <v>853.39097921983148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201.85984173577339</v>
      </c>
      <c r="R10" s="17">
        <v>651.53113748405804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853.39097921983148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24786.596079633</v>
      </c>
      <c r="G11" s="30">
        <f t="shared" si="1"/>
        <v>136.8639143</v>
      </c>
      <c r="H11" s="30">
        <f>H12+H13</f>
        <v>15.707737600000002</v>
      </c>
      <c r="I11" s="30">
        <f>I12+I13</f>
        <v>121.1561767</v>
      </c>
      <c r="J11" s="30">
        <f t="shared" si="2"/>
        <v>11832.093751739489</v>
      </c>
      <c r="K11" s="30">
        <f t="shared" ref="K11:W11" si="8">K12+K13</f>
        <v>9014.1727569911291</v>
      </c>
      <c r="L11" s="30">
        <f t="shared" si="8"/>
        <v>20.722420181206871</v>
      </c>
      <c r="M11" s="30">
        <f t="shared" si="8"/>
        <v>248.83793757636914</v>
      </c>
      <c r="N11" s="30">
        <f t="shared" si="8"/>
        <v>-220.4334780469253</v>
      </c>
      <c r="O11" s="30">
        <f t="shared" si="8"/>
        <v>224.29020878516508</v>
      </c>
      <c r="P11" s="30">
        <f t="shared" si="8"/>
        <v>2414.8708754409936</v>
      </c>
      <c r="Q11" s="30">
        <f t="shared" si="8"/>
        <v>1670.0816220573997</v>
      </c>
      <c r="R11" s="30">
        <f t="shared" si="8"/>
        <v>-975.86312724584832</v>
      </c>
      <c r="S11" s="30">
        <f t="shared" si="8"/>
        <v>436.82125600000001</v>
      </c>
      <c r="T11" s="30">
        <f t="shared" si="8"/>
        <v>-1001.40672</v>
      </c>
      <c r="U11" s="30">
        <f t="shared" si="8"/>
        <v>0</v>
      </c>
      <c r="V11" s="31">
        <f t="shared" si="8"/>
        <v>0</v>
      </c>
      <c r="W11" s="31">
        <f t="shared" si="8"/>
        <v>5955.8358262531165</v>
      </c>
      <c r="X11" s="31">
        <f t="shared" si="3"/>
        <v>916.34383257480101</v>
      </c>
      <c r="Y11" s="31">
        <f t="shared" ref="Y11:AL11" si="9">Y12+Y13</f>
        <v>360.27372489893997</v>
      </c>
      <c r="Z11" s="30">
        <f t="shared" si="9"/>
        <v>78.60475602599999</v>
      </c>
      <c r="AA11" s="30">
        <f t="shared" si="9"/>
        <v>23.932324068</v>
      </c>
      <c r="AB11" s="30">
        <f t="shared" si="9"/>
        <v>18.548321223558318</v>
      </c>
      <c r="AC11" s="30">
        <f t="shared" si="9"/>
        <v>0</v>
      </c>
      <c r="AD11" s="30">
        <f t="shared" si="9"/>
        <v>109.09683012119928</v>
      </c>
      <c r="AE11" s="30">
        <f t="shared" si="9"/>
        <v>46.150746752225551</v>
      </c>
      <c r="AF11" s="30">
        <f t="shared" si="9"/>
        <v>77.324172400026114</v>
      </c>
      <c r="AG11" s="30">
        <f t="shared" si="9"/>
        <v>24.723884145880834</v>
      </c>
      <c r="AH11" s="30">
        <f t="shared" si="9"/>
        <v>144.21942093897098</v>
      </c>
      <c r="AI11" s="30">
        <f t="shared" si="9"/>
        <v>33.469651999999996</v>
      </c>
      <c r="AJ11" s="31">
        <f t="shared" si="9"/>
        <v>143.14740222164608</v>
      </c>
      <c r="AK11" s="31">
        <f t="shared" si="9"/>
        <v>5033.8150666666661</v>
      </c>
      <c r="AL11" s="32">
        <f t="shared" si="9"/>
        <v>768.49628587728103</v>
      </c>
      <c r="AM11" s="31">
        <f>SUM(AM7:AM8)-SUM(AM10)</f>
        <v>18376.705191837471</v>
      </c>
      <c r="AN11" s="30">
        <f>SUM(AD11:AH11)+IF(ISNUMBER(W11*$W$37/($W$37+$W$9)),W11*$W$37/($W$37+$W$9),0)+IF(ISNUMBER(AL11*AN$84/F$84),AL11*AN$84/F$84,0)</f>
        <v>407.99355588414949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751.70075741235621</v>
      </c>
      <c r="G12" s="16">
        <f t="shared" si="1"/>
        <v>0</v>
      </c>
      <c r="H12" s="39">
        <v>0</v>
      </c>
      <c r="I12" s="39">
        <v>0</v>
      </c>
      <c r="J12" s="16">
        <f t="shared" si="2"/>
        <v>751.70075741235621</v>
      </c>
      <c r="K12" s="39">
        <v>0</v>
      </c>
      <c r="L12" s="39">
        <v>0</v>
      </c>
      <c r="M12" s="39">
        <v>0</v>
      </c>
      <c r="N12" s="39">
        <v>0</v>
      </c>
      <c r="O12" s="39">
        <v>751.70075741235621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751.70075741235621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24034.895322220644</v>
      </c>
      <c r="G13" s="41">
        <f t="shared" si="1"/>
        <v>136.8639143</v>
      </c>
      <c r="H13" s="41">
        <f>SUM(H17,-H28,H39,H47,H48)</f>
        <v>15.707737600000002</v>
      </c>
      <c r="I13" s="41">
        <f>SUM(I17,-I28,I39,I47,I48)</f>
        <v>121.1561767</v>
      </c>
      <c r="J13" s="41">
        <f t="shared" si="2"/>
        <v>11080.392994327132</v>
      </c>
      <c r="K13" s="41">
        <f t="shared" ref="K13:W13" si="10">SUM(K17,-K28,K39,K47,K48)</f>
        <v>9014.1727569911291</v>
      </c>
      <c r="L13" s="41">
        <f t="shared" si="10"/>
        <v>20.722420181206871</v>
      </c>
      <c r="M13" s="41">
        <f t="shared" si="10"/>
        <v>248.83793757636914</v>
      </c>
      <c r="N13" s="41">
        <f t="shared" si="10"/>
        <v>-220.4334780469253</v>
      </c>
      <c r="O13" s="41">
        <f t="shared" si="10"/>
        <v>-527.41054862719113</v>
      </c>
      <c r="P13" s="41">
        <f t="shared" si="10"/>
        <v>2414.8708754409936</v>
      </c>
      <c r="Q13" s="41">
        <f t="shared" si="10"/>
        <v>1670.0816220573997</v>
      </c>
      <c r="R13" s="41">
        <f t="shared" si="10"/>
        <v>-975.86312724584832</v>
      </c>
      <c r="S13" s="41">
        <f t="shared" si="10"/>
        <v>436.82125600000001</v>
      </c>
      <c r="T13" s="41">
        <f t="shared" si="10"/>
        <v>-1001.40672</v>
      </c>
      <c r="U13" s="41">
        <f t="shared" si="10"/>
        <v>0</v>
      </c>
      <c r="V13" s="31">
        <f t="shared" si="10"/>
        <v>0</v>
      </c>
      <c r="W13" s="31">
        <f t="shared" si="10"/>
        <v>5955.8358262531165</v>
      </c>
      <c r="X13" s="31">
        <f t="shared" si="3"/>
        <v>916.34383257480101</v>
      </c>
      <c r="Y13" s="31">
        <f t="shared" ref="Y13:AL13" si="11">SUM(Y17,-Y28,Y39,Y47,Y48)</f>
        <v>360.27372489893997</v>
      </c>
      <c r="Z13" s="41">
        <f t="shared" si="11"/>
        <v>78.60475602599999</v>
      </c>
      <c r="AA13" s="41">
        <f t="shared" si="11"/>
        <v>23.932324068</v>
      </c>
      <c r="AB13" s="41">
        <f t="shared" si="11"/>
        <v>18.548321223558318</v>
      </c>
      <c r="AC13" s="41">
        <f t="shared" si="11"/>
        <v>0</v>
      </c>
      <c r="AD13" s="41">
        <f t="shared" si="11"/>
        <v>109.09683012119928</v>
      </c>
      <c r="AE13" s="41">
        <f t="shared" si="11"/>
        <v>46.150746752225551</v>
      </c>
      <c r="AF13" s="41">
        <f t="shared" si="11"/>
        <v>77.324172400026114</v>
      </c>
      <c r="AG13" s="41">
        <f t="shared" si="11"/>
        <v>24.723884145880834</v>
      </c>
      <c r="AH13" s="41">
        <f t="shared" si="11"/>
        <v>144.21942093897098</v>
      </c>
      <c r="AI13" s="41">
        <f t="shared" si="11"/>
        <v>33.469651999999996</v>
      </c>
      <c r="AJ13" s="31">
        <f t="shared" si="11"/>
        <v>143.14740222164608</v>
      </c>
      <c r="AK13" s="31">
        <f t="shared" si="11"/>
        <v>5033.8150666666661</v>
      </c>
      <c r="AL13" s="32">
        <f t="shared" si="11"/>
        <v>768.49628587728103</v>
      </c>
      <c r="AM13" s="31">
        <f>SUM(AM7:AM8)-SUM(AM10,AM12)</f>
        <v>17625.004434425115</v>
      </c>
      <c r="AN13" s="41">
        <f>SUM(AD13:AH13)+IF(ISNUMBER(W13*$W$37/($W$37+$W$9)),W13*$W$37/($W$37+$W$9),0)+IF(ISNUMBER(AL13*AN$84/F$84),AL13*AN$84/F$84,0)</f>
        <v>407.99355588414949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24753.126427633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21768.9715165692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15902.332612541195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19738.019203861273</v>
      </c>
      <c r="G17" s="30">
        <f t="shared" ref="G17:G48" si="13">SUM(H17:I17)</f>
        <v>99.26467079999999</v>
      </c>
      <c r="H17" s="31">
        <v>14.622077600000001</v>
      </c>
      <c r="I17" s="31">
        <v>84.642593199999993</v>
      </c>
      <c r="J17" s="30">
        <f t="shared" ref="J17:J48" si="14">SUM(K17:U17)</f>
        <v>11113.20140259139</v>
      </c>
      <c r="K17" s="31">
        <v>9014.1727569911291</v>
      </c>
      <c r="L17" s="31">
        <v>13.61999858733</v>
      </c>
      <c r="M17" s="31">
        <v>124.19244381943338</v>
      </c>
      <c r="N17" s="31">
        <v>37.560757303443715</v>
      </c>
      <c r="O17" s="31">
        <v>0</v>
      </c>
      <c r="P17" s="31">
        <v>1255.8209845251577</v>
      </c>
      <c r="Q17" s="31">
        <v>6.2083583668500006</v>
      </c>
      <c r="R17" s="31">
        <v>661.62610299804692</v>
      </c>
      <c r="S17" s="31">
        <v>0</v>
      </c>
      <c r="T17" s="31">
        <v>0</v>
      </c>
      <c r="U17" s="31">
        <v>0</v>
      </c>
      <c r="V17" s="31">
        <v>0</v>
      </c>
      <c r="W17" s="31">
        <v>2695.6341861783044</v>
      </c>
      <c r="X17" s="31">
        <f t="shared" si="3"/>
        <v>570.63535582607494</v>
      </c>
      <c r="Y17" s="31">
        <v>360.27372489893997</v>
      </c>
      <c r="Z17" s="31">
        <v>78.60475602599999</v>
      </c>
      <c r="AA17" s="31">
        <v>23.932324068</v>
      </c>
      <c r="AB17" s="31">
        <v>0</v>
      </c>
      <c r="AC17" s="31">
        <v>0</v>
      </c>
      <c r="AD17" s="31">
        <v>0.25200000005000001</v>
      </c>
      <c r="AE17" s="31">
        <v>38.909420200169997</v>
      </c>
      <c r="AF17" s="31">
        <v>68.663130632914999</v>
      </c>
      <c r="AG17" s="31">
        <v>0</v>
      </c>
      <c r="AH17" s="31">
        <v>0</v>
      </c>
      <c r="AI17" s="31">
        <v>0</v>
      </c>
      <c r="AJ17" s="31">
        <v>193.55613827683499</v>
      </c>
      <c r="AK17" s="31">
        <v>5033.8150666666661</v>
      </c>
      <c r="AL17" s="32">
        <v>31.912383521999995</v>
      </c>
      <c r="AM17" s="31">
        <f>SUM(AM18,AM24:AM25,AM26:AM26)</f>
        <v>14114.478066415597</v>
      </c>
      <c r="AN17" s="30">
        <f>SUM(AN18,AN24:AN25,AN26:AN26)</f>
        <v>108.09357545841952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8384.9345604769151</v>
      </c>
      <c r="G18" s="16">
        <f t="shared" si="13"/>
        <v>99.26467079999999</v>
      </c>
      <c r="H18" s="17">
        <v>14.622077600000001</v>
      </c>
      <c r="I18" s="17">
        <v>84.642593199999993</v>
      </c>
      <c r="J18" s="16">
        <f t="shared" si="14"/>
        <v>41.653928376500005</v>
      </c>
      <c r="K18" s="17">
        <v>0</v>
      </c>
      <c r="L18" s="17">
        <v>13.61999858733</v>
      </c>
      <c r="M18" s="17">
        <v>0</v>
      </c>
      <c r="N18" s="17">
        <v>0</v>
      </c>
      <c r="O18" s="17">
        <v>0</v>
      </c>
      <c r="P18" s="17">
        <v>0</v>
      </c>
      <c r="Q18" s="17">
        <v>6.2083583668500006</v>
      </c>
      <c r="R18" s="17">
        <v>21.825571422319999</v>
      </c>
      <c r="S18" s="17">
        <v>0</v>
      </c>
      <c r="T18" s="17">
        <v>0</v>
      </c>
      <c r="U18" s="17">
        <v>0</v>
      </c>
      <c r="V18" s="18">
        <v>0</v>
      </c>
      <c r="W18" s="18">
        <v>2514.1130170088395</v>
      </c>
      <c r="X18" s="18">
        <f t="shared" si="3"/>
        <v>570.63535582607494</v>
      </c>
      <c r="Y18" s="17">
        <v>360.27372489893997</v>
      </c>
      <c r="Z18" s="17">
        <v>78.60475602599999</v>
      </c>
      <c r="AA18" s="17">
        <v>23.932324068</v>
      </c>
      <c r="AB18" s="17">
        <v>0</v>
      </c>
      <c r="AC18" s="17">
        <v>0</v>
      </c>
      <c r="AD18" s="17">
        <v>0.25200000005000001</v>
      </c>
      <c r="AE18" s="17">
        <v>38.909420200169997</v>
      </c>
      <c r="AF18" s="17">
        <v>68.663130632914999</v>
      </c>
      <c r="AG18" s="17">
        <v>0</v>
      </c>
      <c r="AH18" s="17">
        <v>0</v>
      </c>
      <c r="AI18" s="17">
        <v>0</v>
      </c>
      <c r="AJ18" s="18">
        <v>93.540138276834995</v>
      </c>
      <c r="AK18" s="18">
        <v>5033.8150666666661</v>
      </c>
      <c r="AL18" s="19">
        <v>31.912383521999995</v>
      </c>
      <c r="AM18" s="17">
        <f t="shared" ref="AM18:AN18" si="15">SUM(AM19:AM23)</f>
        <v>2761.3934230312439</v>
      </c>
      <c r="AN18" s="20">
        <f t="shared" si="15"/>
        <v>108.09357545841952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6633.968577675093</v>
      </c>
      <c r="G19" s="16">
        <f t="shared" si="13"/>
        <v>99.26467079999999</v>
      </c>
      <c r="H19" s="25">
        <v>14.622077600000001</v>
      </c>
      <c r="I19" s="25">
        <v>84.642593199999993</v>
      </c>
      <c r="J19" s="16">
        <f t="shared" si="14"/>
        <v>2.8841922394299999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2.4809922394299999</v>
      </c>
      <c r="R19" s="25">
        <v>0.4032</v>
      </c>
      <c r="S19" s="25">
        <v>0</v>
      </c>
      <c r="T19" s="25">
        <v>0</v>
      </c>
      <c r="U19" s="25">
        <v>0</v>
      </c>
      <c r="V19" s="18">
        <v>0</v>
      </c>
      <c r="W19" s="18">
        <v>1053.7776423824698</v>
      </c>
      <c r="X19" s="18">
        <f t="shared" si="3"/>
        <v>444.22700558652741</v>
      </c>
      <c r="Y19" s="25">
        <v>356.47680245293998</v>
      </c>
      <c r="Z19" s="25">
        <v>78.60475602599999</v>
      </c>
      <c r="AA19" s="25">
        <v>9.1454471075874135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5033.8150666666661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1155.9265054218997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547.83563621860003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543.88077843292001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3.9548577856800002</v>
      </c>
      <c r="AK20" s="18">
        <v>0</v>
      </c>
      <c r="AL20" s="19">
        <v>0</v>
      </c>
      <c r="AM20" s="25">
        <f t="shared" si="16"/>
        <v>547.83563621860003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83.076101838812576</v>
      </c>
      <c r="G21" s="16">
        <f t="shared" si="13"/>
        <v>0</v>
      </c>
      <c r="H21" s="25">
        <v>0</v>
      </c>
      <c r="I21" s="25">
        <v>0</v>
      </c>
      <c r="J21" s="16">
        <f t="shared" si="14"/>
        <v>1.3255835467999999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1.3255835467999999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3.2254989978999995</v>
      </c>
      <c r="X21" s="18">
        <f t="shared" si="3"/>
        <v>61.579821994087581</v>
      </c>
      <c r="Y21" s="25">
        <v>3.7969224459999995</v>
      </c>
      <c r="Z21" s="25">
        <v>0</v>
      </c>
      <c r="AA21" s="25">
        <v>14.786876960412584</v>
      </c>
      <c r="AB21" s="25">
        <v>0</v>
      </c>
      <c r="AC21" s="25">
        <v>0</v>
      </c>
      <c r="AD21" s="25">
        <v>0.25200000005000001</v>
      </c>
      <c r="AE21" s="25">
        <v>25.7988252876</v>
      </c>
      <c r="AF21" s="25">
        <v>16.945197300025001</v>
      </c>
      <c r="AG21" s="25">
        <v>0</v>
      </c>
      <c r="AH21" s="25">
        <v>0</v>
      </c>
      <c r="AI21" s="25">
        <v>0</v>
      </c>
      <c r="AJ21" s="18">
        <v>16.945197300025001</v>
      </c>
      <c r="AK21" s="18">
        <v>0</v>
      </c>
      <c r="AL21" s="19">
        <v>0</v>
      </c>
      <c r="AM21" s="25">
        <f t="shared" si="16"/>
        <v>21.496279844725002</v>
      </c>
      <c r="AN21" s="26">
        <f t="shared" si="17"/>
        <v>42.996022587675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1088.1418612224097</v>
      </c>
      <c r="G22" s="16">
        <f t="shared" si="13"/>
        <v>0</v>
      </c>
      <c r="H22" s="25">
        <v>0</v>
      </c>
      <c r="I22" s="25">
        <v>0</v>
      </c>
      <c r="J22" s="16">
        <f t="shared" si="14"/>
        <v>37.444152590269994</v>
      </c>
      <c r="K22" s="25">
        <v>0</v>
      </c>
      <c r="L22" s="25">
        <v>13.61999858733</v>
      </c>
      <c r="M22" s="25">
        <v>0</v>
      </c>
      <c r="N22" s="25">
        <v>0</v>
      </c>
      <c r="O22" s="25">
        <v>0</v>
      </c>
      <c r="P22" s="25">
        <v>0</v>
      </c>
      <c r="Q22" s="25">
        <v>2.4017825806200004</v>
      </c>
      <c r="R22" s="25">
        <v>21.422371422319998</v>
      </c>
      <c r="S22" s="25">
        <v>0</v>
      </c>
      <c r="T22" s="25">
        <v>0</v>
      </c>
      <c r="U22" s="25">
        <v>0</v>
      </c>
      <c r="V22" s="18">
        <v>0</v>
      </c>
      <c r="W22" s="18">
        <v>913.2290971955498</v>
      </c>
      <c r="X22" s="18">
        <f t="shared" si="3"/>
        <v>64.828528245460006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13.110594912569999</v>
      </c>
      <c r="AF22" s="25">
        <v>51.717933332890006</v>
      </c>
      <c r="AG22" s="25">
        <v>0</v>
      </c>
      <c r="AH22" s="25">
        <v>0</v>
      </c>
      <c r="AI22" s="25">
        <v>0</v>
      </c>
      <c r="AJ22" s="18">
        <v>72.640083191130003</v>
      </c>
      <c r="AK22" s="18">
        <v>0</v>
      </c>
      <c r="AL22" s="19">
        <v>0</v>
      </c>
      <c r="AM22" s="25">
        <f t="shared" si="16"/>
        <v>1023.3133329769497</v>
      </c>
      <c r="AN22" s="26">
        <f t="shared" si="17"/>
        <v>64.828528245460006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31.912383521999995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31.912383521999995</v>
      </c>
      <c r="AM23" s="25">
        <f t="shared" si="16"/>
        <v>12.821668569069629</v>
      </c>
      <c r="AN23" s="26">
        <f t="shared" si="17"/>
        <v>0.26902462528452242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11353.084643384353</v>
      </c>
      <c r="G25" s="16">
        <f t="shared" si="13"/>
        <v>0</v>
      </c>
      <c r="H25" s="25">
        <v>0</v>
      </c>
      <c r="I25" s="25">
        <v>0</v>
      </c>
      <c r="J25" s="16">
        <f t="shared" si="14"/>
        <v>11071.547474214889</v>
      </c>
      <c r="K25" s="25">
        <v>9014.1727569911291</v>
      </c>
      <c r="L25" s="25">
        <v>0</v>
      </c>
      <c r="M25" s="25">
        <v>124.19244381943338</v>
      </c>
      <c r="N25" s="25">
        <v>37.560757303443715</v>
      </c>
      <c r="O25" s="25">
        <v>0</v>
      </c>
      <c r="P25" s="25">
        <v>1255.8209845251577</v>
      </c>
      <c r="Q25" s="25">
        <v>0</v>
      </c>
      <c r="R25" s="25">
        <v>639.80053157572695</v>
      </c>
      <c r="S25" s="25">
        <v>0</v>
      </c>
      <c r="T25" s="25">
        <v>0</v>
      </c>
      <c r="U25" s="25">
        <v>0</v>
      </c>
      <c r="V25" s="18">
        <v>0</v>
      </c>
      <c r="W25" s="18">
        <v>181.52116916946486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100.01600000000001</v>
      </c>
      <c r="AK25" s="18">
        <v>0</v>
      </c>
      <c r="AL25" s="19">
        <v>0</v>
      </c>
      <c r="AM25" s="25">
        <f t="shared" si="16"/>
        <v>11353.084643384353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14826.048243231648</v>
      </c>
      <c r="G28" s="30">
        <f t="shared" si="13"/>
        <v>0</v>
      </c>
      <c r="H28" s="31">
        <v>0</v>
      </c>
      <c r="I28" s="31">
        <v>0</v>
      </c>
      <c r="J28" s="30">
        <f t="shared" si="14"/>
        <v>11043.150383150933</v>
      </c>
      <c r="K28" s="31">
        <v>0</v>
      </c>
      <c r="L28" s="31">
        <v>984.6669413178787</v>
      </c>
      <c r="M28" s="31">
        <v>491.27409283100593</v>
      </c>
      <c r="N28" s="31">
        <v>1314.7646400000001</v>
      </c>
      <c r="O28" s="31">
        <v>871.00731121483511</v>
      </c>
      <c r="P28" s="31">
        <v>1207.0531296350116</v>
      </c>
      <c r="Q28" s="31">
        <v>2887.7779699209027</v>
      </c>
      <c r="R28" s="31">
        <v>2260.3026560249568</v>
      </c>
      <c r="S28" s="31">
        <v>0</v>
      </c>
      <c r="T28" s="31">
        <v>1001.40672</v>
      </c>
      <c r="U28" s="31">
        <v>24.89692220634285</v>
      </c>
      <c r="V28" s="31">
        <v>0</v>
      </c>
      <c r="W28" s="31">
        <v>42.168986700517273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100.01600000000001</v>
      </c>
      <c r="AK28" s="31">
        <v>0</v>
      </c>
      <c r="AL28" s="32">
        <v>3640.7128733801987</v>
      </c>
      <c r="AM28" s="31">
        <f>SUM(AM29,AM35:AM36,AM37:AM38)</f>
        <v>12648.09084800135</v>
      </c>
      <c r="AN28" s="30">
        <f>SUM(AN29,AN35:AN36,AN37:AN38)</f>
        <v>30.691578266299995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3640.7128733801987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3640.7128733801987</v>
      </c>
      <c r="AM29" s="17">
        <f t="shared" ref="AM29:AN29" si="21">SUM(AM30:AM34)</f>
        <v>1462.7554781498998</v>
      </c>
      <c r="AN29" s="20">
        <f t="shared" si="21"/>
        <v>30.691578266299995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2691.0560675975871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2691.0560675975871</v>
      </c>
      <c r="AM30" s="25">
        <f t="shared" ref="AM30:AM38" si="22">SUM(G30,V30,J30,W30,AJ30)-IF(ISNUMBER(W30*$W$37/($W$37+$W$9)),W30*$W$37/($W$37+$W$9),0)+IF(ISNUMBER(AL30*AM$84/F$84),AL30*AM$84/F$84,0)</f>
        <v>1081.2050117075585</v>
      </c>
      <c r="AN30" s="26">
        <f t="shared" ref="AN30:AN38" si="23">SUM(AD30:AH30)+IF(ISNUMBER(W30*$W$37/($W$37+$W$9)),W30*$W$37/($W$37+$W$9),0)+IF(ISNUMBER(AL30*AN$84/F$84),AL30*AN$84/F$84,0)</f>
        <v>22.685875209101575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292.30105149599996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292.30105149599996</v>
      </c>
      <c r="AM31" s="25">
        <f t="shared" si="22"/>
        <v>117.43990235290912</v>
      </c>
      <c r="AN31" s="26">
        <f t="shared" si="23"/>
        <v>2.4641274693497115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35.139639196412581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35.139639196412581</v>
      </c>
      <c r="AM32" s="25">
        <f t="shared" si="22"/>
        <v>14.118306365379686</v>
      </c>
      <c r="AN32" s="26">
        <f t="shared" si="23"/>
        <v>0.29623071748718288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600.49490735220013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600.49490735220013</v>
      </c>
      <c r="AM33" s="25">
        <f t="shared" si="22"/>
        <v>241.26517137700637</v>
      </c>
      <c r="AN33" s="26">
        <f t="shared" si="23"/>
        <v>5.0622328891328525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21.721207737999997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21.721207737999997</v>
      </c>
      <c r="AM34" s="25">
        <f t="shared" si="22"/>
        <v>8.7270863470461464</v>
      </c>
      <c r="AN34" s="26">
        <f t="shared" si="23"/>
        <v>0.18311198122867428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11185.335369851449</v>
      </c>
      <c r="G36" s="16">
        <f t="shared" si="13"/>
        <v>0</v>
      </c>
      <c r="H36" s="25">
        <v>0</v>
      </c>
      <c r="I36" s="25">
        <v>0</v>
      </c>
      <c r="J36" s="16">
        <f t="shared" si="14"/>
        <v>11043.150383150933</v>
      </c>
      <c r="K36" s="25">
        <v>0</v>
      </c>
      <c r="L36" s="25">
        <v>984.6669413178787</v>
      </c>
      <c r="M36" s="25">
        <v>491.27409283100593</v>
      </c>
      <c r="N36" s="25">
        <v>1314.7646400000001</v>
      </c>
      <c r="O36" s="25">
        <v>871.00731121483511</v>
      </c>
      <c r="P36" s="25">
        <v>1207.0531296350116</v>
      </c>
      <c r="Q36" s="25">
        <v>2887.7779699209027</v>
      </c>
      <c r="R36" s="25">
        <v>2260.3026560249568</v>
      </c>
      <c r="S36" s="25">
        <v>0</v>
      </c>
      <c r="T36" s="25">
        <v>1001.40672</v>
      </c>
      <c r="U36" s="25">
        <v>24.89692220634285</v>
      </c>
      <c r="V36" s="18">
        <v>0</v>
      </c>
      <c r="W36" s="18">
        <v>42.168986700517273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100.01600000000001</v>
      </c>
      <c r="AK36" s="18">
        <v>0</v>
      </c>
      <c r="AL36" s="19">
        <v>0</v>
      </c>
      <c r="AM36" s="25">
        <f t="shared" si="22"/>
        <v>11185.335369851449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668.66838630961445</v>
      </c>
      <c r="G39" s="30">
        <f t="shared" si="13"/>
        <v>0</v>
      </c>
      <c r="H39" s="31">
        <v>0</v>
      </c>
      <c r="I39" s="31">
        <v>0</v>
      </c>
      <c r="J39" s="30">
        <f t="shared" si="14"/>
        <v>302.20147296828935</v>
      </c>
      <c r="K39" s="31">
        <v>0</v>
      </c>
      <c r="L39" s="31">
        <v>74.996016846547377</v>
      </c>
      <c r="M39" s="31">
        <v>0</v>
      </c>
      <c r="N39" s="31">
        <v>0</v>
      </c>
      <c r="O39" s="31">
        <v>0</v>
      </c>
      <c r="P39" s="31">
        <v>0</v>
      </c>
      <c r="Q39" s="31">
        <v>1.1812489987799999</v>
      </c>
      <c r="R39" s="31">
        <v>226.02420712296197</v>
      </c>
      <c r="S39" s="31">
        <v>0</v>
      </c>
      <c r="T39" s="31" t="s">
        <v>63</v>
      </c>
      <c r="U39" s="31" t="s">
        <v>63</v>
      </c>
      <c r="V39" s="31">
        <v>0</v>
      </c>
      <c r="W39" s="31">
        <v>189.37675346060377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177.09015988072133</v>
      </c>
      <c r="AM39" s="31">
        <f>SUM(AM40:AM45)</f>
        <v>560.87131871827933</v>
      </c>
      <c r="AN39" s="30">
        <f>SUM(AN40:AN45)</f>
        <v>1.4902537260054622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135.16244247080112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135.16244247080112</v>
      </c>
      <c r="AM40" s="25">
        <f t="shared" ref="AM40:AM47" si="25">SUM(G40,V40,J40,W40,AJ40)-IF(ISNUMBER(W40*$W$37/($W$37+$W$9)),W40*$W$37/($W$37+$W$9),0)+IF(ISNUMBER(AL40*AM$84/F$84),AL40*AM$84/F$84,0)</f>
        <v>54.305189681361114</v>
      </c>
      <c r="AN40" s="26">
        <f t="shared" ref="AN40:AN47" si="26">SUM(AD40:AH40)+IF(ISNUMBER(W40*$W$37/($W$37+$W$9)),W40*$W$37/($W$37+$W$9),0)+IF(ISNUMBER(AL40*AN$84/F$84),AL40*AN$84/F$84,0)</f>
        <v>1.1394330797378569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1.2375859999999999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1.087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1.087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0.150586</v>
      </c>
      <c r="AM41" s="25">
        <f t="shared" si="25"/>
        <v>1.1475020236677362</v>
      </c>
      <c r="AN41" s="26">
        <f t="shared" si="26"/>
        <v>1.2694552318590396E-3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0.79954199999999986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0.79954199999999986</v>
      </c>
      <c r="AM42" s="25">
        <f t="shared" si="25"/>
        <v>0.32123775787489639</v>
      </c>
      <c r="AN42" s="26">
        <f t="shared" si="26"/>
        <v>6.7402200403160976E-3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514.41997175903577</v>
      </c>
      <c r="G44" s="16">
        <f t="shared" si="13"/>
        <v>0</v>
      </c>
      <c r="H44" s="25">
        <v>0</v>
      </c>
      <c r="I44" s="25">
        <v>0</v>
      </c>
      <c r="J44" s="16">
        <f t="shared" si="14"/>
        <v>301.11447296828936</v>
      </c>
      <c r="K44" s="25">
        <v>0</v>
      </c>
      <c r="L44" s="25">
        <v>74.996016846547377</v>
      </c>
      <c r="M44" s="25">
        <v>0</v>
      </c>
      <c r="N44" s="25">
        <v>0</v>
      </c>
      <c r="O44" s="25">
        <v>0</v>
      </c>
      <c r="P44" s="25">
        <v>0</v>
      </c>
      <c r="Q44" s="25">
        <v>9.4248998779999996E-2</v>
      </c>
      <c r="R44" s="25">
        <v>226.02420712296197</v>
      </c>
      <c r="S44" s="25">
        <v>0</v>
      </c>
      <c r="T44" s="25" t="s">
        <v>63</v>
      </c>
      <c r="U44" s="25" t="s">
        <v>63</v>
      </c>
      <c r="V44" s="18">
        <v>0</v>
      </c>
      <c r="W44" s="18">
        <v>178.89054246282615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34.414956327920223</v>
      </c>
      <c r="AM44" s="25">
        <f t="shared" si="25"/>
        <v>493.83216073197974</v>
      </c>
      <c r="AN44" s="26">
        <f t="shared" si="26"/>
        <v>0.29012156750746204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15.00421108666462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8.7540603806646207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6.2501507059999994</v>
      </c>
      <c r="AM45" s="25">
        <f t="shared" si="25"/>
        <v>11.265228523395885</v>
      </c>
      <c r="AN45" s="26">
        <f t="shared" si="26"/>
        <v>5.2689403487968127E-2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2.0446329931129936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1.7321506171129937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0.31248237599999995</v>
      </c>
      <c r="AM46" s="39">
        <f t="shared" si="25"/>
        <v>1.8576989158160766</v>
      </c>
      <c r="AN46" s="64">
        <f t="shared" si="26"/>
        <v>2.6342580789511876E-3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285.99955708876939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-50.767336461909643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336.76689355067901</v>
      </c>
      <c r="AM47" s="31">
        <f t="shared" si="25"/>
        <v>84.537928065424808</v>
      </c>
      <c r="AN47" s="30">
        <f t="shared" si="26"/>
        <v>2.8389790215214274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18168.256418192635</v>
      </c>
      <c r="G48" s="30">
        <f t="shared" si="13"/>
        <v>37.5992435</v>
      </c>
      <c r="H48" s="31">
        <f>SUM(H49,H50)</f>
        <v>1.0856600000000001</v>
      </c>
      <c r="I48" s="31">
        <f>SUM(I49,I50)</f>
        <v>36.513583500000003</v>
      </c>
      <c r="J48" s="30">
        <f t="shared" si="14"/>
        <v>10708.140501918386</v>
      </c>
      <c r="K48" s="31">
        <f t="shared" ref="K48:W48" si="27">SUM(K49,K50)</f>
        <v>0</v>
      </c>
      <c r="L48" s="31">
        <f t="shared" si="27"/>
        <v>916.77334606520822</v>
      </c>
      <c r="M48" s="31">
        <f t="shared" si="27"/>
        <v>615.91958658794169</v>
      </c>
      <c r="N48" s="31">
        <f t="shared" si="27"/>
        <v>1056.770404649631</v>
      </c>
      <c r="O48" s="31">
        <f t="shared" si="27"/>
        <v>343.59676258764398</v>
      </c>
      <c r="P48" s="31">
        <f t="shared" si="27"/>
        <v>2366.1030205508473</v>
      </c>
      <c r="Q48" s="31">
        <f t="shared" si="27"/>
        <v>4550.4699846126723</v>
      </c>
      <c r="R48" s="31">
        <f t="shared" si="27"/>
        <v>396.78921865809951</v>
      </c>
      <c r="S48" s="31">
        <f t="shared" si="27"/>
        <v>436.82125600000001</v>
      </c>
      <c r="T48" s="31">
        <f t="shared" si="27"/>
        <v>0</v>
      </c>
      <c r="U48" s="31">
        <f t="shared" si="27"/>
        <v>24.89692220634285</v>
      </c>
      <c r="V48" s="31">
        <f t="shared" si="27"/>
        <v>0</v>
      </c>
      <c r="W48" s="31">
        <f t="shared" si="27"/>
        <v>3163.7612097766346</v>
      </c>
      <c r="X48" s="31">
        <f t="shared" si="24"/>
        <v>345.70847674872607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18.548321223558318</v>
      </c>
      <c r="AC48" s="31" t="s">
        <v>63</v>
      </c>
      <c r="AD48" s="31">
        <f t="shared" ref="AD48:AL48" si="29">SUM(AD49,AD50)</f>
        <v>108.84483012114927</v>
      </c>
      <c r="AE48" s="31">
        <f t="shared" si="29"/>
        <v>7.2413265520555559</v>
      </c>
      <c r="AF48" s="31">
        <f t="shared" si="29"/>
        <v>8.6610417671111115</v>
      </c>
      <c r="AG48" s="31">
        <f t="shared" si="29"/>
        <v>24.723884145880834</v>
      </c>
      <c r="AH48" s="31">
        <f t="shared" si="29"/>
        <v>144.21942093897098</v>
      </c>
      <c r="AI48" s="31">
        <f t="shared" si="29"/>
        <v>33.469651999999996</v>
      </c>
      <c r="AJ48" s="31">
        <f t="shared" si="29"/>
        <v>49.607263944811109</v>
      </c>
      <c r="AK48" s="31" t="s">
        <v>63</v>
      </c>
      <c r="AL48" s="32">
        <f t="shared" si="29"/>
        <v>3863.4397223040796</v>
      </c>
      <c r="AM48" s="31">
        <f>SUM(AM13,AM28)-SUM(AM17,AM39,AM47)</f>
        <v>15513.207969227164</v>
      </c>
      <c r="AN48" s="30">
        <f>SUM(AN13,AN28)-SUM(AN17,AN39,AN47)</f>
        <v>326.26232594450306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2984.1549110638007</v>
      </c>
      <c r="G49" s="67">
        <f t="shared" ref="G49:G77" si="30">SUM(H49:I49)</f>
        <v>9.21312</v>
      </c>
      <c r="H49" s="68">
        <v>0.23913000000000001</v>
      </c>
      <c r="I49" s="68">
        <v>8.9739900000000006</v>
      </c>
      <c r="J49" s="67">
        <f t="shared" ref="J49:J77" si="31">SUM(K49:U49)</f>
        <v>2971.1516010638006</v>
      </c>
      <c r="K49" s="68">
        <v>0</v>
      </c>
      <c r="L49" s="68">
        <v>0</v>
      </c>
      <c r="M49" s="68">
        <v>388.99689952731524</v>
      </c>
      <c r="N49" s="68">
        <v>52.408810415326045</v>
      </c>
      <c r="O49" s="68">
        <v>0</v>
      </c>
      <c r="P49" s="68">
        <v>2366.1030205508473</v>
      </c>
      <c r="Q49" s="68">
        <v>0</v>
      </c>
      <c r="R49" s="68">
        <v>138.74594836396909</v>
      </c>
      <c r="S49" s="68">
        <v>0</v>
      </c>
      <c r="T49" s="68">
        <v>0</v>
      </c>
      <c r="U49" s="68">
        <v>24.89692220634285</v>
      </c>
      <c r="V49" s="68">
        <v>0</v>
      </c>
      <c r="W49" s="68">
        <v>3.78992</v>
      </c>
      <c r="X49" s="68">
        <f t="shared" si="24"/>
        <v>2.7E-4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2.7E-4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2984.1546410638007</v>
      </c>
      <c r="AN49" s="71">
        <f>SUM(AD49:AH49)+IF(ISNUMBER(W49*$W$37/($W$37+$W$9)),W49*$W$37/($W$37+$W$9),0)+IF(ISNUMBER(AL49*AN$84/F$84),AL49*AN$84/F$84,0)</f>
        <v>2.7E-4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15184.101507128838</v>
      </c>
      <c r="G50" s="30">
        <f t="shared" si="30"/>
        <v>28.386123500000004</v>
      </c>
      <c r="H50" s="31">
        <f>SUM(H51,H70)+SUM(H75:H77)</f>
        <v>0.84653</v>
      </c>
      <c r="I50" s="31">
        <f>SUM(I51,I70)+SUM(I75:I77)</f>
        <v>27.539593500000002</v>
      </c>
      <c r="J50" s="30">
        <f t="shared" si="31"/>
        <v>7736.988900854587</v>
      </c>
      <c r="K50" s="31">
        <f t="shared" ref="K50:W50" si="32">SUM(K51,K70)+SUM(K75:K77)</f>
        <v>0</v>
      </c>
      <c r="L50" s="31">
        <f t="shared" si="32"/>
        <v>916.77334606520822</v>
      </c>
      <c r="M50" s="31">
        <f t="shared" si="32"/>
        <v>226.92268706062646</v>
      </c>
      <c r="N50" s="31">
        <f t="shared" si="32"/>
        <v>1004.3615942343049</v>
      </c>
      <c r="O50" s="31">
        <f t="shared" si="32"/>
        <v>343.59676258764398</v>
      </c>
      <c r="P50" s="31">
        <f t="shared" si="32"/>
        <v>0</v>
      </c>
      <c r="Q50" s="31">
        <f t="shared" si="32"/>
        <v>4550.4699846126723</v>
      </c>
      <c r="R50" s="31">
        <f t="shared" si="32"/>
        <v>258.04327029413042</v>
      </c>
      <c r="S50" s="31">
        <f t="shared" si="32"/>
        <v>436.82125600000001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3159.9712897766344</v>
      </c>
      <c r="X50" s="31">
        <f t="shared" si="24"/>
        <v>345.70820674872607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18.548321223558318</v>
      </c>
      <c r="AC50" s="31" t="s">
        <v>63</v>
      </c>
      <c r="AD50" s="31">
        <f>SUM(AD51,AD70)+SUM(AD75:AD77)</f>
        <v>108.84456012114927</v>
      </c>
      <c r="AE50" s="31">
        <f t="shared" ref="AE50:AN50" si="34">SUM(AE51,AE70)+SUM(AE75:AE77)</f>
        <v>7.2413265520555559</v>
      </c>
      <c r="AF50" s="31">
        <f t="shared" si="34"/>
        <v>8.6610417671111115</v>
      </c>
      <c r="AG50" s="31">
        <f t="shared" si="34"/>
        <v>24.723884145880834</v>
      </c>
      <c r="AH50" s="31">
        <f t="shared" si="34"/>
        <v>144.21942093897098</v>
      </c>
      <c r="AI50" s="31">
        <f t="shared" si="34"/>
        <v>33.469651999999996</v>
      </c>
      <c r="AJ50" s="31">
        <f t="shared" si="34"/>
        <v>49.607263944811109</v>
      </c>
      <c r="AK50" s="31" t="s">
        <v>63</v>
      </c>
      <c r="AL50" s="32">
        <f t="shared" si="34"/>
        <v>3863.4397223040796</v>
      </c>
      <c r="AM50" s="31">
        <f t="shared" si="34"/>
        <v>12527.195629247546</v>
      </c>
      <c r="AN50" s="30">
        <f t="shared" si="34"/>
        <v>326.25942168642416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5020.4469378162166</v>
      </c>
      <c r="G51" s="16">
        <f t="shared" si="30"/>
        <v>28.296490000000002</v>
      </c>
      <c r="H51" s="17">
        <v>0.84653</v>
      </c>
      <c r="I51" s="17">
        <v>27.449960000000001</v>
      </c>
      <c r="J51" s="16">
        <f t="shared" si="31"/>
        <v>1637.4548626179962</v>
      </c>
      <c r="K51" s="17">
        <v>0</v>
      </c>
      <c r="L51" s="17">
        <v>916.77334606520822</v>
      </c>
      <c r="M51" s="17">
        <v>15.883349697626473</v>
      </c>
      <c r="N51" s="17">
        <v>0</v>
      </c>
      <c r="O51" s="17">
        <v>0</v>
      </c>
      <c r="P51" s="17">
        <v>0</v>
      </c>
      <c r="Q51" s="17">
        <v>96.266520000000014</v>
      </c>
      <c r="R51" s="17">
        <v>184.50304685516159</v>
      </c>
      <c r="S51" s="17">
        <v>424.02859999999998</v>
      </c>
      <c r="T51" s="17">
        <v>0</v>
      </c>
      <c r="U51" s="17">
        <v>0</v>
      </c>
      <c r="V51" s="18">
        <v>0</v>
      </c>
      <c r="W51" s="18">
        <v>1774.236941684472</v>
      </c>
      <c r="X51" s="18">
        <f t="shared" si="24"/>
        <v>78.068984303558324</v>
      </c>
      <c r="Y51" s="17" t="s">
        <v>63</v>
      </c>
      <c r="Z51" s="17" t="s">
        <v>63</v>
      </c>
      <c r="AA51" s="17" t="s">
        <v>63</v>
      </c>
      <c r="AB51" s="17">
        <v>0.39396030355831613</v>
      </c>
      <c r="AC51" s="17" t="s">
        <v>63</v>
      </c>
      <c r="AD51" s="17">
        <v>52.030970000000003</v>
      </c>
      <c r="AE51" s="17">
        <v>5.63042</v>
      </c>
      <c r="AF51" s="17">
        <v>6.7529500000000002</v>
      </c>
      <c r="AG51" s="17">
        <v>0</v>
      </c>
      <c r="AH51" s="17">
        <v>0</v>
      </c>
      <c r="AI51" s="17">
        <v>13.260683999999999</v>
      </c>
      <c r="AJ51" s="18">
        <v>46.619859999999996</v>
      </c>
      <c r="AK51" s="18" t="s">
        <v>63</v>
      </c>
      <c r="AL51" s="19">
        <v>1455.7697992101901</v>
      </c>
      <c r="AM51" s="17">
        <f t="shared" ref="AM51:AN51" si="35">SUM(AM52:AM69)</f>
        <v>4071.5032896177736</v>
      </c>
      <c r="AN51" s="20">
        <f t="shared" si="35"/>
        <v>76.686626852627469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59.216435230000002</v>
      </c>
      <c r="G52" s="16">
        <f t="shared" si="30"/>
        <v>6.5444599999999999</v>
      </c>
      <c r="H52" s="25">
        <v>0</v>
      </c>
      <c r="I52" s="25">
        <v>6.5444599999999999</v>
      </c>
      <c r="J52" s="16">
        <f t="shared" si="31"/>
        <v>27.635899999999999</v>
      </c>
      <c r="K52" s="25">
        <v>0</v>
      </c>
      <c r="L52" s="25">
        <v>0</v>
      </c>
      <c r="M52" s="25">
        <v>0.10851999999999999</v>
      </c>
      <c r="N52" s="25">
        <v>0</v>
      </c>
      <c r="O52" s="25">
        <v>0</v>
      </c>
      <c r="P52" s="25">
        <v>0</v>
      </c>
      <c r="Q52" s="25">
        <v>27.527380000000001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6.7493100000000004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18.28676523</v>
      </c>
      <c r="AM52" s="25">
        <f t="shared" ref="AM52:AM69" si="36">SUM(G52,V52,J52,W52,AJ52)-IF(ISNUMBER(W52*$W$37/($W$37+$W$9)),W52*$W$37/($W$37+$W$9),0)+IF(ISNUMBER(AL52*AM$84/F$84),AL52*AM$84/F$84,0)</f>
        <v>48.276875601794295</v>
      </c>
      <c r="AN52" s="26">
        <f t="shared" ref="AN52:AN69" si="37">SUM(AD52:AH52)+IF(ISNUMBER(W52*$W$37/($W$37+$W$9)),W52*$W$37/($W$37+$W$9),0)+IF(ISNUMBER(AL52*AN$84/F$84),AL52*AN$84/F$84,0)</f>
        <v>0.15415928303428916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225.82109422599999</v>
      </c>
      <c r="G53" s="16">
        <f t="shared" si="30"/>
        <v>12.24999</v>
      </c>
      <c r="H53" s="25">
        <v>0</v>
      </c>
      <c r="I53" s="25">
        <v>12.24999</v>
      </c>
      <c r="J53" s="16">
        <f t="shared" si="31"/>
        <v>3.1999700000000004</v>
      </c>
      <c r="K53" s="25">
        <v>0</v>
      </c>
      <c r="L53" s="25">
        <v>0</v>
      </c>
      <c r="M53" s="25">
        <v>0.41514000000000001</v>
      </c>
      <c r="N53" s="25">
        <v>0</v>
      </c>
      <c r="O53" s="25">
        <v>0</v>
      </c>
      <c r="P53" s="25">
        <v>0</v>
      </c>
      <c r="Q53" s="25">
        <v>2.6448300000000002</v>
      </c>
      <c r="R53" s="25">
        <v>0</v>
      </c>
      <c r="S53" s="25">
        <v>0.14000000000000001</v>
      </c>
      <c r="T53" s="25">
        <v>0</v>
      </c>
      <c r="U53" s="25">
        <v>0</v>
      </c>
      <c r="V53" s="18">
        <v>0</v>
      </c>
      <c r="W53" s="18">
        <v>84.272159999999985</v>
      </c>
      <c r="X53" s="18">
        <f t="shared" si="24"/>
        <v>1.6899999999999999E-3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1.6899999999999999E-3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126.097284226</v>
      </c>
      <c r="AM53" s="25">
        <f t="shared" si="36"/>
        <v>150.38513565005186</v>
      </c>
      <c r="AN53" s="26">
        <f t="shared" si="37"/>
        <v>1.0647028775843175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48.761759548000001</v>
      </c>
      <c r="G54" s="16">
        <f t="shared" si="30"/>
        <v>1.7180000000000001E-2</v>
      </c>
      <c r="H54" s="25">
        <v>0</v>
      </c>
      <c r="I54" s="25">
        <v>1.7180000000000001E-2</v>
      </c>
      <c r="J54" s="16">
        <f t="shared" si="31"/>
        <v>1.3985700000000001</v>
      </c>
      <c r="K54" s="25">
        <v>0</v>
      </c>
      <c r="L54" s="25">
        <v>0</v>
      </c>
      <c r="M54" s="25">
        <v>0.26221</v>
      </c>
      <c r="N54" s="25">
        <v>0</v>
      </c>
      <c r="O54" s="25">
        <v>0</v>
      </c>
      <c r="P54" s="25">
        <v>0</v>
      </c>
      <c r="Q54" s="25">
        <v>0.92029000000000005</v>
      </c>
      <c r="R54" s="25">
        <v>0.21606999999999998</v>
      </c>
      <c r="S54" s="25">
        <v>0</v>
      </c>
      <c r="T54" s="25">
        <v>0</v>
      </c>
      <c r="U54" s="25">
        <v>0</v>
      </c>
      <c r="V54" s="18">
        <v>0</v>
      </c>
      <c r="W54" s="18">
        <v>31.968520000000002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15.377489548</v>
      </c>
      <c r="AM54" s="25">
        <f t="shared" si="36"/>
        <v>39.562594921197601</v>
      </c>
      <c r="AN54" s="26">
        <f t="shared" si="37"/>
        <v>0.12963379437375516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299.16661727800005</v>
      </c>
      <c r="G55" s="16">
        <f t="shared" si="30"/>
        <v>4.8999999999999998E-4</v>
      </c>
      <c r="H55" s="25">
        <v>0</v>
      </c>
      <c r="I55" s="25">
        <v>4.8999999999999998E-4</v>
      </c>
      <c r="J55" s="16">
        <f t="shared" si="31"/>
        <v>19.657080000000001</v>
      </c>
      <c r="K55" s="25">
        <v>0</v>
      </c>
      <c r="L55" s="25">
        <v>0</v>
      </c>
      <c r="M55" s="25">
        <v>4.1299099999999997</v>
      </c>
      <c r="N55" s="25">
        <v>0</v>
      </c>
      <c r="O55" s="25">
        <v>0</v>
      </c>
      <c r="P55" s="25">
        <v>0</v>
      </c>
      <c r="Q55" s="25">
        <v>15.057080000000001</v>
      </c>
      <c r="R55" s="25">
        <v>0.47008999999999995</v>
      </c>
      <c r="S55" s="25">
        <v>0</v>
      </c>
      <c r="T55" s="25">
        <v>0</v>
      </c>
      <c r="U55" s="25">
        <v>0</v>
      </c>
      <c r="V55" s="18">
        <v>0</v>
      </c>
      <c r="W55" s="18">
        <v>94.598910000000004</v>
      </c>
      <c r="X55" s="18">
        <f t="shared" si="24"/>
        <v>5.4119999999999994E-2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5.4119999999999994E-2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184.85601727800002</v>
      </c>
      <c r="AM55" s="25">
        <f t="shared" si="36"/>
        <v>188.52741576080788</v>
      </c>
      <c r="AN55" s="26">
        <f t="shared" si="37"/>
        <v>1.6124749484957575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479.06918172399998</v>
      </c>
      <c r="G56" s="16">
        <f t="shared" si="30"/>
        <v>8.6378400000000006</v>
      </c>
      <c r="H56" s="25">
        <v>0</v>
      </c>
      <c r="I56" s="25">
        <v>8.6378400000000006</v>
      </c>
      <c r="J56" s="16">
        <f t="shared" si="31"/>
        <v>394.13591000000002</v>
      </c>
      <c r="K56" s="25">
        <v>0</v>
      </c>
      <c r="L56" s="25">
        <v>0</v>
      </c>
      <c r="M56" s="25">
        <v>1.0919999999999999E-2</v>
      </c>
      <c r="N56" s="25">
        <v>0</v>
      </c>
      <c r="O56" s="25">
        <v>0</v>
      </c>
      <c r="P56" s="25">
        <v>0</v>
      </c>
      <c r="Q56" s="25">
        <v>1.2974399999999999</v>
      </c>
      <c r="R56" s="25">
        <v>4.1736499999999994</v>
      </c>
      <c r="S56" s="25">
        <v>388.65390000000002</v>
      </c>
      <c r="T56" s="25">
        <v>0</v>
      </c>
      <c r="U56" s="25">
        <v>0</v>
      </c>
      <c r="V56" s="18">
        <v>0</v>
      </c>
      <c r="W56" s="18">
        <v>0.15858</v>
      </c>
      <c r="X56" s="18">
        <f t="shared" si="24"/>
        <v>15.624779999999998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9.4891099999999984</v>
      </c>
      <c r="AE56" s="25">
        <v>0</v>
      </c>
      <c r="AF56" s="25">
        <v>6.1356700000000002</v>
      </c>
      <c r="AG56" s="25">
        <v>0</v>
      </c>
      <c r="AH56" s="25">
        <v>0</v>
      </c>
      <c r="AI56" s="25" t="s">
        <v>76</v>
      </c>
      <c r="AJ56" s="18">
        <v>2.1050999999999997</v>
      </c>
      <c r="AK56" s="18" t="s">
        <v>63</v>
      </c>
      <c r="AL56" s="19">
        <v>58.406971724000002</v>
      </c>
      <c r="AM56" s="25">
        <f t="shared" si="36"/>
        <v>428.5040204241181</v>
      </c>
      <c r="AN56" s="26">
        <f t="shared" si="37"/>
        <v>16.117156687288823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134.82247497399999</v>
      </c>
      <c r="G57" s="16">
        <f t="shared" si="30"/>
        <v>0</v>
      </c>
      <c r="H57" s="25">
        <v>0</v>
      </c>
      <c r="I57" s="25">
        <v>0</v>
      </c>
      <c r="J57" s="16">
        <f t="shared" si="31"/>
        <v>15.252230000000001</v>
      </c>
      <c r="K57" s="25">
        <v>0</v>
      </c>
      <c r="L57" s="25">
        <v>0</v>
      </c>
      <c r="M57" s="25">
        <v>0.26447999999999999</v>
      </c>
      <c r="N57" s="25">
        <v>0</v>
      </c>
      <c r="O57" s="25">
        <v>0</v>
      </c>
      <c r="P57" s="25">
        <v>0</v>
      </c>
      <c r="Q57" s="25">
        <v>0.49754999999999988</v>
      </c>
      <c r="R57" s="25">
        <v>14.490200000000002</v>
      </c>
      <c r="S57" s="25">
        <v>0</v>
      </c>
      <c r="T57" s="25">
        <v>0</v>
      </c>
      <c r="U57" s="25">
        <v>0</v>
      </c>
      <c r="V57" s="18">
        <v>0</v>
      </c>
      <c r="W57" s="18">
        <v>93.038409999999999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26.531834974000002</v>
      </c>
      <c r="AM57" s="25">
        <f t="shared" si="36"/>
        <v>118.95052675936289</v>
      </c>
      <c r="AN57" s="26">
        <f t="shared" si="37"/>
        <v>0.22366605606474005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206.26611474138002</v>
      </c>
      <c r="G58" s="16">
        <f t="shared" si="30"/>
        <v>0.84653</v>
      </c>
      <c r="H58" s="25">
        <v>0.84653</v>
      </c>
      <c r="I58" s="25">
        <v>0</v>
      </c>
      <c r="J58" s="16">
        <f t="shared" si="31"/>
        <v>60.564489999999999</v>
      </c>
      <c r="K58" s="25">
        <v>0</v>
      </c>
      <c r="L58" s="25">
        <v>0</v>
      </c>
      <c r="M58" s="25">
        <v>0.81154999999999999</v>
      </c>
      <c r="N58" s="25">
        <v>0</v>
      </c>
      <c r="O58" s="25">
        <v>0</v>
      </c>
      <c r="P58" s="25">
        <v>0</v>
      </c>
      <c r="Q58" s="25">
        <v>9.2393900000000002</v>
      </c>
      <c r="R58" s="25">
        <v>15.27885</v>
      </c>
      <c r="S58" s="25">
        <v>35.234699999999997</v>
      </c>
      <c r="T58" s="25">
        <v>0</v>
      </c>
      <c r="U58" s="25">
        <v>0</v>
      </c>
      <c r="V58" s="18">
        <v>0</v>
      </c>
      <c r="W58" s="18">
        <v>101.63905000000001</v>
      </c>
      <c r="X58" s="18">
        <f t="shared" si="24"/>
        <v>10.99766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8.4783600000000003</v>
      </c>
      <c r="AE58" s="25">
        <v>1.90202</v>
      </c>
      <c r="AF58" s="25">
        <v>0.61727999999999994</v>
      </c>
      <c r="AG58" s="25">
        <v>0</v>
      </c>
      <c r="AH58" s="25">
        <v>0</v>
      </c>
      <c r="AI58" s="25" t="s">
        <v>76</v>
      </c>
      <c r="AJ58" s="18">
        <v>0.69225999999999999</v>
      </c>
      <c r="AK58" s="18" t="s">
        <v>63</v>
      </c>
      <c r="AL58" s="19">
        <v>31.526124741380002</v>
      </c>
      <c r="AM58" s="25">
        <f t="shared" si="36"/>
        <v>176.40880859200044</v>
      </c>
      <c r="AN58" s="26">
        <f t="shared" si="37"/>
        <v>11.263428424642301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2146.5236726817784</v>
      </c>
      <c r="G59" s="16">
        <f t="shared" si="30"/>
        <v>0</v>
      </c>
      <c r="H59" s="25">
        <v>0</v>
      </c>
      <c r="I59" s="25">
        <v>0</v>
      </c>
      <c r="J59" s="16">
        <f t="shared" si="31"/>
        <v>1047.4024026179964</v>
      </c>
      <c r="K59" s="25">
        <v>0</v>
      </c>
      <c r="L59" s="25">
        <v>916.77334606520822</v>
      </c>
      <c r="M59" s="25">
        <v>3.2895796976264746</v>
      </c>
      <c r="N59" s="25">
        <v>0</v>
      </c>
      <c r="O59" s="25">
        <v>0</v>
      </c>
      <c r="P59" s="25">
        <v>0</v>
      </c>
      <c r="Q59" s="25">
        <v>6.8648999999999996</v>
      </c>
      <c r="R59" s="25">
        <v>120.47457685516156</v>
      </c>
      <c r="S59" s="25">
        <v>0</v>
      </c>
      <c r="T59" s="25">
        <v>0</v>
      </c>
      <c r="U59" s="25">
        <v>0</v>
      </c>
      <c r="V59" s="18">
        <v>0</v>
      </c>
      <c r="W59" s="18">
        <v>635.90402168447213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43.822499999999998</v>
      </c>
      <c r="AK59" s="18" t="s">
        <v>63</v>
      </c>
      <c r="AL59" s="19">
        <v>419.3947483793101</v>
      </c>
      <c r="AM59" s="25">
        <f t="shared" si="36"/>
        <v>1895.6321782076741</v>
      </c>
      <c r="AN59" s="26">
        <f t="shared" si="37"/>
        <v>3.5355402065551949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637.01307925736</v>
      </c>
      <c r="G60" s="16">
        <f t="shared" si="30"/>
        <v>0</v>
      </c>
      <c r="H60" s="25">
        <v>0</v>
      </c>
      <c r="I60" s="25">
        <v>0</v>
      </c>
      <c r="J60" s="16">
        <f t="shared" si="31"/>
        <v>40.667839999999998</v>
      </c>
      <c r="K60" s="25">
        <v>0</v>
      </c>
      <c r="L60" s="25">
        <v>0</v>
      </c>
      <c r="M60" s="25">
        <v>4.9931800000000006</v>
      </c>
      <c r="N60" s="25">
        <v>0</v>
      </c>
      <c r="O60" s="25">
        <v>0</v>
      </c>
      <c r="P60" s="25">
        <v>0</v>
      </c>
      <c r="Q60" s="25">
        <v>17.852589999999999</v>
      </c>
      <c r="R60" s="25">
        <v>17.82207</v>
      </c>
      <c r="S60" s="25">
        <v>0</v>
      </c>
      <c r="T60" s="25">
        <v>0</v>
      </c>
      <c r="U60" s="25">
        <v>0</v>
      </c>
      <c r="V60" s="18">
        <v>0</v>
      </c>
      <c r="W60" s="18">
        <v>347.46985999999998</v>
      </c>
      <c r="X60" s="18">
        <f t="shared" si="24"/>
        <v>24.722349999999999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21.990729999999999</v>
      </c>
      <c r="AE60" s="25">
        <v>2.7316199999999999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224.15302925736003</v>
      </c>
      <c r="AM60" s="25">
        <f t="shared" si="36"/>
        <v>478.19727978380172</v>
      </c>
      <c r="AN60" s="26">
        <f t="shared" si="37"/>
        <v>26.611982739615954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166.01875554100002</v>
      </c>
      <c r="G61" s="16">
        <f t="shared" si="30"/>
        <v>0</v>
      </c>
      <c r="H61" s="25">
        <v>0</v>
      </c>
      <c r="I61" s="25">
        <v>0</v>
      </c>
      <c r="J61" s="16">
        <f t="shared" si="31"/>
        <v>9.5401699999999998</v>
      </c>
      <c r="K61" s="25">
        <v>0</v>
      </c>
      <c r="L61" s="25">
        <v>0</v>
      </c>
      <c r="M61" s="25">
        <v>0.62921000000000005</v>
      </c>
      <c r="N61" s="25">
        <v>0</v>
      </c>
      <c r="O61" s="25">
        <v>0</v>
      </c>
      <c r="P61" s="25">
        <v>0</v>
      </c>
      <c r="Q61" s="25">
        <v>2.4868299999999999</v>
      </c>
      <c r="R61" s="25">
        <v>6.4241299999999999</v>
      </c>
      <c r="S61" s="25">
        <v>0</v>
      </c>
      <c r="T61" s="25">
        <v>0</v>
      </c>
      <c r="U61" s="25">
        <v>0</v>
      </c>
      <c r="V61" s="18">
        <v>0</v>
      </c>
      <c r="W61" s="18">
        <v>88.458060000000003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68.020525540999998</v>
      </c>
      <c r="AM61" s="25">
        <f t="shared" si="36"/>
        <v>125.32732730103356</v>
      </c>
      <c r="AN61" s="26">
        <f t="shared" si="37"/>
        <v>0.57341991965935657</v>
      </c>
    </row>
    <row r="62" spans="1:40" s="21" customFormat="1" ht="15" customHeight="1">
      <c r="C62" s="21" t="s">
        <v>86</v>
      </c>
      <c r="E62" s="59"/>
      <c r="F62" s="16">
        <f t="shared" si="12"/>
        <v>11.061784366000001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2.1265100000000001</v>
      </c>
      <c r="K62" s="25">
        <v>0</v>
      </c>
      <c r="L62" s="25">
        <v>0</v>
      </c>
      <c r="M62" s="25">
        <v>8.5900000000000004E-3</v>
      </c>
      <c r="N62" s="25">
        <v>0</v>
      </c>
      <c r="O62" s="25">
        <v>0</v>
      </c>
      <c r="P62" s="25">
        <v>0</v>
      </c>
      <c r="Q62" s="25">
        <v>1.4829400000000001</v>
      </c>
      <c r="R62" s="25">
        <v>0.63497999999999999</v>
      </c>
      <c r="S62" s="25">
        <v>0</v>
      </c>
      <c r="T62" s="25">
        <v>0</v>
      </c>
      <c r="U62" s="25">
        <v>0</v>
      </c>
      <c r="V62" s="18">
        <v>0</v>
      </c>
      <c r="W62" s="18">
        <v>5.0730399999999998</v>
      </c>
      <c r="X62" s="18">
        <f t="shared" si="24"/>
        <v>4.62E-3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4.62E-3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3.857614366</v>
      </c>
      <c r="AM62" s="25">
        <f t="shared" si="36"/>
        <v>8.7494515557404497</v>
      </c>
      <c r="AN62" s="26">
        <f t="shared" si="37"/>
        <v>3.7140079817601181E-2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32.770554566000001</v>
      </c>
      <c r="G63" s="16">
        <f t="shared" si="30"/>
        <v>0</v>
      </c>
      <c r="H63" s="25">
        <v>0</v>
      </c>
      <c r="I63" s="25">
        <v>0</v>
      </c>
      <c r="J63" s="16">
        <f t="shared" si="31"/>
        <v>5.9601300000000004</v>
      </c>
      <c r="K63" s="25">
        <v>0</v>
      </c>
      <c r="L63" s="25">
        <v>0</v>
      </c>
      <c r="M63" s="25">
        <v>4.6670000000000003E-2</v>
      </c>
      <c r="N63" s="25">
        <v>0</v>
      </c>
      <c r="O63" s="25">
        <v>0</v>
      </c>
      <c r="P63" s="25">
        <v>0</v>
      </c>
      <c r="Q63" s="25">
        <v>4.0612200000000005</v>
      </c>
      <c r="R63" s="25">
        <v>1.8522400000000001</v>
      </c>
      <c r="S63" s="25">
        <v>0</v>
      </c>
      <c r="T63" s="25">
        <v>0</v>
      </c>
      <c r="U63" s="25">
        <v>0</v>
      </c>
      <c r="V63" s="18">
        <v>0</v>
      </c>
      <c r="W63" s="18">
        <v>1.01789</v>
      </c>
      <c r="X63" s="18">
        <f t="shared" si="24"/>
        <v>9.1892300000000002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9.1892300000000002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16.603304565999998</v>
      </c>
      <c r="AM63" s="25">
        <f t="shared" si="36"/>
        <v>13.648849464988544</v>
      </c>
      <c r="AN63" s="26">
        <f t="shared" si="37"/>
        <v>9.3291975391301829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340.97772572400004</v>
      </c>
      <c r="G64" s="16">
        <f t="shared" si="30"/>
        <v>0</v>
      </c>
      <c r="H64" s="25">
        <v>0</v>
      </c>
      <c r="I64" s="25">
        <v>0</v>
      </c>
      <c r="J64" s="16">
        <f t="shared" si="31"/>
        <v>4.6199300000000001</v>
      </c>
      <c r="K64" s="25">
        <v>0</v>
      </c>
      <c r="L64" s="25">
        <v>0</v>
      </c>
      <c r="M64" s="25">
        <v>9.5930000000000001E-2</v>
      </c>
      <c r="N64" s="25">
        <v>0</v>
      </c>
      <c r="O64" s="25">
        <v>0</v>
      </c>
      <c r="P64" s="25">
        <v>0</v>
      </c>
      <c r="Q64" s="25">
        <v>2.3644799999999999</v>
      </c>
      <c r="R64" s="25">
        <v>2.1595200000000001</v>
      </c>
      <c r="S64" s="25">
        <v>0</v>
      </c>
      <c r="T64" s="25">
        <v>0</v>
      </c>
      <c r="U64" s="25">
        <v>0</v>
      </c>
      <c r="V64" s="18">
        <v>0</v>
      </c>
      <c r="W64" s="18">
        <v>233.94279</v>
      </c>
      <c r="X64" s="18">
        <f t="shared" si="24"/>
        <v>3.81989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2.8231100000000002</v>
      </c>
      <c r="AE64" s="25">
        <v>0.99678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98.59511572400001</v>
      </c>
      <c r="AM64" s="25">
        <f t="shared" si="36"/>
        <v>278.17599098838298</v>
      </c>
      <c r="AN64" s="26">
        <f t="shared" si="37"/>
        <v>4.6510568115998785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44.045159596000005</v>
      </c>
      <c r="G65" s="16">
        <f t="shared" si="30"/>
        <v>0</v>
      </c>
      <c r="H65" s="25">
        <v>0</v>
      </c>
      <c r="I65" s="25">
        <v>0</v>
      </c>
      <c r="J65" s="16">
        <f t="shared" si="31"/>
        <v>1.1536599999999999</v>
      </c>
      <c r="K65" s="25">
        <v>0</v>
      </c>
      <c r="L65" s="25">
        <v>0</v>
      </c>
      <c r="M65" s="25">
        <v>0.10225999999999999</v>
      </c>
      <c r="N65" s="25">
        <v>0</v>
      </c>
      <c r="O65" s="25">
        <v>0</v>
      </c>
      <c r="P65" s="25">
        <v>0</v>
      </c>
      <c r="Q65" s="25">
        <v>1.0513999999999999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16.3508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26.540699596000003</v>
      </c>
      <c r="AM65" s="25">
        <f t="shared" si="36"/>
        <v>28.167908362500292</v>
      </c>
      <c r="AN65" s="26">
        <f t="shared" si="37"/>
        <v>0.22374078572603892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21.02204993114</v>
      </c>
      <c r="G66" s="16">
        <f t="shared" si="30"/>
        <v>0</v>
      </c>
      <c r="H66" s="25">
        <v>0</v>
      </c>
      <c r="I66" s="25">
        <v>0</v>
      </c>
      <c r="J66" s="16">
        <f t="shared" si="31"/>
        <v>0.75225999999999993</v>
      </c>
      <c r="K66" s="25">
        <v>0</v>
      </c>
      <c r="L66" s="25">
        <v>0</v>
      </c>
      <c r="M66" s="25">
        <v>0.24515999999999999</v>
      </c>
      <c r="N66" s="25">
        <v>0</v>
      </c>
      <c r="O66" s="25">
        <v>0</v>
      </c>
      <c r="P66" s="25">
        <v>0</v>
      </c>
      <c r="Q66" s="25">
        <v>0.5071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9.9840900000000001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10.28569993114</v>
      </c>
      <c r="AM66" s="25">
        <f t="shared" si="36"/>
        <v>14.868909870592653</v>
      </c>
      <c r="AN66" s="26">
        <f t="shared" si="37"/>
        <v>8.6709492189963433E-2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121.46150756600001</v>
      </c>
      <c r="G67" s="16">
        <f t="shared" si="30"/>
        <v>0</v>
      </c>
      <c r="H67" s="25">
        <v>0</v>
      </c>
      <c r="I67" s="25">
        <v>0</v>
      </c>
      <c r="J67" s="16">
        <f t="shared" si="31"/>
        <v>2.7193499999999999</v>
      </c>
      <c r="K67" s="25">
        <v>0</v>
      </c>
      <c r="L67" s="25">
        <v>0</v>
      </c>
      <c r="M67" s="25">
        <v>0.44296000000000002</v>
      </c>
      <c r="N67" s="25">
        <v>0</v>
      </c>
      <c r="O67" s="25">
        <v>0</v>
      </c>
      <c r="P67" s="25">
        <v>0</v>
      </c>
      <c r="Q67" s="25">
        <v>2.1630100000000003</v>
      </c>
      <c r="R67" s="25">
        <v>0.11337999999999999</v>
      </c>
      <c r="S67" s="25">
        <v>0</v>
      </c>
      <c r="T67" s="25">
        <v>0</v>
      </c>
      <c r="U67" s="25">
        <v>0</v>
      </c>
      <c r="V67" s="18">
        <v>0</v>
      </c>
      <c r="W67" s="18">
        <v>23.018379999999997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95.72377756600001</v>
      </c>
      <c r="AM67" s="25">
        <f t="shared" si="36"/>
        <v>64.197362740515388</v>
      </c>
      <c r="AN67" s="26">
        <f t="shared" si="37"/>
        <v>0.8069611401091048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5.8894996860000006</v>
      </c>
      <c r="G68" s="16">
        <f t="shared" si="30"/>
        <v>0</v>
      </c>
      <c r="H68" s="25">
        <v>0</v>
      </c>
      <c r="I68" s="25">
        <v>0</v>
      </c>
      <c r="J68" s="16">
        <f t="shared" si="31"/>
        <v>0.66846000000000005</v>
      </c>
      <c r="K68" s="25">
        <v>0</v>
      </c>
      <c r="L68" s="25">
        <v>0</v>
      </c>
      <c r="M68" s="25">
        <v>2.708E-2</v>
      </c>
      <c r="N68" s="25">
        <v>0</v>
      </c>
      <c r="O68" s="25">
        <v>0</v>
      </c>
      <c r="P68" s="25">
        <v>0</v>
      </c>
      <c r="Q68" s="25">
        <v>0.24809000000000003</v>
      </c>
      <c r="R68" s="25">
        <v>0.39329000000000003</v>
      </c>
      <c r="S68" s="25">
        <v>0</v>
      </c>
      <c r="T68" s="25">
        <v>0</v>
      </c>
      <c r="U68" s="25">
        <v>0</v>
      </c>
      <c r="V68" s="18">
        <v>0</v>
      </c>
      <c r="W68" s="18">
        <v>0.59306999999999999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4.6279696860000001</v>
      </c>
      <c r="AM68" s="25">
        <f t="shared" si="36"/>
        <v>3.1209427706157129</v>
      </c>
      <c r="AN68" s="26">
        <f t="shared" si="37"/>
        <v>3.9014253189391682E-2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26.884826875999998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26.884826875999998</v>
      </c>
      <c r="AM69" s="25">
        <f t="shared" si="36"/>
        <v>10.80171086259508</v>
      </c>
      <c r="AN69" s="26">
        <f t="shared" si="37"/>
        <v>0.22664181355081292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5465.5295076583634</v>
      </c>
      <c r="G70" s="16">
        <f t="shared" si="30"/>
        <v>0</v>
      </c>
      <c r="H70" s="25">
        <v>0</v>
      </c>
      <c r="I70" s="25">
        <v>0</v>
      </c>
      <c r="J70" s="16">
        <f t="shared" si="31"/>
        <v>5202.1239227644446</v>
      </c>
      <c r="K70" s="25">
        <v>0</v>
      </c>
      <c r="L70" s="25">
        <v>0</v>
      </c>
      <c r="M70" s="25">
        <v>3.4690999999999996</v>
      </c>
      <c r="N70" s="25">
        <v>1004.3615942343049</v>
      </c>
      <c r="O70" s="25">
        <v>343.34076258764401</v>
      </c>
      <c r="P70" s="25">
        <v>0</v>
      </c>
      <c r="Q70" s="25">
        <v>3779.2122425035263</v>
      </c>
      <c r="R70" s="25">
        <v>71.740223438968826</v>
      </c>
      <c r="S70" s="25">
        <v>0</v>
      </c>
      <c r="T70" s="25">
        <v>0</v>
      </c>
      <c r="U70" s="25">
        <v>0</v>
      </c>
      <c r="V70" s="18">
        <v>0</v>
      </c>
      <c r="W70" s="18">
        <v>12.627702279066</v>
      </c>
      <c r="X70" s="18">
        <f t="shared" si="24"/>
        <v>168.94330508485183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24.723884145880834</v>
      </c>
      <c r="AH70" s="25">
        <v>144.21942093897098</v>
      </c>
      <c r="AI70" s="25" t="s">
        <v>63</v>
      </c>
      <c r="AJ70" s="18">
        <v>0</v>
      </c>
      <c r="AK70" s="18" t="s">
        <v>63</v>
      </c>
      <c r="AL70" s="19">
        <v>81.83457752999999</v>
      </c>
      <c r="AM70" s="25">
        <f>SUM(AM71:AM74)</f>
        <v>5247.6308936777732</v>
      </c>
      <c r="AN70" s="26">
        <f>SUM(AN71:AN74)</f>
        <v>169.63317886191234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83.420601525310346</v>
      </c>
      <c r="G71" s="16">
        <f t="shared" si="30"/>
        <v>0</v>
      </c>
      <c r="H71" s="25">
        <v>0</v>
      </c>
      <c r="I71" s="25">
        <v>0</v>
      </c>
      <c r="J71" s="16">
        <f t="shared" si="31"/>
        <v>1.5860239953103628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1.5860239953103628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81.83457752999999</v>
      </c>
      <c r="AM71" s="25">
        <f t="shared" ref="AM71:AM77" si="38">SUM(G71,V71,J71,W71,AJ71)-IF(ISNUMBER(W71*$W$37/($W$37+$W$9)),W71*$W$37/($W$37+$W$9),0)+IF(ISNUMBER(AL71*AM$84/F$84),AL71*AM$84/F$84,0)</f>
        <v>34.465292629574201</v>
      </c>
      <c r="AN71" s="26">
        <f t="shared" ref="AN71:AN77" si="39">SUM(AD71:AH71)+IF(ISNUMBER(W71*$W$37/($W$37+$W$9)),W71*$W$37/($W$37+$W$9),0)+IF(ISNUMBER(AL71*AN$84/F$84),AL71*AN$84/F$84,0)</f>
        <v>0.68987377706050146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4926.8940378373509</v>
      </c>
      <c r="G72" s="16">
        <f t="shared" si="30"/>
        <v>0</v>
      </c>
      <c r="H72" s="25">
        <v>0</v>
      </c>
      <c r="I72" s="25">
        <v>0</v>
      </c>
      <c r="J72" s="16">
        <f t="shared" si="31"/>
        <v>4745.3230304734325</v>
      </c>
      <c r="K72" s="25">
        <v>0</v>
      </c>
      <c r="L72" s="25">
        <v>0</v>
      </c>
      <c r="M72" s="25">
        <v>3.4690999999999996</v>
      </c>
      <c r="N72" s="25">
        <v>1002.7655942343049</v>
      </c>
      <c r="O72" s="25">
        <v>0</v>
      </c>
      <c r="P72" s="25">
        <v>0</v>
      </c>
      <c r="Q72" s="25">
        <v>3739.0883362391278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12.627702279066</v>
      </c>
      <c r="X72" s="18">
        <f t="shared" si="24"/>
        <v>168.94330508485183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24.723884145880834</v>
      </c>
      <c r="AH72" s="25">
        <v>144.21942093897098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4757.9507327524989</v>
      </c>
      <c r="AN72" s="26">
        <f t="shared" si="39"/>
        <v>168.94330508485183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344.93676258764401</v>
      </c>
      <c r="G73" s="16">
        <f t="shared" si="30"/>
        <v>0</v>
      </c>
      <c r="H73" s="25">
        <v>0</v>
      </c>
      <c r="I73" s="25">
        <v>0</v>
      </c>
      <c r="J73" s="16">
        <f t="shared" si="31"/>
        <v>344.93676258764401</v>
      </c>
      <c r="K73" s="25">
        <v>0</v>
      </c>
      <c r="L73" s="25">
        <v>0</v>
      </c>
      <c r="M73" s="25">
        <v>0</v>
      </c>
      <c r="N73" s="25">
        <v>1.5960000000000001</v>
      </c>
      <c r="O73" s="25">
        <v>343.34076258764401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344.93676258764401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110.27810570805694</v>
      </c>
      <c r="G74" s="16">
        <f t="shared" si="30"/>
        <v>0</v>
      </c>
      <c r="H74" s="25">
        <v>0</v>
      </c>
      <c r="I74" s="25">
        <v>0</v>
      </c>
      <c r="J74" s="16">
        <f t="shared" si="31"/>
        <v>110.27810570805694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38.537882269088115</v>
      </c>
      <c r="R74" s="25">
        <v>71.740223438968826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110.27810570805694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2025.6856398520704</v>
      </c>
      <c r="G75" s="16">
        <f t="shared" si="30"/>
        <v>3.1460000000000002E-2</v>
      </c>
      <c r="H75" s="25">
        <v>0</v>
      </c>
      <c r="I75" s="25">
        <v>3.1460000000000002E-2</v>
      </c>
      <c r="J75" s="16">
        <f t="shared" si="31"/>
        <v>278.40800535610714</v>
      </c>
      <c r="K75" s="25">
        <v>0</v>
      </c>
      <c r="L75" s="25">
        <v>0</v>
      </c>
      <c r="M75" s="25">
        <v>55.339844701737107</v>
      </c>
      <c r="N75" s="25">
        <v>0</v>
      </c>
      <c r="O75" s="25">
        <v>0</v>
      </c>
      <c r="P75" s="25">
        <v>0</v>
      </c>
      <c r="Q75" s="25">
        <v>221.04199265437003</v>
      </c>
      <c r="R75" s="25">
        <v>1.7999999999999998</v>
      </c>
      <c r="S75" s="25">
        <v>0.22616800000000004</v>
      </c>
      <c r="T75" s="25">
        <v>0</v>
      </c>
      <c r="U75" s="25">
        <v>0</v>
      </c>
      <c r="V75" s="18">
        <v>0</v>
      </c>
      <c r="W75" s="18">
        <v>409.22945772217571</v>
      </c>
      <c r="X75" s="18">
        <f t="shared" si="24"/>
        <v>28.177792015086787</v>
      </c>
      <c r="Y75" s="25" t="s">
        <v>63</v>
      </c>
      <c r="Z75" s="25" t="s">
        <v>63</v>
      </c>
      <c r="AA75" s="25" t="s">
        <v>63</v>
      </c>
      <c r="AB75" s="25">
        <v>4.5291603499036768</v>
      </c>
      <c r="AC75" s="25" t="s">
        <v>63</v>
      </c>
      <c r="AD75" s="25">
        <v>8.524001123794223</v>
      </c>
      <c r="AE75" s="25">
        <v>1.4216387742777779</v>
      </c>
      <c r="AF75" s="25">
        <v>1.9080917671111111</v>
      </c>
      <c r="AG75" s="25">
        <v>0</v>
      </c>
      <c r="AH75" s="25">
        <v>0</v>
      </c>
      <c r="AI75" s="25">
        <v>11.7949</v>
      </c>
      <c r="AJ75" s="18">
        <v>2.9874039448111107</v>
      </c>
      <c r="AK75" s="18" t="s">
        <v>63</v>
      </c>
      <c r="AL75" s="19">
        <v>1306.8515208138897</v>
      </c>
      <c r="AM75" s="25">
        <f t="shared" si="38"/>
        <v>1215.7194912116574</v>
      </c>
      <c r="AN75" s="26">
        <f t="shared" si="39"/>
        <v>22.870622347983204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2426.0440105164835</v>
      </c>
      <c r="G76" s="16">
        <f t="shared" si="30"/>
        <v>5.8173500000000003E-2</v>
      </c>
      <c r="H76" s="25">
        <v>0</v>
      </c>
      <c r="I76" s="25">
        <v>5.8173500000000003E-2</v>
      </c>
      <c r="J76" s="16">
        <f t="shared" si="31"/>
        <v>416.46525901597641</v>
      </c>
      <c r="K76" s="25">
        <v>0</v>
      </c>
      <c r="L76" s="25">
        <v>0</v>
      </c>
      <c r="M76" s="25">
        <v>138.16415266126288</v>
      </c>
      <c r="N76" s="25">
        <v>0</v>
      </c>
      <c r="O76" s="25">
        <v>0.25600000000000001</v>
      </c>
      <c r="P76" s="25">
        <v>0</v>
      </c>
      <c r="Q76" s="25">
        <v>276.45709835471354</v>
      </c>
      <c r="R76" s="25">
        <v>0</v>
      </c>
      <c r="S76" s="25">
        <v>1.5880080000000001</v>
      </c>
      <c r="T76" s="25">
        <v>0</v>
      </c>
      <c r="U76" s="25">
        <v>0</v>
      </c>
      <c r="V76" s="18">
        <v>0</v>
      </c>
      <c r="W76" s="18">
        <v>951.54309853505549</v>
      </c>
      <c r="X76" s="18">
        <f t="shared" si="24"/>
        <v>68.628857567451362</v>
      </c>
      <c r="Y76" s="25" t="s">
        <v>63</v>
      </c>
      <c r="Z76" s="25" t="s">
        <v>63</v>
      </c>
      <c r="AA76" s="25" t="s">
        <v>63</v>
      </c>
      <c r="AB76" s="25">
        <v>13.625200570096327</v>
      </c>
      <c r="AC76" s="25" t="s">
        <v>63</v>
      </c>
      <c r="AD76" s="25">
        <v>46.589588997355044</v>
      </c>
      <c r="AE76" s="25">
        <v>0</v>
      </c>
      <c r="AF76" s="25">
        <v>0</v>
      </c>
      <c r="AG76" s="25">
        <v>0</v>
      </c>
      <c r="AH76" s="25">
        <v>0</v>
      </c>
      <c r="AI76" s="25">
        <v>8.4140679999999985</v>
      </c>
      <c r="AJ76" s="18">
        <v>0</v>
      </c>
      <c r="AK76" s="18" t="s">
        <v>63</v>
      </c>
      <c r="AL76" s="19">
        <v>989.34862189799992</v>
      </c>
      <c r="AM76" s="25">
        <f t="shared" si="38"/>
        <v>1765.5642648225312</v>
      </c>
      <c r="AN76" s="26">
        <f t="shared" si="39"/>
        <v>54.929898084527466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246.39541128570519</v>
      </c>
      <c r="G77" s="16">
        <f t="shared" si="30"/>
        <v>0</v>
      </c>
      <c r="H77" s="25">
        <v>0</v>
      </c>
      <c r="I77" s="25">
        <v>0</v>
      </c>
      <c r="J77" s="16">
        <f t="shared" si="31"/>
        <v>202.53685110006208</v>
      </c>
      <c r="K77" s="25">
        <v>0</v>
      </c>
      <c r="L77" s="25">
        <v>0</v>
      </c>
      <c r="M77" s="25">
        <v>14.066239999999999</v>
      </c>
      <c r="N77" s="25">
        <v>0</v>
      </c>
      <c r="O77" s="25">
        <v>0</v>
      </c>
      <c r="P77" s="25">
        <v>0</v>
      </c>
      <c r="Q77" s="25">
        <v>177.4921311000621</v>
      </c>
      <c r="R77" s="25">
        <v>0</v>
      </c>
      <c r="S77" s="25">
        <v>10.978479999999999</v>
      </c>
      <c r="T77" s="25">
        <v>0</v>
      </c>
      <c r="U77" s="25">
        <v>0</v>
      </c>
      <c r="V77" s="18">
        <v>0</v>
      </c>
      <c r="W77" s="18">
        <v>12.334089555865333</v>
      </c>
      <c r="X77" s="18">
        <f t="shared" si="24"/>
        <v>1.8892677777777778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1.7</v>
      </c>
      <c r="AE77" s="25">
        <v>0.18926777777777776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29.635202851999995</v>
      </c>
      <c r="AM77" s="25">
        <f t="shared" si="38"/>
        <v>226.77768991781014</v>
      </c>
      <c r="AN77" s="26">
        <f t="shared" si="39"/>
        <v>2.1390955393736455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2009_x000D_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3640.7128733802001</v>
      </c>
      <c r="G84" s="31">
        <f t="shared" si="40"/>
        <v>33.668559120999994</v>
      </c>
      <c r="H84" s="31">
        <v>4.9595115797999991</v>
      </c>
      <c r="I84" s="31">
        <v>28.709047541199997</v>
      </c>
      <c r="J84" s="31">
        <f t="shared" si="40"/>
        <v>23.932805298199998</v>
      </c>
      <c r="K84" s="31">
        <v>0</v>
      </c>
      <c r="L84" s="31">
        <v>10.130118983199999</v>
      </c>
      <c r="M84" s="31">
        <v>0</v>
      </c>
      <c r="N84" s="31">
        <v>0</v>
      </c>
      <c r="O84" s="31">
        <v>0</v>
      </c>
      <c r="P84" s="31">
        <v>0</v>
      </c>
      <c r="Q84" s="31">
        <v>2.7355759435999998</v>
      </c>
      <c r="R84" s="31">
        <v>11.0671103714</v>
      </c>
      <c r="S84" s="31">
        <v>0</v>
      </c>
      <c r="T84" s="31">
        <v>0</v>
      </c>
      <c r="U84" s="31">
        <v>0</v>
      </c>
      <c r="V84" s="31">
        <v>0</v>
      </c>
      <c r="W84" s="31">
        <v>1380.8681311618002</v>
      </c>
      <c r="X84" s="31">
        <f t="shared" ref="X84" si="41">SUM(X85:X88)</f>
        <v>516.79842323029993</v>
      </c>
      <c r="Y84" s="31">
        <v>383.56976486999997</v>
      </c>
      <c r="Z84" s="31">
        <v>78.60475602599999</v>
      </c>
      <c r="AA84" s="31">
        <v>23.932324068</v>
      </c>
      <c r="AB84" s="31">
        <v>0</v>
      </c>
      <c r="AC84" s="31">
        <v>0</v>
      </c>
      <c r="AD84" s="31">
        <v>4.5083023199999996E-2</v>
      </c>
      <c r="AE84" s="31">
        <v>16.519334329399999</v>
      </c>
      <c r="AF84" s="31">
        <v>14.127160913699999</v>
      </c>
      <c r="AG84" s="31">
        <v>0</v>
      </c>
      <c r="AH84" s="31">
        <v>0</v>
      </c>
      <c r="AI84" s="31">
        <v>0</v>
      </c>
      <c r="AJ84" s="31">
        <v>24.2859825689</v>
      </c>
      <c r="AK84" s="31">
        <v>1661.1589719999997</v>
      </c>
      <c r="AL84" s="32">
        <v>0</v>
      </c>
      <c r="AM84" s="93">
        <f>SUM(AM85:AM88)</f>
        <v>1462.7554781498998</v>
      </c>
      <c r="AN84" s="94">
        <f>SUM(AN85:AN88)</f>
        <v>30.691578266299999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2712.7772753355871</v>
      </c>
      <c r="G85" s="16">
        <f t="shared" ref="G85:G88" si="43">SUM(H85:I85)</f>
        <v>33.668559120999994</v>
      </c>
      <c r="H85" s="25">
        <v>4.9595115797999991</v>
      </c>
      <c r="I85" s="25">
        <v>28.709047541199997</v>
      </c>
      <c r="J85" s="16">
        <f t="shared" ref="J85:J88" si="44">SUM(K85:U85)</f>
        <v>1.0156935485999998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0.8789363055999998</v>
      </c>
      <c r="R85" s="25">
        <v>0.136757243</v>
      </c>
      <c r="S85" s="25">
        <v>0</v>
      </c>
      <c r="T85" s="25">
        <v>0</v>
      </c>
      <c r="U85" s="25">
        <v>0</v>
      </c>
      <c r="V85" s="18">
        <v>0</v>
      </c>
      <c r="W85" s="18">
        <v>549.41100510839988</v>
      </c>
      <c r="X85" s="18">
        <f t="shared" ref="X85:X88" si="45">SUM(Y85:AI85)</f>
        <v>467.52304555758735</v>
      </c>
      <c r="Y85" s="25">
        <v>379.77284242399998</v>
      </c>
      <c r="Z85" s="25">
        <v>78.60475602599999</v>
      </c>
      <c r="AA85" s="25">
        <v>9.1454471075874135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1661.1589719999997</v>
      </c>
      <c r="AL85" s="19">
        <v>0</v>
      </c>
      <c r="AM85" s="25">
        <f>SUM(G85,V85,J85,W85,IF(ISNUMBER(-W85*$W$37/($W$37+$W$9)),-W85*$W$37/($W$37+$W$9),0),AJ85)</f>
        <v>584.0952577779999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292.30105149599996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290.19561658419997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2.1054349117999998</v>
      </c>
      <c r="AK86" s="18">
        <v>0</v>
      </c>
      <c r="AL86" s="19">
        <v>0</v>
      </c>
      <c r="AM86" s="25">
        <f>SUM(G86,V86,J86,W86,IF(ISNUMBER(-W86*$W$37/($W$37+$W$9)),-W86*$W$37/($W$37+$W$9),0),AJ86)</f>
        <v>292.30105149599996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35.139639196412581</v>
      </c>
      <c r="G87" s="16">
        <f t="shared" si="43"/>
        <v>0</v>
      </c>
      <c r="H87" s="25">
        <v>0</v>
      </c>
      <c r="I87" s="25">
        <v>0</v>
      </c>
      <c r="J87" s="16">
        <f t="shared" si="44"/>
        <v>0.45783612739999996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0.45783612739999996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1.1431379117999998</v>
      </c>
      <c r="X87" s="18">
        <f t="shared" si="45"/>
        <v>30.842187969812585</v>
      </c>
      <c r="Y87" s="25">
        <v>3.7969224459999995</v>
      </c>
      <c r="Z87" s="25">
        <v>0</v>
      </c>
      <c r="AA87" s="25">
        <v>14.786876960412584</v>
      </c>
      <c r="AB87" s="25">
        <v>0</v>
      </c>
      <c r="AC87" s="25">
        <v>0</v>
      </c>
      <c r="AD87" s="25">
        <v>4.5083023199999996E-2</v>
      </c>
      <c r="AE87" s="25">
        <v>9.5168283527999993</v>
      </c>
      <c r="AF87" s="25">
        <v>2.6964771873999998</v>
      </c>
      <c r="AG87" s="25">
        <v>0</v>
      </c>
      <c r="AH87" s="25">
        <v>0</v>
      </c>
      <c r="AI87" s="25">
        <v>0</v>
      </c>
      <c r="AJ87" s="18">
        <v>2.6964771873999998</v>
      </c>
      <c r="AK87" s="18">
        <v>0</v>
      </c>
      <c r="AL87" s="19">
        <v>0</v>
      </c>
      <c r="AM87" s="25">
        <f>SUM(G87,V87,J87,W87,IF(ISNUMBER(-W87*$W$37/($W$37+$W$9)),-W87*$W$37/($W$37+$W$9),0),AJ87)</f>
        <v>4.2974512265999998</v>
      </c>
      <c r="AN87" s="26">
        <f>SUM(AD87:AH87,IF(ISNUMBER(W87*$W$37/($W$37+$W$9)),W87*$W$37/($W$37+$W$9),0))</f>
        <v>12.258388563399999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600.49490735220013</v>
      </c>
      <c r="G88" s="16">
        <f t="shared" si="43"/>
        <v>0</v>
      </c>
      <c r="H88" s="25">
        <v>0</v>
      </c>
      <c r="I88" s="25">
        <v>0</v>
      </c>
      <c r="J88" s="16">
        <f t="shared" si="44"/>
        <v>22.4592756222</v>
      </c>
      <c r="K88" s="25">
        <v>0</v>
      </c>
      <c r="L88" s="25">
        <v>10.130118983199999</v>
      </c>
      <c r="M88" s="25">
        <v>0</v>
      </c>
      <c r="N88" s="25">
        <v>0</v>
      </c>
      <c r="O88" s="25">
        <v>0</v>
      </c>
      <c r="P88" s="25">
        <v>0</v>
      </c>
      <c r="Q88" s="25">
        <v>1.3988035105999999</v>
      </c>
      <c r="R88" s="25">
        <v>10.9303531284</v>
      </c>
      <c r="S88" s="25">
        <v>0</v>
      </c>
      <c r="T88" s="25">
        <v>0</v>
      </c>
      <c r="U88" s="25">
        <v>0</v>
      </c>
      <c r="V88" s="18">
        <v>0</v>
      </c>
      <c r="W88" s="18">
        <v>540.11837155740011</v>
      </c>
      <c r="X88" s="18">
        <f t="shared" si="45"/>
        <v>18.433189702900002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7.0025059766000011</v>
      </c>
      <c r="AF88" s="25">
        <v>11.4306837263</v>
      </c>
      <c r="AG88" s="25">
        <v>0</v>
      </c>
      <c r="AH88" s="25">
        <v>0</v>
      </c>
      <c r="AI88" s="25">
        <v>0</v>
      </c>
      <c r="AJ88" s="18">
        <v>19.484070469700001</v>
      </c>
      <c r="AK88" s="18">
        <v>0</v>
      </c>
      <c r="AL88" s="19">
        <v>0</v>
      </c>
      <c r="AM88" s="25">
        <f>SUM(G88,V88,J88,W88,IF(ISNUMBER(-W88*$W$37/($W$37+$W$9)),-W88*$W$37/($W$37+$W$9),0),AJ88)</f>
        <v>582.06171764930014</v>
      </c>
      <c r="AN88" s="26">
        <f>SUM(AD88:AH88,IF(ISNUMBER(W88*$W$37/($W$37+$W$9)),W88*$W$37/($W$37+$W$9),0))</f>
        <v>18.433189702900002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125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6866.3908367458616</v>
      </c>
      <c r="G7" s="16">
        <f t="shared" ref="G7:G13" si="1">SUM(H7:I7)</f>
        <v>43.46208</v>
      </c>
      <c r="H7" s="17">
        <v>43.46208</v>
      </c>
      <c r="I7" s="17">
        <v>0</v>
      </c>
      <c r="J7" s="16">
        <f t="shared" ref="J7:J13" si="2">SUM(K7:U7)</f>
        <v>123.83805099999998</v>
      </c>
      <c r="K7" s="17">
        <v>123.83805099999998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1.3969778823000001</v>
      </c>
      <c r="X7" s="18">
        <f t="shared" ref="X7:X38" si="3">SUM(Y7:AI7)</f>
        <v>710.81933518249036</v>
      </c>
      <c r="Y7" s="17">
        <v>327.23006398399997</v>
      </c>
      <c r="Z7" s="17">
        <v>66.199025201999987</v>
      </c>
      <c r="AA7" s="17">
        <v>10.435001005999998</v>
      </c>
      <c r="AB7" s="17">
        <v>13.311434447108546</v>
      </c>
      <c r="AC7" s="17">
        <v>0</v>
      </c>
      <c r="AD7" s="17">
        <v>121.13284140643032</v>
      </c>
      <c r="AE7" s="17">
        <v>43.173681005763335</v>
      </c>
      <c r="AF7" s="17">
        <v>71.406271250007208</v>
      </c>
      <c r="AG7" s="17">
        <v>0</v>
      </c>
      <c r="AH7" s="17">
        <v>57.931016881180952</v>
      </c>
      <c r="AI7" s="17">
        <v>0</v>
      </c>
      <c r="AJ7" s="18">
        <v>144.0887973234961</v>
      </c>
      <c r="AK7" s="18">
        <v>5842.7855953575754</v>
      </c>
      <c r="AL7" s="19">
        <v>0</v>
      </c>
      <c r="AM7" s="17">
        <f>SUM(G7,V7,J7,W7,AJ7)</f>
        <v>312.7859062057961</v>
      </c>
      <c r="AN7" s="20">
        <f>SUM(AD7:AH7)</f>
        <v>293.64381054338179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19863.9133292322</v>
      </c>
      <c r="G8" s="16">
        <f t="shared" si="1"/>
        <v>179.30501959999998</v>
      </c>
      <c r="H8" s="17">
        <f>H9-H7</f>
        <v>-35.865102800000003</v>
      </c>
      <c r="I8" s="17">
        <f>I9-I7</f>
        <v>215.1701224</v>
      </c>
      <c r="J8" s="16">
        <f t="shared" si="2"/>
        <v>12536.69435008393</v>
      </c>
      <c r="K8" s="17">
        <f t="shared" ref="K8:W8" si="4">K9-K7</f>
        <v>9007.772688103265</v>
      </c>
      <c r="L8" s="17">
        <f t="shared" si="4"/>
        <v>34.580341144335762</v>
      </c>
      <c r="M8" s="17">
        <f t="shared" si="4"/>
        <v>222.53081993631156</v>
      </c>
      <c r="N8" s="17">
        <f t="shared" si="4"/>
        <v>-118.36148261339781</v>
      </c>
      <c r="O8" s="17">
        <f t="shared" si="4"/>
        <v>87.116582372250264</v>
      </c>
      <c r="P8" s="17">
        <f t="shared" si="4"/>
        <v>1966.6768459021669</v>
      </c>
      <c r="Q8" s="17">
        <f t="shared" si="4"/>
        <v>1936.6564514079537</v>
      </c>
      <c r="R8" s="17">
        <f t="shared" si="4"/>
        <v>-178.93682260672426</v>
      </c>
      <c r="S8" s="17">
        <f t="shared" si="4"/>
        <v>523.77220643776832</v>
      </c>
      <c r="T8" s="17">
        <f t="shared" si="4"/>
        <v>-945.11327999999992</v>
      </c>
      <c r="U8" s="17">
        <f t="shared" si="4"/>
        <v>0</v>
      </c>
      <c r="V8" s="18">
        <f t="shared" si="4"/>
        <v>0</v>
      </c>
      <c r="W8" s="18">
        <f t="shared" si="4"/>
        <v>6512.2254213423103</v>
      </c>
      <c r="X8" s="18">
        <f t="shared" si="3"/>
        <v>26.730605382718316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-10.488559999999993</v>
      </c>
      <c r="AE8" s="17">
        <f t="shared" si="5"/>
        <v>0</v>
      </c>
      <c r="AF8" s="17">
        <f t="shared" si="5"/>
        <v>0</v>
      </c>
      <c r="AG8" s="17">
        <f t="shared" si="5"/>
        <v>15.157493469507791</v>
      </c>
      <c r="AH8" s="17">
        <f t="shared" si="5"/>
        <v>22.061671913210517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608.95793282323939</v>
      </c>
      <c r="AM8" s="25">
        <f>SUM(G8,V8,J8,W8,AJ8)-IF(ISNUMBER(W8*$W$37/($W$37+$W$9)),W8*$W$37/($W$37+$W$9),0)+IF(ISNUMBER(AL8*AM$84/F$84),AL8*AM$84/F$84,0)</f>
        <v>19474.258320375859</v>
      </c>
      <c r="AN8" s="26">
        <f>SUM(AD8:AH8)+IF(ISNUMBER(W8*$W$37/($W$37+$W$9)),W8*$W$37/($W$37+$W$9),0)+IF(ISNUMBER(AL8*AN$84/F$84),AL8*AN$84/F$84,0)</f>
        <v>31.100834293030843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26730.304165978061</v>
      </c>
      <c r="G9" s="30">
        <f t="shared" si="1"/>
        <v>222.76709959999999</v>
      </c>
      <c r="H9" s="30">
        <f>H10+H11</f>
        <v>7.5969771999999995</v>
      </c>
      <c r="I9" s="30">
        <f>I10+I11</f>
        <v>215.1701224</v>
      </c>
      <c r="J9" s="30">
        <f t="shared" si="2"/>
        <v>12660.532401083932</v>
      </c>
      <c r="K9" s="30">
        <f t="shared" ref="K9:W9" si="6">K10+K11</f>
        <v>9131.6107391032656</v>
      </c>
      <c r="L9" s="30">
        <f t="shared" si="6"/>
        <v>34.580341144335762</v>
      </c>
      <c r="M9" s="30">
        <f t="shared" si="6"/>
        <v>222.53081993631156</v>
      </c>
      <c r="N9" s="30">
        <f t="shared" si="6"/>
        <v>-118.36148261339781</v>
      </c>
      <c r="O9" s="30">
        <f t="shared" si="6"/>
        <v>87.116582372250264</v>
      </c>
      <c r="P9" s="30">
        <f t="shared" si="6"/>
        <v>1966.6768459021669</v>
      </c>
      <c r="Q9" s="30">
        <f t="shared" si="6"/>
        <v>1936.6564514079537</v>
      </c>
      <c r="R9" s="30">
        <f t="shared" si="6"/>
        <v>-178.93682260672426</v>
      </c>
      <c r="S9" s="30">
        <f t="shared" si="6"/>
        <v>523.77220643776832</v>
      </c>
      <c r="T9" s="30">
        <f t="shared" si="6"/>
        <v>-945.11327999999992</v>
      </c>
      <c r="U9" s="30">
        <f t="shared" si="6"/>
        <v>0</v>
      </c>
      <c r="V9" s="31">
        <f t="shared" si="6"/>
        <v>0</v>
      </c>
      <c r="W9" s="31">
        <f t="shared" si="6"/>
        <v>6513.6223992246105</v>
      </c>
      <c r="X9" s="31">
        <f t="shared" si="3"/>
        <v>737.54994056520866</v>
      </c>
      <c r="Y9" s="31">
        <f t="shared" ref="Y9:AL9" si="7">Y10+Y11</f>
        <v>327.23006398399997</v>
      </c>
      <c r="Z9" s="30">
        <f t="shared" si="7"/>
        <v>66.199025201999987</v>
      </c>
      <c r="AA9" s="30">
        <f t="shared" si="7"/>
        <v>10.435001005999998</v>
      </c>
      <c r="AB9" s="30">
        <f t="shared" si="7"/>
        <v>13.311434447108546</v>
      </c>
      <c r="AC9" s="30">
        <f t="shared" si="7"/>
        <v>0</v>
      </c>
      <c r="AD9" s="30">
        <f t="shared" si="7"/>
        <v>110.64428140643032</v>
      </c>
      <c r="AE9" s="30">
        <f t="shared" si="7"/>
        <v>43.173681005763335</v>
      </c>
      <c r="AF9" s="30">
        <f t="shared" si="7"/>
        <v>71.406271250007208</v>
      </c>
      <c r="AG9" s="30">
        <f t="shared" si="7"/>
        <v>15.157493469507791</v>
      </c>
      <c r="AH9" s="30">
        <f t="shared" si="7"/>
        <v>79.992688794391469</v>
      </c>
      <c r="AI9" s="30">
        <f t="shared" si="7"/>
        <v>0</v>
      </c>
      <c r="AJ9" s="31">
        <f t="shared" si="7"/>
        <v>144.0887973234961</v>
      </c>
      <c r="AK9" s="31">
        <f t="shared" si="7"/>
        <v>5842.7855953575754</v>
      </c>
      <c r="AL9" s="32">
        <f t="shared" si="7"/>
        <v>608.95793282323939</v>
      </c>
      <c r="AM9" s="31">
        <f>SUM(AM7:AM8)</f>
        <v>19787.044226581656</v>
      </c>
      <c r="AN9" s="30">
        <f>SUM(AN7:AN8)</f>
        <v>324.74464483641265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773.79060327520347</v>
      </c>
      <c r="G10" s="16">
        <f t="shared" si="1"/>
        <v>0</v>
      </c>
      <c r="H10" s="17">
        <v>0</v>
      </c>
      <c r="I10" s="17">
        <v>0</v>
      </c>
      <c r="J10" s="16">
        <f t="shared" si="2"/>
        <v>773.79060327520347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187.45089927317221</v>
      </c>
      <c r="R10" s="17">
        <v>586.33970400203123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773.79060327520347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25956.513562702854</v>
      </c>
      <c r="G11" s="30">
        <f t="shared" si="1"/>
        <v>222.76709959999999</v>
      </c>
      <c r="H11" s="30">
        <f>H12+H13</f>
        <v>7.5969771999999995</v>
      </c>
      <c r="I11" s="30">
        <f>I12+I13</f>
        <v>215.1701224</v>
      </c>
      <c r="J11" s="30">
        <f t="shared" si="2"/>
        <v>11886.741797808727</v>
      </c>
      <c r="K11" s="30">
        <f t="shared" ref="K11:W11" si="8">K12+K13</f>
        <v>9131.6107391032656</v>
      </c>
      <c r="L11" s="30">
        <f t="shared" si="8"/>
        <v>34.580341144335762</v>
      </c>
      <c r="M11" s="30">
        <f t="shared" si="8"/>
        <v>222.53081993631156</v>
      </c>
      <c r="N11" s="30">
        <f t="shared" si="8"/>
        <v>-118.36148261339781</v>
      </c>
      <c r="O11" s="30">
        <f t="shared" si="8"/>
        <v>87.116582372250264</v>
      </c>
      <c r="P11" s="30">
        <f t="shared" si="8"/>
        <v>1966.6768459021669</v>
      </c>
      <c r="Q11" s="30">
        <f t="shared" si="8"/>
        <v>1749.2055521347816</v>
      </c>
      <c r="R11" s="30">
        <f t="shared" si="8"/>
        <v>-765.27652660875549</v>
      </c>
      <c r="S11" s="30">
        <f t="shared" si="8"/>
        <v>523.77220643776832</v>
      </c>
      <c r="T11" s="30">
        <f t="shared" si="8"/>
        <v>-945.11327999999992</v>
      </c>
      <c r="U11" s="30">
        <f t="shared" si="8"/>
        <v>0</v>
      </c>
      <c r="V11" s="31">
        <f t="shared" si="8"/>
        <v>0</v>
      </c>
      <c r="W11" s="31">
        <f t="shared" si="8"/>
        <v>6513.6223992246105</v>
      </c>
      <c r="X11" s="31">
        <f t="shared" si="3"/>
        <v>737.54994056520866</v>
      </c>
      <c r="Y11" s="31">
        <f t="shared" ref="Y11:AL11" si="9">Y12+Y13</f>
        <v>327.23006398399997</v>
      </c>
      <c r="Z11" s="30">
        <f t="shared" si="9"/>
        <v>66.199025201999987</v>
      </c>
      <c r="AA11" s="30">
        <f t="shared" si="9"/>
        <v>10.435001005999998</v>
      </c>
      <c r="AB11" s="30">
        <f t="shared" si="9"/>
        <v>13.311434447108546</v>
      </c>
      <c r="AC11" s="30">
        <f t="shared" si="9"/>
        <v>0</v>
      </c>
      <c r="AD11" s="30">
        <f t="shared" si="9"/>
        <v>110.64428140643032</v>
      </c>
      <c r="AE11" s="30">
        <f t="shared" si="9"/>
        <v>43.173681005763335</v>
      </c>
      <c r="AF11" s="30">
        <f t="shared" si="9"/>
        <v>71.406271250007208</v>
      </c>
      <c r="AG11" s="30">
        <f t="shared" si="9"/>
        <v>15.157493469507791</v>
      </c>
      <c r="AH11" s="30">
        <f t="shared" si="9"/>
        <v>79.992688794391469</v>
      </c>
      <c r="AI11" s="30">
        <f t="shared" si="9"/>
        <v>0</v>
      </c>
      <c r="AJ11" s="31">
        <f t="shared" si="9"/>
        <v>144.0887973234961</v>
      </c>
      <c r="AK11" s="31">
        <f t="shared" si="9"/>
        <v>5842.7855953575754</v>
      </c>
      <c r="AL11" s="32">
        <f t="shared" si="9"/>
        <v>608.95793282323939</v>
      </c>
      <c r="AM11" s="31">
        <f>SUM(AM7:AM8)-SUM(AM10)</f>
        <v>19013.253623306453</v>
      </c>
      <c r="AN11" s="30">
        <f>SUM(AD11:AH11)+IF(ISNUMBER(W11*$W$37/($W$37+$W$9)),W11*$W$37/($W$37+$W$9),0)+IF(ISNUMBER(AL11*AN$84/F$84),AL11*AN$84/F$84,0)</f>
        <v>324.74464483641259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779.562390221486</v>
      </c>
      <c r="G12" s="16">
        <f t="shared" si="1"/>
        <v>0</v>
      </c>
      <c r="H12" s="39">
        <v>0</v>
      </c>
      <c r="I12" s="39">
        <v>0</v>
      </c>
      <c r="J12" s="16">
        <f t="shared" si="2"/>
        <v>779.562390221486</v>
      </c>
      <c r="K12" s="39">
        <v>0</v>
      </c>
      <c r="L12" s="39">
        <v>0</v>
      </c>
      <c r="M12" s="39">
        <v>0</v>
      </c>
      <c r="N12" s="39">
        <v>0</v>
      </c>
      <c r="O12" s="39">
        <v>779.562390221486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779.562390221486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25176.951172481367</v>
      </c>
      <c r="G13" s="41">
        <f t="shared" si="1"/>
        <v>222.76709959999999</v>
      </c>
      <c r="H13" s="41">
        <f>SUM(H17,-H28,H39,H47,H48)</f>
        <v>7.5969771999999995</v>
      </c>
      <c r="I13" s="41">
        <f>SUM(I17,-I28,I39,I47,I48)</f>
        <v>215.1701224</v>
      </c>
      <c r="J13" s="41">
        <f t="shared" si="2"/>
        <v>11107.17940758724</v>
      </c>
      <c r="K13" s="41">
        <f t="shared" ref="K13:W13" si="10">SUM(K17,-K28,K39,K47,K48)</f>
        <v>9131.6107391032656</v>
      </c>
      <c r="L13" s="41">
        <f t="shared" si="10"/>
        <v>34.580341144335762</v>
      </c>
      <c r="M13" s="41">
        <f t="shared" si="10"/>
        <v>222.53081993631156</v>
      </c>
      <c r="N13" s="41">
        <f t="shared" si="10"/>
        <v>-118.36148261339781</v>
      </c>
      <c r="O13" s="41">
        <f t="shared" si="10"/>
        <v>-692.44580784923573</v>
      </c>
      <c r="P13" s="41">
        <f t="shared" si="10"/>
        <v>1966.6768459021669</v>
      </c>
      <c r="Q13" s="41">
        <f t="shared" si="10"/>
        <v>1749.2055521347816</v>
      </c>
      <c r="R13" s="41">
        <f t="shared" si="10"/>
        <v>-765.27652660875549</v>
      </c>
      <c r="S13" s="41">
        <f t="shared" si="10"/>
        <v>523.77220643776832</v>
      </c>
      <c r="T13" s="41">
        <f t="shared" si="10"/>
        <v>-945.11327999999992</v>
      </c>
      <c r="U13" s="41">
        <f t="shared" si="10"/>
        <v>0</v>
      </c>
      <c r="V13" s="31">
        <f t="shared" si="10"/>
        <v>0</v>
      </c>
      <c r="W13" s="31">
        <f t="shared" si="10"/>
        <v>6513.6223992246105</v>
      </c>
      <c r="X13" s="31">
        <f t="shared" si="3"/>
        <v>737.54994056520866</v>
      </c>
      <c r="Y13" s="31">
        <f t="shared" ref="Y13:AL13" si="11">SUM(Y17,-Y28,Y39,Y47,Y48)</f>
        <v>327.23006398399997</v>
      </c>
      <c r="Z13" s="41">
        <f t="shared" si="11"/>
        <v>66.199025201999987</v>
      </c>
      <c r="AA13" s="41">
        <f t="shared" si="11"/>
        <v>10.435001005999998</v>
      </c>
      <c r="AB13" s="41">
        <f t="shared" si="11"/>
        <v>13.311434447108546</v>
      </c>
      <c r="AC13" s="41">
        <f t="shared" si="11"/>
        <v>0</v>
      </c>
      <c r="AD13" s="41">
        <f t="shared" si="11"/>
        <v>110.64428140643032</v>
      </c>
      <c r="AE13" s="41">
        <f t="shared" si="11"/>
        <v>43.173681005763335</v>
      </c>
      <c r="AF13" s="41">
        <f t="shared" si="11"/>
        <v>71.406271250007208</v>
      </c>
      <c r="AG13" s="41">
        <f t="shared" si="11"/>
        <v>15.157493469507791</v>
      </c>
      <c r="AH13" s="41">
        <f t="shared" si="11"/>
        <v>79.992688794391469</v>
      </c>
      <c r="AI13" s="41">
        <f t="shared" si="11"/>
        <v>0</v>
      </c>
      <c r="AJ13" s="31">
        <f t="shared" si="11"/>
        <v>144.0887973234961</v>
      </c>
      <c r="AK13" s="31">
        <f t="shared" si="11"/>
        <v>5842.7855953575754</v>
      </c>
      <c r="AL13" s="32">
        <f t="shared" si="11"/>
        <v>608.95793282323939</v>
      </c>
      <c r="AM13" s="31">
        <f>SUM(AM7:AM8)-SUM(AM10,AM12)</f>
        <v>18233.691233084966</v>
      </c>
      <c r="AN13" s="41">
        <f>SUM(AD13:AH13)+IF(ISNUMBER(W13*$W$37/($W$37+$W$9)),W13*$W$37/($W$37+$W$9),0)+IF(ISNUMBER(AL13*AN$84/F$84),AL13*AN$84/F$84,0)</f>
        <v>324.74464483641259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25956.513562702854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23277.997952749767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16574.680978299173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20689.468604841441</v>
      </c>
      <c r="G17" s="30">
        <f t="shared" ref="G17:G48" si="13">SUM(H17:I17)</f>
        <v>117.44082759999999</v>
      </c>
      <c r="H17" s="31">
        <v>4.5487571999999998</v>
      </c>
      <c r="I17" s="31">
        <v>112.89207039999999</v>
      </c>
      <c r="J17" s="30">
        <f t="shared" ref="J17:J48" si="14">SUM(K17:U17)</f>
        <v>11046.870446687893</v>
      </c>
      <c r="K17" s="31">
        <v>9131.6107391032656</v>
      </c>
      <c r="L17" s="31">
        <v>10.26205313889</v>
      </c>
      <c r="M17" s="31">
        <v>97.721208418331656</v>
      </c>
      <c r="N17" s="31">
        <v>33.59789232204183</v>
      </c>
      <c r="O17" s="31">
        <v>0</v>
      </c>
      <c r="P17" s="31">
        <v>1126.6782910364466</v>
      </c>
      <c r="Q17" s="31">
        <v>10.588268052149999</v>
      </c>
      <c r="R17" s="31">
        <v>636.41199461676774</v>
      </c>
      <c r="S17" s="31">
        <v>0</v>
      </c>
      <c r="T17" s="31">
        <v>0</v>
      </c>
      <c r="U17" s="31">
        <v>0</v>
      </c>
      <c r="V17" s="31">
        <v>0</v>
      </c>
      <c r="W17" s="31">
        <v>2958.1152866583684</v>
      </c>
      <c r="X17" s="31">
        <f t="shared" si="3"/>
        <v>504.74225774866494</v>
      </c>
      <c r="Y17" s="31">
        <v>327.23006398399997</v>
      </c>
      <c r="Z17" s="31">
        <v>66.199025201999987</v>
      </c>
      <c r="AA17" s="31">
        <v>10.435001005999998</v>
      </c>
      <c r="AB17" s="31">
        <v>0</v>
      </c>
      <c r="AC17" s="31">
        <v>0</v>
      </c>
      <c r="AD17" s="31">
        <v>0.216</v>
      </c>
      <c r="AE17" s="31">
        <v>36.207145960929999</v>
      </c>
      <c r="AF17" s="31">
        <v>64.455021595734991</v>
      </c>
      <c r="AG17" s="31">
        <v>0</v>
      </c>
      <c r="AH17" s="31">
        <v>0</v>
      </c>
      <c r="AI17" s="31">
        <v>0</v>
      </c>
      <c r="AJ17" s="31">
        <v>183.30982478893498</v>
      </c>
      <c r="AK17" s="31">
        <v>5842.7855953575754</v>
      </c>
      <c r="AL17" s="32">
        <v>36.204366</v>
      </c>
      <c r="AM17" s="31">
        <f>SUM(AM18,AM24:AM25,AM26:AM26)</f>
        <v>14320.363813123406</v>
      </c>
      <c r="AN17" s="30">
        <f>SUM(AN18,AN24:AN25,AN26:AN26)</f>
        <v>101.13799070444665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9408.1141653161467</v>
      </c>
      <c r="G18" s="16">
        <f t="shared" si="13"/>
        <v>117.44082759999999</v>
      </c>
      <c r="H18" s="17">
        <v>4.5487571999999998</v>
      </c>
      <c r="I18" s="17">
        <v>112.89207039999999</v>
      </c>
      <c r="J18" s="16">
        <f t="shared" si="14"/>
        <v>43.35279936157</v>
      </c>
      <c r="K18" s="17">
        <v>0</v>
      </c>
      <c r="L18" s="17">
        <v>10.26205313889</v>
      </c>
      <c r="M18" s="17">
        <v>0</v>
      </c>
      <c r="N18" s="17">
        <v>0</v>
      </c>
      <c r="O18" s="17">
        <v>0</v>
      </c>
      <c r="P18" s="17">
        <v>0</v>
      </c>
      <c r="Q18" s="17">
        <v>10.588268052149999</v>
      </c>
      <c r="R18" s="17">
        <v>22.502478170530001</v>
      </c>
      <c r="S18" s="17">
        <v>0</v>
      </c>
      <c r="T18" s="17">
        <v>0</v>
      </c>
      <c r="U18" s="17">
        <v>0</v>
      </c>
      <c r="V18" s="18">
        <v>0</v>
      </c>
      <c r="W18" s="18">
        <v>2772.3391944594009</v>
      </c>
      <c r="X18" s="18">
        <f t="shared" si="3"/>
        <v>504.74225774866494</v>
      </c>
      <c r="Y18" s="17">
        <v>327.23006398399997</v>
      </c>
      <c r="Z18" s="17">
        <v>66.199025201999987</v>
      </c>
      <c r="AA18" s="17">
        <v>10.435001005999998</v>
      </c>
      <c r="AB18" s="17">
        <v>0</v>
      </c>
      <c r="AC18" s="17">
        <v>0</v>
      </c>
      <c r="AD18" s="17">
        <v>0.216</v>
      </c>
      <c r="AE18" s="17">
        <v>36.207145960929999</v>
      </c>
      <c r="AF18" s="17">
        <v>64.455021595734991</v>
      </c>
      <c r="AG18" s="17">
        <v>0</v>
      </c>
      <c r="AH18" s="17">
        <v>0</v>
      </c>
      <c r="AI18" s="17">
        <v>0</v>
      </c>
      <c r="AJ18" s="18">
        <v>91.249124788934992</v>
      </c>
      <c r="AK18" s="18">
        <v>5842.7855953575754</v>
      </c>
      <c r="AL18" s="19">
        <v>36.204366</v>
      </c>
      <c r="AM18" s="17">
        <f t="shared" ref="AM18:AN18" si="15">SUM(AM19:AM23)</f>
        <v>3039.0093735981136</v>
      </c>
      <c r="AN18" s="20">
        <f t="shared" si="15"/>
        <v>101.13799070444665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7732.2233407526564</v>
      </c>
      <c r="G19" s="16">
        <f t="shared" si="13"/>
        <v>117.44082759999999</v>
      </c>
      <c r="H19" s="25">
        <v>4.5487571999999998</v>
      </c>
      <c r="I19" s="25">
        <v>112.89207039999999</v>
      </c>
      <c r="J19" s="16">
        <f t="shared" si="14"/>
        <v>6.6172897515999995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5.7225697516</v>
      </c>
      <c r="R19" s="25">
        <v>0.89471999999999996</v>
      </c>
      <c r="S19" s="25">
        <v>0</v>
      </c>
      <c r="T19" s="25">
        <v>0</v>
      </c>
      <c r="U19" s="25">
        <v>0</v>
      </c>
      <c r="V19" s="18">
        <v>0</v>
      </c>
      <c r="W19" s="18">
        <v>1370.8603108517</v>
      </c>
      <c r="X19" s="18">
        <f t="shared" si="3"/>
        <v>394.519317191781</v>
      </c>
      <c r="Y19" s="25">
        <v>324.34353358199996</v>
      </c>
      <c r="Z19" s="25">
        <v>66.199025201999987</v>
      </c>
      <c r="AA19" s="25">
        <v>3.9767584077810487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5842.7855953575754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1494.9184282033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540.1686188115699</v>
      </c>
      <c r="G20" s="16">
        <f t="shared" si="13"/>
        <v>0</v>
      </c>
      <c r="H20" s="25">
        <v>0</v>
      </c>
      <c r="I20" s="25">
        <v>0</v>
      </c>
      <c r="J20" s="16">
        <f t="shared" si="14"/>
        <v>1.3862287816799999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1.3862287816799999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534.68174367875997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4.10064635113</v>
      </c>
      <c r="AK20" s="18">
        <v>0</v>
      </c>
      <c r="AL20" s="19">
        <v>0</v>
      </c>
      <c r="AM20" s="25">
        <f t="shared" si="16"/>
        <v>540.1686188115699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73.548899313918952</v>
      </c>
      <c r="G21" s="16">
        <f t="shared" si="13"/>
        <v>0</v>
      </c>
      <c r="H21" s="25">
        <v>0</v>
      </c>
      <c r="I21" s="25">
        <v>0</v>
      </c>
      <c r="J21" s="16">
        <f t="shared" si="14"/>
        <v>1.8006612255899999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1.8006612255899999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3.0182821179999997</v>
      </c>
      <c r="X21" s="18">
        <f t="shared" si="3"/>
        <v>52.170570970323951</v>
      </c>
      <c r="Y21" s="25">
        <v>2.8865304019999996</v>
      </c>
      <c r="Z21" s="25">
        <v>0</v>
      </c>
      <c r="AA21" s="25">
        <v>6.4582425982189502</v>
      </c>
      <c r="AB21" s="25">
        <v>0</v>
      </c>
      <c r="AC21" s="25">
        <v>0</v>
      </c>
      <c r="AD21" s="25">
        <v>0.216</v>
      </c>
      <c r="AE21" s="25">
        <v>26.050412970099998</v>
      </c>
      <c r="AF21" s="25">
        <v>16.559385000004998</v>
      </c>
      <c r="AG21" s="25">
        <v>0</v>
      </c>
      <c r="AH21" s="25">
        <v>0</v>
      </c>
      <c r="AI21" s="25">
        <v>0</v>
      </c>
      <c r="AJ21" s="18">
        <v>16.559385000004998</v>
      </c>
      <c r="AK21" s="18">
        <v>0</v>
      </c>
      <c r="AL21" s="19">
        <v>0</v>
      </c>
      <c r="AM21" s="25">
        <f t="shared" si="16"/>
        <v>21.378328343594998</v>
      </c>
      <c r="AN21" s="26">
        <f t="shared" si="17"/>
        <v>42.825797970105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1025.9689404380003</v>
      </c>
      <c r="G22" s="16">
        <f t="shared" si="13"/>
        <v>0</v>
      </c>
      <c r="H22" s="25">
        <v>0</v>
      </c>
      <c r="I22" s="25">
        <v>0</v>
      </c>
      <c r="J22" s="16">
        <f t="shared" si="14"/>
        <v>33.548619602700001</v>
      </c>
      <c r="K22" s="25">
        <v>0</v>
      </c>
      <c r="L22" s="25">
        <v>10.26205313889</v>
      </c>
      <c r="M22" s="25">
        <v>0</v>
      </c>
      <c r="N22" s="25">
        <v>0</v>
      </c>
      <c r="O22" s="25">
        <v>0</v>
      </c>
      <c r="P22" s="25">
        <v>0</v>
      </c>
      <c r="Q22" s="25">
        <v>1.6788082932799999</v>
      </c>
      <c r="R22" s="25">
        <v>21.607758170530001</v>
      </c>
      <c r="S22" s="25">
        <v>0</v>
      </c>
      <c r="T22" s="25">
        <v>0</v>
      </c>
      <c r="U22" s="25">
        <v>0</v>
      </c>
      <c r="V22" s="18">
        <v>0</v>
      </c>
      <c r="W22" s="18">
        <v>863.77885781094039</v>
      </c>
      <c r="X22" s="18">
        <f t="shared" si="3"/>
        <v>58.052369586559998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10.156732990830001</v>
      </c>
      <c r="AF22" s="25">
        <v>47.895636595729997</v>
      </c>
      <c r="AG22" s="25">
        <v>0</v>
      </c>
      <c r="AH22" s="25">
        <v>0</v>
      </c>
      <c r="AI22" s="25">
        <v>0</v>
      </c>
      <c r="AJ22" s="18">
        <v>70.589093437800003</v>
      </c>
      <c r="AK22" s="18">
        <v>0</v>
      </c>
      <c r="AL22" s="19">
        <v>0</v>
      </c>
      <c r="AM22" s="25">
        <f t="shared" si="16"/>
        <v>967.91657085144038</v>
      </c>
      <c r="AN22" s="26">
        <f t="shared" si="17"/>
        <v>58.052369586559998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36.204366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36.204366</v>
      </c>
      <c r="AM23" s="25">
        <f t="shared" si="16"/>
        <v>14.627427388208197</v>
      </c>
      <c r="AN23" s="26">
        <f t="shared" si="17"/>
        <v>0.25982314778164228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11281.354439525292</v>
      </c>
      <c r="G25" s="16">
        <f t="shared" si="13"/>
        <v>0</v>
      </c>
      <c r="H25" s="25">
        <v>0</v>
      </c>
      <c r="I25" s="25">
        <v>0</v>
      </c>
      <c r="J25" s="16">
        <f t="shared" si="14"/>
        <v>11003.517647326324</v>
      </c>
      <c r="K25" s="25">
        <v>9131.6107391032656</v>
      </c>
      <c r="L25" s="25">
        <v>0</v>
      </c>
      <c r="M25" s="25">
        <v>97.721208418331656</v>
      </c>
      <c r="N25" s="25">
        <v>33.59789232204183</v>
      </c>
      <c r="O25" s="25">
        <v>0</v>
      </c>
      <c r="P25" s="25">
        <v>1126.6782910364466</v>
      </c>
      <c r="Q25" s="25">
        <v>0</v>
      </c>
      <c r="R25" s="25">
        <v>613.90951644623772</v>
      </c>
      <c r="S25" s="25">
        <v>0</v>
      </c>
      <c r="T25" s="25">
        <v>0</v>
      </c>
      <c r="U25" s="25">
        <v>0</v>
      </c>
      <c r="V25" s="18">
        <v>0</v>
      </c>
      <c r="W25" s="18">
        <v>185.77609219896766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92.060699999999997</v>
      </c>
      <c r="AK25" s="18">
        <v>0</v>
      </c>
      <c r="AL25" s="19">
        <v>0</v>
      </c>
      <c r="AM25" s="25">
        <f t="shared" si="16"/>
        <v>11281.354439525292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15108.627287600499</v>
      </c>
      <c r="G28" s="30">
        <f t="shared" si="13"/>
        <v>0</v>
      </c>
      <c r="H28" s="31">
        <v>0</v>
      </c>
      <c r="I28" s="31">
        <v>0</v>
      </c>
      <c r="J28" s="30">
        <f t="shared" si="14"/>
        <v>10956.5205250616</v>
      </c>
      <c r="K28" s="31">
        <v>0</v>
      </c>
      <c r="L28" s="31">
        <v>859.41247835167223</v>
      </c>
      <c r="M28" s="31">
        <v>496.70716676660959</v>
      </c>
      <c r="N28" s="31">
        <v>1268.05486</v>
      </c>
      <c r="O28" s="31">
        <v>1050.0525376277496</v>
      </c>
      <c r="P28" s="31">
        <v>1255.9233359400216</v>
      </c>
      <c r="Q28" s="31">
        <v>3000.1691205138145</v>
      </c>
      <c r="R28" s="31">
        <v>2058.5678223517552</v>
      </c>
      <c r="S28" s="31">
        <v>0</v>
      </c>
      <c r="T28" s="31">
        <v>945.11327999999992</v>
      </c>
      <c r="U28" s="31">
        <v>22.519923509977868</v>
      </c>
      <c r="V28" s="31">
        <v>0</v>
      </c>
      <c r="W28" s="31">
        <v>54.5871468500982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92.060699999999997</v>
      </c>
      <c r="AK28" s="31">
        <v>0</v>
      </c>
      <c r="AL28" s="32">
        <v>4005.4589156888001</v>
      </c>
      <c r="AM28" s="31">
        <f>SUM(AM29,AM35:AM36,AM37:AM38)</f>
        <v>12721.469309585598</v>
      </c>
      <c r="AN28" s="30">
        <f>SUM(AN29,AN35:AN36,AN37:AN38)</f>
        <v>28.745454174900001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4005.4589156888001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4005.4589156888001</v>
      </c>
      <c r="AM29" s="17">
        <f t="shared" ref="AM29:AN29" si="21">SUM(AM30:AM34)</f>
        <v>1618.3009376738999</v>
      </c>
      <c r="AN29" s="20">
        <f t="shared" si="21"/>
        <v>28.745454174900001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3090.0649538731814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3090.0649538731814</v>
      </c>
      <c r="AM30" s="25">
        <f t="shared" ref="AM30:AM38" si="22">SUM(G30,V30,J30,W30,AJ30)-IF(ISNUMBER(W30*$W$37/($W$37+$W$9)),W30*$W$37/($W$37+$W$9),0)+IF(ISNUMBER(AL30*AM$84/F$84),AL30*AM$84/F$84,0)</f>
        <v>1248.4599436881967</v>
      </c>
      <c r="AN30" s="26">
        <f t="shared" ref="AN30:AN38" si="23">SUM(AD30:AH30)+IF(ISNUMBER(W30*$W$37/($W$37+$W$9)),W30*$W$37/($W$37+$W$9),0)+IF(ISNUMBER(AL30*AN$84/F$84),AL30*AN$84/F$84,0)</f>
        <v>22.176065813859719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290.09389976599994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290.09389976599994</v>
      </c>
      <c r="AM31" s="25">
        <f t="shared" si="22"/>
        <v>117.20485464624103</v>
      </c>
      <c r="AN31" s="26">
        <f t="shared" si="23"/>
        <v>2.0818790250174333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25.995373868218948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25.995373868218948</v>
      </c>
      <c r="AM32" s="25">
        <f t="shared" si="22"/>
        <v>10.502751068384887</v>
      </c>
      <c r="AN32" s="26">
        <f t="shared" si="23"/>
        <v>0.18655760651080847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576.0876889793999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576.0876889793999</v>
      </c>
      <c r="AM33" s="25">
        <f t="shared" si="22"/>
        <v>232.75316683592357</v>
      </c>
      <c r="AN33" s="26">
        <f t="shared" si="23"/>
        <v>4.1343333218120542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23.216999202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23.216999202</v>
      </c>
      <c r="AM34" s="25">
        <f t="shared" si="22"/>
        <v>9.3802214351535014</v>
      </c>
      <c r="AN34" s="26">
        <f t="shared" si="23"/>
        <v>0.16661840769998612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11103.168371911699</v>
      </c>
      <c r="G36" s="16">
        <f t="shared" si="13"/>
        <v>0</v>
      </c>
      <c r="H36" s="25">
        <v>0</v>
      </c>
      <c r="I36" s="25">
        <v>0</v>
      </c>
      <c r="J36" s="16">
        <f t="shared" si="14"/>
        <v>10956.5205250616</v>
      </c>
      <c r="K36" s="25">
        <v>0</v>
      </c>
      <c r="L36" s="25">
        <v>859.41247835167223</v>
      </c>
      <c r="M36" s="25">
        <v>496.70716676660959</v>
      </c>
      <c r="N36" s="25">
        <v>1268.05486</v>
      </c>
      <c r="O36" s="25">
        <v>1050.0525376277496</v>
      </c>
      <c r="P36" s="25">
        <v>1255.9233359400216</v>
      </c>
      <c r="Q36" s="25">
        <v>3000.1691205138145</v>
      </c>
      <c r="R36" s="25">
        <v>2058.5678223517552</v>
      </c>
      <c r="S36" s="25">
        <v>0</v>
      </c>
      <c r="T36" s="25">
        <v>945.11327999999992</v>
      </c>
      <c r="U36" s="25">
        <v>22.519923509977868</v>
      </c>
      <c r="V36" s="18">
        <v>0</v>
      </c>
      <c r="W36" s="18">
        <v>54.5871468500982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92.060699999999997</v>
      </c>
      <c r="AK36" s="18">
        <v>0</v>
      </c>
      <c r="AL36" s="19">
        <v>0</v>
      </c>
      <c r="AM36" s="25">
        <f t="shared" si="22"/>
        <v>11103.168371911699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708.14773497165993</v>
      </c>
      <c r="G39" s="30">
        <f t="shared" si="13"/>
        <v>0</v>
      </c>
      <c r="H39" s="31">
        <v>0</v>
      </c>
      <c r="I39" s="31">
        <v>0</v>
      </c>
      <c r="J39" s="30">
        <f t="shared" si="14"/>
        <v>311.11678431692246</v>
      </c>
      <c r="K39" s="31">
        <v>0</v>
      </c>
      <c r="L39" s="31">
        <v>66.023188837491261</v>
      </c>
      <c r="M39" s="31">
        <v>0</v>
      </c>
      <c r="N39" s="31">
        <v>0</v>
      </c>
      <c r="O39" s="31">
        <v>0</v>
      </c>
      <c r="P39" s="31">
        <v>0</v>
      </c>
      <c r="Q39" s="31">
        <v>1.0863454020799999</v>
      </c>
      <c r="R39" s="31">
        <v>244.00725007735119</v>
      </c>
      <c r="S39" s="31">
        <v>0</v>
      </c>
      <c r="T39" s="31" t="s">
        <v>63</v>
      </c>
      <c r="U39" s="31" t="s">
        <v>63</v>
      </c>
      <c r="V39" s="31">
        <v>0</v>
      </c>
      <c r="W39" s="31">
        <v>204.10627109729714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192.92467955744033</v>
      </c>
      <c r="AM39" s="31">
        <f>SUM(AM40:AM45)</f>
        <v>589.95007173911927</v>
      </c>
      <c r="AN39" s="30">
        <f>SUM(AN40:AN45)</f>
        <v>1.3806470494241265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148.79419085139989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148.79419085139989</v>
      </c>
      <c r="AM40" s="25">
        <f t="shared" ref="AM40:AM47" si="25">SUM(G40,V40,J40,W40,AJ40)-IF(ISNUMBER(W40*$W$37/($W$37+$W$9)),W40*$W$37/($W$37+$W$9),0)+IF(ISNUMBER(AL40*AM$84/F$84),AL40*AM$84/F$84,0)</f>
        <v>60.116402051234488</v>
      </c>
      <c r="AN40" s="26">
        <f t="shared" ref="AN40:AN47" si="26">SUM(AD40:AH40)+IF(ISNUMBER(W40*$W$37/($W$37+$W$9)),W40*$W$37/($W$37+$W$9),0)+IF(ISNUMBER(AL40*AN$84/F$84),AL40*AN$84/F$84,0)</f>
        <v>1.0678318476460313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1.2572319999999999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1.0669999999999999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1.0669999999999999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0.19023199999999998</v>
      </c>
      <c r="AM41" s="25">
        <f t="shared" si="25"/>
        <v>1.1438582652963352</v>
      </c>
      <c r="AN41" s="26">
        <f t="shared" si="26"/>
        <v>1.3652131637603422E-3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0.81992399999999999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0.81992399999999999</v>
      </c>
      <c r="AM42" s="25">
        <f t="shared" si="25"/>
        <v>0.3312688523215464</v>
      </c>
      <c r="AN42" s="26">
        <f t="shared" si="26"/>
        <v>5.884241547599956E-3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536.68163476405152</v>
      </c>
      <c r="G44" s="16">
        <f t="shared" si="13"/>
        <v>0</v>
      </c>
      <c r="H44" s="25">
        <v>0</v>
      </c>
      <c r="I44" s="25">
        <v>0</v>
      </c>
      <c r="J44" s="16">
        <f t="shared" si="14"/>
        <v>310.04978431692246</v>
      </c>
      <c r="K44" s="25">
        <v>0</v>
      </c>
      <c r="L44" s="25">
        <v>66.023188837491261</v>
      </c>
      <c r="M44" s="25">
        <v>0</v>
      </c>
      <c r="N44" s="25">
        <v>0</v>
      </c>
      <c r="O44" s="25">
        <v>0</v>
      </c>
      <c r="P44" s="25">
        <v>0</v>
      </c>
      <c r="Q44" s="25">
        <v>1.9345402080000001E-2</v>
      </c>
      <c r="R44" s="25">
        <v>244.00725007735119</v>
      </c>
      <c r="S44" s="25">
        <v>0</v>
      </c>
      <c r="T44" s="25" t="s">
        <v>63</v>
      </c>
      <c r="U44" s="25" t="s">
        <v>63</v>
      </c>
      <c r="V44" s="18">
        <v>0</v>
      </c>
      <c r="W44" s="18">
        <v>190.82126180508857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35.810588642040443</v>
      </c>
      <c r="AM44" s="25">
        <f t="shared" si="25"/>
        <v>515.33937806546885</v>
      </c>
      <c r="AN44" s="26">
        <f t="shared" si="26"/>
        <v>0.25699717721582183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17.052527425242598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10.2848691392426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6.7676582859999987</v>
      </c>
      <c r="AM45" s="25">
        <f t="shared" si="25"/>
        <v>13.019164504797974</v>
      </c>
      <c r="AN45" s="26">
        <f t="shared" si="26"/>
        <v>4.8568569850913373E-2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3.5422259309659556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3.0001401529659555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0.54208577800000002</v>
      </c>
      <c r="AM46" s="39">
        <f t="shared" si="25"/>
        <v>3.2191557367735921</v>
      </c>
      <c r="AN46" s="64">
        <f t="shared" si="26"/>
        <v>3.8903162454942733E-3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414.32792223800095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54.20793883136119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360.11998340663979</v>
      </c>
      <c r="AM47" s="31">
        <f t="shared" si="25"/>
        <v>199.70500148737796</v>
      </c>
      <c r="AN47" s="30">
        <f t="shared" si="26"/>
        <v>2.5844260791028884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18473.63419803077</v>
      </c>
      <c r="G48" s="30">
        <f t="shared" si="13"/>
        <v>105.326272</v>
      </c>
      <c r="H48" s="31">
        <f>SUM(H49,H50)</f>
        <v>3.0482200000000002</v>
      </c>
      <c r="I48" s="31">
        <f>SUM(I49,I50)</f>
        <v>102.278052</v>
      </c>
      <c r="J48" s="30">
        <f t="shared" si="14"/>
        <v>10705.712701644024</v>
      </c>
      <c r="K48" s="31">
        <f t="shared" ref="K48:W48" si="27">SUM(K49,K50)</f>
        <v>0</v>
      </c>
      <c r="L48" s="31">
        <f t="shared" si="27"/>
        <v>817.70757751962674</v>
      </c>
      <c r="M48" s="31">
        <f t="shared" si="27"/>
        <v>621.51677828458946</v>
      </c>
      <c r="N48" s="31">
        <f t="shared" si="27"/>
        <v>1116.0954850645603</v>
      </c>
      <c r="O48" s="31">
        <f t="shared" si="27"/>
        <v>357.60672977851397</v>
      </c>
      <c r="P48" s="31">
        <f t="shared" si="27"/>
        <v>2095.9218908057419</v>
      </c>
      <c r="Q48" s="31">
        <f t="shared" si="27"/>
        <v>4737.7000591943661</v>
      </c>
      <c r="R48" s="31">
        <f t="shared" si="27"/>
        <v>412.87205104888073</v>
      </c>
      <c r="S48" s="31">
        <f t="shared" si="27"/>
        <v>523.77220643776832</v>
      </c>
      <c r="T48" s="31">
        <f t="shared" si="27"/>
        <v>0</v>
      </c>
      <c r="U48" s="31">
        <f t="shared" si="27"/>
        <v>22.519923509977868</v>
      </c>
      <c r="V48" s="31">
        <f t="shared" si="27"/>
        <v>0</v>
      </c>
      <c r="W48" s="31">
        <f t="shared" si="27"/>
        <v>3351.7800494876824</v>
      </c>
      <c r="X48" s="31">
        <f t="shared" si="24"/>
        <v>232.80768281654372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13.311434447108546</v>
      </c>
      <c r="AC48" s="31" t="s">
        <v>63</v>
      </c>
      <c r="AD48" s="31">
        <f t="shared" ref="AD48:AL48" si="29">SUM(AD49,AD50)</f>
        <v>110.42828140643033</v>
      </c>
      <c r="AE48" s="31">
        <f t="shared" si="29"/>
        <v>6.9665350448333339</v>
      </c>
      <c r="AF48" s="31">
        <f t="shared" si="29"/>
        <v>6.951249654272222</v>
      </c>
      <c r="AG48" s="31">
        <f t="shared" si="29"/>
        <v>15.157493469507791</v>
      </c>
      <c r="AH48" s="31">
        <f t="shared" si="29"/>
        <v>79.992688794391469</v>
      </c>
      <c r="AI48" s="31">
        <f t="shared" si="29"/>
        <v>0</v>
      </c>
      <c r="AJ48" s="31">
        <f t="shared" si="29"/>
        <v>52.839672534561117</v>
      </c>
      <c r="AK48" s="31" t="s">
        <v>63</v>
      </c>
      <c r="AL48" s="32">
        <f t="shared" si="29"/>
        <v>4025.1678195479594</v>
      </c>
      <c r="AM48" s="31">
        <f>SUM(AM13,AM28)-SUM(AM17,AM39,AM47)</f>
        <v>15845.141656320662</v>
      </c>
      <c r="AN48" s="30">
        <f>SUM(AN13,AN28)-SUM(AN17,AN39,AN47)</f>
        <v>248.38703517833892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2678.5156099530859</v>
      </c>
      <c r="G49" s="67">
        <f t="shared" ref="G49:G77" si="30">SUM(H49:I49)</f>
        <v>11.19994</v>
      </c>
      <c r="H49" s="68">
        <v>0.23913000000000001</v>
      </c>
      <c r="I49" s="68">
        <v>10.96081</v>
      </c>
      <c r="J49" s="67">
        <f t="shared" ref="J49:J77" si="31">SUM(K49:U49)</f>
        <v>2662.3705399530859</v>
      </c>
      <c r="K49" s="68">
        <v>0</v>
      </c>
      <c r="L49" s="68">
        <v>0</v>
      </c>
      <c r="M49" s="68">
        <v>378.44865355204644</v>
      </c>
      <c r="N49" s="68">
        <v>45.369593625692936</v>
      </c>
      <c r="O49" s="68">
        <v>0</v>
      </c>
      <c r="P49" s="68">
        <v>2095.9218908057419</v>
      </c>
      <c r="Q49" s="68">
        <v>0</v>
      </c>
      <c r="R49" s="68">
        <v>120.11047845962624</v>
      </c>
      <c r="S49" s="68">
        <v>0</v>
      </c>
      <c r="T49" s="68">
        <v>0</v>
      </c>
      <c r="U49" s="68">
        <v>22.519923509977868</v>
      </c>
      <c r="V49" s="68">
        <v>0</v>
      </c>
      <c r="W49" s="68">
        <v>4.9448100000000004</v>
      </c>
      <c r="X49" s="68">
        <f t="shared" si="24"/>
        <v>3.2000000000000003E-4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3.2000000000000003E-4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2678.5152899530858</v>
      </c>
      <c r="AN49" s="71">
        <f>SUM(AD49:AH49)+IF(ISNUMBER(W49*$W$37/($W$37+$W$9)),W49*$W$37/($W$37+$W$9),0)+IF(ISNUMBER(AL49*AN$84/F$84),AL49*AN$84/F$84,0)</f>
        <v>3.2000000000000003E-4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15795.118588077688</v>
      </c>
      <c r="G50" s="30">
        <f t="shared" si="30"/>
        <v>94.126332000000005</v>
      </c>
      <c r="H50" s="31">
        <f>SUM(H51,H70)+SUM(H75:H77)</f>
        <v>2.8090900000000003</v>
      </c>
      <c r="I50" s="31">
        <f>SUM(I51,I70)+SUM(I75:I77)</f>
        <v>91.317242000000007</v>
      </c>
      <c r="J50" s="30">
        <f t="shared" si="31"/>
        <v>8043.3421616909409</v>
      </c>
      <c r="K50" s="31">
        <f t="shared" ref="K50:W50" si="32">SUM(K51,K70)+SUM(K75:K77)</f>
        <v>0</v>
      </c>
      <c r="L50" s="31">
        <f t="shared" si="32"/>
        <v>817.70757751962674</v>
      </c>
      <c r="M50" s="31">
        <f t="shared" si="32"/>
        <v>243.06812473254308</v>
      </c>
      <c r="N50" s="31">
        <f t="shared" si="32"/>
        <v>1070.7258914388674</v>
      </c>
      <c r="O50" s="31">
        <f t="shared" si="32"/>
        <v>357.60672977851397</v>
      </c>
      <c r="P50" s="31">
        <f t="shared" si="32"/>
        <v>0</v>
      </c>
      <c r="Q50" s="31">
        <f t="shared" si="32"/>
        <v>4737.7000591943661</v>
      </c>
      <c r="R50" s="31">
        <f t="shared" si="32"/>
        <v>292.76157258925451</v>
      </c>
      <c r="S50" s="31">
        <f t="shared" si="32"/>
        <v>523.77220643776832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3346.8352394876824</v>
      </c>
      <c r="X50" s="31">
        <f t="shared" si="24"/>
        <v>232.80736281654367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13.311434447108546</v>
      </c>
      <c r="AC50" s="31" t="s">
        <v>63</v>
      </c>
      <c r="AD50" s="31">
        <f>SUM(AD51,AD70)+SUM(AD75:AD77)</f>
        <v>110.42796140643033</v>
      </c>
      <c r="AE50" s="31">
        <f t="shared" ref="AE50:AN50" si="34">SUM(AE51,AE70)+SUM(AE75:AE77)</f>
        <v>6.9665350448333339</v>
      </c>
      <c r="AF50" s="31">
        <f t="shared" si="34"/>
        <v>6.951249654272222</v>
      </c>
      <c r="AG50" s="31">
        <f t="shared" si="34"/>
        <v>15.157493469507791</v>
      </c>
      <c r="AH50" s="31">
        <f t="shared" si="34"/>
        <v>79.992688794391469</v>
      </c>
      <c r="AI50" s="31">
        <f t="shared" si="34"/>
        <v>0</v>
      </c>
      <c r="AJ50" s="31">
        <f t="shared" si="34"/>
        <v>52.839672534561117</v>
      </c>
      <c r="AK50" s="31" t="s">
        <v>63</v>
      </c>
      <c r="AL50" s="32">
        <f t="shared" si="34"/>
        <v>4025.1678195479594</v>
      </c>
      <c r="AM50" s="31">
        <f t="shared" si="34"/>
        <v>13163.407210630803</v>
      </c>
      <c r="AN50" s="30">
        <f t="shared" si="34"/>
        <v>248.38282486209357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5572.5024838910322</v>
      </c>
      <c r="G51" s="16">
        <f t="shared" si="30"/>
        <v>93.998829999999998</v>
      </c>
      <c r="H51" s="17">
        <v>2.8090900000000003</v>
      </c>
      <c r="I51" s="17">
        <v>91.18974</v>
      </c>
      <c r="J51" s="16">
        <f t="shared" si="31"/>
        <v>1674.1832973721698</v>
      </c>
      <c r="K51" s="17">
        <v>0</v>
      </c>
      <c r="L51" s="17">
        <v>817.70757751962674</v>
      </c>
      <c r="M51" s="17">
        <v>19.778634252543117</v>
      </c>
      <c r="N51" s="17">
        <v>0</v>
      </c>
      <c r="O51" s="17">
        <v>0</v>
      </c>
      <c r="P51" s="17">
        <v>0</v>
      </c>
      <c r="Q51" s="17">
        <v>115.77009</v>
      </c>
      <c r="R51" s="17">
        <v>210.24153559999999</v>
      </c>
      <c r="S51" s="17">
        <v>510.68546000000003</v>
      </c>
      <c r="T51" s="17">
        <v>0</v>
      </c>
      <c r="U51" s="17">
        <v>0</v>
      </c>
      <c r="V51" s="18">
        <v>0</v>
      </c>
      <c r="W51" s="18">
        <v>2032.8883170149998</v>
      </c>
      <c r="X51" s="18">
        <f t="shared" si="24"/>
        <v>66.501433527108532</v>
      </c>
      <c r="Y51" s="17" t="s">
        <v>63</v>
      </c>
      <c r="Z51" s="17" t="s">
        <v>63</v>
      </c>
      <c r="AA51" s="17" t="s">
        <v>63</v>
      </c>
      <c r="AB51" s="17">
        <v>0.37761352710854373</v>
      </c>
      <c r="AC51" s="17" t="s">
        <v>63</v>
      </c>
      <c r="AD51" s="17">
        <v>54.919679999999993</v>
      </c>
      <c r="AE51" s="17">
        <v>5.8859100000000009</v>
      </c>
      <c r="AF51" s="17">
        <v>5.3182299999999998</v>
      </c>
      <c r="AG51" s="17">
        <v>0</v>
      </c>
      <c r="AH51" s="17">
        <v>0</v>
      </c>
      <c r="AI51" s="17">
        <v>0</v>
      </c>
      <c r="AJ51" s="18">
        <v>49.513230000000007</v>
      </c>
      <c r="AK51" s="18" t="s">
        <v>63</v>
      </c>
      <c r="AL51" s="19">
        <v>1655.4173759767546</v>
      </c>
      <c r="AM51" s="17">
        <f t="shared" ref="AM51:AN51" si="35">SUM(AM52:AM69)</f>
        <v>4519.411778276025</v>
      </c>
      <c r="AN51" s="20">
        <f t="shared" si="35"/>
        <v>78.004037803529741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76.024754721999997</v>
      </c>
      <c r="G52" s="16">
        <f t="shared" si="30"/>
        <v>9.276720000000001</v>
      </c>
      <c r="H52" s="25">
        <v>0</v>
      </c>
      <c r="I52" s="25">
        <v>9.276720000000001</v>
      </c>
      <c r="J52" s="16">
        <f t="shared" si="31"/>
        <v>34.479099999999995</v>
      </c>
      <c r="K52" s="25">
        <v>0</v>
      </c>
      <c r="L52" s="25">
        <v>0</v>
      </c>
      <c r="M52" s="25">
        <v>0.40900999999999998</v>
      </c>
      <c r="N52" s="25">
        <v>0</v>
      </c>
      <c r="O52" s="25">
        <v>0</v>
      </c>
      <c r="P52" s="25">
        <v>0</v>
      </c>
      <c r="Q52" s="25">
        <v>34.070089999999993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9.4106999999999985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22.858234722000002</v>
      </c>
      <c r="AM52" s="25">
        <f t="shared" ref="AM52:AM69" si="36">SUM(G52,V52,J52,W52,AJ52)-IF(ISNUMBER(W52*$W$37/($W$37+$W$9)),W52*$W$37/($W$37+$W$9),0)+IF(ISNUMBER(AL52*AM$84/F$84),AL52*AM$84/F$84,0)</f>
        <v>62.401792028204397</v>
      </c>
      <c r="AN52" s="26">
        <f t="shared" ref="AN52:AN69" si="37">SUM(AD52:AH52)+IF(ISNUMBER(W52*$W$37/($W$37+$W$9)),W52*$W$37/($W$37+$W$9),0)+IF(ISNUMBER(AL52*AN$84/F$84),AL52*AN$84/F$84,0)</f>
        <v>0.16404370948525027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254.835349936</v>
      </c>
      <c r="G53" s="16">
        <f t="shared" si="30"/>
        <v>15.165229999999999</v>
      </c>
      <c r="H53" s="25">
        <v>0</v>
      </c>
      <c r="I53" s="25">
        <v>15.165229999999999</v>
      </c>
      <c r="J53" s="16">
        <f t="shared" si="31"/>
        <v>4.0340100000000012</v>
      </c>
      <c r="K53" s="25">
        <v>0</v>
      </c>
      <c r="L53" s="25">
        <v>0</v>
      </c>
      <c r="M53" s="25">
        <v>0.56165000000000009</v>
      </c>
      <c r="N53" s="25">
        <v>0</v>
      </c>
      <c r="O53" s="25">
        <v>0</v>
      </c>
      <c r="P53" s="25">
        <v>0</v>
      </c>
      <c r="Q53" s="25">
        <v>3.1643600000000007</v>
      </c>
      <c r="R53" s="25">
        <v>0</v>
      </c>
      <c r="S53" s="25">
        <v>0.308</v>
      </c>
      <c r="T53" s="25">
        <v>0</v>
      </c>
      <c r="U53" s="25">
        <v>0</v>
      </c>
      <c r="V53" s="18">
        <v>0</v>
      </c>
      <c r="W53" s="18">
        <v>92.630409999999998</v>
      </c>
      <c r="X53" s="18">
        <f t="shared" si="24"/>
        <v>2.5800000000000003E-3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2.5800000000000003E-3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143.00311993599999</v>
      </c>
      <c r="AM53" s="25">
        <f t="shared" si="36"/>
        <v>169.6063212763612</v>
      </c>
      <c r="AN53" s="26">
        <f t="shared" si="37"/>
        <v>1.0288518249055165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57.991522262000004</v>
      </c>
      <c r="G54" s="16">
        <f t="shared" si="30"/>
        <v>1.7940000000000001E-2</v>
      </c>
      <c r="H54" s="25">
        <v>0</v>
      </c>
      <c r="I54" s="25">
        <v>1.7940000000000001E-2</v>
      </c>
      <c r="J54" s="16">
        <f t="shared" si="31"/>
        <v>2.6824000000000003</v>
      </c>
      <c r="K54" s="25">
        <v>0</v>
      </c>
      <c r="L54" s="25">
        <v>0</v>
      </c>
      <c r="M54" s="25">
        <v>0.70138</v>
      </c>
      <c r="N54" s="25">
        <v>0</v>
      </c>
      <c r="O54" s="25">
        <v>0</v>
      </c>
      <c r="P54" s="25">
        <v>0</v>
      </c>
      <c r="Q54" s="25">
        <v>1.6171</v>
      </c>
      <c r="R54" s="25">
        <v>0.36392000000000002</v>
      </c>
      <c r="S54" s="25">
        <v>0</v>
      </c>
      <c r="T54" s="25">
        <v>0</v>
      </c>
      <c r="U54" s="25">
        <v>0</v>
      </c>
      <c r="V54" s="18">
        <v>0</v>
      </c>
      <c r="W54" s="18">
        <v>36.518860000000004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18.772322262000003</v>
      </c>
      <c r="AM54" s="25">
        <f t="shared" si="36"/>
        <v>46.803665939700458</v>
      </c>
      <c r="AN54" s="26">
        <f t="shared" si="37"/>
        <v>0.13472087486034806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374.07029719800005</v>
      </c>
      <c r="G55" s="16">
        <f t="shared" si="30"/>
        <v>1.66E-3</v>
      </c>
      <c r="H55" s="25">
        <v>0</v>
      </c>
      <c r="I55" s="25">
        <v>1.66E-3</v>
      </c>
      <c r="J55" s="16">
        <f t="shared" si="31"/>
        <v>24.494399999999995</v>
      </c>
      <c r="K55" s="25">
        <v>0</v>
      </c>
      <c r="L55" s="25">
        <v>0</v>
      </c>
      <c r="M55" s="25">
        <v>5.6265799999999988</v>
      </c>
      <c r="N55" s="25">
        <v>0</v>
      </c>
      <c r="O55" s="25">
        <v>0</v>
      </c>
      <c r="P55" s="25">
        <v>0</v>
      </c>
      <c r="Q55" s="25">
        <v>18.306539999999998</v>
      </c>
      <c r="R55" s="25">
        <v>0.56128</v>
      </c>
      <c r="S55" s="25">
        <v>0</v>
      </c>
      <c r="T55" s="25">
        <v>0</v>
      </c>
      <c r="U55" s="25">
        <v>0</v>
      </c>
      <c r="V55" s="18">
        <v>0</v>
      </c>
      <c r="W55" s="18">
        <v>120.39817000000001</v>
      </c>
      <c r="X55" s="18">
        <f t="shared" si="24"/>
        <v>6.1550000000000001E-2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6.1550000000000001E-2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229.11451719800002</v>
      </c>
      <c r="AM55" s="25">
        <f t="shared" si="36"/>
        <v>237.46195964614606</v>
      </c>
      <c r="AN55" s="26">
        <f t="shared" si="37"/>
        <v>1.7058062496704287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622.38952369399988</v>
      </c>
      <c r="G56" s="16">
        <f t="shared" si="30"/>
        <v>67.850760000000008</v>
      </c>
      <c r="H56" s="25">
        <v>1.2956799999999999</v>
      </c>
      <c r="I56" s="25">
        <v>66.555080000000004</v>
      </c>
      <c r="J56" s="16">
        <f t="shared" si="31"/>
        <v>466.42266000000001</v>
      </c>
      <c r="K56" s="25">
        <v>0</v>
      </c>
      <c r="L56" s="25">
        <v>0</v>
      </c>
      <c r="M56" s="25">
        <v>1.5359999999999999E-2</v>
      </c>
      <c r="N56" s="25">
        <v>0</v>
      </c>
      <c r="O56" s="25">
        <v>0</v>
      </c>
      <c r="P56" s="25">
        <v>0</v>
      </c>
      <c r="Q56" s="25">
        <v>1.1180099999999999</v>
      </c>
      <c r="R56" s="25">
        <v>3.5371599999999996</v>
      </c>
      <c r="S56" s="25">
        <v>461.75213000000002</v>
      </c>
      <c r="T56" s="25">
        <v>0</v>
      </c>
      <c r="U56" s="25">
        <v>0</v>
      </c>
      <c r="V56" s="18">
        <v>0</v>
      </c>
      <c r="W56" s="18">
        <v>0.61042999999999992</v>
      </c>
      <c r="X56" s="18">
        <f t="shared" si="24"/>
        <v>12.859030000000001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9.1620000000000008</v>
      </c>
      <c r="AE56" s="25">
        <v>0</v>
      </c>
      <c r="AF56" s="25">
        <v>3.6970300000000003</v>
      </c>
      <c r="AG56" s="25">
        <v>0</v>
      </c>
      <c r="AH56" s="25">
        <v>0</v>
      </c>
      <c r="AI56" s="25" t="s">
        <v>76</v>
      </c>
      <c r="AJ56" s="18">
        <v>6.4500000000000002E-2</v>
      </c>
      <c r="AK56" s="18" t="s">
        <v>63</v>
      </c>
      <c r="AL56" s="19">
        <v>74.582143693999996</v>
      </c>
      <c r="AM56" s="25">
        <f t="shared" si="36"/>
        <v>565.08131493966755</v>
      </c>
      <c r="AN56" s="26">
        <f t="shared" si="37"/>
        <v>13.394273935576109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159.01072855599998</v>
      </c>
      <c r="G57" s="16">
        <f t="shared" si="30"/>
        <v>0</v>
      </c>
      <c r="H57" s="25">
        <v>0</v>
      </c>
      <c r="I57" s="25">
        <v>0</v>
      </c>
      <c r="J57" s="16">
        <f t="shared" si="31"/>
        <v>20.036290000000001</v>
      </c>
      <c r="K57" s="25">
        <v>0</v>
      </c>
      <c r="L57" s="25">
        <v>0</v>
      </c>
      <c r="M57" s="25">
        <v>0.27948000000000001</v>
      </c>
      <c r="N57" s="25">
        <v>0</v>
      </c>
      <c r="O57" s="25">
        <v>0</v>
      </c>
      <c r="P57" s="25">
        <v>0</v>
      </c>
      <c r="Q57" s="25">
        <v>0.71921999999999986</v>
      </c>
      <c r="R57" s="25">
        <v>19.037590000000002</v>
      </c>
      <c r="S57" s="25">
        <v>0</v>
      </c>
      <c r="T57" s="25">
        <v>0</v>
      </c>
      <c r="U57" s="25">
        <v>0</v>
      </c>
      <c r="V57" s="18">
        <v>0</v>
      </c>
      <c r="W57" s="18">
        <v>108.68685999999998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30.287578556</v>
      </c>
      <c r="AM57" s="25">
        <f t="shared" si="36"/>
        <v>140.96005413726732</v>
      </c>
      <c r="AN57" s="26">
        <f t="shared" si="37"/>
        <v>0.21736091163987478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295.00235596599998</v>
      </c>
      <c r="G58" s="16">
        <f t="shared" si="30"/>
        <v>1.6865200000000002</v>
      </c>
      <c r="H58" s="25">
        <v>1.5134100000000001</v>
      </c>
      <c r="I58" s="25">
        <v>0.17311000000000001</v>
      </c>
      <c r="J58" s="16">
        <f t="shared" si="31"/>
        <v>83.223120000000009</v>
      </c>
      <c r="K58" s="25">
        <v>0</v>
      </c>
      <c r="L58" s="25">
        <v>0</v>
      </c>
      <c r="M58" s="25">
        <v>1.2254200000000002</v>
      </c>
      <c r="N58" s="25">
        <v>0</v>
      </c>
      <c r="O58" s="25">
        <v>0</v>
      </c>
      <c r="P58" s="25">
        <v>0</v>
      </c>
      <c r="Q58" s="25">
        <v>10.972890000000001</v>
      </c>
      <c r="R58" s="25">
        <v>22.399480000000001</v>
      </c>
      <c r="S58" s="25">
        <v>48.625330000000005</v>
      </c>
      <c r="T58" s="25">
        <v>0</v>
      </c>
      <c r="U58" s="25">
        <v>0</v>
      </c>
      <c r="V58" s="18">
        <v>0</v>
      </c>
      <c r="W58" s="18">
        <v>154.71473999999998</v>
      </c>
      <c r="X58" s="18">
        <f t="shared" si="24"/>
        <v>12.53073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8.8690800000000003</v>
      </c>
      <c r="AE58" s="25">
        <v>2.0404499999999999</v>
      </c>
      <c r="AF58" s="25">
        <v>1.6212</v>
      </c>
      <c r="AG58" s="25">
        <v>0</v>
      </c>
      <c r="AH58" s="25">
        <v>0</v>
      </c>
      <c r="AI58" s="25" t="s">
        <v>76</v>
      </c>
      <c r="AJ58" s="18">
        <v>1.39167</v>
      </c>
      <c r="AK58" s="18" t="s">
        <v>63</v>
      </c>
      <c r="AL58" s="19">
        <v>41.455575965999998</v>
      </c>
      <c r="AM58" s="25">
        <f t="shared" si="36"/>
        <v>257.76509146309354</v>
      </c>
      <c r="AN58" s="26">
        <f t="shared" si="37"/>
        <v>12.828238820913674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2156.2039102917643</v>
      </c>
      <c r="G59" s="16">
        <f t="shared" si="30"/>
        <v>0</v>
      </c>
      <c r="H59" s="25">
        <v>0</v>
      </c>
      <c r="I59" s="25">
        <v>0</v>
      </c>
      <c r="J59" s="16">
        <f t="shared" si="31"/>
        <v>956.95602737216996</v>
      </c>
      <c r="K59" s="25">
        <v>0</v>
      </c>
      <c r="L59" s="25">
        <v>817.70757751962674</v>
      </c>
      <c r="M59" s="25">
        <v>3.8650142525431126</v>
      </c>
      <c r="N59" s="25">
        <v>0</v>
      </c>
      <c r="O59" s="25">
        <v>0</v>
      </c>
      <c r="P59" s="25">
        <v>0</v>
      </c>
      <c r="Q59" s="25">
        <v>8.0595099999999995</v>
      </c>
      <c r="R59" s="25">
        <v>127.3239256</v>
      </c>
      <c r="S59" s="25">
        <v>0</v>
      </c>
      <c r="T59" s="25">
        <v>0</v>
      </c>
      <c r="U59" s="25">
        <v>0</v>
      </c>
      <c r="V59" s="18">
        <v>0</v>
      </c>
      <c r="W59" s="18">
        <v>697.58344701499971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48.057060000000007</v>
      </c>
      <c r="AK59" s="18" t="s">
        <v>63</v>
      </c>
      <c r="AL59" s="19">
        <v>453.60737590459445</v>
      </c>
      <c r="AM59" s="25">
        <f t="shared" si="36"/>
        <v>1885.8647334159864</v>
      </c>
      <c r="AN59" s="26">
        <f t="shared" si="37"/>
        <v>3.2553448461023291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664.46316942915996</v>
      </c>
      <c r="G60" s="16">
        <f t="shared" si="30"/>
        <v>0</v>
      </c>
      <c r="H60" s="25">
        <v>0</v>
      </c>
      <c r="I60" s="25">
        <v>0</v>
      </c>
      <c r="J60" s="16">
        <f t="shared" si="31"/>
        <v>45.153199999999998</v>
      </c>
      <c r="K60" s="25">
        <v>0</v>
      </c>
      <c r="L60" s="25">
        <v>0</v>
      </c>
      <c r="M60" s="25">
        <v>4.95404</v>
      </c>
      <c r="N60" s="25">
        <v>0</v>
      </c>
      <c r="O60" s="25">
        <v>0</v>
      </c>
      <c r="P60" s="25">
        <v>0</v>
      </c>
      <c r="Q60" s="25">
        <v>19.802329999999998</v>
      </c>
      <c r="R60" s="25">
        <v>20.396830000000001</v>
      </c>
      <c r="S60" s="25">
        <v>0</v>
      </c>
      <c r="T60" s="25">
        <v>0</v>
      </c>
      <c r="U60" s="25">
        <v>0</v>
      </c>
      <c r="V60" s="18">
        <v>0</v>
      </c>
      <c r="W60" s="18">
        <v>367.37619000000001</v>
      </c>
      <c r="X60" s="18">
        <f t="shared" si="24"/>
        <v>25.009209999999999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22.494820000000001</v>
      </c>
      <c r="AE60" s="25">
        <v>2.5143900000000001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226.92456942915999</v>
      </c>
      <c r="AM60" s="25">
        <f t="shared" si="36"/>
        <v>504.21232851425123</v>
      </c>
      <c r="AN60" s="26">
        <f t="shared" si="37"/>
        <v>26.637749937367722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209.17393719500001</v>
      </c>
      <c r="G61" s="16">
        <f t="shared" si="30"/>
        <v>0</v>
      </c>
      <c r="H61" s="25">
        <v>0</v>
      </c>
      <c r="I61" s="25">
        <v>0</v>
      </c>
      <c r="J61" s="16">
        <f t="shared" si="31"/>
        <v>11.549289999999999</v>
      </c>
      <c r="K61" s="25">
        <v>0</v>
      </c>
      <c r="L61" s="25">
        <v>0</v>
      </c>
      <c r="M61" s="25">
        <v>0.87103999999999993</v>
      </c>
      <c r="N61" s="25">
        <v>0</v>
      </c>
      <c r="O61" s="25">
        <v>0</v>
      </c>
      <c r="P61" s="25">
        <v>0</v>
      </c>
      <c r="Q61" s="25">
        <v>3.0870800000000003</v>
      </c>
      <c r="R61" s="25">
        <v>7.59117</v>
      </c>
      <c r="S61" s="25">
        <v>0</v>
      </c>
      <c r="T61" s="25">
        <v>0</v>
      </c>
      <c r="U61" s="25">
        <v>0</v>
      </c>
      <c r="V61" s="18">
        <v>0</v>
      </c>
      <c r="W61" s="18">
        <v>111.83187000000001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85.792777194999999</v>
      </c>
      <c r="AM61" s="25">
        <f t="shared" si="36"/>
        <v>158.04348826318756</v>
      </c>
      <c r="AN61" s="26">
        <f t="shared" si="37"/>
        <v>0.61569782571897524</v>
      </c>
    </row>
    <row r="62" spans="1:40" s="21" customFormat="1" ht="15" customHeight="1">
      <c r="C62" s="21" t="s">
        <v>86</v>
      </c>
      <c r="E62" s="59"/>
      <c r="F62" s="16">
        <f t="shared" si="12"/>
        <v>13.713096388000002</v>
      </c>
      <c r="G62" s="16">
        <f t="shared" si="30"/>
        <v>0</v>
      </c>
      <c r="H62" s="25">
        <v>0</v>
      </c>
      <c r="I62" s="25">
        <v>0</v>
      </c>
      <c r="J62" s="16">
        <f t="shared" si="31"/>
        <v>2.7947699999999998</v>
      </c>
      <c r="K62" s="25">
        <v>0</v>
      </c>
      <c r="L62" s="25">
        <v>0</v>
      </c>
      <c r="M62" s="25">
        <v>6.1600000000000005E-3</v>
      </c>
      <c r="N62" s="25">
        <v>0</v>
      </c>
      <c r="O62" s="25">
        <v>0</v>
      </c>
      <c r="P62" s="25">
        <v>0</v>
      </c>
      <c r="Q62" s="25">
        <v>1.8317999999999999</v>
      </c>
      <c r="R62" s="25">
        <v>0.95680999999999994</v>
      </c>
      <c r="S62" s="25">
        <v>0</v>
      </c>
      <c r="T62" s="25">
        <v>0</v>
      </c>
      <c r="U62" s="25">
        <v>0</v>
      </c>
      <c r="V62" s="18">
        <v>0</v>
      </c>
      <c r="W62" s="18">
        <v>6.4234099999999996</v>
      </c>
      <c r="X62" s="18">
        <f t="shared" si="24"/>
        <v>4.8599999999999997E-3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4.8599999999999997E-3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4.4900563880000011</v>
      </c>
      <c r="AM62" s="25">
        <f t="shared" si="36"/>
        <v>11.032269874807652</v>
      </c>
      <c r="AN62" s="26">
        <f t="shared" si="37"/>
        <v>3.7083201600802265E-2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40.726751766</v>
      </c>
      <c r="G63" s="16">
        <f t="shared" si="30"/>
        <v>0</v>
      </c>
      <c r="H63" s="25">
        <v>0</v>
      </c>
      <c r="I63" s="25">
        <v>0</v>
      </c>
      <c r="J63" s="16">
        <f t="shared" si="31"/>
        <v>8.1817200000000003</v>
      </c>
      <c r="K63" s="25">
        <v>0</v>
      </c>
      <c r="L63" s="25">
        <v>0</v>
      </c>
      <c r="M63" s="25">
        <v>7.2050000000000017E-2</v>
      </c>
      <c r="N63" s="25">
        <v>0</v>
      </c>
      <c r="O63" s="25">
        <v>0</v>
      </c>
      <c r="P63" s="25">
        <v>0</v>
      </c>
      <c r="Q63" s="25">
        <v>4.9238300000000006</v>
      </c>
      <c r="R63" s="25">
        <v>3.1858400000000002</v>
      </c>
      <c r="S63" s="25">
        <v>0</v>
      </c>
      <c r="T63" s="25">
        <v>0</v>
      </c>
      <c r="U63" s="25">
        <v>0</v>
      </c>
      <c r="V63" s="18">
        <v>0</v>
      </c>
      <c r="W63" s="18">
        <v>1.3948399999999999</v>
      </c>
      <c r="X63" s="18">
        <f t="shared" si="24"/>
        <v>10.967549999999999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10.967549999999999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20.182641766</v>
      </c>
      <c r="AM63" s="25">
        <f t="shared" si="36"/>
        <v>17.730828657387427</v>
      </c>
      <c r="AN63" s="26">
        <f t="shared" si="37"/>
        <v>11.112392130758245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383.07363670000001</v>
      </c>
      <c r="G64" s="16">
        <f t="shared" si="30"/>
        <v>0</v>
      </c>
      <c r="H64" s="25">
        <v>0</v>
      </c>
      <c r="I64" s="25">
        <v>0</v>
      </c>
      <c r="J64" s="16">
        <f t="shared" si="31"/>
        <v>7.0968300000000006</v>
      </c>
      <c r="K64" s="25">
        <v>0</v>
      </c>
      <c r="L64" s="25">
        <v>0</v>
      </c>
      <c r="M64" s="25">
        <v>0.13850000000000001</v>
      </c>
      <c r="N64" s="25">
        <v>0</v>
      </c>
      <c r="O64" s="25">
        <v>0</v>
      </c>
      <c r="P64" s="25">
        <v>0</v>
      </c>
      <c r="Q64" s="25">
        <v>2.7518599999999998</v>
      </c>
      <c r="R64" s="25">
        <v>4.2064700000000004</v>
      </c>
      <c r="S64" s="25">
        <v>0</v>
      </c>
      <c r="T64" s="25">
        <v>0</v>
      </c>
      <c r="U64" s="25">
        <v>0</v>
      </c>
      <c r="V64" s="18">
        <v>0</v>
      </c>
      <c r="W64" s="18">
        <v>260.57308999999998</v>
      </c>
      <c r="X64" s="18">
        <f t="shared" si="24"/>
        <v>4.6883099999999995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3.35724</v>
      </c>
      <c r="AE64" s="25">
        <v>1.33107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110.7154067</v>
      </c>
      <c r="AM64" s="25">
        <f t="shared" si="36"/>
        <v>312.40158502239507</v>
      </c>
      <c r="AN64" s="26">
        <f t="shared" si="37"/>
        <v>5.4828668077816554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51.286997464000002</v>
      </c>
      <c r="G65" s="16">
        <f t="shared" si="30"/>
        <v>0</v>
      </c>
      <c r="H65" s="25">
        <v>0</v>
      </c>
      <c r="I65" s="25">
        <v>0</v>
      </c>
      <c r="J65" s="16">
        <f t="shared" si="31"/>
        <v>1.2298100000000001</v>
      </c>
      <c r="K65" s="25">
        <v>0</v>
      </c>
      <c r="L65" s="25">
        <v>0</v>
      </c>
      <c r="M65" s="25">
        <v>0.14345000000000002</v>
      </c>
      <c r="N65" s="25">
        <v>0</v>
      </c>
      <c r="O65" s="25">
        <v>0</v>
      </c>
      <c r="P65" s="25">
        <v>0</v>
      </c>
      <c r="Q65" s="25">
        <v>1.08636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19.582320000000003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30.474867463999999</v>
      </c>
      <c r="AM65" s="25">
        <f t="shared" si="36"/>
        <v>33.124703323198879</v>
      </c>
      <c r="AN65" s="26">
        <f t="shared" si="37"/>
        <v>0.21870500349943522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32.000912964000001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0.96816999999999998</v>
      </c>
      <c r="K66" s="25">
        <v>0</v>
      </c>
      <c r="L66" s="25">
        <v>0</v>
      </c>
      <c r="M66" s="25">
        <v>0.34127999999999997</v>
      </c>
      <c r="N66" s="25">
        <v>0</v>
      </c>
      <c r="O66" s="25">
        <v>0</v>
      </c>
      <c r="P66" s="25">
        <v>0</v>
      </c>
      <c r="Q66" s="25">
        <v>0.62688999999999995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15.917110000000001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15.115632963999998</v>
      </c>
      <c r="AM66" s="25">
        <f t="shared" si="36"/>
        <v>22.992356246210644</v>
      </c>
      <c r="AN66" s="26">
        <f t="shared" si="37"/>
        <v>0.10847839007644643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146.63888371199999</v>
      </c>
      <c r="G67" s="16">
        <f t="shared" si="30"/>
        <v>0</v>
      </c>
      <c r="H67" s="25">
        <v>0</v>
      </c>
      <c r="I67" s="25">
        <v>0</v>
      </c>
      <c r="J67" s="16">
        <f t="shared" si="31"/>
        <v>3.9608499999999998</v>
      </c>
      <c r="K67" s="25">
        <v>0</v>
      </c>
      <c r="L67" s="25">
        <v>0</v>
      </c>
      <c r="M67" s="25">
        <v>0.54703000000000002</v>
      </c>
      <c r="N67" s="25">
        <v>0</v>
      </c>
      <c r="O67" s="25">
        <v>0</v>
      </c>
      <c r="P67" s="25">
        <v>0</v>
      </c>
      <c r="Q67" s="25">
        <v>3.3188599999999999</v>
      </c>
      <c r="R67" s="25">
        <v>9.4959999999999989E-2</v>
      </c>
      <c r="S67" s="25">
        <v>0</v>
      </c>
      <c r="T67" s="25">
        <v>0</v>
      </c>
      <c r="U67" s="25">
        <v>0</v>
      </c>
      <c r="V67" s="18">
        <v>0</v>
      </c>
      <c r="W67" s="18">
        <v>28.628670000000003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114.04936371199999</v>
      </c>
      <c r="AM67" s="25">
        <f t="shared" si="36"/>
        <v>78.66818317472945</v>
      </c>
      <c r="AN67" s="26">
        <f t="shared" si="37"/>
        <v>0.81848318189428426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6.7343546720000003</v>
      </c>
      <c r="G68" s="16">
        <f t="shared" si="30"/>
        <v>0</v>
      </c>
      <c r="H68" s="25">
        <v>0</v>
      </c>
      <c r="I68" s="25">
        <v>0</v>
      </c>
      <c r="J68" s="16">
        <f t="shared" si="31"/>
        <v>0.92065000000000008</v>
      </c>
      <c r="K68" s="25">
        <v>0</v>
      </c>
      <c r="L68" s="25">
        <v>0</v>
      </c>
      <c r="M68" s="25">
        <v>2.1190000000000001E-2</v>
      </c>
      <c r="N68" s="25">
        <v>0</v>
      </c>
      <c r="O68" s="25">
        <v>0</v>
      </c>
      <c r="P68" s="25">
        <v>0</v>
      </c>
      <c r="Q68" s="25">
        <v>0.31336000000000003</v>
      </c>
      <c r="R68" s="25">
        <v>0.58610000000000007</v>
      </c>
      <c r="S68" s="25">
        <v>0</v>
      </c>
      <c r="T68" s="25">
        <v>0</v>
      </c>
      <c r="U68" s="25">
        <v>0</v>
      </c>
      <c r="V68" s="18">
        <v>0</v>
      </c>
      <c r="W68" s="18">
        <v>0.60720000000000007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5.2065046720000003</v>
      </c>
      <c r="AM68" s="25">
        <f t="shared" si="36"/>
        <v>3.6314020698262395</v>
      </c>
      <c r="AN68" s="26">
        <f t="shared" si="37"/>
        <v>3.7364842483883484E-2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28.784687448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28.784687448</v>
      </c>
      <c r="AM69" s="25">
        <f t="shared" si="36"/>
        <v>11.629700283603581</v>
      </c>
      <c r="AN69" s="26">
        <f t="shared" si="37"/>
        <v>0.20657530919475531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5650.3976300497279</v>
      </c>
      <c r="G70" s="16">
        <f t="shared" si="30"/>
        <v>0</v>
      </c>
      <c r="H70" s="25">
        <v>0</v>
      </c>
      <c r="I70" s="25">
        <v>0</v>
      </c>
      <c r="J70" s="16">
        <f t="shared" si="31"/>
        <v>5463.8352095306664</v>
      </c>
      <c r="K70" s="25">
        <v>0</v>
      </c>
      <c r="L70" s="25">
        <v>0</v>
      </c>
      <c r="M70" s="25">
        <v>2.1300499999999998</v>
      </c>
      <c r="N70" s="25">
        <v>1070.7258914388674</v>
      </c>
      <c r="O70" s="25">
        <v>357.26972977851398</v>
      </c>
      <c r="P70" s="25">
        <v>0</v>
      </c>
      <c r="Q70" s="25">
        <v>3953.2895013240304</v>
      </c>
      <c r="R70" s="25">
        <v>80.420036989254498</v>
      </c>
      <c r="S70" s="25">
        <v>0</v>
      </c>
      <c r="T70" s="25">
        <v>0</v>
      </c>
      <c r="U70" s="25">
        <v>0</v>
      </c>
      <c r="V70" s="18">
        <v>0</v>
      </c>
      <c r="W70" s="18">
        <v>11.306890589162</v>
      </c>
      <c r="X70" s="18">
        <f t="shared" si="24"/>
        <v>95.150182263899268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15.157493469507791</v>
      </c>
      <c r="AH70" s="25">
        <v>79.992688794391469</v>
      </c>
      <c r="AI70" s="25" t="s">
        <v>63</v>
      </c>
      <c r="AJ70" s="18">
        <v>0</v>
      </c>
      <c r="AK70" s="18" t="s">
        <v>63</v>
      </c>
      <c r="AL70" s="19">
        <v>80.105347666</v>
      </c>
      <c r="AM70" s="25">
        <f>SUM(AM71:AM74)</f>
        <v>5507.5065712002388</v>
      </c>
      <c r="AN70" s="26">
        <f>SUM(AN71:AN74)</f>
        <v>95.725063856487381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81.934223989845506</v>
      </c>
      <c r="G71" s="16">
        <f t="shared" si="30"/>
        <v>0</v>
      </c>
      <c r="H71" s="25">
        <v>0</v>
      </c>
      <c r="I71" s="25">
        <v>0</v>
      </c>
      <c r="J71" s="16">
        <f t="shared" si="31"/>
        <v>1.8288763238455026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1.8288763238455026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80.105347666</v>
      </c>
      <c r="AM71" s="25">
        <f t="shared" ref="AM71:AM77" si="38">SUM(G71,V71,J71,W71,AJ71)-IF(ISNUMBER(W71*$W$37/($W$37+$W$9)),W71*$W$37/($W$37+$W$9),0)+IF(ISNUMBER(AL71*AM$84/F$84),AL71*AM$84/F$84,0)</f>
        <v>34.193347404255746</v>
      </c>
      <c r="AN71" s="26">
        <f t="shared" ref="AN71:AN77" si="39">SUM(AD71:AH71)+IF(ISNUMBER(W71*$W$37/($W$37+$W$9)),W71*$W$37/($W$37+$W$9),0)+IF(ISNUMBER(AL71*AN$84/F$84),AL71*AN$84/F$84,0)</f>
        <v>0.57488159258811355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5084.2429597513328</v>
      </c>
      <c r="G72" s="16">
        <f t="shared" si="30"/>
        <v>0</v>
      </c>
      <c r="H72" s="25">
        <v>0</v>
      </c>
      <c r="I72" s="25">
        <v>0</v>
      </c>
      <c r="J72" s="16">
        <f t="shared" si="31"/>
        <v>4977.7858868982712</v>
      </c>
      <c r="K72" s="25">
        <v>0</v>
      </c>
      <c r="L72" s="25">
        <v>0</v>
      </c>
      <c r="M72" s="25">
        <v>2.1300499999999998</v>
      </c>
      <c r="N72" s="25">
        <v>1069.1278914388674</v>
      </c>
      <c r="O72" s="25">
        <v>0</v>
      </c>
      <c r="P72" s="25">
        <v>0</v>
      </c>
      <c r="Q72" s="25">
        <v>3906.5279454594038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11.306890589162</v>
      </c>
      <c r="X72" s="18">
        <f t="shared" si="24"/>
        <v>95.150182263899268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15.157493469507791</v>
      </c>
      <c r="AH72" s="25">
        <v>79.992688794391469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4989.0927774874335</v>
      </c>
      <c r="AN72" s="26">
        <f t="shared" si="39"/>
        <v>95.150182263899268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358.86772977851399</v>
      </c>
      <c r="G73" s="16">
        <f t="shared" si="30"/>
        <v>0</v>
      </c>
      <c r="H73" s="25">
        <v>0</v>
      </c>
      <c r="I73" s="25">
        <v>0</v>
      </c>
      <c r="J73" s="16">
        <f t="shared" si="31"/>
        <v>358.86772977851399</v>
      </c>
      <c r="K73" s="25">
        <v>0</v>
      </c>
      <c r="L73" s="25">
        <v>0</v>
      </c>
      <c r="M73" s="25">
        <v>0</v>
      </c>
      <c r="N73" s="25">
        <v>1.5980000000000001</v>
      </c>
      <c r="O73" s="25">
        <v>357.26972977851398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358.86772977851399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125.35271653003548</v>
      </c>
      <c r="G74" s="16">
        <f t="shared" si="30"/>
        <v>0</v>
      </c>
      <c r="H74" s="25">
        <v>0</v>
      </c>
      <c r="I74" s="25">
        <v>0</v>
      </c>
      <c r="J74" s="16">
        <f t="shared" si="31"/>
        <v>125.35271653003548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44.932679540780981</v>
      </c>
      <c r="R74" s="25">
        <v>80.420036989254498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125.35271653003548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2002.7233132734927</v>
      </c>
      <c r="G75" s="16">
        <f t="shared" si="30"/>
        <v>3.1616000000000005E-2</v>
      </c>
      <c r="H75" s="25">
        <v>0</v>
      </c>
      <c r="I75" s="25">
        <v>3.1616000000000005E-2</v>
      </c>
      <c r="J75" s="16">
        <f t="shared" si="31"/>
        <v>281.31934531621937</v>
      </c>
      <c r="K75" s="25">
        <v>0</v>
      </c>
      <c r="L75" s="25">
        <v>0</v>
      </c>
      <c r="M75" s="25">
        <v>59.568287084515894</v>
      </c>
      <c r="N75" s="25">
        <v>0</v>
      </c>
      <c r="O75" s="25">
        <v>0</v>
      </c>
      <c r="P75" s="25">
        <v>0</v>
      </c>
      <c r="Q75" s="25">
        <v>219.55058623170345</v>
      </c>
      <c r="R75" s="25">
        <v>2.1</v>
      </c>
      <c r="S75" s="25">
        <v>0.10047199999999999</v>
      </c>
      <c r="T75" s="25">
        <v>0</v>
      </c>
      <c r="U75" s="25">
        <v>0</v>
      </c>
      <c r="V75" s="18">
        <v>0</v>
      </c>
      <c r="W75" s="18">
        <v>391.64705341368261</v>
      </c>
      <c r="X75" s="18">
        <f t="shared" si="24"/>
        <v>14.40720983782475</v>
      </c>
      <c r="Y75" s="25" t="s">
        <v>63</v>
      </c>
      <c r="Z75" s="25" t="s">
        <v>63</v>
      </c>
      <c r="AA75" s="25" t="s">
        <v>63</v>
      </c>
      <c r="AB75" s="25">
        <v>3.0400377054140875</v>
      </c>
      <c r="AC75" s="25" t="s">
        <v>63</v>
      </c>
      <c r="AD75" s="25">
        <v>8.7568063221939951</v>
      </c>
      <c r="AE75" s="25">
        <v>0.97734615594444452</v>
      </c>
      <c r="AF75" s="25">
        <v>1.6330196542722224</v>
      </c>
      <c r="AG75" s="25">
        <v>0</v>
      </c>
      <c r="AH75" s="25">
        <v>0</v>
      </c>
      <c r="AI75" s="25">
        <v>0</v>
      </c>
      <c r="AJ75" s="18">
        <v>3.3264425345611111</v>
      </c>
      <c r="AK75" s="18" t="s">
        <v>63</v>
      </c>
      <c r="AL75" s="19">
        <v>1311.9916461712048</v>
      </c>
      <c r="AM75" s="25">
        <f t="shared" si="38"/>
        <v>1206.400375133182</v>
      </c>
      <c r="AN75" s="26">
        <f t="shared" si="39"/>
        <v>20.78277132758566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2327.1743734619963</v>
      </c>
      <c r="G76" s="16">
        <f t="shared" si="30"/>
        <v>9.5886000000000013E-2</v>
      </c>
      <c r="H76" s="25">
        <v>0</v>
      </c>
      <c r="I76" s="25">
        <v>9.5886000000000013E-2</v>
      </c>
      <c r="J76" s="16">
        <f t="shared" si="31"/>
        <v>427.30445352175155</v>
      </c>
      <c r="K76" s="25">
        <v>0</v>
      </c>
      <c r="L76" s="25">
        <v>0</v>
      </c>
      <c r="M76" s="25">
        <v>146.94070339548406</v>
      </c>
      <c r="N76" s="25">
        <v>0</v>
      </c>
      <c r="O76" s="25">
        <v>0.33700000000000002</v>
      </c>
      <c r="P76" s="25">
        <v>0</v>
      </c>
      <c r="Q76" s="25">
        <v>278.15160368849928</v>
      </c>
      <c r="R76" s="25">
        <v>0</v>
      </c>
      <c r="S76" s="25">
        <v>1.8751464377682403</v>
      </c>
      <c r="T76" s="25">
        <v>0</v>
      </c>
      <c r="U76" s="25">
        <v>0</v>
      </c>
      <c r="V76" s="18">
        <v>0</v>
      </c>
      <c r="W76" s="18">
        <v>897.66956754542264</v>
      </c>
      <c r="X76" s="18">
        <f t="shared" si="24"/>
        <v>55.075258298822256</v>
      </c>
      <c r="Y76" s="25" t="s">
        <v>63</v>
      </c>
      <c r="Z76" s="25" t="s">
        <v>63</v>
      </c>
      <c r="AA76" s="25" t="s">
        <v>63</v>
      </c>
      <c r="AB76" s="25">
        <v>9.8937832145859144</v>
      </c>
      <c r="AC76" s="25" t="s">
        <v>63</v>
      </c>
      <c r="AD76" s="25">
        <v>45.18147508423634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947.02920809599993</v>
      </c>
      <c r="AM76" s="25">
        <f t="shared" si="38"/>
        <v>1707.6922950945338</v>
      </c>
      <c r="AN76" s="26">
        <f t="shared" si="39"/>
        <v>51.977895987965425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242.32078740143754</v>
      </c>
      <c r="G77" s="16">
        <f t="shared" si="30"/>
        <v>0</v>
      </c>
      <c r="H77" s="25">
        <v>0</v>
      </c>
      <c r="I77" s="25">
        <v>0</v>
      </c>
      <c r="J77" s="16">
        <f t="shared" si="31"/>
        <v>196.69985595013333</v>
      </c>
      <c r="K77" s="25">
        <v>0</v>
      </c>
      <c r="L77" s="25">
        <v>0</v>
      </c>
      <c r="M77" s="25">
        <v>14.650449999999999</v>
      </c>
      <c r="N77" s="25">
        <v>0</v>
      </c>
      <c r="O77" s="25">
        <v>0</v>
      </c>
      <c r="P77" s="25">
        <v>0</v>
      </c>
      <c r="Q77" s="25">
        <v>170.93827795013331</v>
      </c>
      <c r="R77" s="25">
        <v>0</v>
      </c>
      <c r="S77" s="25">
        <v>11.111128000000001</v>
      </c>
      <c r="T77" s="25">
        <v>0</v>
      </c>
      <c r="U77" s="25">
        <v>0</v>
      </c>
      <c r="V77" s="18">
        <v>0</v>
      </c>
      <c r="W77" s="18">
        <v>13.323410924415333</v>
      </c>
      <c r="X77" s="18">
        <f t="shared" si="24"/>
        <v>1.673278888888889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1.57</v>
      </c>
      <c r="AE77" s="25">
        <v>0.10327888888888888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30.624241637999997</v>
      </c>
      <c r="AM77" s="25">
        <f t="shared" si="38"/>
        <v>222.3961909268242</v>
      </c>
      <c r="AN77" s="26">
        <f t="shared" si="39"/>
        <v>1.8930558865253286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2008_x000D_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4005.4589156887996</v>
      </c>
      <c r="G84" s="31">
        <f t="shared" si="40"/>
        <v>39.475175602799993</v>
      </c>
      <c r="H84" s="31">
        <v>1.5289656286</v>
      </c>
      <c r="I84" s="31">
        <v>37.946209974199995</v>
      </c>
      <c r="J84" s="31">
        <f t="shared" si="40"/>
        <v>22.538580066399998</v>
      </c>
      <c r="K84" s="31">
        <v>0</v>
      </c>
      <c r="L84" s="31">
        <v>6.8873099999999994</v>
      </c>
      <c r="M84" s="31">
        <v>0</v>
      </c>
      <c r="N84" s="31">
        <v>0</v>
      </c>
      <c r="O84" s="31">
        <v>0</v>
      </c>
      <c r="P84" s="31">
        <v>0</v>
      </c>
      <c r="Q84" s="31">
        <v>4.4462084451999999</v>
      </c>
      <c r="R84" s="31">
        <v>11.205061621199999</v>
      </c>
      <c r="S84" s="31">
        <v>0</v>
      </c>
      <c r="T84" s="31">
        <v>0</v>
      </c>
      <c r="U84" s="31">
        <v>0</v>
      </c>
      <c r="V84" s="31">
        <v>0</v>
      </c>
      <c r="W84" s="31">
        <v>1532.9579595235996</v>
      </c>
      <c r="X84" s="31">
        <f t="shared" ref="X84" si="41">SUM(X85:X88)</f>
        <v>459.0387315468999</v>
      </c>
      <c r="Y84" s="31">
        <v>353.65925116399995</v>
      </c>
      <c r="Z84" s="31">
        <v>66.199025201999987</v>
      </c>
      <c r="AA84" s="31">
        <v>10.435001005999998</v>
      </c>
      <c r="AB84" s="31">
        <v>0</v>
      </c>
      <c r="AC84" s="31">
        <v>0</v>
      </c>
      <c r="AD84" s="31">
        <v>4.8327803199999998E-2</v>
      </c>
      <c r="AE84" s="31">
        <v>15.0299011894</v>
      </c>
      <c r="AF84" s="31">
        <v>13.667225182299999</v>
      </c>
      <c r="AG84" s="31">
        <v>0</v>
      </c>
      <c r="AH84" s="31">
        <v>0</v>
      </c>
      <c r="AI84" s="31">
        <v>0</v>
      </c>
      <c r="AJ84" s="31">
        <v>23.3292224811</v>
      </c>
      <c r="AK84" s="31">
        <v>1928.119246468</v>
      </c>
      <c r="AL84" s="32">
        <v>0</v>
      </c>
      <c r="AM84" s="93">
        <f>SUM(AM85:AM88)</f>
        <v>1618.3009376738996</v>
      </c>
      <c r="AN84" s="94">
        <f>SUM(AN85:AN88)</f>
        <v>28.745454174899997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3113.2819530751808</v>
      </c>
      <c r="G85" s="16">
        <f t="shared" ref="G85:G88" si="43">SUM(H85:I85)</f>
        <v>39.475175602799993</v>
      </c>
      <c r="H85" s="25">
        <v>1.5289656286</v>
      </c>
      <c r="I85" s="25">
        <v>37.946209974199995</v>
      </c>
      <c r="J85" s="16">
        <f t="shared" ref="J85:J88" si="44">SUM(K85:U85)</f>
        <v>2.6832366617999996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2.3824960291999995</v>
      </c>
      <c r="R85" s="25">
        <v>0.3007406326</v>
      </c>
      <c r="S85" s="25">
        <v>0</v>
      </c>
      <c r="T85" s="25">
        <v>0</v>
      </c>
      <c r="U85" s="25">
        <v>0</v>
      </c>
      <c r="V85" s="18">
        <v>0</v>
      </c>
      <c r="W85" s="18">
        <v>722.05578997079988</v>
      </c>
      <c r="X85" s="18">
        <f t="shared" ref="X85:X88" si="45">SUM(Y85:AI85)</f>
        <v>420.94850437178098</v>
      </c>
      <c r="Y85" s="25">
        <v>350.77272076199995</v>
      </c>
      <c r="Z85" s="25">
        <v>66.199025201999987</v>
      </c>
      <c r="AA85" s="25">
        <v>3.9767584077810487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1928.119246468</v>
      </c>
      <c r="AL85" s="19">
        <v>0</v>
      </c>
      <c r="AM85" s="25">
        <f>SUM(G85,V85,J85,W85,IF(ISNUMBER(-W85*$W$37/($W$37+$W$9)),-W85*$W$37/($W$37+$W$9),0),AJ85)</f>
        <v>764.21420223539985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290.09389976599994</v>
      </c>
      <c r="G86" s="16">
        <f t="shared" si="43"/>
        <v>0</v>
      </c>
      <c r="H86" s="25">
        <v>0</v>
      </c>
      <c r="I86" s="25">
        <v>0</v>
      </c>
      <c r="J86" s="16">
        <f t="shared" si="44"/>
        <v>0.74919638740000005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0.74919638740000005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287.16404771539993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2.1806556632</v>
      </c>
      <c r="AK86" s="18">
        <v>0</v>
      </c>
      <c r="AL86" s="19">
        <v>0</v>
      </c>
      <c r="AM86" s="25">
        <f>SUM(G86,V86,J86,W86,IF(ISNUMBER(-W86*$W$37/($W$37+$W$9)),-W86*$W$37/($W$37+$W$9),0),AJ86)</f>
        <v>290.09389976599994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25.995373868218952</v>
      </c>
      <c r="G87" s="16">
        <f t="shared" si="43"/>
        <v>0</v>
      </c>
      <c r="H87" s="25">
        <v>0</v>
      </c>
      <c r="I87" s="25">
        <v>0</v>
      </c>
      <c r="J87" s="16">
        <f t="shared" si="44"/>
        <v>0.5086290604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0.5086290604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0.97708781319999993</v>
      </c>
      <c r="X87" s="18">
        <f t="shared" si="45"/>
        <v>21.72569044631895</v>
      </c>
      <c r="Y87" s="25">
        <v>2.8865304019999996</v>
      </c>
      <c r="Z87" s="25">
        <v>0</v>
      </c>
      <c r="AA87" s="25">
        <v>6.4582425982189502</v>
      </c>
      <c r="AB87" s="25">
        <v>0</v>
      </c>
      <c r="AC87" s="25">
        <v>0</v>
      </c>
      <c r="AD87" s="25">
        <v>4.8327803199999998E-2</v>
      </c>
      <c r="AE87" s="25">
        <v>9.5486230945999999</v>
      </c>
      <c r="AF87" s="25">
        <v>2.7839665483</v>
      </c>
      <c r="AG87" s="25">
        <v>0</v>
      </c>
      <c r="AH87" s="25">
        <v>0</v>
      </c>
      <c r="AI87" s="25">
        <v>0</v>
      </c>
      <c r="AJ87" s="18">
        <v>2.7839665483</v>
      </c>
      <c r="AK87" s="18">
        <v>0</v>
      </c>
      <c r="AL87" s="19">
        <v>0</v>
      </c>
      <c r="AM87" s="25">
        <f>SUM(G87,V87,J87,W87,IF(ISNUMBER(-W87*$W$37/($W$37+$W$9)),-W87*$W$37/($W$37+$W$9),0),AJ87)</f>
        <v>4.2696834218999999</v>
      </c>
      <c r="AN87" s="26">
        <f>SUM(AD87:AH87,IF(ISNUMBER(W87*$W$37/($W$37+$W$9)),W87*$W$37/($W$37+$W$9),0))</f>
        <v>12.3809174461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576.0876889793999</v>
      </c>
      <c r="G88" s="16">
        <f t="shared" si="43"/>
        <v>0</v>
      </c>
      <c r="H88" s="25">
        <v>0</v>
      </c>
      <c r="I88" s="25">
        <v>0</v>
      </c>
      <c r="J88" s="16">
        <f t="shared" si="44"/>
        <v>18.597517956799997</v>
      </c>
      <c r="K88" s="25">
        <v>0</v>
      </c>
      <c r="L88" s="25">
        <v>6.8873099999999994</v>
      </c>
      <c r="M88" s="25">
        <v>0</v>
      </c>
      <c r="N88" s="25">
        <v>0</v>
      </c>
      <c r="O88" s="25">
        <v>0</v>
      </c>
      <c r="P88" s="25">
        <v>0</v>
      </c>
      <c r="Q88" s="25">
        <v>0.80588696820000005</v>
      </c>
      <c r="R88" s="25">
        <v>10.904320988599999</v>
      </c>
      <c r="S88" s="25">
        <v>0</v>
      </c>
      <c r="T88" s="25">
        <v>0</v>
      </c>
      <c r="U88" s="25">
        <v>0</v>
      </c>
      <c r="V88" s="18">
        <v>0</v>
      </c>
      <c r="W88" s="18">
        <v>522.76103402419994</v>
      </c>
      <c r="X88" s="18">
        <f t="shared" si="45"/>
        <v>16.364536728799997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5.4812780948000004</v>
      </c>
      <c r="AF88" s="25">
        <v>10.883258633999999</v>
      </c>
      <c r="AG88" s="25">
        <v>0</v>
      </c>
      <c r="AH88" s="25">
        <v>0</v>
      </c>
      <c r="AI88" s="25">
        <v>0</v>
      </c>
      <c r="AJ88" s="18">
        <v>18.364600269599997</v>
      </c>
      <c r="AK88" s="18">
        <v>0</v>
      </c>
      <c r="AL88" s="19">
        <v>0</v>
      </c>
      <c r="AM88" s="25">
        <f>SUM(G88,V88,J88,W88,IF(ISNUMBER(-W88*$W$37/($W$37+$W$9)),-W88*$W$37/($W$37+$W$9),0),AJ88)</f>
        <v>559.72315225059992</v>
      </c>
      <c r="AN88" s="26">
        <f>SUM(AD88:AH88,IF(ISNUMBER(W88*$W$37/($W$37+$W$9)),W88*$W$37/($W$37+$W$9),0))</f>
        <v>16.364536728799997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124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6409.2629287569389</v>
      </c>
      <c r="G7" s="16">
        <f t="shared" ref="G7:G13" si="1">SUM(H7:I7)</f>
        <v>65.387200000000007</v>
      </c>
      <c r="H7" s="17">
        <v>65.387200000000007</v>
      </c>
      <c r="I7" s="17">
        <v>0</v>
      </c>
      <c r="J7" s="16">
        <f t="shared" ref="J7:J13" si="2">SUM(K7:U7)</f>
        <v>140.175678</v>
      </c>
      <c r="K7" s="17">
        <v>140.175678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1.3788353123999999</v>
      </c>
      <c r="X7" s="18">
        <f t="shared" ref="X7:X38" si="3">SUM(Y7:AI7)</f>
        <v>597.4754013839198</v>
      </c>
      <c r="Y7" s="17">
        <v>275.24808775999992</v>
      </c>
      <c r="Z7" s="17">
        <v>42.695831415999997</v>
      </c>
      <c r="AA7" s="17">
        <v>2.4622641939999999</v>
      </c>
      <c r="AB7" s="17">
        <v>9.6064856920268582</v>
      </c>
      <c r="AC7" s="17">
        <v>0</v>
      </c>
      <c r="AD7" s="17">
        <v>104.94888969147755</v>
      </c>
      <c r="AE7" s="17">
        <v>40.184185004518881</v>
      </c>
      <c r="AF7" s="17">
        <v>70.45441340002445</v>
      </c>
      <c r="AG7" s="17">
        <v>0</v>
      </c>
      <c r="AH7" s="17">
        <v>51.875244225872208</v>
      </c>
      <c r="AI7" s="17">
        <v>0</v>
      </c>
      <c r="AJ7" s="18">
        <v>165.84578809092224</v>
      </c>
      <c r="AK7" s="18">
        <v>5439.0000259696972</v>
      </c>
      <c r="AL7" s="19">
        <v>0</v>
      </c>
      <c r="AM7" s="17">
        <f>SUM(G7,V7,J7,W7,AJ7)</f>
        <v>372.78750140332227</v>
      </c>
      <c r="AN7" s="20">
        <f>SUM(AD7:AH7)</f>
        <v>267.4627323218931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21527.008421498824</v>
      </c>
      <c r="G8" s="16">
        <f t="shared" si="1"/>
        <v>201.68780309999997</v>
      </c>
      <c r="H8" s="17">
        <f>H9-H7</f>
        <v>-51.481481900000006</v>
      </c>
      <c r="I8" s="17">
        <f>I9-I7</f>
        <v>253.16928499999997</v>
      </c>
      <c r="J8" s="16">
        <f t="shared" si="2"/>
        <v>13930.031620436839</v>
      </c>
      <c r="K8" s="17">
        <f t="shared" ref="K8:W8" si="4">K9-K7</f>
        <v>9306.8126770996259</v>
      </c>
      <c r="L8" s="17">
        <f t="shared" si="4"/>
        <v>23.967557645657166</v>
      </c>
      <c r="M8" s="17">
        <f t="shared" si="4"/>
        <v>211.39404877011486</v>
      </c>
      <c r="N8" s="17">
        <f t="shared" si="4"/>
        <v>-65.777964022607193</v>
      </c>
      <c r="O8" s="17">
        <f t="shared" si="4"/>
        <v>85.244071238923652</v>
      </c>
      <c r="P8" s="17">
        <f t="shared" si="4"/>
        <v>2657.1878715916409</v>
      </c>
      <c r="Q8" s="17">
        <f t="shared" si="4"/>
        <v>2232.1160286485115</v>
      </c>
      <c r="R8" s="17">
        <f t="shared" si="4"/>
        <v>-204.29609538598106</v>
      </c>
      <c r="S8" s="17">
        <f t="shared" si="4"/>
        <v>663.69894485095153</v>
      </c>
      <c r="T8" s="17">
        <f t="shared" si="4"/>
        <v>-980.31551999999999</v>
      </c>
      <c r="U8" s="17">
        <f t="shared" si="4"/>
        <v>0</v>
      </c>
      <c r="V8" s="18">
        <f t="shared" si="4"/>
        <v>0</v>
      </c>
      <c r="W8" s="18">
        <f t="shared" si="4"/>
        <v>6562.4406673677267</v>
      </c>
      <c r="X8" s="18">
        <f t="shared" si="3"/>
        <v>6.4272850465420568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-3.1478000000000179</v>
      </c>
      <c r="AE8" s="17">
        <f t="shared" si="5"/>
        <v>0</v>
      </c>
      <c r="AF8" s="17">
        <f t="shared" si="5"/>
        <v>0</v>
      </c>
      <c r="AG8" s="17">
        <f t="shared" si="5"/>
        <v>20.347831606405716</v>
      </c>
      <c r="AH8" s="17">
        <f t="shared" si="5"/>
        <v>-10.772746559863641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826.4210455477164</v>
      </c>
      <c r="AM8" s="25">
        <f>SUM(G8,V8,J8,W8,AJ8)-IF(ISNUMBER(W8*$W$37/($W$37+$W$9)),W8*$W$37/($W$37+$W$9),0)+IF(ISNUMBER(AL8*AM$84/F$84),AL8*AM$84/F$84,0)</f>
        <v>21050.055339743965</v>
      </c>
      <c r="AN8" s="26">
        <f>SUM(AD8:AH8)+IF(ISNUMBER(W8*$W$37/($W$37+$W$9)),W8*$W$37/($W$37+$W$9),0)+IF(ISNUMBER(AL8*AN$84/F$84),AL8*AN$84/F$84,0)</f>
        <v>12.200548227992552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27936.271350255764</v>
      </c>
      <c r="G9" s="30">
        <f t="shared" si="1"/>
        <v>267.0750031</v>
      </c>
      <c r="H9" s="30">
        <f>H10+H11</f>
        <v>13.905718100000001</v>
      </c>
      <c r="I9" s="30">
        <f>I10+I11</f>
        <v>253.16928499999997</v>
      </c>
      <c r="J9" s="30">
        <f t="shared" si="2"/>
        <v>14070.207298436839</v>
      </c>
      <c r="K9" s="30">
        <f t="shared" ref="K9:W9" si="6">K10+K11</f>
        <v>9446.9883550996256</v>
      </c>
      <c r="L9" s="30">
        <f t="shared" si="6"/>
        <v>23.967557645657166</v>
      </c>
      <c r="M9" s="30">
        <f t="shared" si="6"/>
        <v>211.39404877011486</v>
      </c>
      <c r="N9" s="30">
        <f t="shared" si="6"/>
        <v>-65.777964022607193</v>
      </c>
      <c r="O9" s="30">
        <f t="shared" si="6"/>
        <v>85.244071238923652</v>
      </c>
      <c r="P9" s="30">
        <f t="shared" si="6"/>
        <v>2657.1878715916409</v>
      </c>
      <c r="Q9" s="30">
        <f t="shared" si="6"/>
        <v>2232.1160286485115</v>
      </c>
      <c r="R9" s="30">
        <f t="shared" si="6"/>
        <v>-204.29609538598106</v>
      </c>
      <c r="S9" s="30">
        <f t="shared" si="6"/>
        <v>663.69894485095153</v>
      </c>
      <c r="T9" s="30">
        <f t="shared" si="6"/>
        <v>-980.31551999999999</v>
      </c>
      <c r="U9" s="30">
        <f t="shared" si="6"/>
        <v>0</v>
      </c>
      <c r="V9" s="31">
        <f t="shared" si="6"/>
        <v>0</v>
      </c>
      <c r="W9" s="31">
        <f t="shared" si="6"/>
        <v>6563.8195026801268</v>
      </c>
      <c r="X9" s="31">
        <f t="shared" si="3"/>
        <v>603.90268643046204</v>
      </c>
      <c r="Y9" s="31">
        <f t="shared" ref="Y9:AL9" si="7">Y10+Y11</f>
        <v>275.24808775999992</v>
      </c>
      <c r="Z9" s="30">
        <f t="shared" si="7"/>
        <v>42.695831415999997</v>
      </c>
      <c r="AA9" s="30">
        <f t="shared" si="7"/>
        <v>2.4622641939999999</v>
      </c>
      <c r="AB9" s="30">
        <f t="shared" si="7"/>
        <v>9.6064856920268582</v>
      </c>
      <c r="AC9" s="30">
        <f t="shared" si="7"/>
        <v>0</v>
      </c>
      <c r="AD9" s="30">
        <f t="shared" si="7"/>
        <v>101.80108969147753</v>
      </c>
      <c r="AE9" s="30">
        <f t="shared" si="7"/>
        <v>40.184185004518881</v>
      </c>
      <c r="AF9" s="30">
        <f t="shared" si="7"/>
        <v>70.45441340002445</v>
      </c>
      <c r="AG9" s="30">
        <f t="shared" si="7"/>
        <v>20.347831606405716</v>
      </c>
      <c r="AH9" s="30">
        <f t="shared" si="7"/>
        <v>41.102497666008567</v>
      </c>
      <c r="AI9" s="30">
        <f t="shared" si="7"/>
        <v>0</v>
      </c>
      <c r="AJ9" s="31">
        <f t="shared" si="7"/>
        <v>165.84578809092221</v>
      </c>
      <c r="AK9" s="31">
        <f t="shared" si="7"/>
        <v>5439.0000259696972</v>
      </c>
      <c r="AL9" s="32">
        <f t="shared" si="7"/>
        <v>826.4210455477164</v>
      </c>
      <c r="AM9" s="31">
        <f>SUM(AM7:AM8)</f>
        <v>21422.842841147289</v>
      </c>
      <c r="AN9" s="30">
        <f>SUM(AN7:AN8)</f>
        <v>279.66328054988566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849.90309758398666</v>
      </c>
      <c r="G10" s="16">
        <f t="shared" si="1"/>
        <v>0</v>
      </c>
      <c r="H10" s="17">
        <v>0</v>
      </c>
      <c r="I10" s="17">
        <v>0</v>
      </c>
      <c r="J10" s="16">
        <f t="shared" si="2"/>
        <v>849.90309758398666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190.52245012628538</v>
      </c>
      <c r="R10" s="17">
        <v>659.38064745770123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849.90309758398666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27086.368252671775</v>
      </c>
      <c r="G11" s="30">
        <f t="shared" si="1"/>
        <v>267.0750031</v>
      </c>
      <c r="H11" s="30">
        <f>H12+H13</f>
        <v>13.905718100000001</v>
      </c>
      <c r="I11" s="30">
        <f>I12+I13</f>
        <v>253.16928499999997</v>
      </c>
      <c r="J11" s="30">
        <f t="shared" si="2"/>
        <v>13220.304200852852</v>
      </c>
      <c r="K11" s="30">
        <f t="shared" ref="K11:W11" si="8">K12+K13</f>
        <v>9446.9883550996256</v>
      </c>
      <c r="L11" s="30">
        <f t="shared" si="8"/>
        <v>23.967557645657166</v>
      </c>
      <c r="M11" s="30">
        <f t="shared" si="8"/>
        <v>211.39404877011486</v>
      </c>
      <c r="N11" s="30">
        <f t="shared" si="8"/>
        <v>-65.777964022607193</v>
      </c>
      <c r="O11" s="30">
        <f t="shared" si="8"/>
        <v>85.244071238923652</v>
      </c>
      <c r="P11" s="30">
        <f t="shared" si="8"/>
        <v>2657.1878715916409</v>
      </c>
      <c r="Q11" s="30">
        <f t="shared" si="8"/>
        <v>2041.5935785222259</v>
      </c>
      <c r="R11" s="30">
        <f t="shared" si="8"/>
        <v>-863.67674284368229</v>
      </c>
      <c r="S11" s="30">
        <f t="shared" si="8"/>
        <v>663.69894485095153</v>
      </c>
      <c r="T11" s="30">
        <f t="shared" si="8"/>
        <v>-980.31551999999999</v>
      </c>
      <c r="U11" s="30">
        <f t="shared" si="8"/>
        <v>0</v>
      </c>
      <c r="V11" s="31">
        <f t="shared" si="8"/>
        <v>0</v>
      </c>
      <c r="W11" s="31">
        <f t="shared" si="8"/>
        <v>6563.8195026801268</v>
      </c>
      <c r="X11" s="31">
        <f t="shared" si="3"/>
        <v>603.90268643046204</v>
      </c>
      <c r="Y11" s="31">
        <f t="shared" ref="Y11:AL11" si="9">Y12+Y13</f>
        <v>275.24808775999992</v>
      </c>
      <c r="Z11" s="30">
        <f t="shared" si="9"/>
        <v>42.695831415999997</v>
      </c>
      <c r="AA11" s="30">
        <f t="shared" si="9"/>
        <v>2.4622641939999999</v>
      </c>
      <c r="AB11" s="30">
        <f t="shared" si="9"/>
        <v>9.6064856920268582</v>
      </c>
      <c r="AC11" s="30">
        <f t="shared" si="9"/>
        <v>0</v>
      </c>
      <c r="AD11" s="30">
        <f t="shared" si="9"/>
        <v>101.80108969147753</v>
      </c>
      <c r="AE11" s="30">
        <f t="shared" si="9"/>
        <v>40.184185004518881</v>
      </c>
      <c r="AF11" s="30">
        <f t="shared" si="9"/>
        <v>70.45441340002445</v>
      </c>
      <c r="AG11" s="30">
        <f t="shared" si="9"/>
        <v>20.347831606405716</v>
      </c>
      <c r="AH11" s="30">
        <f t="shared" si="9"/>
        <v>41.102497666008567</v>
      </c>
      <c r="AI11" s="30">
        <f t="shared" si="9"/>
        <v>0</v>
      </c>
      <c r="AJ11" s="31">
        <f t="shared" si="9"/>
        <v>165.84578809092221</v>
      </c>
      <c r="AK11" s="31">
        <f t="shared" si="9"/>
        <v>5439.0000259696972</v>
      </c>
      <c r="AL11" s="32">
        <f t="shared" si="9"/>
        <v>826.4210455477164</v>
      </c>
      <c r="AM11" s="31">
        <f>SUM(AM7:AM8)-SUM(AM10)</f>
        <v>20572.939743563304</v>
      </c>
      <c r="AN11" s="30">
        <f>SUM(AD11:AH11)+IF(ISNUMBER(W11*$W$37/($W$37+$W$9)),W11*$W$37/($W$37+$W$9),0)+IF(ISNUMBER(AL11*AN$84/F$84),AL11*AN$84/F$84,0)</f>
        <v>279.66328054988566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735.49427439320402</v>
      </c>
      <c r="G12" s="16">
        <f t="shared" si="1"/>
        <v>0</v>
      </c>
      <c r="H12" s="39">
        <v>0</v>
      </c>
      <c r="I12" s="39">
        <v>0</v>
      </c>
      <c r="J12" s="16">
        <f t="shared" si="2"/>
        <v>735.49427439320402</v>
      </c>
      <c r="K12" s="39">
        <v>0</v>
      </c>
      <c r="L12" s="39">
        <v>0</v>
      </c>
      <c r="M12" s="39">
        <v>0</v>
      </c>
      <c r="N12" s="39">
        <v>0</v>
      </c>
      <c r="O12" s="39">
        <v>735.49427439320402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735.49427439320402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26350.873978278571</v>
      </c>
      <c r="G13" s="41">
        <f t="shared" si="1"/>
        <v>267.0750031</v>
      </c>
      <c r="H13" s="41">
        <f>SUM(H17,-H28,H39,H47,H48)</f>
        <v>13.905718100000001</v>
      </c>
      <c r="I13" s="41">
        <f>SUM(I17,-I28,I39,I47,I48)</f>
        <v>253.16928499999997</v>
      </c>
      <c r="J13" s="41">
        <f t="shared" si="2"/>
        <v>12484.809926459648</v>
      </c>
      <c r="K13" s="41">
        <f t="shared" ref="K13:W13" si="10">SUM(K17,-K28,K39,K47,K48)</f>
        <v>9446.9883550996256</v>
      </c>
      <c r="L13" s="41">
        <f t="shared" si="10"/>
        <v>23.967557645657166</v>
      </c>
      <c r="M13" s="41">
        <f t="shared" si="10"/>
        <v>211.39404877011486</v>
      </c>
      <c r="N13" s="41">
        <f t="shared" si="10"/>
        <v>-65.777964022607193</v>
      </c>
      <c r="O13" s="41">
        <f t="shared" si="10"/>
        <v>-650.25020315428037</v>
      </c>
      <c r="P13" s="41">
        <f t="shared" si="10"/>
        <v>2657.1878715916409</v>
      </c>
      <c r="Q13" s="41">
        <f t="shared" si="10"/>
        <v>2041.5935785222259</v>
      </c>
      <c r="R13" s="41">
        <f t="shared" si="10"/>
        <v>-863.67674284368229</v>
      </c>
      <c r="S13" s="41">
        <f t="shared" si="10"/>
        <v>663.69894485095153</v>
      </c>
      <c r="T13" s="41">
        <f t="shared" si="10"/>
        <v>-980.31551999999999</v>
      </c>
      <c r="U13" s="41">
        <f t="shared" si="10"/>
        <v>0</v>
      </c>
      <c r="V13" s="31">
        <f t="shared" si="10"/>
        <v>0</v>
      </c>
      <c r="W13" s="31">
        <f t="shared" si="10"/>
        <v>6563.8195026801268</v>
      </c>
      <c r="X13" s="31">
        <f t="shared" si="3"/>
        <v>603.90268643046204</v>
      </c>
      <c r="Y13" s="31">
        <f t="shared" ref="Y13:AL13" si="11">SUM(Y17,-Y28,Y39,Y47,Y48)</f>
        <v>275.24808775999992</v>
      </c>
      <c r="Z13" s="41">
        <f t="shared" si="11"/>
        <v>42.695831415999997</v>
      </c>
      <c r="AA13" s="41">
        <f t="shared" si="11"/>
        <v>2.4622641939999999</v>
      </c>
      <c r="AB13" s="41">
        <f t="shared" si="11"/>
        <v>9.6064856920268582</v>
      </c>
      <c r="AC13" s="41">
        <f t="shared" si="11"/>
        <v>0</v>
      </c>
      <c r="AD13" s="41">
        <f t="shared" si="11"/>
        <v>101.80108969147753</v>
      </c>
      <c r="AE13" s="41">
        <f t="shared" si="11"/>
        <v>40.184185004518881</v>
      </c>
      <c r="AF13" s="41">
        <f t="shared" si="11"/>
        <v>70.45441340002445</v>
      </c>
      <c r="AG13" s="41">
        <f t="shared" si="11"/>
        <v>20.347831606405716</v>
      </c>
      <c r="AH13" s="41">
        <f t="shared" si="11"/>
        <v>41.102497666008567</v>
      </c>
      <c r="AI13" s="41">
        <f t="shared" si="11"/>
        <v>0</v>
      </c>
      <c r="AJ13" s="31">
        <f t="shared" si="11"/>
        <v>165.84578809092221</v>
      </c>
      <c r="AK13" s="31">
        <f t="shared" si="11"/>
        <v>5439.0000259696972</v>
      </c>
      <c r="AL13" s="32">
        <f t="shared" si="11"/>
        <v>826.4210455477164</v>
      </c>
      <c r="AM13" s="31">
        <f>SUM(AM7:AM8)-SUM(AM10,AM12)</f>
        <v>19837.445469170099</v>
      </c>
      <c r="AN13" s="41">
        <f>SUM(AD13:AH13)+IF(ISNUMBER(W13*$W$37/($W$37+$W$9)),W13*$W$37/($W$37+$W$9),0)+IF(ISNUMBER(AL13*AN$84/F$84),AL13*AN$84/F$84,0)</f>
        <v>279.66328054988566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27086.368252671775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23863.856498734596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17346.557882188052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20858.976142513649</v>
      </c>
      <c r="G17" s="30">
        <f t="shared" ref="G17:G48" si="13">SUM(H17:I17)</f>
        <v>190.01638409999998</v>
      </c>
      <c r="H17" s="31">
        <v>9.8064681</v>
      </c>
      <c r="I17" s="31">
        <v>180.20991599999999</v>
      </c>
      <c r="J17" s="30">
        <f t="shared" ref="J17:J48" si="14">SUM(K17:U17)</f>
        <v>11615.094608275016</v>
      </c>
      <c r="K17" s="31">
        <v>9446.9883550996256</v>
      </c>
      <c r="L17" s="31">
        <v>10.03420133333</v>
      </c>
      <c r="M17" s="31">
        <v>112.92197812674098</v>
      </c>
      <c r="N17" s="31">
        <v>38.380454522079717</v>
      </c>
      <c r="O17" s="31">
        <v>0</v>
      </c>
      <c r="P17" s="31">
        <v>1325.3082267722652</v>
      </c>
      <c r="Q17" s="31">
        <v>6.1784034042600009</v>
      </c>
      <c r="R17" s="31">
        <v>675.28298901671496</v>
      </c>
      <c r="S17" s="31">
        <v>0</v>
      </c>
      <c r="T17" s="31">
        <v>0</v>
      </c>
      <c r="U17" s="31">
        <v>0</v>
      </c>
      <c r="V17" s="31">
        <v>0</v>
      </c>
      <c r="W17" s="31">
        <v>2961.6613184707253</v>
      </c>
      <c r="X17" s="31">
        <f t="shared" si="3"/>
        <v>418.09243894410986</v>
      </c>
      <c r="Y17" s="31">
        <v>275.24808775999992</v>
      </c>
      <c r="Z17" s="31">
        <v>42.695831415999997</v>
      </c>
      <c r="AA17" s="31">
        <v>2.4622641939999999</v>
      </c>
      <c r="AB17" s="31">
        <v>0</v>
      </c>
      <c r="AC17" s="31">
        <v>0</v>
      </c>
      <c r="AD17" s="31">
        <v>0.24689120000000001</v>
      </c>
      <c r="AE17" s="31">
        <v>32.125837493229994</v>
      </c>
      <c r="AF17" s="31">
        <v>65.313526880880005</v>
      </c>
      <c r="AG17" s="31">
        <v>0</v>
      </c>
      <c r="AH17" s="31">
        <v>0</v>
      </c>
      <c r="AI17" s="31">
        <v>0</v>
      </c>
      <c r="AJ17" s="31">
        <v>191.42663475410001</v>
      </c>
      <c r="AK17" s="31">
        <v>5439.0000259696972</v>
      </c>
      <c r="AL17" s="32">
        <v>43.684731999999997</v>
      </c>
      <c r="AM17" s="31">
        <f>SUM(AM18,AM24:AM25,AM26:AM26)</f>
        <v>14977.011618207081</v>
      </c>
      <c r="AN17" s="30">
        <f>SUM(AN18,AN24:AN25,AN26:AN26)</f>
        <v>97.991431072974478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9028.4539598933752</v>
      </c>
      <c r="G18" s="16">
        <f t="shared" si="13"/>
        <v>190.01638409999998</v>
      </c>
      <c r="H18" s="17">
        <v>9.8064681</v>
      </c>
      <c r="I18" s="17">
        <v>180.20991599999999</v>
      </c>
      <c r="J18" s="16">
        <f t="shared" si="14"/>
        <v>51.77693268937</v>
      </c>
      <c r="K18" s="17">
        <v>0</v>
      </c>
      <c r="L18" s="17">
        <v>10.03420133333</v>
      </c>
      <c r="M18" s="17">
        <v>0</v>
      </c>
      <c r="N18" s="17">
        <v>0</v>
      </c>
      <c r="O18" s="17">
        <v>0</v>
      </c>
      <c r="P18" s="17">
        <v>0</v>
      </c>
      <c r="Q18" s="17">
        <v>6.1784034042600009</v>
      </c>
      <c r="R18" s="17">
        <v>35.564327951780001</v>
      </c>
      <c r="S18" s="17">
        <v>0</v>
      </c>
      <c r="T18" s="17">
        <v>0</v>
      </c>
      <c r="U18" s="17">
        <v>0</v>
      </c>
      <c r="V18" s="18">
        <v>0</v>
      </c>
      <c r="W18" s="18">
        <v>2784.4636114360997</v>
      </c>
      <c r="X18" s="18">
        <f t="shared" si="3"/>
        <v>418.09243894410986</v>
      </c>
      <c r="Y18" s="17">
        <v>275.24808775999992</v>
      </c>
      <c r="Z18" s="17">
        <v>42.695831415999997</v>
      </c>
      <c r="AA18" s="17">
        <v>2.4622641939999999</v>
      </c>
      <c r="AB18" s="17">
        <v>0</v>
      </c>
      <c r="AC18" s="17">
        <v>0</v>
      </c>
      <c r="AD18" s="17">
        <v>0.24689120000000001</v>
      </c>
      <c r="AE18" s="17">
        <v>32.125837493229994</v>
      </c>
      <c r="AF18" s="17">
        <v>65.313526880880005</v>
      </c>
      <c r="AG18" s="17">
        <v>0</v>
      </c>
      <c r="AH18" s="17">
        <v>0</v>
      </c>
      <c r="AI18" s="17">
        <v>0</v>
      </c>
      <c r="AJ18" s="18">
        <v>101.41983475410001</v>
      </c>
      <c r="AK18" s="18">
        <v>5439.0000259696972</v>
      </c>
      <c r="AL18" s="19">
        <v>43.684731999999997</v>
      </c>
      <c r="AM18" s="17">
        <f t="shared" ref="AM18:AN18" si="15">SUM(AM19:AM23)</f>
        <v>3146.4894355868105</v>
      </c>
      <c r="AN18" s="20">
        <f t="shared" si="15"/>
        <v>97.991431072974478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7225.1819522310407</v>
      </c>
      <c r="G19" s="16">
        <f t="shared" si="13"/>
        <v>190.01638409999998</v>
      </c>
      <c r="H19" s="25">
        <v>9.8064681</v>
      </c>
      <c r="I19" s="25">
        <v>180.20991599999999</v>
      </c>
      <c r="J19" s="16">
        <f t="shared" si="14"/>
        <v>3.8057150475999997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1.9941950475999999</v>
      </c>
      <c r="R19" s="25">
        <v>1.81152</v>
      </c>
      <c r="S19" s="25">
        <v>0</v>
      </c>
      <c r="T19" s="25">
        <v>0</v>
      </c>
      <c r="U19" s="25">
        <v>0</v>
      </c>
      <c r="V19" s="18">
        <v>0</v>
      </c>
      <c r="W19" s="18">
        <v>1275.8069697366</v>
      </c>
      <c r="X19" s="18">
        <f t="shared" si="3"/>
        <v>316.5528573771432</v>
      </c>
      <c r="Y19" s="25">
        <v>272.99065432399993</v>
      </c>
      <c r="Z19" s="25">
        <v>42.695831415999997</v>
      </c>
      <c r="AA19" s="25">
        <v>0.86637163714328758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5439.0000259696972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1469.6290688842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622.97679410994999</v>
      </c>
      <c r="G20" s="16">
        <f t="shared" si="13"/>
        <v>0</v>
      </c>
      <c r="H20" s="25">
        <v>0</v>
      </c>
      <c r="I20" s="25">
        <v>0</v>
      </c>
      <c r="J20" s="16">
        <f t="shared" si="14"/>
        <v>3.8072934989999994E-2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3.8072934989999994E-2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614.98145056557996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7.9572706093800001</v>
      </c>
      <c r="AK20" s="18">
        <v>0</v>
      </c>
      <c r="AL20" s="19">
        <v>0</v>
      </c>
      <c r="AM20" s="25">
        <f t="shared" si="16"/>
        <v>622.97679410994999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61.494867776456715</v>
      </c>
      <c r="G21" s="16">
        <f t="shared" si="13"/>
        <v>0</v>
      </c>
      <c r="H21" s="25">
        <v>0</v>
      </c>
      <c r="I21" s="25">
        <v>0</v>
      </c>
      <c r="J21" s="16">
        <f t="shared" si="14"/>
        <v>1.29475534725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1.29475534725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1.9907594416999999</v>
      </c>
      <c r="X21" s="18">
        <f t="shared" si="3"/>
        <v>42.304567987481711</v>
      </c>
      <c r="Y21" s="25">
        <v>2.2574334359999999</v>
      </c>
      <c r="Z21" s="25">
        <v>0</v>
      </c>
      <c r="AA21" s="25">
        <v>1.5958925568567124</v>
      </c>
      <c r="AB21" s="25">
        <v>0</v>
      </c>
      <c r="AC21" s="25">
        <v>0</v>
      </c>
      <c r="AD21" s="25">
        <v>0.24689120000000001</v>
      </c>
      <c r="AE21" s="25">
        <v>22.299565794599999</v>
      </c>
      <c r="AF21" s="25">
        <v>15.904785000025001</v>
      </c>
      <c r="AG21" s="25">
        <v>0</v>
      </c>
      <c r="AH21" s="25">
        <v>0</v>
      </c>
      <c r="AI21" s="25">
        <v>0</v>
      </c>
      <c r="AJ21" s="18">
        <v>15.904785000025001</v>
      </c>
      <c r="AK21" s="18">
        <v>0</v>
      </c>
      <c r="AL21" s="19">
        <v>0</v>
      </c>
      <c r="AM21" s="25">
        <f t="shared" si="16"/>
        <v>19.190299788975</v>
      </c>
      <c r="AN21" s="26">
        <f t="shared" si="17"/>
        <v>38.451241994625001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1075.1156137759299</v>
      </c>
      <c r="G22" s="16">
        <f t="shared" si="13"/>
        <v>0</v>
      </c>
      <c r="H22" s="25">
        <v>0</v>
      </c>
      <c r="I22" s="25">
        <v>0</v>
      </c>
      <c r="J22" s="16">
        <f t="shared" si="14"/>
        <v>46.638389359529995</v>
      </c>
      <c r="K22" s="25">
        <v>0</v>
      </c>
      <c r="L22" s="25">
        <v>10.03420133333</v>
      </c>
      <c r="M22" s="25">
        <v>0</v>
      </c>
      <c r="N22" s="25">
        <v>0</v>
      </c>
      <c r="O22" s="25">
        <v>0</v>
      </c>
      <c r="P22" s="25">
        <v>0</v>
      </c>
      <c r="Q22" s="25">
        <v>2.8513800744200006</v>
      </c>
      <c r="R22" s="25">
        <v>33.752807951779999</v>
      </c>
      <c r="S22" s="25">
        <v>0</v>
      </c>
      <c r="T22" s="25">
        <v>0</v>
      </c>
      <c r="U22" s="25">
        <v>0</v>
      </c>
      <c r="V22" s="18">
        <v>0</v>
      </c>
      <c r="W22" s="18">
        <v>891.68443169221996</v>
      </c>
      <c r="X22" s="18">
        <f t="shared" si="3"/>
        <v>59.235013579484999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9.8262716986299985</v>
      </c>
      <c r="AF22" s="25">
        <v>49.408741880854997</v>
      </c>
      <c r="AG22" s="25">
        <v>0</v>
      </c>
      <c r="AH22" s="25">
        <v>0</v>
      </c>
      <c r="AI22" s="25">
        <v>0</v>
      </c>
      <c r="AJ22" s="18">
        <v>77.55777914469499</v>
      </c>
      <c r="AK22" s="18">
        <v>0</v>
      </c>
      <c r="AL22" s="19">
        <v>0</v>
      </c>
      <c r="AM22" s="25">
        <f t="shared" si="16"/>
        <v>1015.880600196445</v>
      </c>
      <c r="AN22" s="26">
        <f t="shared" si="17"/>
        <v>59.235013579484999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43.684731999999997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43.684731999999997</v>
      </c>
      <c r="AM23" s="25">
        <f t="shared" si="16"/>
        <v>18.812672607240383</v>
      </c>
      <c r="AN23" s="26">
        <f t="shared" si="17"/>
        <v>0.30517549886448336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11830.522182620271</v>
      </c>
      <c r="G25" s="16">
        <f t="shared" si="13"/>
        <v>0</v>
      </c>
      <c r="H25" s="25">
        <v>0</v>
      </c>
      <c r="I25" s="25">
        <v>0</v>
      </c>
      <c r="J25" s="16">
        <f t="shared" si="14"/>
        <v>11563.317675585646</v>
      </c>
      <c r="K25" s="25">
        <v>9446.9883550996256</v>
      </c>
      <c r="L25" s="25">
        <v>0</v>
      </c>
      <c r="M25" s="25">
        <v>112.92197812674098</v>
      </c>
      <c r="N25" s="25">
        <v>38.380454522079717</v>
      </c>
      <c r="O25" s="25">
        <v>0</v>
      </c>
      <c r="P25" s="25">
        <v>1325.3082267722652</v>
      </c>
      <c r="Q25" s="25">
        <v>0</v>
      </c>
      <c r="R25" s="25">
        <v>639.71866106493496</v>
      </c>
      <c r="S25" s="25">
        <v>0</v>
      </c>
      <c r="T25" s="25">
        <v>0</v>
      </c>
      <c r="U25" s="25">
        <v>0</v>
      </c>
      <c r="V25" s="18">
        <v>0</v>
      </c>
      <c r="W25" s="18">
        <v>177.19770703462575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90.006799999999998</v>
      </c>
      <c r="AK25" s="18">
        <v>0</v>
      </c>
      <c r="AL25" s="19">
        <v>0</v>
      </c>
      <c r="AM25" s="25">
        <f t="shared" si="16"/>
        <v>11830.522182620271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15469.55217146199</v>
      </c>
      <c r="G28" s="30">
        <f t="shared" si="13"/>
        <v>0</v>
      </c>
      <c r="H28" s="31">
        <v>0</v>
      </c>
      <c r="I28" s="31">
        <v>0</v>
      </c>
      <c r="J28" s="30">
        <f t="shared" si="14"/>
        <v>11510.058771296623</v>
      </c>
      <c r="K28" s="31">
        <v>0</v>
      </c>
      <c r="L28" s="31">
        <v>1063.785670658295</v>
      </c>
      <c r="M28" s="31">
        <v>528.26623538868762</v>
      </c>
      <c r="N28" s="31">
        <v>1311.606</v>
      </c>
      <c r="O28" s="31">
        <v>1026.7414187610764</v>
      </c>
      <c r="P28" s="31">
        <v>1262.6934940356239</v>
      </c>
      <c r="Q28" s="31">
        <v>3010.6297161968714</v>
      </c>
      <c r="R28" s="31">
        <v>2300.4268048149829</v>
      </c>
      <c r="S28" s="31">
        <v>0</v>
      </c>
      <c r="T28" s="31">
        <v>980.31551999999999</v>
      </c>
      <c r="U28" s="31">
        <v>25.593911441086874</v>
      </c>
      <c r="V28" s="31">
        <v>0</v>
      </c>
      <c r="W28" s="31">
        <v>51.404758885369041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90.006799999999998</v>
      </c>
      <c r="AK28" s="31">
        <v>0</v>
      </c>
      <c r="AL28" s="32">
        <v>3818.0818412799995</v>
      </c>
      <c r="AM28" s="31">
        <f>SUM(AM29,AM35:AM36,AM37:AM38)</f>
        <v>13295.71353322259</v>
      </c>
      <c r="AN28" s="30">
        <f>SUM(AN29,AN35:AN36,AN37:AN38)</f>
        <v>26.672591939399997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3818.0818412799995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3818.0818412799995</v>
      </c>
      <c r="AM29" s="17">
        <f t="shared" ref="AM29:AN29" si="21">SUM(AM30:AM34)</f>
        <v>1644.2432030405996</v>
      </c>
      <c r="AN29" s="20">
        <f t="shared" si="21"/>
        <v>26.672591939399997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2853.2178657911431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2853.2178657911431</v>
      </c>
      <c r="AM30" s="25">
        <f t="shared" ref="AM30:AM38" si="22">SUM(G30,V30,J30,W30,AJ30)-IF(ISNUMBER(W30*$W$37/($W$37+$W$9)),W30*$W$37/($W$37+$W$9),0)+IF(ISNUMBER(AL30*AM$84/F$84),AL30*AM$84/F$84,0)</f>
        <v>1228.7280047009997</v>
      </c>
      <c r="AN30" s="26">
        <f t="shared" ref="AN30:AN38" si="23">SUM(AD30:AH30)+IF(ISNUMBER(W30*$W$37/($W$37+$W$9)),W30*$W$37/($W$37+$W$9),0)+IF(ISNUMBER(AL30*AN$84/F$84),AL30*AN$84/F$84,0)</f>
        <v>19.932185587446632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335.75784513999992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335.75784513999992</v>
      </c>
      <c r="AM31" s="25">
        <f t="shared" si="22"/>
        <v>144.59290756164728</v>
      </c>
      <c r="AN31" s="26">
        <f t="shared" si="23"/>
        <v>2.3455578916739928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18.414500014856714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18.414500014856714</v>
      </c>
      <c r="AM32" s="25">
        <f t="shared" si="22"/>
        <v>7.9301381545736058</v>
      </c>
      <c r="AN32" s="26">
        <f t="shared" si="23"/>
        <v>0.12864115152117525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582.45900044999996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582.45900044999996</v>
      </c>
      <c r="AM33" s="25">
        <f t="shared" si="22"/>
        <v>250.83387217772855</v>
      </c>
      <c r="AN33" s="26">
        <f t="shared" si="23"/>
        <v>4.0689780592092699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28.232629883999994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28.232629883999994</v>
      </c>
      <c r="AM34" s="25">
        <f t="shared" si="22"/>
        <v>12.158280445650506</v>
      </c>
      <c r="AN34" s="26">
        <f t="shared" si="23"/>
        <v>0.19722924954892751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11651.47033018199</v>
      </c>
      <c r="G36" s="16">
        <f t="shared" si="13"/>
        <v>0</v>
      </c>
      <c r="H36" s="25">
        <v>0</v>
      </c>
      <c r="I36" s="25">
        <v>0</v>
      </c>
      <c r="J36" s="16">
        <f t="shared" si="14"/>
        <v>11510.058771296623</v>
      </c>
      <c r="K36" s="25">
        <v>0</v>
      </c>
      <c r="L36" s="25">
        <v>1063.785670658295</v>
      </c>
      <c r="M36" s="25">
        <v>528.26623538868762</v>
      </c>
      <c r="N36" s="25">
        <v>1311.606</v>
      </c>
      <c r="O36" s="25">
        <v>1026.7414187610764</v>
      </c>
      <c r="P36" s="25">
        <v>1262.6934940356239</v>
      </c>
      <c r="Q36" s="25">
        <v>3010.6297161968714</v>
      </c>
      <c r="R36" s="25">
        <v>2300.4268048149829</v>
      </c>
      <c r="S36" s="25">
        <v>0</v>
      </c>
      <c r="T36" s="25">
        <v>980.31551999999999</v>
      </c>
      <c r="U36" s="25">
        <v>25.593911441086874</v>
      </c>
      <c r="V36" s="18">
        <v>0</v>
      </c>
      <c r="W36" s="18">
        <v>51.404758885369041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90.006799999999998</v>
      </c>
      <c r="AK36" s="18">
        <v>0</v>
      </c>
      <c r="AL36" s="19">
        <v>0</v>
      </c>
      <c r="AM36" s="25">
        <f t="shared" si="22"/>
        <v>11651.47033018199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725.61539982193096</v>
      </c>
      <c r="G39" s="30">
        <f t="shared" si="13"/>
        <v>0</v>
      </c>
      <c r="H39" s="31">
        <v>0</v>
      </c>
      <c r="I39" s="31">
        <v>0</v>
      </c>
      <c r="J39" s="30">
        <f t="shared" si="14"/>
        <v>360.84157745069251</v>
      </c>
      <c r="K39" s="31">
        <v>0</v>
      </c>
      <c r="L39" s="31">
        <v>80.857130777734255</v>
      </c>
      <c r="M39" s="31">
        <v>0</v>
      </c>
      <c r="N39" s="31">
        <v>0</v>
      </c>
      <c r="O39" s="31">
        <v>0</v>
      </c>
      <c r="P39" s="31">
        <v>0</v>
      </c>
      <c r="Q39" s="31">
        <v>0.68312177963000009</v>
      </c>
      <c r="R39" s="31">
        <v>279.30132489332829</v>
      </c>
      <c r="S39" s="31">
        <v>0</v>
      </c>
      <c r="T39" s="31" t="s">
        <v>63</v>
      </c>
      <c r="U39" s="31" t="s">
        <v>63</v>
      </c>
      <c r="V39" s="31">
        <v>0</v>
      </c>
      <c r="W39" s="31">
        <v>170.82222478027472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193.95159759096376</v>
      </c>
      <c r="AM39" s="31">
        <f>SUM(AM40:AM45)</f>
        <v>612.00970747829354</v>
      </c>
      <c r="AN39" s="30">
        <f>SUM(AN40:AN45)</f>
        <v>1.351296734447373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150.38654168780067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150.38654168780067</v>
      </c>
      <c r="AM40" s="25">
        <f t="shared" ref="AM40:AM47" si="25">SUM(G40,V40,J40,W40,AJ40)-IF(ISNUMBER(W40*$W$37/($W$37+$W$9)),W40*$W$37/($W$37+$W$9),0)+IF(ISNUMBER(AL40*AM$84/F$84),AL40*AM$84/F$84,0)</f>
        <v>64.763422911870023</v>
      </c>
      <c r="AN40" s="26">
        <f t="shared" ref="AN40:AN47" si="26">SUM(AD40:AH40)+IF(ISNUMBER(W40*$W$37/($W$37+$W$9)),W40*$W$37/($W$37+$W$9),0)+IF(ISNUMBER(AL40*AN$84/F$84),AL40*AN$84/F$84,0)</f>
        <v>1.0505795911047133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1.1882600000000001</v>
      </c>
      <c r="G41" s="16">
        <f t="shared" si="13"/>
        <v>0</v>
      </c>
      <c r="H41" s="25">
        <v>0</v>
      </c>
      <c r="I41" s="25">
        <v>0</v>
      </c>
      <c r="J41" s="16">
        <f t="shared" si="14"/>
        <v>0.68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0.68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0.50825999999999993</v>
      </c>
      <c r="AM41" s="25">
        <f t="shared" si="25"/>
        <v>0.89888033968838355</v>
      </c>
      <c r="AN41" s="26">
        <f t="shared" si="26"/>
        <v>3.5506340991828056E-3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0.72893599999999992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0.72893599999999992</v>
      </c>
      <c r="AM42" s="25">
        <f t="shared" si="25"/>
        <v>0.31391366483904204</v>
      </c>
      <c r="AN42" s="26">
        <f t="shared" si="26"/>
        <v>5.0922461293863722E-3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554.43994940516734</v>
      </c>
      <c r="G44" s="16">
        <f t="shared" si="13"/>
        <v>0</v>
      </c>
      <c r="H44" s="25">
        <v>0</v>
      </c>
      <c r="I44" s="25">
        <v>0</v>
      </c>
      <c r="J44" s="16">
        <f t="shared" si="14"/>
        <v>360.16157745069256</v>
      </c>
      <c r="K44" s="25">
        <v>0</v>
      </c>
      <c r="L44" s="25">
        <v>80.857130777734255</v>
      </c>
      <c r="M44" s="25">
        <v>0</v>
      </c>
      <c r="N44" s="25">
        <v>0</v>
      </c>
      <c r="O44" s="25">
        <v>0</v>
      </c>
      <c r="P44" s="25">
        <v>0</v>
      </c>
      <c r="Q44" s="25">
        <v>3.1217796300000004E-3</v>
      </c>
      <c r="R44" s="25">
        <v>279.30132489332829</v>
      </c>
      <c r="S44" s="25">
        <v>0</v>
      </c>
      <c r="T44" s="25" t="s">
        <v>63</v>
      </c>
      <c r="U44" s="25" t="s">
        <v>63</v>
      </c>
      <c r="V44" s="18">
        <v>0</v>
      </c>
      <c r="W44" s="18">
        <v>158.73756823931174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35.540803715163086</v>
      </c>
      <c r="AM44" s="25">
        <f t="shared" si="25"/>
        <v>534.20466489272155</v>
      </c>
      <c r="AN44" s="26">
        <f t="shared" si="26"/>
        <v>0.24828314166651128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15.397838835606379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9.1293034796063797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6.2685353560000001</v>
      </c>
      <c r="AM45" s="25">
        <f t="shared" si="25"/>
        <v>11.828825669174558</v>
      </c>
      <c r="AN45" s="26">
        <f t="shared" si="26"/>
        <v>4.3791121447579254E-2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3.4738738933566018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2.9553530613566017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0.51852083199999999</v>
      </c>
      <c r="AM46" s="39">
        <f t="shared" si="25"/>
        <v>3.1786521914153574</v>
      </c>
      <c r="AN46" s="64">
        <f t="shared" si="26"/>
        <v>3.6223148530984913E-3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402.25924567295522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85.831187097040257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316.42805857591497</v>
      </c>
      <c r="AM47" s="31">
        <f t="shared" si="25"/>
        <v>222.09979164595615</v>
      </c>
      <c r="AN47" s="30">
        <f t="shared" si="26"/>
        <v>2.21052267484724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19833.57536173203</v>
      </c>
      <c r="G48" s="30">
        <f t="shared" si="13"/>
        <v>77.058618999999979</v>
      </c>
      <c r="H48" s="31">
        <f>SUM(H49,H50)</f>
        <v>4.0992500000000005</v>
      </c>
      <c r="I48" s="31">
        <f>SUM(I49,I50)</f>
        <v>72.959368999999981</v>
      </c>
      <c r="J48" s="30">
        <f t="shared" si="14"/>
        <v>12018.932512030562</v>
      </c>
      <c r="K48" s="31">
        <f t="shared" ref="K48:W48" si="27">SUM(K49,K50)</f>
        <v>0</v>
      </c>
      <c r="L48" s="31">
        <f t="shared" si="27"/>
        <v>996.86189619288791</v>
      </c>
      <c r="M48" s="31">
        <f t="shared" si="27"/>
        <v>626.73830603206147</v>
      </c>
      <c r="N48" s="31">
        <f t="shared" si="27"/>
        <v>1207.4475814553132</v>
      </c>
      <c r="O48" s="31">
        <f t="shared" si="27"/>
        <v>376.49121560679595</v>
      </c>
      <c r="P48" s="31">
        <f t="shared" si="27"/>
        <v>2594.5731388549998</v>
      </c>
      <c r="Q48" s="31">
        <f t="shared" si="27"/>
        <v>5045.3617695352077</v>
      </c>
      <c r="R48" s="31">
        <f t="shared" si="27"/>
        <v>482.16574806125743</v>
      </c>
      <c r="S48" s="31">
        <f t="shared" si="27"/>
        <v>663.69894485095153</v>
      </c>
      <c r="T48" s="31">
        <f t="shared" si="27"/>
        <v>0</v>
      </c>
      <c r="U48" s="31">
        <f t="shared" si="27"/>
        <v>25.593911441086874</v>
      </c>
      <c r="V48" s="31">
        <f t="shared" si="27"/>
        <v>0</v>
      </c>
      <c r="W48" s="31">
        <f t="shared" si="27"/>
        <v>3396.9095312174559</v>
      </c>
      <c r="X48" s="31">
        <f t="shared" si="24"/>
        <v>185.81024748635201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9.6064856920268582</v>
      </c>
      <c r="AC48" s="31" t="s">
        <v>63</v>
      </c>
      <c r="AD48" s="31">
        <f t="shared" ref="AD48:AL48" si="29">SUM(AD49,AD50)</f>
        <v>101.55419849147754</v>
      </c>
      <c r="AE48" s="31">
        <f t="shared" si="29"/>
        <v>8.058347511288888</v>
      </c>
      <c r="AF48" s="31">
        <f t="shared" si="29"/>
        <v>5.1408865191444439</v>
      </c>
      <c r="AG48" s="31">
        <f t="shared" si="29"/>
        <v>20.347831606405716</v>
      </c>
      <c r="AH48" s="31">
        <f t="shared" si="29"/>
        <v>41.102497666008567</v>
      </c>
      <c r="AI48" s="31">
        <f t="shared" si="29"/>
        <v>0</v>
      </c>
      <c r="AJ48" s="31">
        <f t="shared" si="29"/>
        <v>64.425953336822218</v>
      </c>
      <c r="AK48" s="31" t="s">
        <v>63</v>
      </c>
      <c r="AL48" s="32">
        <f t="shared" si="29"/>
        <v>4090.438498660837</v>
      </c>
      <c r="AM48" s="31">
        <f>SUM(AM13,AM28)-SUM(AM17,AM39,AM47)</f>
        <v>17322.03788506136</v>
      </c>
      <c r="AN48" s="30">
        <f>SUM(AN13,AN28)-SUM(AN17,AN39,AN47)</f>
        <v>204.78262200701653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3222.5117539371804</v>
      </c>
      <c r="G49" s="67">
        <f t="shared" ref="G49:G77" si="30">SUM(H49:I49)</f>
        <v>12.602919999999999</v>
      </c>
      <c r="H49" s="68">
        <v>0.23913000000000001</v>
      </c>
      <c r="I49" s="68">
        <v>12.36379</v>
      </c>
      <c r="J49" s="67">
        <f t="shared" ref="J49:J77" si="31">SUM(K49:U49)</f>
        <v>3204.7214739371807</v>
      </c>
      <c r="K49" s="68">
        <v>0</v>
      </c>
      <c r="L49" s="68">
        <v>0</v>
      </c>
      <c r="M49" s="68">
        <v>380.48204281924666</v>
      </c>
      <c r="N49" s="68">
        <v>55.949474672427662</v>
      </c>
      <c r="O49" s="68">
        <v>0</v>
      </c>
      <c r="P49" s="68">
        <v>2594.5731388549998</v>
      </c>
      <c r="Q49" s="68">
        <v>0</v>
      </c>
      <c r="R49" s="68">
        <v>148.11942614942009</v>
      </c>
      <c r="S49" s="68">
        <v>3.48E-3</v>
      </c>
      <c r="T49" s="68">
        <v>0</v>
      </c>
      <c r="U49" s="68">
        <v>25.593911441086874</v>
      </c>
      <c r="V49" s="68">
        <v>0</v>
      </c>
      <c r="W49" s="68">
        <v>5.1870200000000004</v>
      </c>
      <c r="X49" s="68">
        <f t="shared" si="24"/>
        <v>3.4000000000000002E-4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3.4000000000000002E-4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3222.5114139371804</v>
      </c>
      <c r="AN49" s="71">
        <f>SUM(AD49:AH49)+IF(ISNUMBER(W49*$W$37/($W$37+$W$9)),W49*$W$37/($W$37+$W$9),0)+IF(ISNUMBER(AL49*AN$84/F$84),AL49*AN$84/F$84,0)</f>
        <v>3.4000000000000002E-4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16611.063607794847</v>
      </c>
      <c r="G50" s="30">
        <f t="shared" si="30"/>
        <v>64.455698999999981</v>
      </c>
      <c r="H50" s="31">
        <f>SUM(H51,H70)+SUM(H75:H77)</f>
        <v>3.8601200000000002</v>
      </c>
      <c r="I50" s="31">
        <f>SUM(I51,I70)+SUM(I75:I77)</f>
        <v>60.595578999999987</v>
      </c>
      <c r="J50" s="30">
        <f t="shared" si="31"/>
        <v>8814.2110380933809</v>
      </c>
      <c r="K50" s="31">
        <f t="shared" ref="K50:W50" si="32">SUM(K51,K70)+SUM(K75:K77)</f>
        <v>0</v>
      </c>
      <c r="L50" s="31">
        <f t="shared" si="32"/>
        <v>996.86189619288791</v>
      </c>
      <c r="M50" s="31">
        <f t="shared" si="32"/>
        <v>246.25626321281476</v>
      </c>
      <c r="N50" s="31">
        <f t="shared" si="32"/>
        <v>1151.4981067828855</v>
      </c>
      <c r="O50" s="31">
        <f t="shared" si="32"/>
        <v>376.49121560679595</v>
      </c>
      <c r="P50" s="31">
        <f t="shared" si="32"/>
        <v>0</v>
      </c>
      <c r="Q50" s="31">
        <f t="shared" si="32"/>
        <v>5045.3617695352077</v>
      </c>
      <c r="R50" s="31">
        <f t="shared" si="32"/>
        <v>334.04632191183737</v>
      </c>
      <c r="S50" s="31">
        <f t="shared" si="32"/>
        <v>663.69546485095157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3391.722511217456</v>
      </c>
      <c r="X50" s="31">
        <f t="shared" si="24"/>
        <v>185.80990748635202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9.6064856920268582</v>
      </c>
      <c r="AC50" s="31" t="s">
        <v>63</v>
      </c>
      <c r="AD50" s="31">
        <f>SUM(AD51,AD70)+SUM(AD75:AD77)</f>
        <v>101.55385849147754</v>
      </c>
      <c r="AE50" s="31">
        <f t="shared" ref="AE50:AN50" si="34">SUM(AE51,AE70)+SUM(AE75:AE77)</f>
        <v>8.058347511288888</v>
      </c>
      <c r="AF50" s="31">
        <f t="shared" si="34"/>
        <v>5.1408865191444439</v>
      </c>
      <c r="AG50" s="31">
        <f t="shared" si="34"/>
        <v>20.347831606405716</v>
      </c>
      <c r="AH50" s="31">
        <f t="shared" si="34"/>
        <v>41.102497666008567</v>
      </c>
      <c r="AI50" s="31">
        <f t="shared" si="34"/>
        <v>0</v>
      </c>
      <c r="AJ50" s="31">
        <f t="shared" si="34"/>
        <v>64.425953336822218</v>
      </c>
      <c r="AK50" s="31" t="s">
        <v>63</v>
      </c>
      <c r="AL50" s="32">
        <f t="shared" si="34"/>
        <v>4090.438498660837</v>
      </c>
      <c r="AM50" s="31">
        <f t="shared" si="34"/>
        <v>14096.347818932762</v>
      </c>
      <c r="AN50" s="30">
        <f t="shared" si="34"/>
        <v>204.77865969216347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6094.3266156561922</v>
      </c>
      <c r="G51" s="16">
        <f t="shared" si="30"/>
        <v>64.348109999999991</v>
      </c>
      <c r="H51" s="17">
        <v>3.8601200000000002</v>
      </c>
      <c r="I51" s="17">
        <v>60.487989999999989</v>
      </c>
      <c r="J51" s="16">
        <f t="shared" si="31"/>
        <v>2033.6832100158131</v>
      </c>
      <c r="K51" s="17">
        <v>0</v>
      </c>
      <c r="L51" s="17">
        <v>996.86189619288791</v>
      </c>
      <c r="M51" s="17">
        <v>20.8122867588148</v>
      </c>
      <c r="N51" s="17">
        <v>0</v>
      </c>
      <c r="O51" s="17">
        <v>0</v>
      </c>
      <c r="P51" s="17">
        <v>0</v>
      </c>
      <c r="Q51" s="17">
        <v>127.23439</v>
      </c>
      <c r="R51" s="17">
        <v>237.00634706411</v>
      </c>
      <c r="S51" s="17">
        <v>651.76829000000009</v>
      </c>
      <c r="T51" s="17">
        <v>0</v>
      </c>
      <c r="U51" s="17">
        <v>0</v>
      </c>
      <c r="V51" s="18">
        <v>0</v>
      </c>
      <c r="W51" s="18">
        <v>2108.0045304111113</v>
      </c>
      <c r="X51" s="18">
        <f t="shared" si="24"/>
        <v>59.756114772026862</v>
      </c>
      <c r="Y51" s="17" t="s">
        <v>63</v>
      </c>
      <c r="Z51" s="17" t="s">
        <v>63</v>
      </c>
      <c r="AA51" s="17" t="s">
        <v>63</v>
      </c>
      <c r="AB51" s="17">
        <v>0.28688477202685647</v>
      </c>
      <c r="AC51" s="17" t="s">
        <v>63</v>
      </c>
      <c r="AD51" s="17">
        <v>48.443010000000001</v>
      </c>
      <c r="AE51" s="17">
        <v>6.7822399999999998</v>
      </c>
      <c r="AF51" s="17">
        <v>4.2439799999999996</v>
      </c>
      <c r="AG51" s="17">
        <v>0</v>
      </c>
      <c r="AH51" s="17">
        <v>0</v>
      </c>
      <c r="AI51" s="17">
        <v>0</v>
      </c>
      <c r="AJ51" s="18">
        <v>61.966610000000003</v>
      </c>
      <c r="AK51" s="18" t="s">
        <v>63</v>
      </c>
      <c r="AL51" s="19">
        <v>1766.5680404572406</v>
      </c>
      <c r="AM51" s="17">
        <f t="shared" ref="AM51:AN51" si="35">SUM(AM52:AM69)</f>
        <v>5028.7686288799268</v>
      </c>
      <c r="AN51" s="20">
        <f t="shared" si="35"/>
        <v>71.810230123901235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82.594093799999996</v>
      </c>
      <c r="G52" s="16">
        <f t="shared" si="30"/>
        <v>9.3198499999999989</v>
      </c>
      <c r="H52" s="25">
        <v>0</v>
      </c>
      <c r="I52" s="25">
        <v>9.3198499999999989</v>
      </c>
      <c r="J52" s="16">
        <f t="shared" si="31"/>
        <v>39.127000000000002</v>
      </c>
      <c r="K52" s="25">
        <v>0</v>
      </c>
      <c r="L52" s="25">
        <v>0</v>
      </c>
      <c r="M52" s="25">
        <v>0.44527</v>
      </c>
      <c r="N52" s="25">
        <v>0</v>
      </c>
      <c r="O52" s="25">
        <v>0</v>
      </c>
      <c r="P52" s="25">
        <v>0</v>
      </c>
      <c r="Q52" s="25">
        <v>38.681730000000002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9.78918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24.3580638</v>
      </c>
      <c r="AM52" s="25">
        <f t="shared" ref="AM52:AM69" si="36">SUM(G52,V52,J52,W52,AJ52)-IF(ISNUMBER(W52*$W$37/($W$37+$W$9)),W52*$W$37/($W$37+$W$9),0)+IF(ISNUMBER(AL52*AM$84/F$84),AL52*AM$84/F$84,0)</f>
        <v>68.725742506778658</v>
      </c>
      <c r="AN52" s="26">
        <f t="shared" ref="AN52:AN69" si="37">SUM(AD52:AH52)+IF(ISNUMBER(W52*$W$37/($W$37+$W$9)),W52*$W$37/($W$37+$W$9),0)+IF(ISNUMBER(AL52*AN$84/F$84),AL52*AN$84/F$84,0)</f>
        <v>0.17016206649815119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266.48433147000003</v>
      </c>
      <c r="G53" s="16">
        <f t="shared" si="30"/>
        <v>15.156419999999999</v>
      </c>
      <c r="H53" s="25">
        <v>0</v>
      </c>
      <c r="I53" s="25">
        <v>15.156419999999999</v>
      </c>
      <c r="J53" s="16">
        <f t="shared" si="31"/>
        <v>4.5417199999999998</v>
      </c>
      <c r="K53" s="25">
        <v>0</v>
      </c>
      <c r="L53" s="25">
        <v>0</v>
      </c>
      <c r="M53" s="25">
        <v>0.60863999999999985</v>
      </c>
      <c r="N53" s="25">
        <v>0</v>
      </c>
      <c r="O53" s="25">
        <v>0</v>
      </c>
      <c r="P53" s="25">
        <v>0</v>
      </c>
      <c r="Q53" s="25">
        <v>3.0182000000000002</v>
      </c>
      <c r="R53" s="25">
        <v>0</v>
      </c>
      <c r="S53" s="25">
        <v>0.91488000000000003</v>
      </c>
      <c r="T53" s="25">
        <v>0</v>
      </c>
      <c r="U53" s="25">
        <v>0</v>
      </c>
      <c r="V53" s="18">
        <v>0</v>
      </c>
      <c r="W53" s="18">
        <v>102.30614</v>
      </c>
      <c r="X53" s="18">
        <f t="shared" si="24"/>
        <v>2.9199999999999999E-3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2.9199999999999999E-3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144.47713147000002</v>
      </c>
      <c r="AM53" s="25">
        <f t="shared" si="36"/>
        <v>184.22283667051676</v>
      </c>
      <c r="AN53" s="26">
        <f t="shared" si="37"/>
        <v>1.0122172682278743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58.122747105999998</v>
      </c>
      <c r="G54" s="16">
        <f t="shared" si="30"/>
        <v>2.094E-2</v>
      </c>
      <c r="H54" s="25">
        <v>0</v>
      </c>
      <c r="I54" s="25">
        <v>2.094E-2</v>
      </c>
      <c r="J54" s="16">
        <f t="shared" si="31"/>
        <v>3.2660299999999998</v>
      </c>
      <c r="K54" s="25">
        <v>0</v>
      </c>
      <c r="L54" s="25">
        <v>0</v>
      </c>
      <c r="M54" s="25">
        <v>0.83401000000000003</v>
      </c>
      <c r="N54" s="25">
        <v>0</v>
      </c>
      <c r="O54" s="25">
        <v>0</v>
      </c>
      <c r="P54" s="25">
        <v>0</v>
      </c>
      <c r="Q54" s="25">
        <v>1.6938299999999999</v>
      </c>
      <c r="R54" s="25">
        <v>0.73819000000000001</v>
      </c>
      <c r="S54" s="25">
        <v>0</v>
      </c>
      <c r="T54" s="25">
        <v>0</v>
      </c>
      <c r="U54" s="25">
        <v>0</v>
      </c>
      <c r="V54" s="18">
        <v>0</v>
      </c>
      <c r="W54" s="18">
        <v>34.353279999999998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20.482497106000004</v>
      </c>
      <c r="AM54" s="25">
        <f t="shared" si="36"/>
        <v>46.46096365881165</v>
      </c>
      <c r="AN54" s="26">
        <f t="shared" si="37"/>
        <v>0.1430878933242371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391.35656880600004</v>
      </c>
      <c r="G55" s="16">
        <f t="shared" si="30"/>
        <v>1.2999999999999999E-3</v>
      </c>
      <c r="H55" s="25">
        <v>0</v>
      </c>
      <c r="I55" s="25">
        <v>1.2999999999999999E-3</v>
      </c>
      <c r="J55" s="16">
        <f t="shared" si="31"/>
        <v>26.402810000000002</v>
      </c>
      <c r="K55" s="25">
        <v>0</v>
      </c>
      <c r="L55" s="25">
        <v>0</v>
      </c>
      <c r="M55" s="25">
        <v>5.804660000000001</v>
      </c>
      <c r="N55" s="25">
        <v>0</v>
      </c>
      <c r="O55" s="25">
        <v>0</v>
      </c>
      <c r="P55" s="25">
        <v>0</v>
      </c>
      <c r="Q55" s="25">
        <v>19.87772</v>
      </c>
      <c r="R55" s="25">
        <v>0.7204299999999999</v>
      </c>
      <c r="S55" s="25">
        <v>0</v>
      </c>
      <c r="T55" s="25">
        <v>0</v>
      </c>
      <c r="U55" s="25">
        <v>0</v>
      </c>
      <c r="V55" s="18">
        <v>0</v>
      </c>
      <c r="W55" s="18">
        <v>123.54498</v>
      </c>
      <c r="X55" s="18">
        <f t="shared" si="24"/>
        <v>6.3570000000000002E-2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6.3570000000000002E-2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241.343908806</v>
      </c>
      <c r="AM55" s="25">
        <f t="shared" si="36"/>
        <v>253.88297569074791</v>
      </c>
      <c r="AN55" s="26">
        <f t="shared" si="37"/>
        <v>1.7495651840330719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729.68126892599992</v>
      </c>
      <c r="G56" s="16">
        <f t="shared" si="30"/>
        <v>36.564809999999994</v>
      </c>
      <c r="H56" s="25">
        <v>1.14483</v>
      </c>
      <c r="I56" s="25">
        <v>35.419979999999995</v>
      </c>
      <c r="J56" s="16">
        <f t="shared" si="31"/>
        <v>594.69599000000005</v>
      </c>
      <c r="K56" s="25">
        <v>0</v>
      </c>
      <c r="L56" s="25">
        <v>0</v>
      </c>
      <c r="M56" s="25">
        <v>2.1309999999999999E-2</v>
      </c>
      <c r="N56" s="25">
        <v>0</v>
      </c>
      <c r="O56" s="25">
        <v>0</v>
      </c>
      <c r="P56" s="25">
        <v>0</v>
      </c>
      <c r="Q56" s="25">
        <v>1.7250399999999999</v>
      </c>
      <c r="R56" s="25">
        <v>3.6248400000000003</v>
      </c>
      <c r="S56" s="25">
        <v>589.3248000000001</v>
      </c>
      <c r="T56" s="25">
        <v>0</v>
      </c>
      <c r="U56" s="25">
        <v>0</v>
      </c>
      <c r="V56" s="18">
        <v>0</v>
      </c>
      <c r="W56" s="18">
        <v>1.00614</v>
      </c>
      <c r="X56" s="18">
        <f t="shared" si="24"/>
        <v>4.4669099999999995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3.7147899999999998</v>
      </c>
      <c r="AE56" s="25">
        <v>0</v>
      </c>
      <c r="AF56" s="25">
        <v>0.75212000000000001</v>
      </c>
      <c r="AG56" s="25">
        <v>0</v>
      </c>
      <c r="AH56" s="25">
        <v>0</v>
      </c>
      <c r="AI56" s="25" t="s">
        <v>76</v>
      </c>
      <c r="AJ56" s="18">
        <v>0</v>
      </c>
      <c r="AK56" s="18" t="s">
        <v>63</v>
      </c>
      <c r="AL56" s="19">
        <v>92.947418925999997</v>
      </c>
      <c r="AM56" s="25">
        <f t="shared" si="36"/>
        <v>672.29441142738233</v>
      </c>
      <c r="AN56" s="26">
        <f t="shared" si="37"/>
        <v>5.1162278197569844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164.09102207400002</v>
      </c>
      <c r="G57" s="16">
        <f t="shared" si="30"/>
        <v>0</v>
      </c>
      <c r="H57" s="25">
        <v>0</v>
      </c>
      <c r="I57" s="25">
        <v>0</v>
      </c>
      <c r="J57" s="16">
        <f t="shared" si="31"/>
        <v>24.736269999999998</v>
      </c>
      <c r="K57" s="25">
        <v>0</v>
      </c>
      <c r="L57" s="25">
        <v>0</v>
      </c>
      <c r="M57" s="25">
        <v>0.28205999999999998</v>
      </c>
      <c r="N57" s="25">
        <v>0</v>
      </c>
      <c r="O57" s="25">
        <v>0</v>
      </c>
      <c r="P57" s="25">
        <v>0</v>
      </c>
      <c r="Q57" s="25">
        <v>0.84972999999999999</v>
      </c>
      <c r="R57" s="25">
        <v>23.604479999999999</v>
      </c>
      <c r="S57" s="25">
        <v>0</v>
      </c>
      <c r="T57" s="25">
        <v>0</v>
      </c>
      <c r="U57" s="25">
        <v>0</v>
      </c>
      <c r="V57" s="18">
        <v>0</v>
      </c>
      <c r="W57" s="18">
        <v>107.87535000000001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31.479402074000003</v>
      </c>
      <c r="AM57" s="25">
        <f t="shared" si="36"/>
        <v>146.16811120360512</v>
      </c>
      <c r="AN57" s="26">
        <f t="shared" si="37"/>
        <v>0.2199107512411568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362.42350778000002</v>
      </c>
      <c r="G58" s="16">
        <f t="shared" si="30"/>
        <v>3.2847900000000001</v>
      </c>
      <c r="H58" s="25">
        <v>2.71529</v>
      </c>
      <c r="I58" s="25">
        <v>0.56950000000000001</v>
      </c>
      <c r="J58" s="16">
        <f t="shared" si="31"/>
        <v>109.35782999999999</v>
      </c>
      <c r="K58" s="25">
        <v>0</v>
      </c>
      <c r="L58" s="25">
        <v>0</v>
      </c>
      <c r="M58" s="25">
        <v>1.0943900000000002</v>
      </c>
      <c r="N58" s="25">
        <v>0</v>
      </c>
      <c r="O58" s="25">
        <v>0</v>
      </c>
      <c r="P58" s="25">
        <v>0</v>
      </c>
      <c r="Q58" s="25">
        <v>13.590060000000001</v>
      </c>
      <c r="R58" s="25">
        <v>33.144769999999994</v>
      </c>
      <c r="S58" s="25">
        <v>61.52861</v>
      </c>
      <c r="T58" s="25">
        <v>0</v>
      </c>
      <c r="U58" s="25">
        <v>0</v>
      </c>
      <c r="V58" s="18">
        <v>0</v>
      </c>
      <c r="W58" s="18">
        <v>186.47480999999999</v>
      </c>
      <c r="X58" s="18">
        <f t="shared" si="24"/>
        <v>12.191209999999998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5.6307700000000001</v>
      </c>
      <c r="AE58" s="25">
        <v>3.0685799999999999</v>
      </c>
      <c r="AF58" s="25">
        <v>3.49186</v>
      </c>
      <c r="AG58" s="25">
        <v>0</v>
      </c>
      <c r="AH58" s="25">
        <v>0</v>
      </c>
      <c r="AI58" s="25" t="s">
        <v>76</v>
      </c>
      <c r="AJ58" s="18">
        <v>2.7421700000000002</v>
      </c>
      <c r="AK58" s="18" t="s">
        <v>63</v>
      </c>
      <c r="AL58" s="19">
        <v>48.372697780000003</v>
      </c>
      <c r="AM58" s="25">
        <f t="shared" si="36"/>
        <v>322.6911281976349</v>
      </c>
      <c r="AN58" s="26">
        <f t="shared" si="37"/>
        <v>12.529134979748813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2382.8937648751648</v>
      </c>
      <c r="G59" s="16">
        <f t="shared" si="30"/>
        <v>0</v>
      </c>
      <c r="H59" s="25">
        <v>0</v>
      </c>
      <c r="I59" s="25">
        <v>0</v>
      </c>
      <c r="J59" s="16">
        <f t="shared" si="31"/>
        <v>1137.6891100158127</v>
      </c>
      <c r="K59" s="25">
        <v>0</v>
      </c>
      <c r="L59" s="25">
        <v>996.86189619288791</v>
      </c>
      <c r="M59" s="25">
        <v>3.8180567588148024</v>
      </c>
      <c r="N59" s="25">
        <v>0</v>
      </c>
      <c r="O59" s="25">
        <v>0</v>
      </c>
      <c r="P59" s="25">
        <v>0</v>
      </c>
      <c r="Q59" s="25">
        <v>7.3525200000000002</v>
      </c>
      <c r="R59" s="25">
        <v>129.65663706411001</v>
      </c>
      <c r="S59" s="25">
        <v>0</v>
      </c>
      <c r="T59" s="25">
        <v>0</v>
      </c>
      <c r="U59" s="25">
        <v>0</v>
      </c>
      <c r="V59" s="18">
        <v>0</v>
      </c>
      <c r="W59" s="18">
        <v>696.57079041111126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59.224440000000001</v>
      </c>
      <c r="AK59" s="18" t="s">
        <v>63</v>
      </c>
      <c r="AL59" s="19">
        <v>489.40942444824077</v>
      </c>
      <c r="AM59" s="25">
        <f t="shared" si="36"/>
        <v>2104.2467476002748</v>
      </c>
      <c r="AN59" s="26">
        <f t="shared" si="37"/>
        <v>3.4189465842430153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651.32075475199997</v>
      </c>
      <c r="G60" s="16">
        <f t="shared" si="30"/>
        <v>0</v>
      </c>
      <c r="H60" s="25">
        <v>0</v>
      </c>
      <c r="I60" s="25">
        <v>0</v>
      </c>
      <c r="J60" s="16">
        <f t="shared" si="31"/>
        <v>47.79842</v>
      </c>
      <c r="K60" s="25">
        <v>0</v>
      </c>
      <c r="L60" s="25">
        <v>0</v>
      </c>
      <c r="M60" s="25">
        <v>5.0654999999999992</v>
      </c>
      <c r="N60" s="25">
        <v>0</v>
      </c>
      <c r="O60" s="25">
        <v>0</v>
      </c>
      <c r="P60" s="25">
        <v>0</v>
      </c>
      <c r="Q60" s="25">
        <v>20.589649999999999</v>
      </c>
      <c r="R60" s="25">
        <v>22.143270000000001</v>
      </c>
      <c r="S60" s="25">
        <v>0</v>
      </c>
      <c r="T60" s="25">
        <v>0</v>
      </c>
      <c r="U60" s="25">
        <v>0</v>
      </c>
      <c r="V60" s="18">
        <v>0</v>
      </c>
      <c r="W60" s="18">
        <v>356.59775999999994</v>
      </c>
      <c r="X60" s="18">
        <f t="shared" si="24"/>
        <v>25.449459999999995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23.217159999999996</v>
      </c>
      <c r="AE60" s="25">
        <v>2.2323000000000004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221.47511475200002</v>
      </c>
      <c r="AM60" s="25">
        <f t="shared" si="36"/>
        <v>499.77364104246146</v>
      </c>
      <c r="AN60" s="26">
        <f t="shared" si="37"/>
        <v>26.996654535393056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256.08151214700001</v>
      </c>
      <c r="G61" s="16">
        <f t="shared" si="30"/>
        <v>0</v>
      </c>
      <c r="H61" s="25">
        <v>0</v>
      </c>
      <c r="I61" s="25">
        <v>0</v>
      </c>
      <c r="J61" s="16">
        <f t="shared" si="31"/>
        <v>15.288250000000001</v>
      </c>
      <c r="K61" s="25">
        <v>0</v>
      </c>
      <c r="L61" s="25">
        <v>0</v>
      </c>
      <c r="M61" s="25">
        <v>1.36185</v>
      </c>
      <c r="N61" s="25">
        <v>0</v>
      </c>
      <c r="O61" s="25">
        <v>0</v>
      </c>
      <c r="P61" s="25">
        <v>0</v>
      </c>
      <c r="Q61" s="25">
        <v>3.9960499999999999</v>
      </c>
      <c r="R61" s="25">
        <v>9.9303500000000007</v>
      </c>
      <c r="S61" s="25">
        <v>0</v>
      </c>
      <c r="T61" s="25">
        <v>0</v>
      </c>
      <c r="U61" s="25">
        <v>0</v>
      </c>
      <c r="V61" s="18">
        <v>0</v>
      </c>
      <c r="W61" s="18">
        <v>138.72259999999997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102.07066214700001</v>
      </c>
      <c r="AM61" s="25">
        <f t="shared" si="36"/>
        <v>197.96721328444806</v>
      </c>
      <c r="AN61" s="26">
        <f t="shared" si="37"/>
        <v>0.71305153572050906</v>
      </c>
    </row>
    <row r="62" spans="1:40" s="21" customFormat="1" ht="15" customHeight="1">
      <c r="C62" s="21" t="s">
        <v>86</v>
      </c>
      <c r="E62" s="59"/>
      <c r="F62" s="16">
        <f t="shared" si="12"/>
        <v>14.387792642000001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3.0015699999999996</v>
      </c>
      <c r="K62" s="25">
        <v>0</v>
      </c>
      <c r="L62" s="25">
        <v>0</v>
      </c>
      <c r="M62" s="25">
        <v>2.5600000000000002E-3</v>
      </c>
      <c r="N62" s="25">
        <v>0</v>
      </c>
      <c r="O62" s="25">
        <v>0</v>
      </c>
      <c r="P62" s="25">
        <v>0</v>
      </c>
      <c r="Q62" s="25">
        <v>1.8408999999999998</v>
      </c>
      <c r="R62" s="25">
        <v>1.15811</v>
      </c>
      <c r="S62" s="25">
        <v>0</v>
      </c>
      <c r="T62" s="25">
        <v>0</v>
      </c>
      <c r="U62" s="25">
        <v>0</v>
      </c>
      <c r="V62" s="18">
        <v>0</v>
      </c>
      <c r="W62" s="18">
        <v>6.53254</v>
      </c>
      <c r="X62" s="18">
        <f t="shared" si="24"/>
        <v>4.5600000000000007E-3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4.5600000000000007E-3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4.8491226420000002</v>
      </c>
      <c r="AM62" s="25">
        <f t="shared" si="36"/>
        <v>11.622367212984678</v>
      </c>
      <c r="AN62" s="26">
        <f t="shared" si="37"/>
        <v>3.8435300444269897E-2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44.776943392</v>
      </c>
      <c r="G63" s="16">
        <f t="shared" si="30"/>
        <v>0</v>
      </c>
      <c r="H63" s="25">
        <v>0</v>
      </c>
      <c r="I63" s="25">
        <v>0</v>
      </c>
      <c r="J63" s="16">
        <f t="shared" si="31"/>
        <v>8.703850000000001</v>
      </c>
      <c r="K63" s="25">
        <v>0</v>
      </c>
      <c r="L63" s="25">
        <v>0</v>
      </c>
      <c r="M63" s="25">
        <v>3.7190000000000008E-2</v>
      </c>
      <c r="N63" s="25">
        <v>0</v>
      </c>
      <c r="O63" s="25">
        <v>0</v>
      </c>
      <c r="P63" s="25">
        <v>0</v>
      </c>
      <c r="Q63" s="25">
        <v>5.3143200000000004</v>
      </c>
      <c r="R63" s="25">
        <v>3.3523400000000003</v>
      </c>
      <c r="S63" s="25">
        <v>0</v>
      </c>
      <c r="T63" s="25">
        <v>0</v>
      </c>
      <c r="U63" s="25">
        <v>0</v>
      </c>
      <c r="V63" s="18">
        <v>0</v>
      </c>
      <c r="W63" s="18">
        <v>1.62341</v>
      </c>
      <c r="X63" s="18">
        <f t="shared" si="24"/>
        <v>12.565239999999999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12.565239999999999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21.884443392000001</v>
      </c>
      <c r="AM63" s="25">
        <f t="shared" si="36"/>
        <v>19.751716781041516</v>
      </c>
      <c r="AN63" s="26">
        <f t="shared" si="37"/>
        <v>12.718121696276061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404.62200977999998</v>
      </c>
      <c r="G64" s="16">
        <f t="shared" si="30"/>
        <v>0</v>
      </c>
      <c r="H64" s="25">
        <v>0</v>
      </c>
      <c r="I64" s="25">
        <v>0</v>
      </c>
      <c r="J64" s="16">
        <f t="shared" si="31"/>
        <v>10.475169999999999</v>
      </c>
      <c r="K64" s="25">
        <v>0</v>
      </c>
      <c r="L64" s="25">
        <v>0</v>
      </c>
      <c r="M64" s="25">
        <v>0.11728</v>
      </c>
      <c r="N64" s="25">
        <v>0</v>
      </c>
      <c r="O64" s="25">
        <v>0</v>
      </c>
      <c r="P64" s="25">
        <v>0</v>
      </c>
      <c r="Q64" s="25">
        <v>2.85886</v>
      </c>
      <c r="R64" s="25">
        <v>7.4990299999999994</v>
      </c>
      <c r="S64" s="25">
        <v>0</v>
      </c>
      <c r="T64" s="25">
        <v>0</v>
      </c>
      <c r="U64" s="25">
        <v>0</v>
      </c>
      <c r="V64" s="18">
        <v>0</v>
      </c>
      <c r="W64" s="18">
        <v>274.44848999999999</v>
      </c>
      <c r="X64" s="18">
        <f t="shared" si="24"/>
        <v>4.7253600000000002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3.2440000000000002</v>
      </c>
      <c r="AE64" s="25">
        <v>1.48136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114.97298978000001</v>
      </c>
      <c r="AM64" s="25">
        <f t="shared" si="36"/>
        <v>334.43636424199315</v>
      </c>
      <c r="AN64" s="26">
        <f t="shared" si="37"/>
        <v>5.5285454129734077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51.891983768000003</v>
      </c>
      <c r="G65" s="16">
        <f t="shared" si="30"/>
        <v>0</v>
      </c>
      <c r="H65" s="25">
        <v>0</v>
      </c>
      <c r="I65" s="25">
        <v>0</v>
      </c>
      <c r="J65" s="16">
        <f t="shared" si="31"/>
        <v>1.2832799999999998</v>
      </c>
      <c r="K65" s="25">
        <v>0</v>
      </c>
      <c r="L65" s="25">
        <v>0</v>
      </c>
      <c r="M65" s="25">
        <v>0.13628000000000001</v>
      </c>
      <c r="N65" s="25">
        <v>0</v>
      </c>
      <c r="O65" s="25">
        <v>0</v>
      </c>
      <c r="P65" s="25">
        <v>0</v>
      </c>
      <c r="Q65" s="25">
        <v>1.1469999999999998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19.705739999999999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30.902963768000003</v>
      </c>
      <c r="AM65" s="25">
        <f t="shared" si="36"/>
        <v>34.297270121822784</v>
      </c>
      <c r="AN65" s="26">
        <f t="shared" si="37"/>
        <v>0.21588383292108682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37.367161460000005</v>
      </c>
      <c r="G66" s="16">
        <f t="shared" si="30"/>
        <v>0</v>
      </c>
      <c r="H66" s="25">
        <v>0</v>
      </c>
      <c r="I66" s="25">
        <v>0</v>
      </c>
      <c r="J66" s="16">
        <f t="shared" si="31"/>
        <v>1.0878000000000001</v>
      </c>
      <c r="K66" s="25">
        <v>0</v>
      </c>
      <c r="L66" s="25">
        <v>0</v>
      </c>
      <c r="M66" s="25">
        <v>0.38598000000000005</v>
      </c>
      <c r="N66" s="25">
        <v>0</v>
      </c>
      <c r="O66" s="25">
        <v>0</v>
      </c>
      <c r="P66" s="25">
        <v>0</v>
      </c>
      <c r="Q66" s="25">
        <v>0.70182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17.814979999999998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18.464381460000002</v>
      </c>
      <c r="AM66" s="25">
        <f t="shared" si="36"/>
        <v>26.854399419393008</v>
      </c>
      <c r="AN66" s="26">
        <f t="shared" si="37"/>
        <v>0.12898961640143786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161.39241233600001</v>
      </c>
      <c r="G67" s="16">
        <f t="shared" si="30"/>
        <v>0</v>
      </c>
      <c r="H67" s="25">
        <v>0</v>
      </c>
      <c r="I67" s="25">
        <v>0</v>
      </c>
      <c r="J67" s="16">
        <f t="shared" si="31"/>
        <v>5.3979499999999998</v>
      </c>
      <c r="K67" s="25">
        <v>0</v>
      </c>
      <c r="L67" s="25">
        <v>0</v>
      </c>
      <c r="M67" s="25">
        <v>0.76861999999999997</v>
      </c>
      <c r="N67" s="25">
        <v>0</v>
      </c>
      <c r="O67" s="25">
        <v>0</v>
      </c>
      <c r="P67" s="25">
        <v>0</v>
      </c>
      <c r="Q67" s="25">
        <v>3.6723999999999997</v>
      </c>
      <c r="R67" s="25">
        <v>0.95692999999999995</v>
      </c>
      <c r="S67" s="25">
        <v>0</v>
      </c>
      <c r="T67" s="25">
        <v>0</v>
      </c>
      <c r="U67" s="25">
        <v>0</v>
      </c>
      <c r="V67" s="18">
        <v>0</v>
      </c>
      <c r="W67" s="18">
        <v>29.936060000000001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126.058402336</v>
      </c>
      <c r="AM67" s="25">
        <f t="shared" si="36"/>
        <v>89.620607261005389</v>
      </c>
      <c r="AN67" s="26">
        <f t="shared" si="37"/>
        <v>0.88062657266498867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8.0099041</v>
      </c>
      <c r="G68" s="16">
        <f t="shared" si="30"/>
        <v>0</v>
      </c>
      <c r="H68" s="25">
        <v>0</v>
      </c>
      <c r="I68" s="25">
        <v>0</v>
      </c>
      <c r="J68" s="16">
        <f t="shared" si="31"/>
        <v>0.83016000000000001</v>
      </c>
      <c r="K68" s="25">
        <v>0</v>
      </c>
      <c r="L68" s="25">
        <v>0</v>
      </c>
      <c r="M68" s="25">
        <v>2.8629999999999999E-2</v>
      </c>
      <c r="N68" s="25">
        <v>0</v>
      </c>
      <c r="O68" s="25">
        <v>0</v>
      </c>
      <c r="P68" s="25">
        <v>0</v>
      </c>
      <c r="Q68" s="25">
        <v>0.32456000000000007</v>
      </c>
      <c r="R68" s="25">
        <v>0.47697000000000001</v>
      </c>
      <c r="S68" s="25">
        <v>0</v>
      </c>
      <c r="T68" s="25">
        <v>0</v>
      </c>
      <c r="U68" s="25">
        <v>0</v>
      </c>
      <c r="V68" s="18">
        <v>0</v>
      </c>
      <c r="W68" s="18">
        <v>0.70228000000000002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6.4774640999999997</v>
      </c>
      <c r="AM68" s="25">
        <f t="shared" si="36"/>
        <v>4.3219366012027489</v>
      </c>
      <c r="AN68" s="26">
        <f t="shared" si="37"/>
        <v>4.525066877128333E-2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26.54195167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26.54195167</v>
      </c>
      <c r="AM69" s="25">
        <f t="shared" si="36"/>
        <v>11.430195957821308</v>
      </c>
      <c r="AN69" s="26">
        <f t="shared" si="37"/>
        <v>0.18541840526180306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6004.6095905766579</v>
      </c>
      <c r="G70" s="16">
        <f t="shared" si="30"/>
        <v>0</v>
      </c>
      <c r="H70" s="25">
        <v>0</v>
      </c>
      <c r="I70" s="25">
        <v>0</v>
      </c>
      <c r="J70" s="16">
        <f t="shared" si="31"/>
        <v>5857.9884508989644</v>
      </c>
      <c r="K70" s="25">
        <v>0</v>
      </c>
      <c r="L70" s="25">
        <v>0</v>
      </c>
      <c r="M70" s="25">
        <v>1.8339899999999998</v>
      </c>
      <c r="N70" s="25">
        <v>1151.4981067828855</v>
      </c>
      <c r="O70" s="25">
        <v>376.09521560679593</v>
      </c>
      <c r="P70" s="25">
        <v>0</v>
      </c>
      <c r="Q70" s="25">
        <v>4234.521163661555</v>
      </c>
      <c r="R70" s="25">
        <v>94.039974847727336</v>
      </c>
      <c r="S70" s="25">
        <v>0</v>
      </c>
      <c r="T70" s="25">
        <v>0</v>
      </c>
      <c r="U70" s="25">
        <v>0</v>
      </c>
      <c r="V70" s="18">
        <v>0</v>
      </c>
      <c r="W70" s="18">
        <v>10.041356863278999</v>
      </c>
      <c r="X70" s="18">
        <f t="shared" si="24"/>
        <v>61.45032927241428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20.347831606405716</v>
      </c>
      <c r="AH70" s="25">
        <v>41.102497666008567</v>
      </c>
      <c r="AI70" s="25" t="s">
        <v>63</v>
      </c>
      <c r="AJ70" s="18">
        <v>0</v>
      </c>
      <c r="AK70" s="18" t="s">
        <v>63</v>
      </c>
      <c r="AL70" s="19">
        <v>75.129453541999993</v>
      </c>
      <c r="AM70" s="25">
        <f>SUM(AM71:AM74)</f>
        <v>5900.3840365268043</v>
      </c>
      <c r="AN70" s="26">
        <f>SUM(AN71:AN74)</f>
        <v>61.975173249117532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76.933078892094443</v>
      </c>
      <c r="G71" s="16">
        <f t="shared" si="30"/>
        <v>0</v>
      </c>
      <c r="H71" s="25">
        <v>0</v>
      </c>
      <c r="I71" s="25">
        <v>0</v>
      </c>
      <c r="J71" s="16">
        <f t="shared" si="31"/>
        <v>1.8036253500944439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1.8036253500944439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75.129453541999993</v>
      </c>
      <c r="AM71" s="25">
        <f t="shared" ref="AM71:AM77" si="38">SUM(G71,V71,J71,W71,AJ71)-IF(ISNUMBER(W71*$W$37/($W$37+$W$9)),W71*$W$37/($W$37+$W$9),0)+IF(ISNUMBER(AL71*AM$84/F$84),AL71*AM$84/F$84,0)</f>
        <v>34.157854114655073</v>
      </c>
      <c r="AN71" s="26">
        <f t="shared" ref="AN71:AN77" si="39">SUM(AD71:AH71)+IF(ISNUMBER(W71*$W$37/($W$37+$W$9)),W71*$W$37/($W$37+$W$9),0)+IF(ISNUMBER(AL71*AN$84/F$84),AL71*AN$84/F$84,0)</f>
        <v>0.52484397670325345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5407.2015437200062</v>
      </c>
      <c r="G72" s="16">
        <f t="shared" si="30"/>
        <v>0</v>
      </c>
      <c r="H72" s="25">
        <v>0</v>
      </c>
      <c r="I72" s="25">
        <v>0</v>
      </c>
      <c r="J72" s="16">
        <f t="shared" si="31"/>
        <v>5335.7098575843129</v>
      </c>
      <c r="K72" s="25">
        <v>0</v>
      </c>
      <c r="L72" s="25">
        <v>0</v>
      </c>
      <c r="M72" s="25">
        <v>1.8339899999999998</v>
      </c>
      <c r="N72" s="25">
        <v>1149.8104653328855</v>
      </c>
      <c r="O72" s="25">
        <v>0</v>
      </c>
      <c r="P72" s="25">
        <v>0</v>
      </c>
      <c r="Q72" s="25">
        <v>4184.0654022514273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10.041356863278999</v>
      </c>
      <c r="X72" s="18">
        <f t="shared" si="24"/>
        <v>61.45032927241428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20.347831606405716</v>
      </c>
      <c r="AH72" s="25">
        <v>41.102497666008567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5345.7512144475922</v>
      </c>
      <c r="AN72" s="26">
        <f t="shared" si="39"/>
        <v>61.45032927241428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377.78285705679593</v>
      </c>
      <c r="G73" s="16">
        <f t="shared" si="30"/>
        <v>0</v>
      </c>
      <c r="H73" s="25">
        <v>0</v>
      </c>
      <c r="I73" s="25">
        <v>0</v>
      </c>
      <c r="J73" s="16">
        <f t="shared" si="31"/>
        <v>377.78285705679593</v>
      </c>
      <c r="K73" s="25">
        <v>0</v>
      </c>
      <c r="L73" s="25">
        <v>0</v>
      </c>
      <c r="M73" s="25">
        <v>0</v>
      </c>
      <c r="N73" s="25">
        <v>1.6876414500000003</v>
      </c>
      <c r="O73" s="25">
        <v>376.09521560679593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377.78285705679593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142.69211090776056</v>
      </c>
      <c r="G74" s="16">
        <f t="shared" si="30"/>
        <v>0</v>
      </c>
      <c r="H74" s="25">
        <v>0</v>
      </c>
      <c r="I74" s="25">
        <v>0</v>
      </c>
      <c r="J74" s="16">
        <f t="shared" si="31"/>
        <v>142.69211090776056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48.652136060033222</v>
      </c>
      <c r="R74" s="25">
        <v>94.039974847727336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142.69211090776056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2011.9899392077423</v>
      </c>
      <c r="G75" s="16">
        <f t="shared" si="30"/>
        <v>2.6905159999999994E-2</v>
      </c>
      <c r="H75" s="25">
        <v>0</v>
      </c>
      <c r="I75" s="25">
        <v>2.6905159999999994E-2</v>
      </c>
      <c r="J75" s="16">
        <f t="shared" si="31"/>
        <v>293.66208847561944</v>
      </c>
      <c r="K75" s="25">
        <v>0</v>
      </c>
      <c r="L75" s="25">
        <v>0</v>
      </c>
      <c r="M75" s="25">
        <v>59.586215041425064</v>
      </c>
      <c r="N75" s="25">
        <v>0</v>
      </c>
      <c r="O75" s="25">
        <v>0</v>
      </c>
      <c r="P75" s="25">
        <v>0</v>
      </c>
      <c r="Q75" s="25">
        <v>230.95199865012728</v>
      </c>
      <c r="R75" s="25">
        <v>3</v>
      </c>
      <c r="S75" s="25">
        <v>0.12387478406708595</v>
      </c>
      <c r="T75" s="25">
        <v>0</v>
      </c>
      <c r="U75" s="25">
        <v>0</v>
      </c>
      <c r="V75" s="18">
        <v>0</v>
      </c>
      <c r="W75" s="18">
        <v>409.96028057410865</v>
      </c>
      <c r="X75" s="18">
        <f t="shared" si="24"/>
        <v>13.559193091595576</v>
      </c>
      <c r="Y75" s="25" t="s">
        <v>63</v>
      </c>
      <c r="Z75" s="25" t="s">
        <v>63</v>
      </c>
      <c r="AA75" s="25" t="s">
        <v>63</v>
      </c>
      <c r="AB75" s="25">
        <v>2.0560030200420822</v>
      </c>
      <c r="AC75" s="25" t="s">
        <v>63</v>
      </c>
      <c r="AD75" s="25">
        <v>9.3301760411201613</v>
      </c>
      <c r="AE75" s="25">
        <v>1.2761075112888889</v>
      </c>
      <c r="AF75" s="25">
        <v>0.89690651914444441</v>
      </c>
      <c r="AG75" s="25">
        <v>0</v>
      </c>
      <c r="AH75" s="25">
        <v>0</v>
      </c>
      <c r="AI75" s="25">
        <v>0</v>
      </c>
      <c r="AJ75" s="18">
        <v>2.4593433368222217</v>
      </c>
      <c r="AK75" s="18" t="s">
        <v>63</v>
      </c>
      <c r="AL75" s="19">
        <v>1292.3221285695963</v>
      </c>
      <c r="AM75" s="25">
        <f t="shared" si="38"/>
        <v>1262.6424909344387</v>
      </c>
      <c r="AN75" s="26">
        <f t="shared" si="39"/>
        <v>20.531173813787223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2262.2052240210714</v>
      </c>
      <c r="G76" s="16">
        <f t="shared" si="30"/>
        <v>8.0683840000000007E-2</v>
      </c>
      <c r="H76" s="25">
        <v>0</v>
      </c>
      <c r="I76" s="25">
        <v>8.0683840000000007E-2</v>
      </c>
      <c r="J76" s="16">
        <f t="shared" si="31"/>
        <v>432.95367840710537</v>
      </c>
      <c r="K76" s="25">
        <v>0</v>
      </c>
      <c r="L76" s="25">
        <v>0</v>
      </c>
      <c r="M76" s="25">
        <v>148.85804141257489</v>
      </c>
      <c r="N76" s="25">
        <v>0</v>
      </c>
      <c r="O76" s="25">
        <v>0.39600000000000002</v>
      </c>
      <c r="P76" s="25">
        <v>0</v>
      </c>
      <c r="Q76" s="25">
        <v>282.2338849276461</v>
      </c>
      <c r="R76" s="25">
        <v>0</v>
      </c>
      <c r="S76" s="25">
        <v>1.4657520668844082</v>
      </c>
      <c r="T76" s="25">
        <v>0</v>
      </c>
      <c r="U76" s="25">
        <v>0</v>
      </c>
      <c r="V76" s="18">
        <v>0</v>
      </c>
      <c r="W76" s="18">
        <v>853.53321780006831</v>
      </c>
      <c r="X76" s="18">
        <f t="shared" si="24"/>
        <v>49.498946911897903</v>
      </c>
      <c r="Y76" s="25" t="s">
        <v>63</v>
      </c>
      <c r="Z76" s="25" t="s">
        <v>63</v>
      </c>
      <c r="AA76" s="25" t="s">
        <v>63</v>
      </c>
      <c r="AB76" s="25">
        <v>7.2635978999579187</v>
      </c>
      <c r="AC76" s="25" t="s">
        <v>63</v>
      </c>
      <c r="AD76" s="25">
        <v>42.235349011939988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926.13869706200001</v>
      </c>
      <c r="AM76" s="25">
        <f t="shared" si="38"/>
        <v>1685.4058766109156</v>
      </c>
      <c r="AN76" s="26">
        <f t="shared" si="39"/>
        <v>48.705225922106187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237.93223833318575</v>
      </c>
      <c r="G77" s="16">
        <f t="shared" si="30"/>
        <v>0</v>
      </c>
      <c r="H77" s="25">
        <v>0</v>
      </c>
      <c r="I77" s="25">
        <v>0</v>
      </c>
      <c r="J77" s="16">
        <f t="shared" si="31"/>
        <v>195.92361029587946</v>
      </c>
      <c r="K77" s="25">
        <v>0</v>
      </c>
      <c r="L77" s="25">
        <v>0</v>
      </c>
      <c r="M77" s="25">
        <v>15.165729999999998</v>
      </c>
      <c r="N77" s="25">
        <v>0</v>
      </c>
      <c r="O77" s="25">
        <v>0</v>
      </c>
      <c r="P77" s="25">
        <v>0</v>
      </c>
      <c r="Q77" s="25">
        <v>170.42033229587946</v>
      </c>
      <c r="R77" s="25">
        <v>0</v>
      </c>
      <c r="S77" s="25">
        <v>10.337548000000002</v>
      </c>
      <c r="T77" s="25">
        <v>0</v>
      </c>
      <c r="U77" s="25">
        <v>0</v>
      </c>
      <c r="V77" s="18">
        <v>0</v>
      </c>
      <c r="W77" s="18">
        <v>10.183125568888888</v>
      </c>
      <c r="X77" s="18">
        <f t="shared" si="24"/>
        <v>1.5453234384173964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1.5453234384173964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30.280179029999999</v>
      </c>
      <c r="AM77" s="25">
        <f t="shared" si="38"/>
        <v>219.1467859806765</v>
      </c>
      <c r="AN77" s="26">
        <f t="shared" si="39"/>
        <v>1.7568565832512966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2007_x000D_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3818.0818412800004</v>
      </c>
      <c r="G84" s="31">
        <f t="shared" si="40"/>
        <v>66.460386735599997</v>
      </c>
      <c r="H84" s="31">
        <v>3.4299235089999995</v>
      </c>
      <c r="I84" s="31">
        <v>63.030463226599998</v>
      </c>
      <c r="J84" s="31">
        <f t="shared" si="40"/>
        <v>27.620722348600005</v>
      </c>
      <c r="K84" s="31">
        <v>0</v>
      </c>
      <c r="L84" s="31">
        <v>6.851189999999999</v>
      </c>
      <c r="M84" s="31">
        <v>0</v>
      </c>
      <c r="N84" s="31">
        <v>0</v>
      </c>
      <c r="O84" s="31">
        <v>0</v>
      </c>
      <c r="P84" s="31">
        <v>0</v>
      </c>
      <c r="Q84" s="31">
        <v>2.7141976507999996</v>
      </c>
      <c r="R84" s="31">
        <v>18.055334697800003</v>
      </c>
      <c r="S84" s="31">
        <v>0</v>
      </c>
      <c r="T84" s="31">
        <v>0</v>
      </c>
      <c r="U84" s="31">
        <v>0</v>
      </c>
      <c r="V84" s="31">
        <v>0</v>
      </c>
      <c r="W84" s="31">
        <v>1522.0927984716</v>
      </c>
      <c r="X84" s="31">
        <f t="shared" ref="X84" si="41">SUM(X85:X88)</f>
        <v>378.96862966939989</v>
      </c>
      <c r="Y84" s="31">
        <v>307.13794211999993</v>
      </c>
      <c r="Z84" s="31">
        <v>42.695831415999997</v>
      </c>
      <c r="AA84" s="31">
        <v>2.4622641939999999</v>
      </c>
      <c r="AB84" s="31">
        <v>0</v>
      </c>
      <c r="AC84" s="31">
        <v>0</v>
      </c>
      <c r="AD84" s="31">
        <v>4.8449398599999992E-2</v>
      </c>
      <c r="AE84" s="31">
        <v>13.6030915896</v>
      </c>
      <c r="AF84" s="31">
        <v>13.021050951199999</v>
      </c>
      <c r="AG84" s="31">
        <v>0</v>
      </c>
      <c r="AH84" s="31">
        <v>0</v>
      </c>
      <c r="AI84" s="31">
        <v>0</v>
      </c>
      <c r="AJ84" s="31">
        <v>28.069295484799994</v>
      </c>
      <c r="AK84" s="31">
        <v>1794.87000857</v>
      </c>
      <c r="AL84" s="32">
        <v>0</v>
      </c>
      <c r="AM84" s="93">
        <f>SUM(AM85:AM88)</f>
        <v>1644.2432030405998</v>
      </c>
      <c r="AN84" s="94">
        <f>SUM(AN85:AN88)</f>
        <v>26.6725919394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2881.4504956751434</v>
      </c>
      <c r="G85" s="16">
        <f t="shared" ref="G85:G88" si="43">SUM(H85:I85)</f>
        <v>66.460386735599997</v>
      </c>
      <c r="H85" s="25">
        <v>3.4299235089999995</v>
      </c>
      <c r="I85" s="25">
        <v>63.030463226599998</v>
      </c>
      <c r="J85" s="16">
        <f t="shared" ref="J85:J88" si="44">SUM(K85:U85)</f>
        <v>1.3579071909999998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0.75453323779999992</v>
      </c>
      <c r="R85" s="25">
        <v>0.60337395319999998</v>
      </c>
      <c r="S85" s="25">
        <v>0</v>
      </c>
      <c r="T85" s="25">
        <v>0</v>
      </c>
      <c r="U85" s="25">
        <v>0</v>
      </c>
      <c r="V85" s="18">
        <v>0</v>
      </c>
      <c r="W85" s="18">
        <v>670.31948144139994</v>
      </c>
      <c r="X85" s="18">
        <f t="shared" ref="X85:X88" si="45">SUM(Y85:AI85)</f>
        <v>348.44271173714321</v>
      </c>
      <c r="Y85" s="25">
        <v>304.88050868399995</v>
      </c>
      <c r="Z85" s="25">
        <v>42.695831415999997</v>
      </c>
      <c r="AA85" s="25">
        <v>0.86637163714328758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1794.87000857</v>
      </c>
      <c r="AL85" s="19">
        <v>0</v>
      </c>
      <c r="AM85" s="25">
        <f>SUM(G85,V85,J85,W85,IF(ISNUMBER(-W85*$W$37/($W$37+$W$9)),-W85*$W$37/($W$37+$W$9),0),AJ85)</f>
        <v>738.13777536799989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335.75784513999992</v>
      </c>
      <c r="G86" s="16">
        <f t="shared" si="43"/>
        <v>0</v>
      </c>
      <c r="H86" s="25">
        <v>0</v>
      </c>
      <c r="I86" s="25">
        <v>0</v>
      </c>
      <c r="J86" s="16">
        <f t="shared" si="44"/>
        <v>2.0428267999999999E-2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2.0428267999999999E-2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331.41950257319991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4.317914298799999</v>
      </c>
      <c r="AK86" s="18">
        <v>0</v>
      </c>
      <c r="AL86" s="19">
        <v>0</v>
      </c>
      <c r="AM86" s="25">
        <f>SUM(G86,V86,J86,W86,IF(ISNUMBER(-W86*$W$37/($W$37+$W$9)),-W86*$W$37/($W$37+$W$9),0),AJ86)</f>
        <v>335.75784513999992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18.414500014856714</v>
      </c>
      <c r="G87" s="16">
        <f t="shared" si="43"/>
        <v>0</v>
      </c>
      <c r="H87" s="25">
        <v>0</v>
      </c>
      <c r="I87" s="25">
        <v>0</v>
      </c>
      <c r="J87" s="16">
        <f t="shared" si="44"/>
        <v>0.3890076442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0.3890076442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0.61469467499999997</v>
      </c>
      <c r="X87" s="18">
        <f t="shared" si="45"/>
        <v>14.771661605956712</v>
      </c>
      <c r="Y87" s="25">
        <v>2.2574334359999999</v>
      </c>
      <c r="Z87" s="25">
        <v>0</v>
      </c>
      <c r="AA87" s="25">
        <v>1.5958925568567124</v>
      </c>
      <c r="AB87" s="25">
        <v>0</v>
      </c>
      <c r="AC87" s="25">
        <v>0</v>
      </c>
      <c r="AD87" s="25">
        <v>4.8449398599999992E-2</v>
      </c>
      <c r="AE87" s="25">
        <v>8.2307501248000001</v>
      </c>
      <c r="AF87" s="25">
        <v>2.6391360897</v>
      </c>
      <c r="AG87" s="25">
        <v>0</v>
      </c>
      <c r="AH87" s="25">
        <v>0</v>
      </c>
      <c r="AI87" s="25">
        <v>0</v>
      </c>
      <c r="AJ87" s="18">
        <v>2.6391360897</v>
      </c>
      <c r="AK87" s="18">
        <v>0</v>
      </c>
      <c r="AL87" s="19">
        <v>0</v>
      </c>
      <c r="AM87" s="25">
        <f>SUM(G87,V87,J87,W87,IF(ISNUMBER(-W87*$W$37/($W$37+$W$9)),-W87*$W$37/($W$37+$W$9),0),AJ87)</f>
        <v>3.6428384088999999</v>
      </c>
      <c r="AN87" s="26">
        <f>SUM(AD87:AH87,IF(ISNUMBER(W87*$W$37/($W$37+$W$9)),W87*$W$37/($W$37+$W$9),0))</f>
        <v>10.918335613100002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582.45900044999996</v>
      </c>
      <c r="G88" s="16">
        <f t="shared" si="43"/>
        <v>0</v>
      </c>
      <c r="H88" s="25">
        <v>0</v>
      </c>
      <c r="I88" s="25">
        <v>0</v>
      </c>
      <c r="J88" s="16">
        <f t="shared" si="44"/>
        <v>25.853379245400003</v>
      </c>
      <c r="K88" s="25">
        <v>0</v>
      </c>
      <c r="L88" s="25">
        <v>6.851189999999999</v>
      </c>
      <c r="M88" s="25">
        <v>0</v>
      </c>
      <c r="N88" s="25">
        <v>0</v>
      </c>
      <c r="O88" s="25">
        <v>0</v>
      </c>
      <c r="P88" s="25">
        <v>0</v>
      </c>
      <c r="Q88" s="25">
        <v>1.5502285007999999</v>
      </c>
      <c r="R88" s="25">
        <v>17.451960744600004</v>
      </c>
      <c r="S88" s="25">
        <v>0</v>
      </c>
      <c r="T88" s="25">
        <v>0</v>
      </c>
      <c r="U88" s="25">
        <v>0</v>
      </c>
      <c r="V88" s="18">
        <v>0</v>
      </c>
      <c r="W88" s="18">
        <v>519.73911978199999</v>
      </c>
      <c r="X88" s="18">
        <f t="shared" si="45"/>
        <v>15.754256326299998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5.3723414647999999</v>
      </c>
      <c r="AF88" s="25">
        <v>10.381914861499999</v>
      </c>
      <c r="AG88" s="25">
        <v>0</v>
      </c>
      <c r="AH88" s="25">
        <v>0</v>
      </c>
      <c r="AI88" s="25">
        <v>0</v>
      </c>
      <c r="AJ88" s="18">
        <v>21.112245096299997</v>
      </c>
      <c r="AK88" s="18">
        <v>0</v>
      </c>
      <c r="AL88" s="19">
        <v>0</v>
      </c>
      <c r="AM88" s="25">
        <f>SUM(G88,V88,J88,W88,IF(ISNUMBER(-W88*$W$37/($W$37+$W$9)),-W88*$W$37/($W$37+$W$9),0),AJ88)</f>
        <v>566.70474412369992</v>
      </c>
      <c r="AN88" s="26">
        <f>SUM(AD88:AH88,IF(ISNUMBER(W88*$W$37/($W$37+$W$9)),W88*$W$37/($W$37+$W$9),0))</f>
        <v>15.754256326299998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123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7043.9781926431751</v>
      </c>
      <c r="G7" s="16">
        <f t="shared" ref="G7:G13" si="1">SUM(H7:I7)</f>
        <v>82.361599999999996</v>
      </c>
      <c r="H7" s="17">
        <v>82.361599999999996</v>
      </c>
      <c r="I7" s="17">
        <v>0</v>
      </c>
      <c r="J7" s="16">
        <f t="shared" ref="J7:J13" si="2">SUM(K7:U7)</f>
        <v>136.75591399999999</v>
      </c>
      <c r="K7" s="17">
        <v>136.75591399999999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1.394113266</v>
      </c>
      <c r="X7" s="18">
        <f t="shared" ref="X7:X38" si="3">SUM(Y7:AI7)</f>
        <v>560.88635277895776</v>
      </c>
      <c r="Y7" s="17">
        <v>263.48971617400002</v>
      </c>
      <c r="Z7" s="17">
        <v>27.270441329999997</v>
      </c>
      <c r="AA7" s="17">
        <v>0.64032452399999995</v>
      </c>
      <c r="AB7" s="17">
        <v>7.8316827405205514</v>
      </c>
      <c r="AC7" s="17">
        <v>0</v>
      </c>
      <c r="AD7" s="17">
        <v>93.556460031446576</v>
      </c>
      <c r="AE7" s="17">
        <v>39.538607126574441</v>
      </c>
      <c r="AF7" s="17">
        <v>70.262330599999444</v>
      </c>
      <c r="AG7" s="17">
        <v>0</v>
      </c>
      <c r="AH7" s="17">
        <v>58.296790252416756</v>
      </c>
      <c r="AI7" s="17">
        <v>0</v>
      </c>
      <c r="AJ7" s="18">
        <v>157.3770575860961</v>
      </c>
      <c r="AK7" s="18">
        <v>6105.203155012121</v>
      </c>
      <c r="AL7" s="19">
        <v>0</v>
      </c>
      <c r="AM7" s="17">
        <f>SUM(G7,V7,J7,W7,AJ7)</f>
        <v>377.88868485209605</v>
      </c>
      <c r="AN7" s="20">
        <f>SUM(AD7:AH7)</f>
        <v>261.65418801043722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20473.858390800153</v>
      </c>
      <c r="G8" s="16">
        <f t="shared" si="1"/>
        <v>219.39788809999999</v>
      </c>
      <c r="H8" s="17">
        <f>H9-H7</f>
        <v>-41.790905499999994</v>
      </c>
      <c r="I8" s="17">
        <f>I9-I7</f>
        <v>261.1887936</v>
      </c>
      <c r="J8" s="16">
        <f t="shared" si="2"/>
        <v>13488.432662035715</v>
      </c>
      <c r="K8" s="17">
        <f t="shared" ref="K8:W8" si="4">K9-K7</f>
        <v>8943.7415215359852</v>
      </c>
      <c r="L8" s="17">
        <f t="shared" si="4"/>
        <v>8.3335138502040991</v>
      </c>
      <c r="M8" s="17">
        <f t="shared" si="4"/>
        <v>333.22018653835266</v>
      </c>
      <c r="N8" s="17">
        <f t="shared" si="4"/>
        <v>-57.386346886527235</v>
      </c>
      <c r="O8" s="17">
        <f t="shared" si="4"/>
        <v>-7.1103364949934758</v>
      </c>
      <c r="P8" s="17">
        <f t="shared" si="4"/>
        <v>2433.5098725991638</v>
      </c>
      <c r="Q8" s="17">
        <f t="shared" si="4"/>
        <v>2144.2960372896528</v>
      </c>
      <c r="R8" s="17">
        <f t="shared" si="4"/>
        <v>-159.89790368154456</v>
      </c>
      <c r="S8" s="17">
        <f t="shared" si="4"/>
        <v>719.71939728542304</v>
      </c>
      <c r="T8" s="17">
        <f t="shared" si="4"/>
        <v>-869.99327999999991</v>
      </c>
      <c r="U8" s="17">
        <f t="shared" si="4"/>
        <v>0</v>
      </c>
      <c r="V8" s="18">
        <f t="shared" si="4"/>
        <v>0</v>
      </c>
      <c r="W8" s="18">
        <f t="shared" si="4"/>
        <v>6101.024931971273</v>
      </c>
      <c r="X8" s="18">
        <f t="shared" si="3"/>
        <v>-30.275962191546821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0</v>
      </c>
      <c r="AE8" s="17">
        <f t="shared" si="5"/>
        <v>0</v>
      </c>
      <c r="AF8" s="17">
        <f t="shared" si="5"/>
        <v>0</v>
      </c>
      <c r="AG8" s="17">
        <f t="shared" si="5"/>
        <v>19.28651942353159</v>
      </c>
      <c r="AH8" s="17">
        <f t="shared" si="5"/>
        <v>-49.562481615078411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695.27887088471289</v>
      </c>
      <c r="AM8" s="25">
        <f>SUM(G8,V8,J8,W8,AJ8)-IF(ISNUMBER(W8*$W$37/($W$37+$W$9)),W8*$W$37/($W$37+$W$9),0)+IF(ISNUMBER(AL8*AM$84/F$84),AL8*AM$84/F$84,0)</f>
        <v>20081.512598664431</v>
      </c>
      <c r="AN8" s="26">
        <f>SUM(AD8:AH8)+IF(ISNUMBER(W8*$W$37/($W$37+$W$9)),W8*$W$37/($W$37+$W$9),0)+IF(ISNUMBER(AL8*AN$84/F$84),AL8*AN$84/F$84,0)</f>
        <v>-25.824779702618038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27517.836583443328</v>
      </c>
      <c r="G9" s="30">
        <f t="shared" si="1"/>
        <v>301.7594881</v>
      </c>
      <c r="H9" s="30">
        <f>H10+H11</f>
        <v>40.570694500000002</v>
      </c>
      <c r="I9" s="30">
        <f>I10+I11</f>
        <v>261.1887936</v>
      </c>
      <c r="J9" s="30">
        <f t="shared" si="2"/>
        <v>13625.188576035713</v>
      </c>
      <c r="K9" s="30">
        <f t="shared" ref="K9:W9" si="6">K10+K11</f>
        <v>9080.4974355359846</v>
      </c>
      <c r="L9" s="30">
        <f t="shared" si="6"/>
        <v>8.3335138502040991</v>
      </c>
      <c r="M9" s="30">
        <f t="shared" si="6"/>
        <v>333.22018653835266</v>
      </c>
      <c r="N9" s="30">
        <f t="shared" si="6"/>
        <v>-57.386346886527235</v>
      </c>
      <c r="O9" s="30">
        <f t="shared" si="6"/>
        <v>-7.1103364949934758</v>
      </c>
      <c r="P9" s="30">
        <f t="shared" si="6"/>
        <v>2433.5098725991638</v>
      </c>
      <c r="Q9" s="30">
        <f t="shared" si="6"/>
        <v>2144.2960372896528</v>
      </c>
      <c r="R9" s="30">
        <f t="shared" si="6"/>
        <v>-159.89790368154456</v>
      </c>
      <c r="S9" s="30">
        <f t="shared" si="6"/>
        <v>719.71939728542304</v>
      </c>
      <c r="T9" s="30">
        <f t="shared" si="6"/>
        <v>-869.99327999999991</v>
      </c>
      <c r="U9" s="30">
        <f t="shared" si="6"/>
        <v>0</v>
      </c>
      <c r="V9" s="31">
        <f t="shared" si="6"/>
        <v>0</v>
      </c>
      <c r="W9" s="31">
        <f t="shared" si="6"/>
        <v>6102.4190452372732</v>
      </c>
      <c r="X9" s="31">
        <f t="shared" si="3"/>
        <v>530.61039058741096</v>
      </c>
      <c r="Y9" s="31">
        <f t="shared" ref="Y9:AL9" si="7">Y10+Y11</f>
        <v>263.48971617400002</v>
      </c>
      <c r="Z9" s="30">
        <f t="shared" si="7"/>
        <v>27.270441329999997</v>
      </c>
      <c r="AA9" s="30">
        <f t="shared" si="7"/>
        <v>0.64032452399999995</v>
      </c>
      <c r="AB9" s="30">
        <f t="shared" si="7"/>
        <v>7.8316827405205514</v>
      </c>
      <c r="AC9" s="30">
        <f t="shared" si="7"/>
        <v>0</v>
      </c>
      <c r="AD9" s="30">
        <f t="shared" si="7"/>
        <v>93.556460031446576</v>
      </c>
      <c r="AE9" s="30">
        <f t="shared" si="7"/>
        <v>39.538607126574441</v>
      </c>
      <c r="AF9" s="30">
        <f t="shared" si="7"/>
        <v>70.262330599999444</v>
      </c>
      <c r="AG9" s="30">
        <f t="shared" si="7"/>
        <v>19.28651942353159</v>
      </c>
      <c r="AH9" s="30">
        <f t="shared" si="7"/>
        <v>8.7343086373383478</v>
      </c>
      <c r="AI9" s="30">
        <f t="shared" si="7"/>
        <v>0</v>
      </c>
      <c r="AJ9" s="31">
        <f t="shared" si="7"/>
        <v>157.3770575860961</v>
      </c>
      <c r="AK9" s="31">
        <f t="shared" si="7"/>
        <v>6105.203155012121</v>
      </c>
      <c r="AL9" s="32">
        <f t="shared" si="7"/>
        <v>695.27887088471289</v>
      </c>
      <c r="AM9" s="31">
        <f>SUM(AM7:AM8)</f>
        <v>20459.401283516527</v>
      </c>
      <c r="AN9" s="30">
        <f>SUM(AN7:AN8)</f>
        <v>235.82940830781919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760.23127431348678</v>
      </c>
      <c r="G10" s="16">
        <f t="shared" si="1"/>
        <v>0</v>
      </c>
      <c r="H10" s="17">
        <v>0</v>
      </c>
      <c r="I10" s="17">
        <v>0</v>
      </c>
      <c r="J10" s="16">
        <f t="shared" si="2"/>
        <v>760.23127431348678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175.79068503632163</v>
      </c>
      <c r="R10" s="17">
        <v>584.44058927716515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760.23127431348678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26757.605309129838</v>
      </c>
      <c r="G11" s="30">
        <f t="shared" si="1"/>
        <v>301.7594881</v>
      </c>
      <c r="H11" s="30">
        <f>H12+H13</f>
        <v>40.570694500000002</v>
      </c>
      <c r="I11" s="30">
        <f>I12+I13</f>
        <v>261.1887936</v>
      </c>
      <c r="J11" s="30">
        <f t="shared" si="2"/>
        <v>12864.957301722226</v>
      </c>
      <c r="K11" s="30">
        <f t="shared" ref="K11:W11" si="8">K12+K13</f>
        <v>9080.4974355359846</v>
      </c>
      <c r="L11" s="30">
        <f t="shared" si="8"/>
        <v>8.3335138502040991</v>
      </c>
      <c r="M11" s="30">
        <f t="shared" si="8"/>
        <v>333.22018653835266</v>
      </c>
      <c r="N11" s="30">
        <f t="shared" si="8"/>
        <v>-57.386346886527235</v>
      </c>
      <c r="O11" s="30">
        <f t="shared" si="8"/>
        <v>-7.1103364949934758</v>
      </c>
      <c r="P11" s="30">
        <f t="shared" si="8"/>
        <v>2433.5098725991638</v>
      </c>
      <c r="Q11" s="30">
        <f t="shared" si="8"/>
        <v>1968.5053522533312</v>
      </c>
      <c r="R11" s="30">
        <f t="shared" si="8"/>
        <v>-744.33849295870971</v>
      </c>
      <c r="S11" s="30">
        <f t="shared" si="8"/>
        <v>719.71939728542304</v>
      </c>
      <c r="T11" s="30">
        <f t="shared" si="8"/>
        <v>-869.99327999999991</v>
      </c>
      <c r="U11" s="30">
        <f t="shared" si="8"/>
        <v>0</v>
      </c>
      <c r="V11" s="31">
        <f t="shared" si="8"/>
        <v>0</v>
      </c>
      <c r="W11" s="31">
        <f t="shared" si="8"/>
        <v>6102.4190452372732</v>
      </c>
      <c r="X11" s="31">
        <f t="shared" si="3"/>
        <v>530.61039058741096</v>
      </c>
      <c r="Y11" s="31">
        <f t="shared" ref="Y11:AL11" si="9">Y12+Y13</f>
        <v>263.48971617400002</v>
      </c>
      <c r="Z11" s="30">
        <f t="shared" si="9"/>
        <v>27.270441329999997</v>
      </c>
      <c r="AA11" s="30">
        <f t="shared" si="9"/>
        <v>0.64032452399999995</v>
      </c>
      <c r="AB11" s="30">
        <f t="shared" si="9"/>
        <v>7.8316827405205514</v>
      </c>
      <c r="AC11" s="30">
        <f t="shared" si="9"/>
        <v>0</v>
      </c>
      <c r="AD11" s="30">
        <f t="shared" si="9"/>
        <v>93.556460031446576</v>
      </c>
      <c r="AE11" s="30">
        <f t="shared" si="9"/>
        <v>39.538607126574441</v>
      </c>
      <c r="AF11" s="30">
        <f t="shared" si="9"/>
        <v>70.262330599999444</v>
      </c>
      <c r="AG11" s="30">
        <f t="shared" si="9"/>
        <v>19.28651942353159</v>
      </c>
      <c r="AH11" s="30">
        <f t="shared" si="9"/>
        <v>8.7343086373383478</v>
      </c>
      <c r="AI11" s="30">
        <f t="shared" si="9"/>
        <v>0</v>
      </c>
      <c r="AJ11" s="31">
        <f t="shared" si="9"/>
        <v>157.3770575860961</v>
      </c>
      <c r="AK11" s="31">
        <f t="shared" si="9"/>
        <v>6105.203155012121</v>
      </c>
      <c r="AL11" s="32">
        <f t="shared" si="9"/>
        <v>695.27887088471289</v>
      </c>
      <c r="AM11" s="31">
        <f>SUM(AM7:AM8)-SUM(AM10)</f>
        <v>19699.170009203041</v>
      </c>
      <c r="AN11" s="30">
        <f>SUM(AD11:AH11)+IF(ISNUMBER(W11*$W$37/($W$37+$W$9)),W11*$W$37/($W$37+$W$9),0)+IF(ISNUMBER(AL11*AN$84/F$84),AL11*AN$84/F$84,0)</f>
        <v>235.82940830781919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609.96076600433219</v>
      </c>
      <c r="G12" s="16">
        <f t="shared" si="1"/>
        <v>0</v>
      </c>
      <c r="H12" s="39">
        <v>0</v>
      </c>
      <c r="I12" s="39">
        <v>0</v>
      </c>
      <c r="J12" s="16">
        <f t="shared" si="2"/>
        <v>609.96076600433219</v>
      </c>
      <c r="K12" s="39">
        <v>0</v>
      </c>
      <c r="L12" s="39">
        <v>0</v>
      </c>
      <c r="M12" s="39">
        <v>0</v>
      </c>
      <c r="N12" s="39">
        <v>0</v>
      </c>
      <c r="O12" s="39">
        <v>609.96076600433219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609.96076600433219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26147.644543125512</v>
      </c>
      <c r="G13" s="41">
        <f t="shared" si="1"/>
        <v>301.7594881</v>
      </c>
      <c r="H13" s="41">
        <f>SUM(H17,-H28,H39,H47,H48)</f>
        <v>40.570694500000002</v>
      </c>
      <c r="I13" s="41">
        <f>SUM(I17,-I28,I39,I47,I48)</f>
        <v>261.1887936</v>
      </c>
      <c r="J13" s="41">
        <f t="shared" si="2"/>
        <v>12254.996535717897</v>
      </c>
      <c r="K13" s="41">
        <f t="shared" ref="K13:W13" si="10">SUM(K17,-K28,K39,K47,K48)</f>
        <v>9080.4974355359846</v>
      </c>
      <c r="L13" s="41">
        <f t="shared" si="10"/>
        <v>8.3335138502040991</v>
      </c>
      <c r="M13" s="41">
        <f t="shared" si="10"/>
        <v>333.22018653835266</v>
      </c>
      <c r="N13" s="41">
        <f t="shared" si="10"/>
        <v>-57.386346886527235</v>
      </c>
      <c r="O13" s="41">
        <f t="shared" si="10"/>
        <v>-617.07110249932566</v>
      </c>
      <c r="P13" s="41">
        <f t="shared" si="10"/>
        <v>2433.5098725991638</v>
      </c>
      <c r="Q13" s="41">
        <f t="shared" si="10"/>
        <v>1968.5053522533312</v>
      </c>
      <c r="R13" s="41">
        <f t="shared" si="10"/>
        <v>-744.33849295870971</v>
      </c>
      <c r="S13" s="41">
        <f t="shared" si="10"/>
        <v>719.71939728542304</v>
      </c>
      <c r="T13" s="41">
        <f t="shared" si="10"/>
        <v>-869.99327999999991</v>
      </c>
      <c r="U13" s="41">
        <f t="shared" si="10"/>
        <v>0</v>
      </c>
      <c r="V13" s="31">
        <f t="shared" si="10"/>
        <v>0</v>
      </c>
      <c r="W13" s="31">
        <f t="shared" si="10"/>
        <v>6102.4190452372732</v>
      </c>
      <c r="X13" s="31">
        <f t="shared" si="3"/>
        <v>530.61039058741096</v>
      </c>
      <c r="Y13" s="31">
        <f t="shared" ref="Y13:AL13" si="11">SUM(Y17,-Y28,Y39,Y47,Y48)</f>
        <v>263.48971617400002</v>
      </c>
      <c r="Z13" s="41">
        <f t="shared" si="11"/>
        <v>27.270441329999997</v>
      </c>
      <c r="AA13" s="41">
        <f t="shared" si="11"/>
        <v>0.64032452399999995</v>
      </c>
      <c r="AB13" s="41">
        <f t="shared" si="11"/>
        <v>7.8316827405205514</v>
      </c>
      <c r="AC13" s="41">
        <f t="shared" si="11"/>
        <v>0</v>
      </c>
      <c r="AD13" s="41">
        <f t="shared" si="11"/>
        <v>93.556460031446576</v>
      </c>
      <c r="AE13" s="41">
        <f t="shared" si="11"/>
        <v>39.538607126574441</v>
      </c>
      <c r="AF13" s="41">
        <f t="shared" si="11"/>
        <v>70.262330599999444</v>
      </c>
      <c r="AG13" s="41">
        <f t="shared" si="11"/>
        <v>19.28651942353159</v>
      </c>
      <c r="AH13" s="41">
        <f t="shared" si="11"/>
        <v>8.7343086373383478</v>
      </c>
      <c r="AI13" s="41">
        <f t="shared" si="11"/>
        <v>0</v>
      </c>
      <c r="AJ13" s="31">
        <f t="shared" si="11"/>
        <v>157.3770575860961</v>
      </c>
      <c r="AK13" s="31">
        <f t="shared" si="11"/>
        <v>6105.203155012121</v>
      </c>
      <c r="AL13" s="32">
        <f t="shared" si="11"/>
        <v>695.27887088471289</v>
      </c>
      <c r="AM13" s="31">
        <f>SUM(AM7:AM8)-SUM(AM10,AM12)</f>
        <v>19089.209243198708</v>
      </c>
      <c r="AN13" s="41">
        <f>SUM(AD13:AH13)+IF(ISNUMBER(W13*$W$37/($W$37+$W$9)),W13*$W$37/($W$37+$W$9),0)+IF(ISNUMBER(AL13*AN$84/F$84),AL13*AN$84/F$84,0)</f>
        <v>235.82940830781919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26757.605309129838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23649.041282933358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16928.15835725296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20818.890570651602</v>
      </c>
      <c r="G17" s="30">
        <f t="shared" ref="G17:G48" si="13">SUM(H17:I17)</f>
        <v>264.11188800000002</v>
      </c>
      <c r="H17" s="31">
        <v>35.890564500000004</v>
      </c>
      <c r="I17" s="31">
        <v>228.22132350000001</v>
      </c>
      <c r="J17" s="30">
        <f t="shared" ref="J17:J48" si="14">SUM(K17:U17)</f>
        <v>11199.513360485573</v>
      </c>
      <c r="K17" s="31">
        <v>9080.4974355359846</v>
      </c>
      <c r="L17" s="31">
        <v>7.3645195777800003</v>
      </c>
      <c r="M17" s="31">
        <v>143.68533462002588</v>
      </c>
      <c r="N17" s="31">
        <v>41.604555141276265</v>
      </c>
      <c r="O17" s="31">
        <v>0</v>
      </c>
      <c r="P17" s="31">
        <v>1254.8870390501409</v>
      </c>
      <c r="Q17" s="31">
        <v>7.1871356504099992</v>
      </c>
      <c r="R17" s="31">
        <v>664.28734090995204</v>
      </c>
      <c r="S17" s="31">
        <v>0</v>
      </c>
      <c r="T17" s="31">
        <v>0</v>
      </c>
      <c r="U17" s="31">
        <v>0</v>
      </c>
      <c r="V17" s="31">
        <v>0</v>
      </c>
      <c r="W17" s="31">
        <v>2630.8728295223391</v>
      </c>
      <c r="X17" s="31">
        <f t="shared" si="3"/>
        <v>387.91086550603501</v>
      </c>
      <c r="Y17" s="31">
        <v>263.48971617400002</v>
      </c>
      <c r="Z17" s="31">
        <v>27.270441329999997</v>
      </c>
      <c r="AA17" s="31">
        <v>0.64032452399999995</v>
      </c>
      <c r="AB17" s="31">
        <v>0</v>
      </c>
      <c r="AC17" s="31">
        <v>0</v>
      </c>
      <c r="AD17" s="31">
        <v>0.34</v>
      </c>
      <c r="AE17" s="31">
        <v>30.299607236329997</v>
      </c>
      <c r="AF17" s="31">
        <v>65.870776241705002</v>
      </c>
      <c r="AG17" s="31">
        <v>0</v>
      </c>
      <c r="AH17" s="31">
        <v>0</v>
      </c>
      <c r="AI17" s="31">
        <v>0</v>
      </c>
      <c r="AJ17" s="31">
        <v>179.16642812553499</v>
      </c>
      <c r="AK17" s="31">
        <v>6105.203155012121</v>
      </c>
      <c r="AL17" s="32">
        <v>52.11204399999999</v>
      </c>
      <c r="AM17" s="31">
        <f>SUM(AM18,AM24:AM25,AM26:AM26)</f>
        <v>14294.10050706768</v>
      </c>
      <c r="AN17" s="30">
        <f>SUM(AN18,AN24:AN25,AN26:AN26)</f>
        <v>96.844005320188671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9493.7619114647405</v>
      </c>
      <c r="G18" s="16">
        <f t="shared" si="13"/>
        <v>264.11188800000002</v>
      </c>
      <c r="H18" s="17">
        <v>35.890564500000004</v>
      </c>
      <c r="I18" s="17">
        <v>228.22132350000001</v>
      </c>
      <c r="J18" s="16">
        <f t="shared" si="14"/>
        <v>82.016475792950004</v>
      </c>
      <c r="K18" s="17">
        <v>0</v>
      </c>
      <c r="L18" s="17">
        <v>7.3645195777800003</v>
      </c>
      <c r="M18" s="17">
        <v>0</v>
      </c>
      <c r="N18" s="17">
        <v>0</v>
      </c>
      <c r="O18" s="17">
        <v>0</v>
      </c>
      <c r="P18" s="17">
        <v>0</v>
      </c>
      <c r="Q18" s="17">
        <v>7.1871356504099992</v>
      </c>
      <c r="R18" s="17">
        <v>67.464820564760004</v>
      </c>
      <c r="S18" s="17">
        <v>0</v>
      </c>
      <c r="T18" s="17">
        <v>0</v>
      </c>
      <c r="U18" s="17">
        <v>0</v>
      </c>
      <c r="V18" s="18">
        <v>0</v>
      </c>
      <c r="W18" s="18">
        <v>2499.9299273805</v>
      </c>
      <c r="X18" s="18">
        <f t="shared" si="3"/>
        <v>387.91086550603501</v>
      </c>
      <c r="Y18" s="17">
        <v>263.48971617400002</v>
      </c>
      <c r="Z18" s="17">
        <v>27.270441329999997</v>
      </c>
      <c r="AA18" s="17">
        <v>0.64032452399999995</v>
      </c>
      <c r="AB18" s="17">
        <v>0</v>
      </c>
      <c r="AC18" s="17">
        <v>0</v>
      </c>
      <c r="AD18" s="17">
        <v>0.34</v>
      </c>
      <c r="AE18" s="17">
        <v>30.299607236329997</v>
      </c>
      <c r="AF18" s="17">
        <v>65.870776241705002</v>
      </c>
      <c r="AG18" s="17">
        <v>0</v>
      </c>
      <c r="AH18" s="17">
        <v>0</v>
      </c>
      <c r="AI18" s="17">
        <v>0</v>
      </c>
      <c r="AJ18" s="18">
        <v>102.47755577313501</v>
      </c>
      <c r="AK18" s="18">
        <v>6105.203155012121</v>
      </c>
      <c r="AL18" s="19">
        <v>52.11204399999999</v>
      </c>
      <c r="AM18" s="17">
        <f t="shared" ref="AM18:AN18" si="15">SUM(AM19:AM23)</f>
        <v>2968.9718478808209</v>
      </c>
      <c r="AN18" s="20">
        <f t="shared" si="15"/>
        <v>96.844005320188671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7687.0147095239463</v>
      </c>
      <c r="G19" s="16">
        <f t="shared" si="13"/>
        <v>264.11188800000002</v>
      </c>
      <c r="H19" s="25">
        <v>35.890564500000004</v>
      </c>
      <c r="I19" s="25">
        <v>228.22132350000001</v>
      </c>
      <c r="J19" s="16">
        <f t="shared" si="14"/>
        <v>22.673714606739999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1.5450746067400001</v>
      </c>
      <c r="R19" s="25">
        <v>21.128640000000001</v>
      </c>
      <c r="S19" s="25">
        <v>0</v>
      </c>
      <c r="T19" s="25">
        <v>0</v>
      </c>
      <c r="U19" s="25">
        <v>0</v>
      </c>
      <c r="V19" s="18">
        <v>0</v>
      </c>
      <c r="W19" s="18">
        <v>1007.3360084178599</v>
      </c>
      <c r="X19" s="18">
        <f t="shared" si="3"/>
        <v>287.68994348722475</v>
      </c>
      <c r="Y19" s="25">
        <v>260.39150158800004</v>
      </c>
      <c r="Z19" s="25">
        <v>27.270441329999997</v>
      </c>
      <c r="AA19" s="25">
        <v>2.8000569224735504E-2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6105.203155012121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1294.1216110246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601.66330097242997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588.87502787555002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12.788273096880001</v>
      </c>
      <c r="AK20" s="18">
        <v>0</v>
      </c>
      <c r="AL20" s="19">
        <v>0</v>
      </c>
      <c r="AM20" s="25">
        <f t="shared" si="16"/>
        <v>601.66330097242997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62.293443709875262</v>
      </c>
      <c r="G21" s="16">
        <f t="shared" si="13"/>
        <v>0</v>
      </c>
      <c r="H21" s="25">
        <v>0</v>
      </c>
      <c r="I21" s="25">
        <v>0</v>
      </c>
      <c r="J21" s="16">
        <f t="shared" si="14"/>
        <v>1.0219388239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1.0219388239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2.6917181568000004</v>
      </c>
      <c r="X21" s="18">
        <f t="shared" si="3"/>
        <v>42.377146729175266</v>
      </c>
      <c r="Y21" s="25">
        <v>3.0982145859999997</v>
      </c>
      <c r="Z21" s="25">
        <v>0</v>
      </c>
      <c r="AA21" s="25">
        <v>0.61232395477526447</v>
      </c>
      <c r="AB21" s="25">
        <v>0</v>
      </c>
      <c r="AC21" s="25">
        <v>0</v>
      </c>
      <c r="AD21" s="25">
        <v>0.34</v>
      </c>
      <c r="AE21" s="25">
        <v>22.123968188399999</v>
      </c>
      <c r="AF21" s="25">
        <v>16.202639999999999</v>
      </c>
      <c r="AG21" s="25">
        <v>0</v>
      </c>
      <c r="AH21" s="25">
        <v>0</v>
      </c>
      <c r="AI21" s="25">
        <v>0</v>
      </c>
      <c r="AJ21" s="18">
        <v>16.202639999999999</v>
      </c>
      <c r="AK21" s="18">
        <v>0</v>
      </c>
      <c r="AL21" s="19">
        <v>0</v>
      </c>
      <c r="AM21" s="25">
        <f t="shared" si="16"/>
        <v>19.9162969807</v>
      </c>
      <c r="AN21" s="26">
        <f t="shared" si="17"/>
        <v>38.666608188399998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1090.6784132584899</v>
      </c>
      <c r="G22" s="16">
        <f t="shared" si="13"/>
        <v>0</v>
      </c>
      <c r="H22" s="25">
        <v>0</v>
      </c>
      <c r="I22" s="25">
        <v>0</v>
      </c>
      <c r="J22" s="16">
        <f t="shared" si="14"/>
        <v>58.320822362309997</v>
      </c>
      <c r="K22" s="25">
        <v>0</v>
      </c>
      <c r="L22" s="25">
        <v>7.3645195777800003</v>
      </c>
      <c r="M22" s="25">
        <v>0</v>
      </c>
      <c r="N22" s="25">
        <v>0</v>
      </c>
      <c r="O22" s="25">
        <v>0</v>
      </c>
      <c r="P22" s="25">
        <v>0</v>
      </c>
      <c r="Q22" s="25">
        <v>4.6201222197699998</v>
      </c>
      <c r="R22" s="25">
        <v>46.336180564759999</v>
      </c>
      <c r="S22" s="25">
        <v>0</v>
      </c>
      <c r="T22" s="25">
        <v>0</v>
      </c>
      <c r="U22" s="25">
        <v>0</v>
      </c>
      <c r="V22" s="18">
        <v>0</v>
      </c>
      <c r="W22" s="18">
        <v>901.02717293028979</v>
      </c>
      <c r="X22" s="18">
        <f t="shared" si="3"/>
        <v>57.843775289634998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8.1756390479299981</v>
      </c>
      <c r="AF22" s="25">
        <v>49.668136241705</v>
      </c>
      <c r="AG22" s="25">
        <v>0</v>
      </c>
      <c r="AH22" s="25">
        <v>0</v>
      </c>
      <c r="AI22" s="25">
        <v>0</v>
      </c>
      <c r="AJ22" s="18">
        <v>73.486642676255002</v>
      </c>
      <c r="AK22" s="18">
        <v>0</v>
      </c>
      <c r="AL22" s="19">
        <v>0</v>
      </c>
      <c r="AM22" s="25">
        <f t="shared" si="16"/>
        <v>1032.8346379688548</v>
      </c>
      <c r="AN22" s="26">
        <f t="shared" si="17"/>
        <v>57.843775289634998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52.11204399999999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52.11204399999999</v>
      </c>
      <c r="AM23" s="25">
        <f t="shared" si="16"/>
        <v>20.43600093423602</v>
      </c>
      <c r="AN23" s="26">
        <f t="shared" si="17"/>
        <v>0.33362184215367663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11325.128659186859</v>
      </c>
      <c r="G25" s="16">
        <f t="shared" si="13"/>
        <v>0</v>
      </c>
      <c r="H25" s="25">
        <v>0</v>
      </c>
      <c r="I25" s="25">
        <v>0</v>
      </c>
      <c r="J25" s="16">
        <f t="shared" si="14"/>
        <v>11117.49688469262</v>
      </c>
      <c r="K25" s="25">
        <v>9080.4974355359846</v>
      </c>
      <c r="L25" s="25">
        <v>0</v>
      </c>
      <c r="M25" s="25">
        <v>143.68533462002588</v>
      </c>
      <c r="N25" s="25">
        <v>41.604555141276265</v>
      </c>
      <c r="O25" s="25">
        <v>0</v>
      </c>
      <c r="P25" s="25">
        <v>1254.8870390501409</v>
      </c>
      <c r="Q25" s="25">
        <v>0</v>
      </c>
      <c r="R25" s="25">
        <v>596.82252034519206</v>
      </c>
      <c r="S25" s="25">
        <v>0</v>
      </c>
      <c r="T25" s="25">
        <v>0</v>
      </c>
      <c r="U25" s="25">
        <v>0</v>
      </c>
      <c r="V25" s="18">
        <v>0</v>
      </c>
      <c r="W25" s="18">
        <v>130.94290214183894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76.688872352399997</v>
      </c>
      <c r="AK25" s="18">
        <v>0</v>
      </c>
      <c r="AL25" s="19">
        <v>0</v>
      </c>
      <c r="AM25" s="25">
        <f t="shared" si="16"/>
        <v>11325.128659186859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15057.852924398538</v>
      </c>
      <c r="G28" s="30">
        <f t="shared" si="13"/>
        <v>0</v>
      </c>
      <c r="H28" s="31">
        <v>0</v>
      </c>
      <c r="I28" s="31">
        <v>0</v>
      </c>
      <c r="J28" s="30">
        <f t="shared" si="14"/>
        <v>11042.042545839986</v>
      </c>
      <c r="K28" s="31">
        <v>0</v>
      </c>
      <c r="L28" s="31">
        <v>981.46506552865014</v>
      </c>
      <c r="M28" s="31">
        <v>506.00531978911386</v>
      </c>
      <c r="N28" s="31">
        <v>1370.67</v>
      </c>
      <c r="O28" s="31">
        <v>938.63796471735793</v>
      </c>
      <c r="P28" s="31">
        <v>1218.5835110134574</v>
      </c>
      <c r="Q28" s="31">
        <v>2916.5723474057991</v>
      </c>
      <c r="R28" s="31">
        <v>2215.5724747702006</v>
      </c>
      <c r="S28" s="31">
        <v>0</v>
      </c>
      <c r="T28" s="31">
        <v>869.99327999999991</v>
      </c>
      <c r="U28" s="31">
        <v>24.542582615405337</v>
      </c>
      <c r="V28" s="31">
        <v>0</v>
      </c>
      <c r="W28" s="31">
        <v>41.56258724155181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76.688872352399997</v>
      </c>
      <c r="AK28" s="31">
        <v>0</v>
      </c>
      <c r="AL28" s="32">
        <v>3897.5589189645993</v>
      </c>
      <c r="AM28" s="31">
        <f>SUM(AM29,AM35:AM36,AM37:AM38)</f>
        <v>12688.741396774038</v>
      </c>
      <c r="AN28" s="30">
        <f>SUM(AN29,AN35:AN36,AN37:AN38)</f>
        <v>24.952212322500007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3897.5589189645993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3897.5589189645993</v>
      </c>
      <c r="AM29" s="17">
        <f t="shared" ref="AM29:AN29" si="21">SUM(AM30:AM34)</f>
        <v>1528.4473913401</v>
      </c>
      <c r="AN29" s="20">
        <f t="shared" si="21"/>
        <v>24.952212322500007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2915.8576832292247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2915.8576832292247</v>
      </c>
      <c r="AM30" s="25">
        <f t="shared" ref="AM30:AM38" si="22">SUM(G30,V30,J30,W30,AJ30)-IF(ISNUMBER(W30*$W$37/($W$37+$W$9)),W30*$W$37/($W$37+$W$9),0)+IF(ISNUMBER(AL30*AM$84/F$84),AL30*AM$84/F$84,0)</f>
        <v>1143.4682995464871</v>
      </c>
      <c r="AN30" s="26">
        <f t="shared" ref="AN30:AN38" si="23">SUM(AD30:AH30)+IF(ISNUMBER(W30*$W$37/($W$37+$W$9)),W30*$W$37/($W$37+$W$9),0)+IF(ISNUMBER(AL30*AN$84/F$84),AL30*AN$84/F$84,0)</f>
        <v>18.667350905231924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327.37893565999997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327.37893565999997</v>
      </c>
      <c r="AM31" s="25">
        <f t="shared" si="22"/>
        <v>128.38330108481171</v>
      </c>
      <c r="AN31" s="26">
        <f t="shared" si="23"/>
        <v>2.0958833162867148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18.573389554775268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18.573389554775268</v>
      </c>
      <c r="AM32" s="25">
        <f t="shared" si="22"/>
        <v>7.283648407522012</v>
      </c>
      <c r="AN32" s="26">
        <f t="shared" si="23"/>
        <v>0.11890703113280265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600.2328658166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600.2328658166</v>
      </c>
      <c r="AM33" s="25">
        <f t="shared" si="22"/>
        <v>235.38434620962485</v>
      </c>
      <c r="AN33" s="26">
        <f t="shared" si="23"/>
        <v>3.8426969860348357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35.516044703999995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35.516044703999995</v>
      </c>
      <c r="AM34" s="25">
        <f t="shared" si="22"/>
        <v>13.92779609165421</v>
      </c>
      <c r="AN34" s="26">
        <f t="shared" si="23"/>
        <v>0.2273740838137305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11160.294005433938</v>
      </c>
      <c r="G36" s="16">
        <f t="shared" si="13"/>
        <v>0</v>
      </c>
      <c r="H36" s="25">
        <v>0</v>
      </c>
      <c r="I36" s="25">
        <v>0</v>
      </c>
      <c r="J36" s="16">
        <f t="shared" si="14"/>
        <v>11042.042545839986</v>
      </c>
      <c r="K36" s="25">
        <v>0</v>
      </c>
      <c r="L36" s="25">
        <v>981.46506552865014</v>
      </c>
      <c r="M36" s="25">
        <v>506.00531978911386</v>
      </c>
      <c r="N36" s="25">
        <v>1370.67</v>
      </c>
      <c r="O36" s="25">
        <v>938.63796471735793</v>
      </c>
      <c r="P36" s="25">
        <v>1218.5835110134574</v>
      </c>
      <c r="Q36" s="25">
        <v>2916.5723474057991</v>
      </c>
      <c r="R36" s="25">
        <v>2215.5724747702006</v>
      </c>
      <c r="S36" s="25">
        <v>0</v>
      </c>
      <c r="T36" s="25">
        <v>869.99327999999991</v>
      </c>
      <c r="U36" s="25">
        <v>24.542582615405337</v>
      </c>
      <c r="V36" s="18">
        <v>0</v>
      </c>
      <c r="W36" s="18">
        <v>41.56258724155181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76.688872352399997</v>
      </c>
      <c r="AK36" s="18">
        <v>0</v>
      </c>
      <c r="AL36" s="19">
        <v>0</v>
      </c>
      <c r="AM36" s="25">
        <f t="shared" si="22"/>
        <v>11160.294005433938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722.38196177287091</v>
      </c>
      <c r="G39" s="30">
        <f t="shared" si="13"/>
        <v>0</v>
      </c>
      <c r="H39" s="31">
        <v>0</v>
      </c>
      <c r="I39" s="31">
        <v>0</v>
      </c>
      <c r="J39" s="30">
        <f t="shared" si="14"/>
        <v>365.98587383098743</v>
      </c>
      <c r="K39" s="31">
        <v>0</v>
      </c>
      <c r="L39" s="31">
        <v>78.120534156462782</v>
      </c>
      <c r="M39" s="31">
        <v>0</v>
      </c>
      <c r="N39" s="31">
        <v>0</v>
      </c>
      <c r="O39" s="31">
        <v>0</v>
      </c>
      <c r="P39" s="31">
        <v>0</v>
      </c>
      <c r="Q39" s="31">
        <v>1.3653588874976514</v>
      </c>
      <c r="R39" s="31">
        <v>286.49998078702703</v>
      </c>
      <c r="S39" s="31">
        <v>0</v>
      </c>
      <c r="T39" s="31" t="s">
        <v>63</v>
      </c>
      <c r="U39" s="31" t="s">
        <v>63</v>
      </c>
      <c r="V39" s="31">
        <v>0</v>
      </c>
      <c r="W39" s="31">
        <v>154.890428641592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201.5056593002914</v>
      </c>
      <c r="AM39" s="31">
        <f>SUM(AM40:AM45)</f>
        <v>596.55456274060464</v>
      </c>
      <c r="AN39" s="30">
        <f>SUM(AN40:AN45)</f>
        <v>1.2872632862330635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160.65300778860046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160.65300778860046</v>
      </c>
      <c r="AM40" s="25">
        <f t="shared" ref="AM40:AM47" si="25">SUM(G40,V40,J40,W40,AJ40)-IF(ISNUMBER(W40*$W$37/($W$37+$W$9)),W40*$W$37/($W$37+$W$9),0)+IF(ISNUMBER(AL40*AM$84/F$84),AL40*AM$84/F$84,0)</f>
        <v>63.000887419723284</v>
      </c>
      <c r="AN40" s="26">
        <f t="shared" ref="AN40:AN47" si="26">SUM(AD40:AH40)+IF(ISNUMBER(W40*$W$37/($W$37+$W$9)),W40*$W$37/($W$37+$W$9),0)+IF(ISNUMBER(AL40*AN$84/F$84),AL40*AN$84/F$84,0)</f>
        <v>1.0285022096995822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1.3657742956576515</v>
      </c>
      <c r="G41" s="16">
        <f t="shared" si="13"/>
        <v>0</v>
      </c>
      <c r="H41" s="25">
        <v>0</v>
      </c>
      <c r="I41" s="25">
        <v>0</v>
      </c>
      <c r="J41" s="16">
        <f t="shared" si="14"/>
        <v>0.76685309565765158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0.76685309565765158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0.59892119999999993</v>
      </c>
      <c r="AM41" s="25">
        <f t="shared" si="25"/>
        <v>1.0017230655005878</v>
      </c>
      <c r="AN41" s="26">
        <f t="shared" si="26"/>
        <v>3.834299687974062E-3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0.63700199999999996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0.63700199999999996</v>
      </c>
      <c r="AM42" s="25">
        <f t="shared" si="25"/>
        <v>0.24980354766184598</v>
      </c>
      <c r="AN42" s="26">
        <f t="shared" si="26"/>
        <v>4.0780933615955717E-3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537.31836951972082</v>
      </c>
      <c r="G44" s="16">
        <f t="shared" si="13"/>
        <v>0</v>
      </c>
      <c r="H44" s="25">
        <v>0</v>
      </c>
      <c r="I44" s="25">
        <v>0</v>
      </c>
      <c r="J44" s="16">
        <f t="shared" si="14"/>
        <v>365.21902073532982</v>
      </c>
      <c r="K44" s="25">
        <v>0</v>
      </c>
      <c r="L44" s="25">
        <v>78.120534156462782</v>
      </c>
      <c r="M44" s="25">
        <v>0</v>
      </c>
      <c r="N44" s="25">
        <v>0</v>
      </c>
      <c r="O44" s="25">
        <v>0</v>
      </c>
      <c r="P44" s="25">
        <v>0</v>
      </c>
      <c r="Q44" s="25">
        <v>0.59850579183999997</v>
      </c>
      <c r="R44" s="25">
        <v>286.49998078702703</v>
      </c>
      <c r="S44" s="25">
        <v>0</v>
      </c>
      <c r="T44" s="25" t="s">
        <v>63</v>
      </c>
      <c r="U44" s="25" t="s">
        <v>63</v>
      </c>
      <c r="V44" s="18">
        <v>0</v>
      </c>
      <c r="W44" s="18">
        <v>139.56246821870005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32.536880565690943</v>
      </c>
      <c r="AM44" s="25">
        <f t="shared" si="25"/>
        <v>517.54099080042818</v>
      </c>
      <c r="AN44" s="26">
        <f t="shared" si="26"/>
        <v>0.20830144433137135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18.800845989536977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12.154927411536979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6.645918577999999</v>
      </c>
      <c r="AM45" s="25">
        <f t="shared" si="25"/>
        <v>14.761157907290793</v>
      </c>
      <c r="AN45" s="26">
        <f t="shared" si="26"/>
        <v>4.2547239152540307E-2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3.606962179354948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3.1730330113549479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0.43392916799999992</v>
      </c>
      <c r="AM46" s="39">
        <f t="shared" si="25"/>
        <v>3.3432005235454167</v>
      </c>
      <c r="AN46" s="64">
        <f t="shared" si="26"/>
        <v>2.7780190006051622E-3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237.46331765446902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-68.739525184242581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306.2028428387116</v>
      </c>
      <c r="AM47" s="31">
        <f t="shared" si="25"/>
        <v>51.339464277725881</v>
      </c>
      <c r="AN47" s="30">
        <f t="shared" si="26"/>
        <v>1.9603137520482543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19426.761617445107</v>
      </c>
      <c r="G48" s="30">
        <f t="shared" si="13"/>
        <v>37.647600099999998</v>
      </c>
      <c r="H48" s="31">
        <f>SUM(H49,H50)</f>
        <v>4.6801300000000001</v>
      </c>
      <c r="I48" s="31">
        <f>SUM(I49,I50)</f>
        <v>32.9674701</v>
      </c>
      <c r="J48" s="30">
        <f t="shared" si="14"/>
        <v>11731.539847241325</v>
      </c>
      <c r="K48" s="31">
        <f t="shared" ref="K48:W48" si="27">SUM(K49,K50)</f>
        <v>0</v>
      </c>
      <c r="L48" s="31">
        <f t="shared" si="27"/>
        <v>904.31352564461145</v>
      </c>
      <c r="M48" s="31">
        <f t="shared" si="27"/>
        <v>695.54017170744066</v>
      </c>
      <c r="N48" s="31">
        <f t="shared" si="27"/>
        <v>1271.6790979721966</v>
      </c>
      <c r="O48" s="31">
        <f t="shared" si="27"/>
        <v>321.56686221803227</v>
      </c>
      <c r="P48" s="31">
        <f t="shared" si="27"/>
        <v>2397.2063445624804</v>
      </c>
      <c r="Q48" s="31">
        <f t="shared" si="27"/>
        <v>4876.5252051212228</v>
      </c>
      <c r="R48" s="31">
        <f t="shared" si="27"/>
        <v>520.44666011451193</v>
      </c>
      <c r="S48" s="31">
        <f t="shared" si="27"/>
        <v>719.71939728542304</v>
      </c>
      <c r="T48" s="31">
        <f t="shared" si="27"/>
        <v>0</v>
      </c>
      <c r="U48" s="31">
        <f t="shared" si="27"/>
        <v>24.542582615405337</v>
      </c>
      <c r="V48" s="31">
        <f t="shared" si="27"/>
        <v>0</v>
      </c>
      <c r="W48" s="31">
        <f t="shared" si="27"/>
        <v>3426.9578994991366</v>
      </c>
      <c r="X48" s="31">
        <f t="shared" si="24"/>
        <v>142.69952508137595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7.8316827405205514</v>
      </c>
      <c r="AC48" s="31" t="s">
        <v>63</v>
      </c>
      <c r="AD48" s="31">
        <f t="shared" ref="AD48:AL48" si="29">SUM(AD49,AD50)</f>
        <v>93.216460031446573</v>
      </c>
      <c r="AE48" s="31">
        <f t="shared" si="29"/>
        <v>9.2389998902444432</v>
      </c>
      <c r="AF48" s="31">
        <f t="shared" si="29"/>
        <v>4.3915543582944441</v>
      </c>
      <c r="AG48" s="31">
        <f t="shared" si="29"/>
        <v>19.28651942353159</v>
      </c>
      <c r="AH48" s="31">
        <f t="shared" si="29"/>
        <v>8.7343086373383478</v>
      </c>
      <c r="AI48" s="31">
        <f t="shared" si="29"/>
        <v>0</v>
      </c>
      <c r="AJ48" s="31">
        <f t="shared" si="29"/>
        <v>54.89950181296112</v>
      </c>
      <c r="AK48" s="31" t="s">
        <v>63</v>
      </c>
      <c r="AL48" s="32">
        <f t="shared" si="29"/>
        <v>4033.0172437103092</v>
      </c>
      <c r="AM48" s="31">
        <f>SUM(AM13,AM28)-SUM(AM17,AM39,AM47)</f>
        <v>16835.956105886737</v>
      </c>
      <c r="AN48" s="30">
        <f>SUM(AN13,AN28)-SUM(AN17,AN39,AN47)</f>
        <v>160.6900382718492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3108.5640261964813</v>
      </c>
      <c r="G49" s="67">
        <f t="shared" ref="G49:G77" si="30">SUM(H49:I49)</f>
        <v>7.7787199999999999</v>
      </c>
      <c r="H49" s="68">
        <v>0.23913000000000001</v>
      </c>
      <c r="I49" s="68">
        <v>7.5395899999999996</v>
      </c>
      <c r="J49" s="67">
        <f t="shared" ref="J49:J77" si="31">SUM(K49:U49)</f>
        <v>3094.7730561964813</v>
      </c>
      <c r="K49" s="68">
        <v>0</v>
      </c>
      <c r="L49" s="68">
        <v>0</v>
      </c>
      <c r="M49" s="68">
        <v>444.13897260076635</v>
      </c>
      <c r="N49" s="68">
        <v>62.751361790572915</v>
      </c>
      <c r="O49" s="68">
        <v>0</v>
      </c>
      <c r="P49" s="68">
        <v>2397.2063445624804</v>
      </c>
      <c r="Q49" s="68">
        <v>0</v>
      </c>
      <c r="R49" s="68">
        <v>166.12659462725586</v>
      </c>
      <c r="S49" s="68">
        <v>7.1999999999999998E-3</v>
      </c>
      <c r="T49" s="68">
        <v>0</v>
      </c>
      <c r="U49" s="68">
        <v>24.542582615405337</v>
      </c>
      <c r="V49" s="68">
        <v>0</v>
      </c>
      <c r="W49" s="68">
        <v>6.0119300000000004</v>
      </c>
      <c r="X49" s="68">
        <f t="shared" si="24"/>
        <v>3.2000000000000003E-4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3.2000000000000003E-4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3108.5637061964812</v>
      </c>
      <c r="AN49" s="71">
        <f>SUM(AD49:AH49)+IF(ISNUMBER(W49*$W$37/($W$37+$W$9)),W49*$W$37/($W$37+$W$9),0)+IF(ISNUMBER(AL49*AN$84/F$84),AL49*AN$84/F$84,0)</f>
        <v>3.2000000000000003E-4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16318.197591248627</v>
      </c>
      <c r="G50" s="30">
        <f t="shared" si="30"/>
        <v>29.868880100000002</v>
      </c>
      <c r="H50" s="31">
        <f>SUM(H51,H70)+SUM(H75:H77)</f>
        <v>4.4409999999999998</v>
      </c>
      <c r="I50" s="31">
        <f>SUM(I51,I70)+SUM(I75:I77)</f>
        <v>25.427880100000003</v>
      </c>
      <c r="J50" s="30">
        <f t="shared" si="31"/>
        <v>8636.7667910448454</v>
      </c>
      <c r="K50" s="31">
        <f t="shared" ref="K50:W50" si="32">SUM(K51,K70)+SUM(K75:K77)</f>
        <v>0</v>
      </c>
      <c r="L50" s="31">
        <f t="shared" si="32"/>
        <v>904.31352564461145</v>
      </c>
      <c r="M50" s="31">
        <f t="shared" si="32"/>
        <v>251.40119910667431</v>
      </c>
      <c r="N50" s="31">
        <f t="shared" si="32"/>
        <v>1208.9277361816237</v>
      </c>
      <c r="O50" s="31">
        <f t="shared" si="32"/>
        <v>321.56686221803227</v>
      </c>
      <c r="P50" s="31">
        <f t="shared" si="32"/>
        <v>0</v>
      </c>
      <c r="Q50" s="31">
        <f t="shared" si="32"/>
        <v>4876.5252051212228</v>
      </c>
      <c r="R50" s="31">
        <f t="shared" si="32"/>
        <v>354.32006548725604</v>
      </c>
      <c r="S50" s="31">
        <f t="shared" si="32"/>
        <v>719.71219728542303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3420.9459694991365</v>
      </c>
      <c r="X50" s="31">
        <f t="shared" si="24"/>
        <v>142.69920508137596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7.8316827405205514</v>
      </c>
      <c r="AC50" s="31" t="s">
        <v>63</v>
      </c>
      <c r="AD50" s="31">
        <f>SUM(AD51,AD70)+SUM(AD75:AD77)</f>
        <v>93.216140031446571</v>
      </c>
      <c r="AE50" s="31">
        <f t="shared" ref="AE50:AN50" si="34">SUM(AE51,AE70)+SUM(AE75:AE77)</f>
        <v>9.2389998902444432</v>
      </c>
      <c r="AF50" s="31">
        <f t="shared" si="34"/>
        <v>4.3915543582944441</v>
      </c>
      <c r="AG50" s="31">
        <f t="shared" si="34"/>
        <v>19.28651942353159</v>
      </c>
      <c r="AH50" s="31">
        <f t="shared" si="34"/>
        <v>8.7343086373383478</v>
      </c>
      <c r="AI50" s="31">
        <f t="shared" si="34"/>
        <v>0</v>
      </c>
      <c r="AJ50" s="31">
        <f t="shared" si="34"/>
        <v>54.89950181296112</v>
      </c>
      <c r="AK50" s="31" t="s">
        <v>63</v>
      </c>
      <c r="AL50" s="32">
        <f t="shared" si="34"/>
        <v>4033.0172437103092</v>
      </c>
      <c r="AM50" s="31">
        <f t="shared" si="34"/>
        <v>13724.049199166708</v>
      </c>
      <c r="AN50" s="30">
        <f t="shared" si="34"/>
        <v>160.68694025284859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5986.4887886707065</v>
      </c>
      <c r="G51" s="16">
        <f t="shared" si="30"/>
        <v>29.662050000000001</v>
      </c>
      <c r="H51" s="17">
        <v>4.4409999999999998</v>
      </c>
      <c r="I51" s="17">
        <v>25.221050000000002</v>
      </c>
      <c r="J51" s="16">
        <f t="shared" si="31"/>
        <v>2014.4307408302857</v>
      </c>
      <c r="K51" s="17">
        <v>0</v>
      </c>
      <c r="L51" s="17">
        <v>904.31352564461145</v>
      </c>
      <c r="M51" s="17">
        <v>20.313419185674309</v>
      </c>
      <c r="N51" s="17">
        <v>0</v>
      </c>
      <c r="O51" s="17">
        <v>0</v>
      </c>
      <c r="P51" s="17">
        <v>0</v>
      </c>
      <c r="Q51" s="17">
        <v>135.32656000000003</v>
      </c>
      <c r="R51" s="17">
        <v>246.90333599999997</v>
      </c>
      <c r="S51" s="17">
        <v>707.57389999999987</v>
      </c>
      <c r="T51" s="17">
        <v>0</v>
      </c>
      <c r="U51" s="17">
        <v>0</v>
      </c>
      <c r="V51" s="18">
        <v>0</v>
      </c>
      <c r="W51" s="18">
        <v>2070.5574772900272</v>
      </c>
      <c r="X51" s="18">
        <f t="shared" si="24"/>
        <v>58.48469875052055</v>
      </c>
      <c r="Y51" s="17" t="s">
        <v>63</v>
      </c>
      <c r="Z51" s="17" t="s">
        <v>63</v>
      </c>
      <c r="AA51" s="17" t="s">
        <v>63</v>
      </c>
      <c r="AB51" s="17">
        <v>0.18539875052055105</v>
      </c>
      <c r="AC51" s="17" t="s">
        <v>63</v>
      </c>
      <c r="AD51" s="17">
        <v>46.583480000000002</v>
      </c>
      <c r="AE51" s="17">
        <v>7.9514999999999993</v>
      </c>
      <c r="AF51" s="17">
        <v>3.7643200000000001</v>
      </c>
      <c r="AG51" s="17">
        <v>0</v>
      </c>
      <c r="AH51" s="17">
        <v>0</v>
      </c>
      <c r="AI51" s="17">
        <v>0</v>
      </c>
      <c r="AJ51" s="18">
        <v>52.761770000000006</v>
      </c>
      <c r="AK51" s="18" t="s">
        <v>63</v>
      </c>
      <c r="AL51" s="19">
        <v>1760.5920517998729</v>
      </c>
      <c r="AM51" s="17">
        <f t="shared" ref="AM51:AN51" si="35">SUM(AM52:AM69)</f>
        <v>4857.8370925547679</v>
      </c>
      <c r="AN51" s="20">
        <f t="shared" si="35"/>
        <v>69.570628439978194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82.446637048000014</v>
      </c>
      <c r="G52" s="16">
        <f t="shared" si="30"/>
        <v>7.2158200000000008</v>
      </c>
      <c r="H52" s="25">
        <v>0</v>
      </c>
      <c r="I52" s="25">
        <v>7.2158200000000008</v>
      </c>
      <c r="J52" s="16">
        <f t="shared" si="31"/>
        <v>41.289960000000001</v>
      </c>
      <c r="K52" s="25">
        <v>0</v>
      </c>
      <c r="L52" s="25">
        <v>0</v>
      </c>
      <c r="M52" s="25">
        <v>0.40973999999999999</v>
      </c>
      <c r="N52" s="25">
        <v>0</v>
      </c>
      <c r="O52" s="25">
        <v>0</v>
      </c>
      <c r="P52" s="25">
        <v>0</v>
      </c>
      <c r="Q52" s="25">
        <v>40.880220000000001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9.2464500000000012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24.694407048000002</v>
      </c>
      <c r="AM52" s="25">
        <f t="shared" ref="AM52:AM69" si="36">SUM(G52,V52,J52,W52,AJ52)-IF(ISNUMBER(W52*$W$37/($W$37+$W$9)),W52*$W$37/($W$37+$W$9),0)+IF(ISNUMBER(AL52*AM$84/F$84),AL52*AM$84/F$84,0)</f>
        <v>67.436266295013354</v>
      </c>
      <c r="AN52" s="26">
        <f t="shared" ref="AN52:AN69" si="37">SUM(AD52:AH52)+IF(ISNUMBER(W52*$W$37/($W$37+$W$9)),W52*$W$37/($W$37+$W$9),0)+IF(ISNUMBER(AL52*AN$84/F$84),AL52*AN$84/F$84,0)</f>
        <v>0.15809384813703525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261.696923078</v>
      </c>
      <c r="G53" s="16">
        <f t="shared" si="30"/>
        <v>9.5363299999999995</v>
      </c>
      <c r="H53" s="25">
        <v>0</v>
      </c>
      <c r="I53" s="25">
        <v>9.5363299999999995</v>
      </c>
      <c r="J53" s="16">
        <f t="shared" si="31"/>
        <v>7.5469299999999997</v>
      </c>
      <c r="K53" s="25">
        <v>0</v>
      </c>
      <c r="L53" s="25">
        <v>0</v>
      </c>
      <c r="M53" s="25">
        <v>0.5645</v>
      </c>
      <c r="N53" s="25">
        <v>0</v>
      </c>
      <c r="O53" s="25">
        <v>0</v>
      </c>
      <c r="P53" s="25">
        <v>0</v>
      </c>
      <c r="Q53" s="25">
        <v>3.09443</v>
      </c>
      <c r="R53" s="25">
        <v>0</v>
      </c>
      <c r="S53" s="25">
        <v>3.8879999999999999</v>
      </c>
      <c r="T53" s="25">
        <v>0</v>
      </c>
      <c r="U53" s="25">
        <v>0</v>
      </c>
      <c r="V53" s="18">
        <v>0</v>
      </c>
      <c r="W53" s="18">
        <v>100.76284999999999</v>
      </c>
      <c r="X53" s="18">
        <f t="shared" si="24"/>
        <v>0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143.85081307800002</v>
      </c>
      <c r="AM53" s="25">
        <f t="shared" si="36"/>
        <v>174.25793200515142</v>
      </c>
      <c r="AN53" s="26">
        <f t="shared" si="37"/>
        <v>0.9209343861926923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58.796419386000004</v>
      </c>
      <c r="G54" s="16">
        <f t="shared" si="30"/>
        <v>2.16E-3</v>
      </c>
      <c r="H54" s="25">
        <v>0</v>
      </c>
      <c r="I54" s="25">
        <v>2.16E-3</v>
      </c>
      <c r="J54" s="16">
        <f t="shared" si="31"/>
        <v>3.5463899999999997</v>
      </c>
      <c r="K54" s="25">
        <v>0</v>
      </c>
      <c r="L54" s="25">
        <v>0</v>
      </c>
      <c r="M54" s="25">
        <v>1.0279200000000002</v>
      </c>
      <c r="N54" s="25">
        <v>0</v>
      </c>
      <c r="O54" s="25">
        <v>0</v>
      </c>
      <c r="P54" s="25">
        <v>0</v>
      </c>
      <c r="Q54" s="25">
        <v>1.4411799999999999</v>
      </c>
      <c r="R54" s="25">
        <v>1.0524899999999999</v>
      </c>
      <c r="S54" s="25">
        <v>2.4799999999999999E-2</v>
      </c>
      <c r="T54" s="25">
        <v>0</v>
      </c>
      <c r="U54" s="25">
        <v>0</v>
      </c>
      <c r="V54" s="18">
        <v>0</v>
      </c>
      <c r="W54" s="18">
        <v>35.374770000000005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19.873099386</v>
      </c>
      <c r="AM54" s="25">
        <f t="shared" si="36"/>
        <v>46.716656174233762</v>
      </c>
      <c r="AN54" s="26">
        <f t="shared" si="37"/>
        <v>0.12722778685212235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399.68742544036002</v>
      </c>
      <c r="G55" s="16">
        <f t="shared" si="30"/>
        <v>1.9499999999999999E-3</v>
      </c>
      <c r="H55" s="25">
        <v>0</v>
      </c>
      <c r="I55" s="25">
        <v>1.9499999999999999E-3</v>
      </c>
      <c r="J55" s="16">
        <f t="shared" si="31"/>
        <v>27.228879999999997</v>
      </c>
      <c r="K55" s="25">
        <v>0</v>
      </c>
      <c r="L55" s="25">
        <v>0</v>
      </c>
      <c r="M55" s="25">
        <v>5.4444999999999988</v>
      </c>
      <c r="N55" s="25">
        <v>0</v>
      </c>
      <c r="O55" s="25">
        <v>0</v>
      </c>
      <c r="P55" s="25">
        <v>0</v>
      </c>
      <c r="Q55" s="25">
        <v>20.975239999999999</v>
      </c>
      <c r="R55" s="25">
        <v>0.80913999999999997</v>
      </c>
      <c r="S55" s="25">
        <v>0</v>
      </c>
      <c r="T55" s="25">
        <v>0</v>
      </c>
      <c r="U55" s="25">
        <v>0</v>
      </c>
      <c r="V55" s="18">
        <v>0</v>
      </c>
      <c r="W55" s="18">
        <v>128.81855999999999</v>
      </c>
      <c r="X55" s="18">
        <f t="shared" si="24"/>
        <v>5.0770000000000003E-2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5.0770000000000003E-2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243.58726544036003</v>
      </c>
      <c r="AM55" s="25">
        <f t="shared" si="36"/>
        <v>251.57336492040793</v>
      </c>
      <c r="AN55" s="26">
        <f t="shared" si="37"/>
        <v>1.6102181809500611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750.60136898199983</v>
      </c>
      <c r="G56" s="16">
        <f t="shared" si="30"/>
        <v>8.9348200000000002</v>
      </c>
      <c r="H56" s="25">
        <v>0.96223999999999998</v>
      </c>
      <c r="I56" s="25">
        <v>7.9725799999999998</v>
      </c>
      <c r="J56" s="16">
        <f t="shared" si="31"/>
        <v>642.93602999999996</v>
      </c>
      <c r="K56" s="25">
        <v>0</v>
      </c>
      <c r="L56" s="25">
        <v>0</v>
      </c>
      <c r="M56" s="25">
        <v>2.6910000000000003E-2</v>
      </c>
      <c r="N56" s="25">
        <v>0</v>
      </c>
      <c r="O56" s="25">
        <v>0</v>
      </c>
      <c r="P56" s="25">
        <v>0</v>
      </c>
      <c r="Q56" s="25">
        <v>1.5019200000000001</v>
      </c>
      <c r="R56" s="25">
        <v>2.2608000000000001</v>
      </c>
      <c r="S56" s="25">
        <v>639.14639999999997</v>
      </c>
      <c r="T56" s="25">
        <v>0</v>
      </c>
      <c r="U56" s="25">
        <v>0</v>
      </c>
      <c r="V56" s="18">
        <v>0</v>
      </c>
      <c r="W56" s="18">
        <v>0.49608999999999998</v>
      </c>
      <c r="X56" s="18">
        <f t="shared" si="24"/>
        <v>4.7923900000000001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4.7804700000000002</v>
      </c>
      <c r="AE56" s="25">
        <v>0</v>
      </c>
      <c r="AF56" s="25">
        <v>1.192E-2</v>
      </c>
      <c r="AG56" s="25">
        <v>0</v>
      </c>
      <c r="AH56" s="25">
        <v>0</v>
      </c>
      <c r="AI56" s="25" t="s">
        <v>76</v>
      </c>
      <c r="AJ56" s="18">
        <v>0</v>
      </c>
      <c r="AK56" s="18" t="s">
        <v>63</v>
      </c>
      <c r="AL56" s="19">
        <v>93.442038982</v>
      </c>
      <c r="AM56" s="25">
        <f t="shared" si="36"/>
        <v>689.01070695592796</v>
      </c>
      <c r="AN56" s="26">
        <f t="shared" si="37"/>
        <v>5.3906068954986779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176.50455601200002</v>
      </c>
      <c r="G57" s="16">
        <f t="shared" si="30"/>
        <v>0</v>
      </c>
      <c r="H57" s="25">
        <v>0</v>
      </c>
      <c r="I57" s="25">
        <v>0</v>
      </c>
      <c r="J57" s="16">
        <f t="shared" si="31"/>
        <v>25.809440000000002</v>
      </c>
      <c r="K57" s="25">
        <v>0</v>
      </c>
      <c r="L57" s="25">
        <v>0</v>
      </c>
      <c r="M57" s="25">
        <v>0.22463999999999998</v>
      </c>
      <c r="N57" s="25">
        <v>0</v>
      </c>
      <c r="O57" s="25">
        <v>0</v>
      </c>
      <c r="P57" s="25">
        <v>0</v>
      </c>
      <c r="Q57" s="25">
        <v>0.91649000000000003</v>
      </c>
      <c r="R57" s="25">
        <v>24.668310000000002</v>
      </c>
      <c r="S57" s="25">
        <v>0</v>
      </c>
      <c r="T57" s="25">
        <v>0</v>
      </c>
      <c r="U57" s="25">
        <v>0</v>
      </c>
      <c r="V57" s="18">
        <v>0</v>
      </c>
      <c r="W57" s="18">
        <v>118.43364000000001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32.261476012000003</v>
      </c>
      <c r="AM57" s="25">
        <f t="shared" si="36"/>
        <v>156.89458056138781</v>
      </c>
      <c r="AN57" s="26">
        <f t="shared" si="37"/>
        <v>0.20653830154349909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374.18189634800001</v>
      </c>
      <c r="G58" s="16">
        <f t="shared" si="30"/>
        <v>3.9709699999999999</v>
      </c>
      <c r="H58" s="25">
        <v>3.4787599999999999</v>
      </c>
      <c r="I58" s="25">
        <v>0.49220999999999998</v>
      </c>
      <c r="J58" s="16">
        <f t="shared" si="31"/>
        <v>123.46118000000001</v>
      </c>
      <c r="K58" s="25">
        <v>0</v>
      </c>
      <c r="L58" s="25">
        <v>0</v>
      </c>
      <c r="M58" s="25">
        <v>0.99200999999999995</v>
      </c>
      <c r="N58" s="25">
        <v>0</v>
      </c>
      <c r="O58" s="25">
        <v>0</v>
      </c>
      <c r="P58" s="25">
        <v>0</v>
      </c>
      <c r="Q58" s="25">
        <v>14.539669999999999</v>
      </c>
      <c r="R58" s="25">
        <v>43.4148</v>
      </c>
      <c r="S58" s="25">
        <v>64.514700000000005</v>
      </c>
      <c r="T58" s="25">
        <v>0</v>
      </c>
      <c r="U58" s="25">
        <v>0</v>
      </c>
      <c r="V58" s="18">
        <v>0</v>
      </c>
      <c r="W58" s="18">
        <v>182.85448000000002</v>
      </c>
      <c r="X58" s="18">
        <f t="shared" si="24"/>
        <v>12.827299999999999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4.7785299999999999</v>
      </c>
      <c r="AE58" s="25">
        <v>4.2963699999999996</v>
      </c>
      <c r="AF58" s="25">
        <v>3.7524000000000002</v>
      </c>
      <c r="AG58" s="25">
        <v>0</v>
      </c>
      <c r="AH58" s="25">
        <v>0</v>
      </c>
      <c r="AI58" s="25" t="s">
        <v>76</v>
      </c>
      <c r="AJ58" s="18">
        <v>2.9955299999999996</v>
      </c>
      <c r="AK58" s="18" t="s">
        <v>63</v>
      </c>
      <c r="AL58" s="19">
        <v>48.072436348000004</v>
      </c>
      <c r="AM58" s="25">
        <f t="shared" si="36"/>
        <v>332.13400841567011</v>
      </c>
      <c r="AN58" s="26">
        <f t="shared" si="37"/>
        <v>13.135060232379967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2220.6275719852251</v>
      </c>
      <c r="G59" s="16">
        <f t="shared" si="30"/>
        <v>0</v>
      </c>
      <c r="H59" s="25">
        <v>0</v>
      </c>
      <c r="I59" s="25">
        <v>0</v>
      </c>
      <c r="J59" s="16">
        <f t="shared" si="31"/>
        <v>1034.1419608302856</v>
      </c>
      <c r="K59" s="25">
        <v>0</v>
      </c>
      <c r="L59" s="25">
        <v>904.31352564461145</v>
      </c>
      <c r="M59" s="25">
        <v>3.9708491856743047</v>
      </c>
      <c r="N59" s="25">
        <v>0</v>
      </c>
      <c r="O59" s="25">
        <v>0</v>
      </c>
      <c r="P59" s="25">
        <v>0</v>
      </c>
      <c r="Q59" s="25">
        <v>7.0739500000000008</v>
      </c>
      <c r="R59" s="25">
        <v>118.78363599999997</v>
      </c>
      <c r="S59" s="25">
        <v>0</v>
      </c>
      <c r="T59" s="25">
        <v>0</v>
      </c>
      <c r="U59" s="25">
        <v>0</v>
      </c>
      <c r="V59" s="18">
        <v>0</v>
      </c>
      <c r="W59" s="18">
        <v>656.39542729002699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49.766240000000003</v>
      </c>
      <c r="AK59" s="18" t="s">
        <v>63</v>
      </c>
      <c r="AL59" s="19">
        <v>480.32394386491245</v>
      </c>
      <c r="AM59" s="25">
        <f t="shared" si="36"/>
        <v>1928.6650857050367</v>
      </c>
      <c r="AN59" s="26">
        <f t="shared" si="37"/>
        <v>3.0750388333017851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645.86304487758002</v>
      </c>
      <c r="G60" s="16">
        <f t="shared" si="30"/>
        <v>0</v>
      </c>
      <c r="H60" s="25">
        <v>0</v>
      </c>
      <c r="I60" s="25">
        <v>0</v>
      </c>
      <c r="J60" s="16">
        <f t="shared" si="31"/>
        <v>54.207149999999999</v>
      </c>
      <c r="K60" s="25">
        <v>0</v>
      </c>
      <c r="L60" s="25">
        <v>0</v>
      </c>
      <c r="M60" s="25">
        <v>4.8433999999999999</v>
      </c>
      <c r="N60" s="25">
        <v>0</v>
      </c>
      <c r="O60" s="25">
        <v>0</v>
      </c>
      <c r="P60" s="25">
        <v>0</v>
      </c>
      <c r="Q60" s="25">
        <v>23.101379999999999</v>
      </c>
      <c r="R60" s="25">
        <v>26.262370000000001</v>
      </c>
      <c r="S60" s="25">
        <v>0</v>
      </c>
      <c r="T60" s="25">
        <v>0</v>
      </c>
      <c r="U60" s="25">
        <v>0</v>
      </c>
      <c r="V60" s="18">
        <v>0</v>
      </c>
      <c r="W60" s="18">
        <v>349.62038000000001</v>
      </c>
      <c r="X60" s="18">
        <f t="shared" si="24"/>
        <v>22.246320000000004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20.039720000000003</v>
      </c>
      <c r="AE60" s="25">
        <v>2.2065999999999999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219.78919487758003</v>
      </c>
      <c r="AM60" s="25">
        <f t="shared" si="36"/>
        <v>490.01897149965043</v>
      </c>
      <c r="AN60" s="26">
        <f t="shared" si="37"/>
        <v>23.653412688218715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277.04021793000004</v>
      </c>
      <c r="G61" s="16">
        <f t="shared" si="30"/>
        <v>0</v>
      </c>
      <c r="H61" s="25">
        <v>0</v>
      </c>
      <c r="I61" s="25">
        <v>0</v>
      </c>
      <c r="J61" s="16">
        <f t="shared" si="31"/>
        <v>17.04205</v>
      </c>
      <c r="K61" s="25">
        <v>0</v>
      </c>
      <c r="L61" s="25">
        <v>0</v>
      </c>
      <c r="M61" s="25">
        <v>1.39872</v>
      </c>
      <c r="N61" s="25">
        <v>0</v>
      </c>
      <c r="O61" s="25">
        <v>0</v>
      </c>
      <c r="P61" s="25">
        <v>0</v>
      </c>
      <c r="Q61" s="25">
        <v>5.3225600000000002</v>
      </c>
      <c r="R61" s="25">
        <v>10.32077</v>
      </c>
      <c r="S61" s="25">
        <v>0</v>
      </c>
      <c r="T61" s="25">
        <v>0</v>
      </c>
      <c r="U61" s="25">
        <v>0</v>
      </c>
      <c r="V61" s="18">
        <v>0</v>
      </c>
      <c r="W61" s="18">
        <v>149.60029000000003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110.39787793000001</v>
      </c>
      <c r="AM61" s="25">
        <f t="shared" si="36"/>
        <v>209.93542473325581</v>
      </c>
      <c r="AN61" s="26">
        <f t="shared" si="37"/>
        <v>0.70676835099508528</v>
      </c>
    </row>
    <row r="62" spans="1:40" s="21" customFormat="1" ht="15" customHeight="1">
      <c r="C62" s="21" t="s">
        <v>86</v>
      </c>
      <c r="E62" s="59"/>
      <c r="F62" s="16">
        <f t="shared" si="12"/>
        <v>17.641091099999997</v>
      </c>
      <c r="G62" s="16">
        <f t="shared" si="30"/>
        <v>0</v>
      </c>
      <c r="H62" s="25">
        <v>0</v>
      </c>
      <c r="I62" s="25">
        <v>0</v>
      </c>
      <c r="J62" s="16">
        <f t="shared" si="31"/>
        <v>4.2380999999999993</v>
      </c>
      <c r="K62" s="25">
        <v>0</v>
      </c>
      <c r="L62" s="25">
        <v>0</v>
      </c>
      <c r="M62" s="25">
        <v>2.2100000000000002E-3</v>
      </c>
      <c r="N62" s="25">
        <v>0</v>
      </c>
      <c r="O62" s="25">
        <v>0</v>
      </c>
      <c r="P62" s="25">
        <v>0</v>
      </c>
      <c r="Q62" s="25">
        <v>2.2275700000000001</v>
      </c>
      <c r="R62" s="25">
        <v>2.0083199999999999</v>
      </c>
      <c r="S62" s="25">
        <v>0</v>
      </c>
      <c r="T62" s="25">
        <v>0</v>
      </c>
      <c r="U62" s="25">
        <v>0</v>
      </c>
      <c r="V62" s="18">
        <v>0</v>
      </c>
      <c r="W62" s="18">
        <v>7.5380399999999996</v>
      </c>
      <c r="X62" s="18">
        <f t="shared" si="24"/>
        <v>4.5799999999999999E-3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4.5799999999999999E-3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5.8603711000000001</v>
      </c>
      <c r="AM62" s="25">
        <f t="shared" si="36"/>
        <v>14.074314089555376</v>
      </c>
      <c r="AN62" s="26">
        <f t="shared" si="37"/>
        <v>4.2098156111592337E-2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45.065388503999998</v>
      </c>
      <c r="G63" s="16">
        <f t="shared" si="30"/>
        <v>0</v>
      </c>
      <c r="H63" s="25">
        <v>0</v>
      </c>
      <c r="I63" s="25">
        <v>0</v>
      </c>
      <c r="J63" s="16">
        <f t="shared" si="31"/>
        <v>7.9770200000000004</v>
      </c>
      <c r="K63" s="25">
        <v>0</v>
      </c>
      <c r="L63" s="25">
        <v>0</v>
      </c>
      <c r="M63" s="25">
        <v>6.3920000000000005E-2</v>
      </c>
      <c r="N63" s="25">
        <v>0</v>
      </c>
      <c r="O63" s="25">
        <v>0</v>
      </c>
      <c r="P63" s="25">
        <v>0</v>
      </c>
      <c r="Q63" s="25">
        <v>4.8106</v>
      </c>
      <c r="R63" s="25">
        <v>3.1025</v>
      </c>
      <c r="S63" s="25">
        <v>0</v>
      </c>
      <c r="T63" s="25">
        <v>0</v>
      </c>
      <c r="U63" s="25">
        <v>0</v>
      </c>
      <c r="V63" s="18">
        <v>0</v>
      </c>
      <c r="W63" s="18">
        <v>1.5653699999999999</v>
      </c>
      <c r="X63" s="18">
        <f t="shared" si="24"/>
        <v>13.59553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13.59553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21.927468504</v>
      </c>
      <c r="AM63" s="25">
        <f t="shared" si="36"/>
        <v>18.141357387139429</v>
      </c>
      <c r="AN63" s="26">
        <f t="shared" si="37"/>
        <v>13.735909879094192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384.57264272759994</v>
      </c>
      <c r="G64" s="16">
        <f t="shared" si="30"/>
        <v>0</v>
      </c>
      <c r="H64" s="25">
        <v>0</v>
      </c>
      <c r="I64" s="25">
        <v>0</v>
      </c>
      <c r="J64" s="16">
        <f t="shared" si="31"/>
        <v>15.24526</v>
      </c>
      <c r="K64" s="25">
        <v>0</v>
      </c>
      <c r="L64" s="25">
        <v>0</v>
      </c>
      <c r="M64" s="25">
        <v>0.11654</v>
      </c>
      <c r="N64" s="25">
        <v>0</v>
      </c>
      <c r="O64" s="25">
        <v>0</v>
      </c>
      <c r="P64" s="25">
        <v>0</v>
      </c>
      <c r="Q64" s="25">
        <v>2.7052500000000004</v>
      </c>
      <c r="R64" s="25">
        <v>12.42347</v>
      </c>
      <c r="S64" s="25">
        <v>0</v>
      </c>
      <c r="T64" s="25">
        <v>0</v>
      </c>
      <c r="U64" s="25">
        <v>0</v>
      </c>
      <c r="V64" s="18">
        <v>0</v>
      </c>
      <c r="W64" s="18">
        <v>254.51445999999999</v>
      </c>
      <c r="X64" s="18">
        <f t="shared" si="24"/>
        <v>4.7824100000000005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3.3338800000000002</v>
      </c>
      <c r="AE64" s="25">
        <v>1.4485299999999999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110.03051272759998</v>
      </c>
      <c r="AM64" s="25">
        <f t="shared" si="36"/>
        <v>312.90874061595781</v>
      </c>
      <c r="AN64" s="26">
        <f t="shared" si="37"/>
        <v>5.4868264751874918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56.368298244000002</v>
      </c>
      <c r="G65" s="16">
        <f t="shared" si="30"/>
        <v>0</v>
      </c>
      <c r="H65" s="25">
        <v>0</v>
      </c>
      <c r="I65" s="25">
        <v>0</v>
      </c>
      <c r="J65" s="16">
        <f t="shared" si="31"/>
        <v>1.3665799999999999</v>
      </c>
      <c r="K65" s="25">
        <v>0</v>
      </c>
      <c r="L65" s="25">
        <v>0</v>
      </c>
      <c r="M65" s="25">
        <v>0.17174</v>
      </c>
      <c r="N65" s="25">
        <v>0</v>
      </c>
      <c r="O65" s="25">
        <v>0</v>
      </c>
      <c r="P65" s="25">
        <v>0</v>
      </c>
      <c r="Q65" s="25">
        <v>1.1948399999999999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23.472600000000003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31.529118244000003</v>
      </c>
      <c r="AM65" s="25">
        <f t="shared" si="36"/>
        <v>37.203482768281788</v>
      </c>
      <c r="AN65" s="26">
        <f t="shared" si="37"/>
        <v>0.20184973957353078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39.168964188000004</v>
      </c>
      <c r="G66" s="16">
        <f t="shared" si="30"/>
        <v>0</v>
      </c>
      <c r="H66" s="25">
        <v>0</v>
      </c>
      <c r="I66" s="25">
        <v>0</v>
      </c>
      <c r="J66" s="16">
        <f t="shared" si="31"/>
        <v>1.2615399999999999</v>
      </c>
      <c r="K66" s="25">
        <v>0</v>
      </c>
      <c r="L66" s="25">
        <v>0</v>
      </c>
      <c r="M66" s="25">
        <v>0.42601000000000006</v>
      </c>
      <c r="N66" s="25">
        <v>0</v>
      </c>
      <c r="O66" s="25">
        <v>0</v>
      </c>
      <c r="P66" s="25">
        <v>0</v>
      </c>
      <c r="Q66" s="25">
        <v>0.83552999999999988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18.815660000000001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19.091764188000003</v>
      </c>
      <c r="AM66" s="25">
        <f t="shared" si="36"/>
        <v>27.564131634886209</v>
      </c>
      <c r="AN66" s="26">
        <f t="shared" si="37"/>
        <v>0.12222567087109756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162.96084317542</v>
      </c>
      <c r="G67" s="16">
        <f t="shared" si="30"/>
        <v>0</v>
      </c>
      <c r="H67" s="25">
        <v>0</v>
      </c>
      <c r="I67" s="25">
        <v>0</v>
      </c>
      <c r="J67" s="16">
        <f t="shared" si="31"/>
        <v>6.2186999999999992</v>
      </c>
      <c r="K67" s="25">
        <v>0</v>
      </c>
      <c r="L67" s="25">
        <v>0</v>
      </c>
      <c r="M67" s="25">
        <v>0.55935999999999997</v>
      </c>
      <c r="N67" s="25">
        <v>0</v>
      </c>
      <c r="O67" s="25">
        <v>0</v>
      </c>
      <c r="P67" s="25">
        <v>0</v>
      </c>
      <c r="Q67" s="25">
        <v>4.3271099999999993</v>
      </c>
      <c r="R67" s="25">
        <v>1.33223</v>
      </c>
      <c r="S67" s="25">
        <v>0</v>
      </c>
      <c r="T67" s="25">
        <v>0</v>
      </c>
      <c r="U67" s="25">
        <v>0</v>
      </c>
      <c r="V67" s="18">
        <v>0</v>
      </c>
      <c r="W67" s="18">
        <v>32.185400000000001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124.55674317542001</v>
      </c>
      <c r="AM67" s="25">
        <f t="shared" si="36"/>
        <v>87.24965516375984</v>
      </c>
      <c r="AN67" s="26">
        <f t="shared" si="37"/>
        <v>0.79741355205422426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8.3807029220000011</v>
      </c>
      <c r="G68" s="16">
        <f t="shared" si="30"/>
        <v>0</v>
      </c>
      <c r="H68" s="25">
        <v>0</v>
      </c>
      <c r="I68" s="25">
        <v>0</v>
      </c>
      <c r="J68" s="16">
        <f t="shared" si="31"/>
        <v>0.91356999999999999</v>
      </c>
      <c r="K68" s="25">
        <v>0</v>
      </c>
      <c r="L68" s="25">
        <v>0</v>
      </c>
      <c r="M68" s="25">
        <v>7.0449999999999999E-2</v>
      </c>
      <c r="N68" s="25">
        <v>0</v>
      </c>
      <c r="O68" s="25">
        <v>0</v>
      </c>
      <c r="P68" s="25">
        <v>0</v>
      </c>
      <c r="Q68" s="25">
        <v>0.37862000000000001</v>
      </c>
      <c r="R68" s="25">
        <v>0.46450000000000002</v>
      </c>
      <c r="S68" s="25">
        <v>0</v>
      </c>
      <c r="T68" s="25">
        <v>0</v>
      </c>
      <c r="U68" s="25">
        <v>0</v>
      </c>
      <c r="V68" s="18">
        <v>0</v>
      </c>
      <c r="W68" s="18">
        <v>0.86300999999999994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6.6041229220000002</v>
      </c>
      <c r="AM68" s="25">
        <f t="shared" si="36"/>
        <v>4.3664201184148821</v>
      </c>
      <c r="AN68" s="26">
        <f t="shared" si="37"/>
        <v>4.2279662932564348E-2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24.699397972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24.699397972</v>
      </c>
      <c r="AM69" s="25">
        <f t="shared" si="36"/>
        <v>9.6859935110367079</v>
      </c>
      <c r="AN69" s="26">
        <f t="shared" si="37"/>
        <v>0.15812580008386209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5784.7830853596852</v>
      </c>
      <c r="G70" s="16">
        <f t="shared" si="30"/>
        <v>0</v>
      </c>
      <c r="H70" s="25">
        <v>0</v>
      </c>
      <c r="I70" s="25">
        <v>0</v>
      </c>
      <c r="J70" s="16">
        <f t="shared" si="31"/>
        <v>5680.1020826766062</v>
      </c>
      <c r="K70" s="25">
        <v>0</v>
      </c>
      <c r="L70" s="25">
        <v>0</v>
      </c>
      <c r="M70" s="25">
        <v>1.8938799999999998</v>
      </c>
      <c r="N70" s="25">
        <v>1208.9277361816237</v>
      </c>
      <c r="O70" s="25">
        <v>321.06686221803227</v>
      </c>
      <c r="P70" s="25">
        <v>0</v>
      </c>
      <c r="Q70" s="25">
        <v>4045.1968747896944</v>
      </c>
      <c r="R70" s="25">
        <v>103.01672948725611</v>
      </c>
      <c r="S70" s="25">
        <v>0</v>
      </c>
      <c r="T70" s="25">
        <v>0</v>
      </c>
      <c r="U70" s="25">
        <v>0</v>
      </c>
      <c r="V70" s="18">
        <v>0</v>
      </c>
      <c r="W70" s="18">
        <v>7.0960803602079991</v>
      </c>
      <c r="X70" s="18">
        <f t="shared" si="24"/>
        <v>28.020828060869938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19.28651942353159</v>
      </c>
      <c r="AH70" s="25">
        <v>8.7343086373383478</v>
      </c>
      <c r="AI70" s="25" t="s">
        <v>63</v>
      </c>
      <c r="AJ70" s="18">
        <v>0</v>
      </c>
      <c r="AK70" s="18" t="s">
        <v>63</v>
      </c>
      <c r="AL70" s="19">
        <v>69.564094261999998</v>
      </c>
      <c r="AM70" s="25">
        <f>SUM(AM71:AM74)</f>
        <v>5714.4780735183058</v>
      </c>
      <c r="AN70" s="26">
        <f>SUM(AN71:AN74)</f>
        <v>28.466178108460483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71.332139595159646</v>
      </c>
      <c r="G71" s="16">
        <f t="shared" si="30"/>
        <v>0</v>
      </c>
      <c r="H71" s="25">
        <v>0</v>
      </c>
      <c r="I71" s="25">
        <v>0</v>
      </c>
      <c r="J71" s="16">
        <f t="shared" si="31"/>
        <v>1.7680453331596429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1.7680453331596429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69.564094261999998</v>
      </c>
      <c r="AM71" s="25">
        <f t="shared" ref="AM71:AM77" si="38">SUM(G71,V71,J71,W71,AJ71)-IF(ISNUMBER(W71*$W$37/($W$37+$W$9)),W71*$W$37/($W$37+$W$9),0)+IF(ISNUMBER(AL71*AM$84/F$84),AL71*AM$84/F$84,0)</f>
        <v>29.047955814650535</v>
      </c>
      <c r="AN71" s="26">
        <f t="shared" ref="AN71:AN77" si="39">SUM(AD71:AH71)+IF(ISNUMBER(W71*$W$37/($W$37+$W$9)),W71*$W$37/($W$37+$W$9),0)+IF(ISNUMBER(AL71*AN$84/F$84),AL71*AN$84/F$84,0)</f>
        <v>0.44535004759054264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5231.9147583826962</v>
      </c>
      <c r="G72" s="16">
        <f t="shared" si="30"/>
        <v>0</v>
      </c>
      <c r="H72" s="25">
        <v>0</v>
      </c>
      <c r="I72" s="25">
        <v>0</v>
      </c>
      <c r="J72" s="16">
        <f t="shared" si="31"/>
        <v>5196.7978499616174</v>
      </c>
      <c r="K72" s="25">
        <v>0</v>
      </c>
      <c r="L72" s="25">
        <v>0</v>
      </c>
      <c r="M72" s="25">
        <v>1.8938799999999998</v>
      </c>
      <c r="N72" s="25">
        <v>1207.4715517816237</v>
      </c>
      <c r="O72" s="25">
        <v>0</v>
      </c>
      <c r="P72" s="25">
        <v>0</v>
      </c>
      <c r="Q72" s="25">
        <v>3987.4324181799939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7.0960803602079991</v>
      </c>
      <c r="X72" s="18">
        <f t="shared" si="24"/>
        <v>28.020828060869938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19.28651942353159</v>
      </c>
      <c r="AH72" s="25">
        <v>8.7343086373383478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5203.8939303218258</v>
      </c>
      <c r="AN72" s="26">
        <f t="shared" si="39"/>
        <v>28.020828060869938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322.52304661803225</v>
      </c>
      <c r="G73" s="16">
        <f t="shared" si="30"/>
        <v>0</v>
      </c>
      <c r="H73" s="25">
        <v>0</v>
      </c>
      <c r="I73" s="25">
        <v>0</v>
      </c>
      <c r="J73" s="16">
        <f t="shared" si="31"/>
        <v>322.52304661803225</v>
      </c>
      <c r="K73" s="25">
        <v>0</v>
      </c>
      <c r="L73" s="25">
        <v>0</v>
      </c>
      <c r="M73" s="25">
        <v>0</v>
      </c>
      <c r="N73" s="25">
        <v>1.4561844000000002</v>
      </c>
      <c r="O73" s="25">
        <v>321.06686221803227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322.52304661803225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159.01314076379697</v>
      </c>
      <c r="G74" s="16">
        <f t="shared" si="30"/>
        <v>0</v>
      </c>
      <c r="H74" s="25">
        <v>0</v>
      </c>
      <c r="I74" s="25">
        <v>0</v>
      </c>
      <c r="J74" s="16">
        <f t="shared" si="31"/>
        <v>159.01314076379697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55.996411276540854</v>
      </c>
      <c r="R74" s="25">
        <v>103.01672948725611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159.01314076379697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2010.2867833339753</v>
      </c>
      <c r="G75" s="16">
        <f t="shared" si="30"/>
        <v>9.4214643999999764E-2</v>
      </c>
      <c r="H75" s="25">
        <v>0</v>
      </c>
      <c r="I75" s="25">
        <v>9.4214643999999764E-2</v>
      </c>
      <c r="J75" s="16">
        <f t="shared" si="31"/>
        <v>302.28888305159342</v>
      </c>
      <c r="K75" s="25">
        <v>0</v>
      </c>
      <c r="L75" s="25">
        <v>0</v>
      </c>
      <c r="M75" s="25">
        <v>60.805994769913433</v>
      </c>
      <c r="N75" s="25">
        <v>0</v>
      </c>
      <c r="O75" s="25">
        <v>0</v>
      </c>
      <c r="P75" s="25">
        <v>0</v>
      </c>
      <c r="Q75" s="25">
        <v>236.90078696882827</v>
      </c>
      <c r="R75" s="25">
        <v>4.4000000000000004</v>
      </c>
      <c r="S75" s="25">
        <v>0.18210131285175199</v>
      </c>
      <c r="T75" s="25">
        <v>0</v>
      </c>
      <c r="U75" s="25">
        <v>0</v>
      </c>
      <c r="V75" s="18">
        <v>0</v>
      </c>
      <c r="W75" s="18">
        <v>428.85479400721761</v>
      </c>
      <c r="X75" s="18">
        <f t="shared" si="24"/>
        <v>11.636772039767033</v>
      </c>
      <c r="Y75" s="25" t="s">
        <v>63</v>
      </c>
      <c r="Z75" s="25" t="s">
        <v>63</v>
      </c>
      <c r="AA75" s="25" t="s">
        <v>63</v>
      </c>
      <c r="AB75" s="25">
        <v>1.5405061461842322</v>
      </c>
      <c r="AC75" s="25" t="s">
        <v>63</v>
      </c>
      <c r="AD75" s="25">
        <v>8.1815316450439131</v>
      </c>
      <c r="AE75" s="25">
        <v>1.2874998902444446</v>
      </c>
      <c r="AF75" s="25">
        <v>0.62723435829444441</v>
      </c>
      <c r="AG75" s="25">
        <v>0</v>
      </c>
      <c r="AH75" s="25">
        <v>0</v>
      </c>
      <c r="AI75" s="25">
        <v>0</v>
      </c>
      <c r="AJ75" s="18">
        <v>2.1377318129611109</v>
      </c>
      <c r="AK75" s="18" t="s">
        <v>63</v>
      </c>
      <c r="AL75" s="19">
        <v>1265.2743877784362</v>
      </c>
      <c r="AM75" s="25">
        <f t="shared" si="38"/>
        <v>1229.5593573701769</v>
      </c>
      <c r="AN75" s="26">
        <f t="shared" si="39"/>
        <v>18.196565549464793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2302.4326528256611</v>
      </c>
      <c r="G76" s="16">
        <f t="shared" si="30"/>
        <v>0.11261545600000006</v>
      </c>
      <c r="H76" s="25">
        <v>0</v>
      </c>
      <c r="I76" s="25">
        <v>0.11261545600000006</v>
      </c>
      <c r="J76" s="16">
        <f t="shared" si="31"/>
        <v>447.0104515235617</v>
      </c>
      <c r="K76" s="25">
        <v>0</v>
      </c>
      <c r="L76" s="25">
        <v>0</v>
      </c>
      <c r="M76" s="25">
        <v>154.45613515108656</v>
      </c>
      <c r="N76" s="25">
        <v>0</v>
      </c>
      <c r="O76" s="25">
        <v>0.5</v>
      </c>
      <c r="P76" s="25">
        <v>0</v>
      </c>
      <c r="Q76" s="25">
        <v>290.35836039990375</v>
      </c>
      <c r="R76" s="25">
        <v>0</v>
      </c>
      <c r="S76" s="25">
        <v>1.6959559725714288</v>
      </c>
      <c r="T76" s="25">
        <v>0</v>
      </c>
      <c r="U76" s="25">
        <v>0</v>
      </c>
      <c r="V76" s="18">
        <v>0</v>
      </c>
      <c r="W76" s="18">
        <v>904.81539561946158</v>
      </c>
      <c r="X76" s="18">
        <f t="shared" si="24"/>
        <v>43.141503960637799</v>
      </c>
      <c r="Y76" s="25" t="s">
        <v>63</v>
      </c>
      <c r="Z76" s="25" t="s">
        <v>63</v>
      </c>
      <c r="AA76" s="25" t="s">
        <v>63</v>
      </c>
      <c r="AB76" s="25">
        <v>6.1057778438157682</v>
      </c>
      <c r="AC76" s="25" t="s">
        <v>63</v>
      </c>
      <c r="AD76" s="25">
        <v>37.035726116822033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907.35268626599998</v>
      </c>
      <c r="AM76" s="25">
        <f t="shared" si="38"/>
        <v>1707.7613956663492</v>
      </c>
      <c r="AN76" s="26">
        <f t="shared" si="39"/>
        <v>42.844607355008549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234.20628105859876</v>
      </c>
      <c r="G77" s="16">
        <f t="shared" si="30"/>
        <v>0</v>
      </c>
      <c r="H77" s="25">
        <v>0</v>
      </c>
      <c r="I77" s="25">
        <v>0</v>
      </c>
      <c r="J77" s="16">
        <f t="shared" si="31"/>
        <v>192.93463296279592</v>
      </c>
      <c r="K77" s="25">
        <v>0</v>
      </c>
      <c r="L77" s="25">
        <v>0</v>
      </c>
      <c r="M77" s="25">
        <v>13.931769999999998</v>
      </c>
      <c r="N77" s="25">
        <v>0</v>
      </c>
      <c r="O77" s="25">
        <v>0</v>
      </c>
      <c r="P77" s="25">
        <v>0</v>
      </c>
      <c r="Q77" s="25">
        <v>168.74262296279591</v>
      </c>
      <c r="R77" s="25">
        <v>0</v>
      </c>
      <c r="S77" s="25">
        <v>10.26024</v>
      </c>
      <c r="T77" s="25">
        <v>0</v>
      </c>
      <c r="U77" s="25">
        <v>0</v>
      </c>
      <c r="V77" s="18">
        <v>0</v>
      </c>
      <c r="W77" s="18">
        <v>9.6222222222222218</v>
      </c>
      <c r="X77" s="18">
        <f t="shared" si="24"/>
        <v>1.415402269580627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1.415402269580627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30.234023603999997</v>
      </c>
      <c r="AM77" s="25">
        <f t="shared" si="38"/>
        <v>214.41328005710832</v>
      </c>
      <c r="AN77" s="26">
        <f t="shared" si="39"/>
        <v>1.6089607999365696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2006_x000D_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3897.5589189645993</v>
      </c>
      <c r="G84" s="31">
        <f t="shared" si="40"/>
        <v>94.511491207999995</v>
      </c>
      <c r="H84" s="31">
        <v>12.8433096944</v>
      </c>
      <c r="I84" s="31">
        <v>81.66818151359999</v>
      </c>
      <c r="J84" s="31">
        <f t="shared" si="40"/>
        <v>40.627571354399997</v>
      </c>
      <c r="K84" s="31">
        <v>0</v>
      </c>
      <c r="L84" s="31">
        <v>5.35006</v>
      </c>
      <c r="M84" s="31">
        <v>0</v>
      </c>
      <c r="N84" s="31">
        <v>0</v>
      </c>
      <c r="O84" s="31">
        <v>0</v>
      </c>
      <c r="P84" s="31">
        <v>0</v>
      </c>
      <c r="Q84" s="31">
        <v>3.3871339079999996</v>
      </c>
      <c r="R84" s="31">
        <v>31.890377446399995</v>
      </c>
      <c r="S84" s="31">
        <v>0</v>
      </c>
      <c r="T84" s="31">
        <v>0</v>
      </c>
      <c r="U84" s="31">
        <v>0</v>
      </c>
      <c r="V84" s="31">
        <v>0</v>
      </c>
      <c r="W84" s="31">
        <v>1365.5272383977999</v>
      </c>
      <c r="X84" s="31">
        <f t="shared" ref="X84" si="41">SUM(X85:X88)</f>
        <v>354.3944864705</v>
      </c>
      <c r="Y84" s="31">
        <v>301.53150829399999</v>
      </c>
      <c r="Z84" s="31">
        <v>27.270441329999997</v>
      </c>
      <c r="AA84" s="31">
        <v>0.64032452399999995</v>
      </c>
      <c r="AB84" s="31">
        <v>0</v>
      </c>
      <c r="AC84" s="31">
        <v>0</v>
      </c>
      <c r="AD84" s="31">
        <v>7.5874101999999999E-2</v>
      </c>
      <c r="AE84" s="31">
        <v>12.899430714400001</v>
      </c>
      <c r="AF84" s="31">
        <v>11.9769075061</v>
      </c>
      <c r="AG84" s="31">
        <v>0</v>
      </c>
      <c r="AH84" s="31">
        <v>0</v>
      </c>
      <c r="AI84" s="31">
        <v>0</v>
      </c>
      <c r="AJ84" s="31">
        <v>27.7810903799</v>
      </c>
      <c r="AK84" s="31">
        <v>2014.7170411539998</v>
      </c>
      <c r="AL84" s="32">
        <v>0</v>
      </c>
      <c r="AM84" s="93">
        <f>SUM(AM85:AM88)</f>
        <v>1528.4473913400998</v>
      </c>
      <c r="AN84" s="94">
        <f>SUM(AN85:AN88)</f>
        <v>24.952212322500003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2951.3737279332245</v>
      </c>
      <c r="G85" s="16">
        <f t="shared" ref="G85:G88" si="43">SUM(H85:I85)</f>
        <v>94.511491207999995</v>
      </c>
      <c r="H85" s="25">
        <v>12.8433096944</v>
      </c>
      <c r="I85" s="25">
        <v>81.66818151359999</v>
      </c>
      <c r="J85" s="16">
        <f t="shared" ref="J85:J88" si="44">SUM(K85:U85)</f>
        <v>7.3211858565999997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0.64404392939999988</v>
      </c>
      <c r="R85" s="25">
        <v>6.6771419272000001</v>
      </c>
      <c r="S85" s="25">
        <v>0</v>
      </c>
      <c r="T85" s="25">
        <v>0</v>
      </c>
      <c r="U85" s="25">
        <v>0</v>
      </c>
      <c r="V85" s="18">
        <v>0</v>
      </c>
      <c r="W85" s="18">
        <v>509.09227410739993</v>
      </c>
      <c r="X85" s="18">
        <f t="shared" ref="X85:X88" si="45">SUM(Y85:AI85)</f>
        <v>325.73173560722472</v>
      </c>
      <c r="Y85" s="25">
        <v>298.43329370800001</v>
      </c>
      <c r="Z85" s="25">
        <v>27.270441329999997</v>
      </c>
      <c r="AA85" s="25">
        <v>2.8000569224735504E-2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2014.7170411539998</v>
      </c>
      <c r="AL85" s="19">
        <v>0</v>
      </c>
      <c r="AM85" s="25">
        <f>SUM(G85,V85,J85,W85,IF(ISNUMBER(-W85*$W$37/($W$37+$W$9)),-W85*$W$37/($W$37+$W$9),0),AJ85)</f>
        <v>610.92495117199996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327.37893565999997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320.42828356399997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6.9506520959999998</v>
      </c>
      <c r="AK86" s="18">
        <v>0</v>
      </c>
      <c r="AL86" s="19">
        <v>0</v>
      </c>
      <c r="AM86" s="25">
        <f>SUM(G86,V86,J86,W86,IF(ISNUMBER(-W86*$W$37/($W$37+$W$9)),-W86*$W$37/($W$37+$W$9),0),AJ86)</f>
        <v>327.37893565999997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18.573389554775265</v>
      </c>
      <c r="G87" s="16">
        <f t="shared" si="43"/>
        <v>0</v>
      </c>
      <c r="H87" s="25">
        <v>0</v>
      </c>
      <c r="I87" s="25">
        <v>0</v>
      </c>
      <c r="J87" s="16">
        <f t="shared" si="44"/>
        <v>0.31354030500000002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0.31354030500000002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0.88642028359999991</v>
      </c>
      <c r="X87" s="18">
        <f t="shared" si="45"/>
        <v>14.642218111675266</v>
      </c>
      <c r="Y87" s="25">
        <v>3.0982145859999997</v>
      </c>
      <c r="Z87" s="25">
        <v>0</v>
      </c>
      <c r="AA87" s="25">
        <v>0.61232395477526447</v>
      </c>
      <c r="AB87" s="25">
        <v>0</v>
      </c>
      <c r="AC87" s="25">
        <v>0</v>
      </c>
      <c r="AD87" s="25">
        <v>7.5874101999999999E-2</v>
      </c>
      <c r="AE87" s="25">
        <v>8.1245946144000012</v>
      </c>
      <c r="AF87" s="25">
        <v>2.7312108545</v>
      </c>
      <c r="AG87" s="25">
        <v>0</v>
      </c>
      <c r="AH87" s="25">
        <v>0</v>
      </c>
      <c r="AI87" s="25">
        <v>0</v>
      </c>
      <c r="AJ87" s="18">
        <v>2.7312108545</v>
      </c>
      <c r="AK87" s="18">
        <v>0</v>
      </c>
      <c r="AL87" s="19">
        <v>0</v>
      </c>
      <c r="AM87" s="25">
        <f>SUM(G87,V87,J87,W87,IF(ISNUMBER(-W87*$W$37/($W$37+$W$9)),-W87*$W$37/($W$37+$W$9),0),AJ87)</f>
        <v>3.9311714431000002</v>
      </c>
      <c r="AN87" s="26">
        <f>SUM(AD87:AH87,IF(ISNUMBER(W87*$W$37/($W$37+$W$9)),W87*$W$37/($W$37+$W$9),0))</f>
        <v>10.931679570900002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600.23286581659988</v>
      </c>
      <c r="G88" s="16">
        <f t="shared" si="43"/>
        <v>0</v>
      </c>
      <c r="H88" s="25">
        <v>0</v>
      </c>
      <c r="I88" s="25">
        <v>0</v>
      </c>
      <c r="J88" s="16">
        <f t="shared" si="44"/>
        <v>32.992845192799997</v>
      </c>
      <c r="K88" s="25">
        <v>0</v>
      </c>
      <c r="L88" s="25">
        <v>5.35006</v>
      </c>
      <c r="M88" s="25">
        <v>0</v>
      </c>
      <c r="N88" s="25">
        <v>0</v>
      </c>
      <c r="O88" s="25">
        <v>0</v>
      </c>
      <c r="P88" s="25">
        <v>0</v>
      </c>
      <c r="Q88" s="25">
        <v>2.4295496736</v>
      </c>
      <c r="R88" s="25">
        <v>25.213235519199998</v>
      </c>
      <c r="S88" s="25">
        <v>0</v>
      </c>
      <c r="T88" s="25">
        <v>0</v>
      </c>
      <c r="U88" s="25">
        <v>0</v>
      </c>
      <c r="V88" s="18">
        <v>0</v>
      </c>
      <c r="W88" s="18">
        <v>535.12026044279992</v>
      </c>
      <c r="X88" s="18">
        <f t="shared" si="45"/>
        <v>14.020532751599999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4.7748360999999999</v>
      </c>
      <c r="AF88" s="25">
        <v>9.2456966515999994</v>
      </c>
      <c r="AG88" s="25">
        <v>0</v>
      </c>
      <c r="AH88" s="25">
        <v>0</v>
      </c>
      <c r="AI88" s="25">
        <v>0</v>
      </c>
      <c r="AJ88" s="18">
        <v>18.099227429399999</v>
      </c>
      <c r="AK88" s="18">
        <v>0</v>
      </c>
      <c r="AL88" s="19">
        <v>0</v>
      </c>
      <c r="AM88" s="25">
        <f>SUM(G88,V88,J88,W88,IF(ISNUMBER(-W88*$W$37/($W$37+$W$9)),-W88*$W$37/($W$37+$W$9),0),AJ88)</f>
        <v>586.21233306499994</v>
      </c>
      <c r="AN88" s="26">
        <f>SUM(AD88:AH88,IF(ISNUMBER(W88*$W$37/($W$37+$W$9)),W88*$W$37/($W$37+$W$9),0))</f>
        <v>14.020532751599999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122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6349.138283085189</v>
      </c>
      <c r="G7" s="16">
        <f t="shared" ref="G7:G13" si="1">SUM(H7:I7)</f>
        <v>75.181440000000009</v>
      </c>
      <c r="H7" s="17">
        <v>75.181440000000009</v>
      </c>
      <c r="I7" s="17">
        <v>0</v>
      </c>
      <c r="J7" s="16">
        <f t="shared" ref="J7:J13" si="2">SUM(K7:U7)</f>
        <v>163.97340399999999</v>
      </c>
      <c r="K7" s="17">
        <v>163.97340399999999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1.8295349436000001</v>
      </c>
      <c r="X7" s="18">
        <f t="shared" ref="X7:X38" si="3">SUM(Y7:AI7)</f>
        <v>555.7943969297678</v>
      </c>
      <c r="Y7" s="17">
        <v>283.12619128742</v>
      </c>
      <c r="Z7" s="17">
        <v>20.902122840000001</v>
      </c>
      <c r="AA7" s="17">
        <v>0.30898037</v>
      </c>
      <c r="AB7" s="17">
        <v>6.0152025405205514</v>
      </c>
      <c r="AC7" s="17">
        <v>0</v>
      </c>
      <c r="AD7" s="17">
        <v>99.459142377470116</v>
      </c>
      <c r="AE7" s="17">
        <v>35.975706345491112</v>
      </c>
      <c r="AF7" s="17">
        <v>69.469209999974453</v>
      </c>
      <c r="AG7" s="17">
        <v>0</v>
      </c>
      <c r="AH7" s="17">
        <v>40.537841168891681</v>
      </c>
      <c r="AI7" s="17">
        <v>0</v>
      </c>
      <c r="AJ7" s="18">
        <v>164.1105556966711</v>
      </c>
      <c r="AK7" s="18">
        <v>5388.2489515151501</v>
      </c>
      <c r="AL7" s="19">
        <v>0</v>
      </c>
      <c r="AM7" s="17">
        <f>SUM(G7,V7,J7,W7,AJ7)</f>
        <v>405.09493464027111</v>
      </c>
      <c r="AN7" s="20">
        <f>SUM(AD7:AH7)</f>
        <v>245.44189989182735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21214.83377453086</v>
      </c>
      <c r="G8" s="16">
        <f t="shared" si="1"/>
        <v>197.47301134999998</v>
      </c>
      <c r="H8" s="17">
        <f>H9-H7</f>
        <v>-53.781468400000009</v>
      </c>
      <c r="I8" s="17">
        <f>I9-I7</f>
        <v>251.25447974999997</v>
      </c>
      <c r="J8" s="16">
        <f t="shared" si="2"/>
        <v>13711.630639380344</v>
      </c>
      <c r="K8" s="17">
        <f t="shared" ref="K8:W8" si="4">K9-K7</f>
        <v>8395.3221382172615</v>
      </c>
      <c r="L8" s="17">
        <f t="shared" si="4"/>
        <v>-3.5277875326050889</v>
      </c>
      <c r="M8" s="17">
        <f t="shared" si="4"/>
        <v>430.14176874091982</v>
      </c>
      <c r="N8" s="17">
        <f t="shared" si="4"/>
        <v>211.76232530452808</v>
      </c>
      <c r="O8" s="17">
        <f t="shared" si="4"/>
        <v>131.13788466043059</v>
      </c>
      <c r="P8" s="17">
        <f t="shared" si="4"/>
        <v>2514.7912301779766</v>
      </c>
      <c r="Q8" s="17">
        <f t="shared" si="4"/>
        <v>2262.6745092268557</v>
      </c>
      <c r="R8" s="17">
        <f t="shared" si="4"/>
        <v>-102.03747627830023</v>
      </c>
      <c r="S8" s="17">
        <f t="shared" si="4"/>
        <v>737.54140686327651</v>
      </c>
      <c r="T8" s="17">
        <f t="shared" si="4"/>
        <v>-866.17535999999996</v>
      </c>
      <c r="U8" s="17">
        <f t="shared" si="4"/>
        <v>0</v>
      </c>
      <c r="V8" s="18">
        <f t="shared" si="4"/>
        <v>0</v>
      </c>
      <c r="W8" s="18">
        <f t="shared" si="4"/>
        <v>6718.1555536302894</v>
      </c>
      <c r="X8" s="18">
        <f t="shared" si="3"/>
        <v>-17.531886116983166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0</v>
      </c>
      <c r="AE8" s="17">
        <f t="shared" si="5"/>
        <v>0</v>
      </c>
      <c r="AF8" s="17">
        <f t="shared" si="5"/>
        <v>0</v>
      </c>
      <c r="AG8" s="17">
        <f t="shared" si="5"/>
        <v>19.188245082979506</v>
      </c>
      <c r="AH8" s="17">
        <f t="shared" si="5"/>
        <v>-36.720131199962672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605.10645628720795</v>
      </c>
      <c r="AM8" s="25">
        <f>SUM(G8,V8,J8,W8,AJ8)-IF(ISNUMBER(W8*$W$37/($W$37+$W$9)),W8*$W$37/($W$37+$W$9),0)+IF(ISNUMBER(AL8*AM$84/F$84),AL8*AM$84/F$84,0)</f>
        <v>20900.012618253066</v>
      </c>
      <c r="AN8" s="26">
        <f>SUM(AD8:AH8)+IF(ISNUMBER(W8*$W$37/($W$37+$W$9)),W8*$W$37/($W$37+$W$9),0)+IF(ISNUMBER(AL8*AN$84/F$84),AL8*AN$84/F$84,0)</f>
        <v>-13.672296896723157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27563.972057616047</v>
      </c>
      <c r="G9" s="30">
        <f t="shared" si="1"/>
        <v>272.65445134999999</v>
      </c>
      <c r="H9" s="30">
        <f>H10+H11</f>
        <v>21.399971600000001</v>
      </c>
      <c r="I9" s="30">
        <f>I10+I11</f>
        <v>251.25447974999997</v>
      </c>
      <c r="J9" s="30">
        <f t="shared" si="2"/>
        <v>13875.604043380345</v>
      </c>
      <c r="K9" s="30">
        <f t="shared" ref="K9:W9" si="6">K10+K11</f>
        <v>8559.2955422172618</v>
      </c>
      <c r="L9" s="30">
        <f t="shared" si="6"/>
        <v>-3.5277875326050889</v>
      </c>
      <c r="M9" s="30">
        <f t="shared" si="6"/>
        <v>430.14176874091982</v>
      </c>
      <c r="N9" s="30">
        <f t="shared" si="6"/>
        <v>211.76232530452808</v>
      </c>
      <c r="O9" s="30">
        <f t="shared" si="6"/>
        <v>131.13788466043059</v>
      </c>
      <c r="P9" s="30">
        <f t="shared" si="6"/>
        <v>2514.7912301779766</v>
      </c>
      <c r="Q9" s="30">
        <f t="shared" si="6"/>
        <v>2262.6745092268557</v>
      </c>
      <c r="R9" s="30">
        <f t="shared" si="6"/>
        <v>-102.03747627830023</v>
      </c>
      <c r="S9" s="30">
        <f t="shared" si="6"/>
        <v>737.54140686327651</v>
      </c>
      <c r="T9" s="30">
        <f t="shared" si="6"/>
        <v>-866.17535999999996</v>
      </c>
      <c r="U9" s="30">
        <f t="shared" si="6"/>
        <v>0</v>
      </c>
      <c r="V9" s="31">
        <f t="shared" si="6"/>
        <v>0</v>
      </c>
      <c r="W9" s="31">
        <f t="shared" si="6"/>
        <v>6719.9850885738897</v>
      </c>
      <c r="X9" s="31">
        <f t="shared" si="3"/>
        <v>538.26251081278463</v>
      </c>
      <c r="Y9" s="31">
        <f t="shared" ref="Y9:AL9" si="7">Y10+Y11</f>
        <v>283.12619128742</v>
      </c>
      <c r="Z9" s="30">
        <f t="shared" si="7"/>
        <v>20.902122840000001</v>
      </c>
      <c r="AA9" s="30">
        <f t="shared" si="7"/>
        <v>0.30898037</v>
      </c>
      <c r="AB9" s="30">
        <f t="shared" si="7"/>
        <v>6.0152025405205514</v>
      </c>
      <c r="AC9" s="30">
        <f t="shared" si="7"/>
        <v>0</v>
      </c>
      <c r="AD9" s="30">
        <f t="shared" si="7"/>
        <v>99.459142377470116</v>
      </c>
      <c r="AE9" s="30">
        <f t="shared" si="7"/>
        <v>35.975706345491112</v>
      </c>
      <c r="AF9" s="30">
        <f t="shared" si="7"/>
        <v>69.469209999974453</v>
      </c>
      <c r="AG9" s="30">
        <f t="shared" si="7"/>
        <v>19.188245082979506</v>
      </c>
      <c r="AH9" s="30">
        <f t="shared" si="7"/>
        <v>3.8177099689290079</v>
      </c>
      <c r="AI9" s="30">
        <f t="shared" si="7"/>
        <v>0</v>
      </c>
      <c r="AJ9" s="31">
        <f t="shared" si="7"/>
        <v>164.1105556966711</v>
      </c>
      <c r="AK9" s="31">
        <f t="shared" si="7"/>
        <v>5388.2489515151501</v>
      </c>
      <c r="AL9" s="32">
        <f t="shared" si="7"/>
        <v>605.10645628720795</v>
      </c>
      <c r="AM9" s="31">
        <f>SUM(AM7:AM8)</f>
        <v>21305.107552893336</v>
      </c>
      <c r="AN9" s="30">
        <f>SUM(AN7:AN8)</f>
        <v>231.76960299510418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723.88661003993059</v>
      </c>
      <c r="G10" s="16">
        <f t="shared" si="1"/>
        <v>0</v>
      </c>
      <c r="H10" s="17">
        <v>0</v>
      </c>
      <c r="I10" s="17">
        <v>0</v>
      </c>
      <c r="J10" s="16">
        <f t="shared" si="2"/>
        <v>723.88661003993059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175.49699038161972</v>
      </c>
      <c r="R10" s="17">
        <v>548.38961965831083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723.88661003993059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26840.085447576115</v>
      </c>
      <c r="G11" s="30">
        <f t="shared" si="1"/>
        <v>272.65445134999999</v>
      </c>
      <c r="H11" s="30">
        <f>H12+H13</f>
        <v>21.399971600000001</v>
      </c>
      <c r="I11" s="30">
        <f>I12+I13</f>
        <v>251.25447974999997</v>
      </c>
      <c r="J11" s="30">
        <f t="shared" si="2"/>
        <v>13151.717433340413</v>
      </c>
      <c r="K11" s="30">
        <f t="shared" ref="K11:W11" si="8">K12+K13</f>
        <v>8559.2955422172618</v>
      </c>
      <c r="L11" s="30">
        <f t="shared" si="8"/>
        <v>-3.5277875326050889</v>
      </c>
      <c r="M11" s="30">
        <f t="shared" si="8"/>
        <v>430.14176874091982</v>
      </c>
      <c r="N11" s="30">
        <f t="shared" si="8"/>
        <v>211.76232530452808</v>
      </c>
      <c r="O11" s="30">
        <f t="shared" si="8"/>
        <v>131.13788466043059</v>
      </c>
      <c r="P11" s="30">
        <f t="shared" si="8"/>
        <v>2514.7912301779766</v>
      </c>
      <c r="Q11" s="30">
        <f t="shared" si="8"/>
        <v>2087.1775188452361</v>
      </c>
      <c r="R11" s="30">
        <f t="shared" si="8"/>
        <v>-650.42709593661107</v>
      </c>
      <c r="S11" s="30">
        <f t="shared" si="8"/>
        <v>737.54140686327651</v>
      </c>
      <c r="T11" s="30">
        <f t="shared" si="8"/>
        <v>-866.17535999999996</v>
      </c>
      <c r="U11" s="30">
        <f t="shared" si="8"/>
        <v>0</v>
      </c>
      <c r="V11" s="31">
        <f t="shared" si="8"/>
        <v>0</v>
      </c>
      <c r="W11" s="31">
        <f t="shared" si="8"/>
        <v>6719.9850885738897</v>
      </c>
      <c r="X11" s="31">
        <f t="shared" si="3"/>
        <v>538.26251081278463</v>
      </c>
      <c r="Y11" s="31">
        <f t="shared" ref="Y11:AL11" si="9">Y12+Y13</f>
        <v>283.12619128742</v>
      </c>
      <c r="Z11" s="30">
        <f t="shared" si="9"/>
        <v>20.902122840000001</v>
      </c>
      <c r="AA11" s="30">
        <f t="shared" si="9"/>
        <v>0.30898037</v>
      </c>
      <c r="AB11" s="30">
        <f t="shared" si="9"/>
        <v>6.0152025405205514</v>
      </c>
      <c r="AC11" s="30">
        <f t="shared" si="9"/>
        <v>0</v>
      </c>
      <c r="AD11" s="30">
        <f t="shared" si="9"/>
        <v>99.459142377470116</v>
      </c>
      <c r="AE11" s="30">
        <f t="shared" si="9"/>
        <v>35.975706345491112</v>
      </c>
      <c r="AF11" s="30">
        <f t="shared" si="9"/>
        <v>69.469209999974453</v>
      </c>
      <c r="AG11" s="30">
        <f t="shared" si="9"/>
        <v>19.188245082979506</v>
      </c>
      <c r="AH11" s="30">
        <f t="shared" si="9"/>
        <v>3.8177099689290079</v>
      </c>
      <c r="AI11" s="30">
        <f t="shared" si="9"/>
        <v>0</v>
      </c>
      <c r="AJ11" s="31">
        <f t="shared" si="9"/>
        <v>164.1105556966711</v>
      </c>
      <c r="AK11" s="31">
        <f t="shared" si="9"/>
        <v>5388.2489515151501</v>
      </c>
      <c r="AL11" s="32">
        <f t="shared" si="9"/>
        <v>605.10645628720795</v>
      </c>
      <c r="AM11" s="31">
        <f>SUM(AM7:AM8)-SUM(AM10)</f>
        <v>20581.220942853404</v>
      </c>
      <c r="AN11" s="30">
        <f>SUM(AD11:AH11)+IF(ISNUMBER(W11*$W$37/($W$37+$W$9)),W11*$W$37/($W$37+$W$9),0)+IF(ISNUMBER(AL11*AN$84/F$84),AL11*AN$84/F$84,0)</f>
        <v>231.76960299510418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580.00557806885922</v>
      </c>
      <c r="G12" s="16">
        <f t="shared" si="1"/>
        <v>0</v>
      </c>
      <c r="H12" s="39">
        <v>0</v>
      </c>
      <c r="I12" s="39">
        <v>0</v>
      </c>
      <c r="J12" s="16">
        <f t="shared" si="2"/>
        <v>580.00557806885922</v>
      </c>
      <c r="K12" s="39">
        <v>0</v>
      </c>
      <c r="L12" s="39">
        <v>0</v>
      </c>
      <c r="M12" s="39">
        <v>0</v>
      </c>
      <c r="N12" s="39">
        <v>0</v>
      </c>
      <c r="O12" s="39">
        <v>580.00557806885922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580.00557806885922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26260.079869507255</v>
      </c>
      <c r="G13" s="41">
        <f t="shared" si="1"/>
        <v>272.65445134999999</v>
      </c>
      <c r="H13" s="41">
        <f>SUM(H17,-H28,H39,H47,H48)</f>
        <v>21.399971600000001</v>
      </c>
      <c r="I13" s="41">
        <f>SUM(I17,-I28,I39,I47,I48)</f>
        <v>251.25447974999997</v>
      </c>
      <c r="J13" s="41">
        <f t="shared" si="2"/>
        <v>12571.711855271553</v>
      </c>
      <c r="K13" s="41">
        <f t="shared" ref="K13:W13" si="10">SUM(K17,-K28,K39,K47,K48)</f>
        <v>8559.2955422172618</v>
      </c>
      <c r="L13" s="41">
        <f t="shared" si="10"/>
        <v>-3.5277875326050889</v>
      </c>
      <c r="M13" s="41">
        <f t="shared" si="10"/>
        <v>430.14176874091982</v>
      </c>
      <c r="N13" s="41">
        <f t="shared" si="10"/>
        <v>211.76232530452808</v>
      </c>
      <c r="O13" s="41">
        <f t="shared" si="10"/>
        <v>-448.86769340842864</v>
      </c>
      <c r="P13" s="41">
        <f t="shared" si="10"/>
        <v>2514.7912301779766</v>
      </c>
      <c r="Q13" s="41">
        <f t="shared" si="10"/>
        <v>2087.1775188452361</v>
      </c>
      <c r="R13" s="41">
        <f t="shared" si="10"/>
        <v>-650.42709593661107</v>
      </c>
      <c r="S13" s="41">
        <f t="shared" si="10"/>
        <v>737.54140686327651</v>
      </c>
      <c r="T13" s="41">
        <f t="shared" si="10"/>
        <v>-866.17535999999996</v>
      </c>
      <c r="U13" s="41">
        <f t="shared" si="10"/>
        <v>0</v>
      </c>
      <c r="V13" s="31">
        <f t="shared" si="10"/>
        <v>0</v>
      </c>
      <c r="W13" s="31">
        <f t="shared" si="10"/>
        <v>6719.9850885738897</v>
      </c>
      <c r="X13" s="31">
        <f t="shared" si="3"/>
        <v>538.26251081278463</v>
      </c>
      <c r="Y13" s="31">
        <f t="shared" ref="Y13:AL13" si="11">SUM(Y17,-Y28,Y39,Y47,Y48)</f>
        <v>283.12619128742</v>
      </c>
      <c r="Z13" s="41">
        <f t="shared" si="11"/>
        <v>20.902122840000001</v>
      </c>
      <c r="AA13" s="41">
        <f t="shared" si="11"/>
        <v>0.30898037</v>
      </c>
      <c r="AB13" s="41">
        <f t="shared" si="11"/>
        <v>6.0152025405205514</v>
      </c>
      <c r="AC13" s="41">
        <f t="shared" si="11"/>
        <v>0</v>
      </c>
      <c r="AD13" s="41">
        <f t="shared" si="11"/>
        <v>99.459142377470116</v>
      </c>
      <c r="AE13" s="41">
        <f t="shared" si="11"/>
        <v>35.975706345491112</v>
      </c>
      <c r="AF13" s="41">
        <f t="shared" si="11"/>
        <v>69.469209999974453</v>
      </c>
      <c r="AG13" s="41">
        <f t="shared" si="11"/>
        <v>19.188245082979506</v>
      </c>
      <c r="AH13" s="41">
        <f t="shared" si="11"/>
        <v>3.8177099689290079</v>
      </c>
      <c r="AI13" s="41">
        <f t="shared" si="11"/>
        <v>0</v>
      </c>
      <c r="AJ13" s="31">
        <f t="shared" si="11"/>
        <v>164.1105556966711</v>
      </c>
      <c r="AK13" s="31">
        <f t="shared" si="11"/>
        <v>5388.2489515151501</v>
      </c>
      <c r="AL13" s="32">
        <f t="shared" si="11"/>
        <v>605.10645628720795</v>
      </c>
      <c r="AM13" s="31">
        <f>SUM(AM7:AM8)-SUM(AM10,AM12)</f>
        <v>20001.215364784548</v>
      </c>
      <c r="AN13" s="41">
        <f>SUM(AD13:AH13)+IF(ISNUMBER(W13*$W$37/($W$37+$W$9)),W13*$W$37/($W$37+$W$9),0)+IF(ISNUMBER(AL13*AN$84/F$84),AL13*AN$84/F$84,0)</f>
        <v>231.76960299510418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26840.085447576115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23680.185833871186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17167.358677012988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20118.663579823275</v>
      </c>
      <c r="G17" s="30">
        <f t="shared" ref="G17:G48" si="13">SUM(H17:I17)</f>
        <v>237.32068014999999</v>
      </c>
      <c r="H17" s="31">
        <v>16.8806616</v>
      </c>
      <c r="I17" s="31">
        <v>220.44001854999999</v>
      </c>
      <c r="J17" s="30">
        <f t="shared" ref="J17:J48" si="14">SUM(K17:U17)</f>
        <v>10795.571709397818</v>
      </c>
      <c r="K17" s="31">
        <v>8559.2955422172618</v>
      </c>
      <c r="L17" s="31">
        <v>5.3048347111099998</v>
      </c>
      <c r="M17" s="31">
        <v>156.73228405026913</v>
      </c>
      <c r="N17" s="31">
        <v>39.398241772139166</v>
      </c>
      <c r="O17" s="31">
        <v>0</v>
      </c>
      <c r="P17" s="31">
        <v>1256.9989195355329</v>
      </c>
      <c r="Q17" s="31">
        <v>14.75068757074</v>
      </c>
      <c r="R17" s="31">
        <v>763.09119954076334</v>
      </c>
      <c r="S17" s="31">
        <v>0</v>
      </c>
      <c r="T17" s="31">
        <v>0</v>
      </c>
      <c r="U17" s="31">
        <v>0</v>
      </c>
      <c r="V17" s="31">
        <v>0</v>
      </c>
      <c r="W17" s="31">
        <v>3064.6176088738175</v>
      </c>
      <c r="X17" s="31">
        <f t="shared" si="3"/>
        <v>399.40264612733</v>
      </c>
      <c r="Y17" s="31">
        <v>283.12619128742</v>
      </c>
      <c r="Z17" s="31">
        <v>20.902122840000001</v>
      </c>
      <c r="AA17" s="31">
        <v>0.30898037</v>
      </c>
      <c r="AB17" s="31">
        <v>0</v>
      </c>
      <c r="AC17" s="31">
        <v>0</v>
      </c>
      <c r="AD17" s="31">
        <v>0.32400000000000001</v>
      </c>
      <c r="AE17" s="31">
        <v>29.51978675438</v>
      </c>
      <c r="AF17" s="31">
        <v>65.221564875530007</v>
      </c>
      <c r="AG17" s="31">
        <v>0</v>
      </c>
      <c r="AH17" s="31">
        <v>0</v>
      </c>
      <c r="AI17" s="31">
        <v>0</v>
      </c>
      <c r="AJ17" s="31">
        <v>176.48396561316</v>
      </c>
      <c r="AK17" s="31">
        <v>5388.2489515151501</v>
      </c>
      <c r="AL17" s="32">
        <v>57.018018145999996</v>
      </c>
      <c r="AM17" s="31">
        <f>SUM(AM18,AM24:AM25,AM26:AM26)</f>
        <v>14299.694993896752</v>
      </c>
      <c r="AN17" s="30">
        <f>SUM(AN18,AN24:AN25,AN26:AN26)</f>
        <v>95.42903330263114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9304.6116849976297</v>
      </c>
      <c r="G18" s="16">
        <f t="shared" si="13"/>
        <v>237.32068014999999</v>
      </c>
      <c r="H18" s="17">
        <v>16.8806616</v>
      </c>
      <c r="I18" s="17">
        <v>220.44001854999999</v>
      </c>
      <c r="J18" s="16">
        <f t="shared" si="14"/>
        <v>181.85544054998999</v>
      </c>
      <c r="K18" s="17">
        <v>0</v>
      </c>
      <c r="L18" s="17">
        <v>5.3048347111099998</v>
      </c>
      <c r="M18" s="17">
        <v>0</v>
      </c>
      <c r="N18" s="17">
        <v>0</v>
      </c>
      <c r="O18" s="17">
        <v>0</v>
      </c>
      <c r="P18" s="17">
        <v>0</v>
      </c>
      <c r="Q18" s="17">
        <v>14.75068757074</v>
      </c>
      <c r="R18" s="17">
        <v>161.79991826814</v>
      </c>
      <c r="S18" s="17">
        <v>0</v>
      </c>
      <c r="T18" s="17">
        <v>0</v>
      </c>
      <c r="U18" s="17">
        <v>0</v>
      </c>
      <c r="V18" s="18">
        <v>0</v>
      </c>
      <c r="W18" s="18">
        <v>2933.9042245023998</v>
      </c>
      <c r="X18" s="18">
        <f t="shared" si="3"/>
        <v>399.40264612733</v>
      </c>
      <c r="Y18" s="17">
        <v>283.12619128742</v>
      </c>
      <c r="Z18" s="17">
        <v>20.902122840000001</v>
      </c>
      <c r="AA18" s="17">
        <v>0.30898037</v>
      </c>
      <c r="AB18" s="17">
        <v>0</v>
      </c>
      <c r="AC18" s="17">
        <v>0</v>
      </c>
      <c r="AD18" s="17">
        <v>0.32400000000000001</v>
      </c>
      <c r="AE18" s="17">
        <v>29.51978675438</v>
      </c>
      <c r="AF18" s="17">
        <v>65.221564875530007</v>
      </c>
      <c r="AG18" s="17">
        <v>0</v>
      </c>
      <c r="AH18" s="17">
        <v>0</v>
      </c>
      <c r="AI18" s="17">
        <v>0</v>
      </c>
      <c r="AJ18" s="18">
        <v>106.86172400676</v>
      </c>
      <c r="AK18" s="18">
        <v>5388.2489515151501</v>
      </c>
      <c r="AL18" s="19">
        <v>57.018018145999996</v>
      </c>
      <c r="AM18" s="17">
        <f t="shared" ref="AM18:AN18" si="15">SUM(AM19:AM23)</f>
        <v>3485.6430990711087</v>
      </c>
      <c r="AN18" s="20">
        <f t="shared" si="15"/>
        <v>95.42903330263114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7172.5236103954921</v>
      </c>
      <c r="G19" s="16">
        <f t="shared" si="13"/>
        <v>237.32068014999999</v>
      </c>
      <c r="H19" s="25">
        <v>16.8806616</v>
      </c>
      <c r="I19" s="25">
        <v>220.44001854999999</v>
      </c>
      <c r="J19" s="16">
        <f t="shared" si="14"/>
        <v>121.41806157229999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6.1621895723</v>
      </c>
      <c r="R19" s="25">
        <v>115.255872</v>
      </c>
      <c r="S19" s="25">
        <v>0</v>
      </c>
      <c r="T19" s="25">
        <v>0</v>
      </c>
      <c r="U19" s="25">
        <v>0</v>
      </c>
      <c r="V19" s="18">
        <v>0</v>
      </c>
      <c r="W19" s="18">
        <v>1124.9067601075999</v>
      </c>
      <c r="X19" s="18">
        <f t="shared" si="3"/>
        <v>300.62915705044185</v>
      </c>
      <c r="Y19" s="25">
        <v>279.72405992542002</v>
      </c>
      <c r="Z19" s="25">
        <v>20.902122840000001</v>
      </c>
      <c r="AA19" s="25">
        <v>2.9742850218001677E-3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5388.2489515151501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1483.6455018298998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804.85660709744002</v>
      </c>
      <c r="G20" s="16">
        <f t="shared" si="13"/>
        <v>0</v>
      </c>
      <c r="H20" s="25">
        <v>0</v>
      </c>
      <c r="I20" s="25">
        <v>0</v>
      </c>
      <c r="J20" s="16">
        <f t="shared" si="14"/>
        <v>6.0115415789999994E-2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6.0115415789999994E-2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788.36863482960996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16.427856852039998</v>
      </c>
      <c r="AK20" s="18">
        <v>0</v>
      </c>
      <c r="AL20" s="19">
        <v>0</v>
      </c>
      <c r="AM20" s="25">
        <f t="shared" si="16"/>
        <v>804.85660709744002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64.724875235978189</v>
      </c>
      <c r="G21" s="16">
        <f t="shared" si="13"/>
        <v>0</v>
      </c>
      <c r="H21" s="25">
        <v>0</v>
      </c>
      <c r="I21" s="25">
        <v>0</v>
      </c>
      <c r="J21" s="16">
        <f t="shared" si="14"/>
        <v>1.1797773007499999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1.1797773007499999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3.8543980527999997</v>
      </c>
      <c r="X21" s="18">
        <f t="shared" si="3"/>
        <v>44.061239882453194</v>
      </c>
      <c r="Y21" s="25">
        <v>3.4021313619999995</v>
      </c>
      <c r="Z21" s="25">
        <v>0</v>
      </c>
      <c r="AA21" s="25">
        <v>0.30600608497819981</v>
      </c>
      <c r="AB21" s="25">
        <v>0</v>
      </c>
      <c r="AC21" s="25">
        <v>0</v>
      </c>
      <c r="AD21" s="25">
        <v>0.32400000000000001</v>
      </c>
      <c r="AE21" s="25">
        <v>24.399642435499999</v>
      </c>
      <c r="AF21" s="25">
        <v>15.629459999974999</v>
      </c>
      <c r="AG21" s="25">
        <v>0</v>
      </c>
      <c r="AH21" s="25">
        <v>0</v>
      </c>
      <c r="AI21" s="25">
        <v>0</v>
      </c>
      <c r="AJ21" s="18">
        <v>15.629459999974999</v>
      </c>
      <c r="AK21" s="18">
        <v>0</v>
      </c>
      <c r="AL21" s="19">
        <v>0</v>
      </c>
      <c r="AM21" s="25">
        <f t="shared" si="16"/>
        <v>20.663635353524999</v>
      </c>
      <c r="AN21" s="26">
        <f t="shared" si="17"/>
        <v>40.353102435475002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1205.4885741227197</v>
      </c>
      <c r="G22" s="16">
        <f t="shared" si="13"/>
        <v>0</v>
      </c>
      <c r="H22" s="25">
        <v>0</v>
      </c>
      <c r="I22" s="25">
        <v>0</v>
      </c>
      <c r="J22" s="16">
        <f t="shared" si="14"/>
        <v>59.19748626114999</v>
      </c>
      <c r="K22" s="25">
        <v>0</v>
      </c>
      <c r="L22" s="25">
        <v>5.3048347111099998</v>
      </c>
      <c r="M22" s="25">
        <v>0</v>
      </c>
      <c r="N22" s="25">
        <v>0</v>
      </c>
      <c r="O22" s="25">
        <v>0</v>
      </c>
      <c r="P22" s="25">
        <v>0</v>
      </c>
      <c r="Q22" s="25">
        <v>7.3486052818999994</v>
      </c>
      <c r="R22" s="25">
        <v>46.544046268139994</v>
      </c>
      <c r="S22" s="25">
        <v>0</v>
      </c>
      <c r="T22" s="25">
        <v>0</v>
      </c>
      <c r="U22" s="25">
        <v>0</v>
      </c>
      <c r="V22" s="18">
        <v>0</v>
      </c>
      <c r="W22" s="18">
        <v>1016.7744315123896</v>
      </c>
      <c r="X22" s="18">
        <f t="shared" si="3"/>
        <v>54.712249194435003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5.1201443188800004</v>
      </c>
      <c r="AF22" s="25">
        <v>49.592104875555002</v>
      </c>
      <c r="AG22" s="25">
        <v>0</v>
      </c>
      <c r="AH22" s="25">
        <v>0</v>
      </c>
      <c r="AI22" s="25">
        <v>0</v>
      </c>
      <c r="AJ22" s="18">
        <v>74.804407154745007</v>
      </c>
      <c r="AK22" s="18">
        <v>0</v>
      </c>
      <c r="AL22" s="19">
        <v>0</v>
      </c>
      <c r="AM22" s="25">
        <f t="shared" si="16"/>
        <v>1150.7763249282846</v>
      </c>
      <c r="AN22" s="26">
        <f t="shared" si="17"/>
        <v>54.712249194435003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57.018018145999996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57.018018145999996</v>
      </c>
      <c r="AM23" s="25">
        <f t="shared" si="16"/>
        <v>25.701029861959611</v>
      </c>
      <c r="AN23" s="26">
        <f t="shared" si="17"/>
        <v>0.36368167272113666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10814.051894825643</v>
      </c>
      <c r="G25" s="16">
        <f t="shared" si="13"/>
        <v>0</v>
      </c>
      <c r="H25" s="25">
        <v>0</v>
      </c>
      <c r="I25" s="25">
        <v>0</v>
      </c>
      <c r="J25" s="16">
        <f t="shared" si="14"/>
        <v>10613.716268847826</v>
      </c>
      <c r="K25" s="25">
        <v>8559.2955422172618</v>
      </c>
      <c r="L25" s="25">
        <v>0</v>
      </c>
      <c r="M25" s="25">
        <v>156.73228405026913</v>
      </c>
      <c r="N25" s="25">
        <v>39.398241772139166</v>
      </c>
      <c r="O25" s="25">
        <v>0</v>
      </c>
      <c r="P25" s="25">
        <v>1256.9989195355329</v>
      </c>
      <c r="Q25" s="25">
        <v>0</v>
      </c>
      <c r="R25" s="25">
        <v>601.29128127262334</v>
      </c>
      <c r="S25" s="25">
        <v>0</v>
      </c>
      <c r="T25" s="25">
        <v>0</v>
      </c>
      <c r="U25" s="25">
        <v>0</v>
      </c>
      <c r="V25" s="18">
        <v>0</v>
      </c>
      <c r="W25" s="18">
        <v>130.71338437141782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69.622241606399996</v>
      </c>
      <c r="AK25" s="18">
        <v>0</v>
      </c>
      <c r="AL25" s="19">
        <v>0</v>
      </c>
      <c r="AM25" s="25">
        <f t="shared" si="16"/>
        <v>10814.051894825643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14578.794806588061</v>
      </c>
      <c r="G28" s="30">
        <f t="shared" si="13"/>
        <v>0</v>
      </c>
      <c r="H28" s="31">
        <v>0</v>
      </c>
      <c r="I28" s="31">
        <v>0</v>
      </c>
      <c r="J28" s="30">
        <f t="shared" si="14"/>
        <v>10560.508863155645</v>
      </c>
      <c r="K28" s="31">
        <v>0</v>
      </c>
      <c r="L28" s="31">
        <v>1074.9664526907095</v>
      </c>
      <c r="M28" s="31">
        <v>499.19854059406185</v>
      </c>
      <c r="N28" s="31">
        <v>1165.23</v>
      </c>
      <c r="O28" s="31">
        <v>752.4796931791426</v>
      </c>
      <c r="P28" s="31">
        <v>1165.4606110139721</v>
      </c>
      <c r="Q28" s="31">
        <v>2792.7312586216085</v>
      </c>
      <c r="R28" s="31">
        <v>2219.4010797724891</v>
      </c>
      <c r="S28" s="31">
        <v>0</v>
      </c>
      <c r="T28" s="31">
        <v>866.17535999999996</v>
      </c>
      <c r="U28" s="31">
        <v>24.865867283660226</v>
      </c>
      <c r="V28" s="31">
        <v>0</v>
      </c>
      <c r="W28" s="31">
        <v>35.964427056016895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69.622241606399996</v>
      </c>
      <c r="AK28" s="31">
        <v>0</v>
      </c>
      <c r="AL28" s="32">
        <v>3912.6992747700001</v>
      </c>
      <c r="AM28" s="31">
        <f>SUM(AM29,AM35:AM36,AM37:AM38)</f>
        <v>12429.755584754961</v>
      </c>
      <c r="AN28" s="30">
        <f>SUM(AN29,AN35:AN36,AN37:AN38)</f>
        <v>24.956620089099999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3912.6992747700001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3912.6992747700001</v>
      </c>
      <c r="AM29" s="17">
        <f t="shared" ref="AM29:AN29" si="21">SUM(AM30:AM34)</f>
        <v>1763.6600529369</v>
      </c>
      <c r="AN29" s="20">
        <f t="shared" si="21"/>
        <v>24.956620089099999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2741.4801191190213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2741.4801191190213</v>
      </c>
      <c r="AM30" s="25">
        <f t="shared" ref="AM30:AM38" si="22">SUM(G30,V30,J30,W30,AJ30)-IF(ISNUMBER(W30*$W$37/($W$37+$W$9)),W30*$W$37/($W$37+$W$9),0)+IF(ISNUMBER(AL30*AM$84/F$84),AL30*AM$84/F$84,0)</f>
        <v>1235.72976926399</v>
      </c>
      <c r="AN30" s="26">
        <f t="shared" ref="AN30:AN38" si="23">SUM(AD30:AH30)+IF(ISNUMBER(W30*$W$37/($W$37+$W$9)),W30*$W$37/($W$37+$W$9),0)+IF(ISNUMBER(AL30*AN$84/F$84),AL30*AN$84/F$84,0)</f>
        <v>17.486158022889668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442.83292937399995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442.83292937399995</v>
      </c>
      <c r="AM31" s="25">
        <f t="shared" si="22"/>
        <v>199.60817144779449</v>
      </c>
      <c r="AN31" s="26">
        <f t="shared" si="23"/>
        <v>2.8245496025195589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19.4857850809782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19.4857850809782</v>
      </c>
      <c r="AM32" s="25">
        <f t="shared" si="22"/>
        <v>8.7832716838314191</v>
      </c>
      <c r="AN32" s="26">
        <f t="shared" si="23"/>
        <v>0.12428742953479648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669.7239344599999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669.7239344599999</v>
      </c>
      <c r="AM33" s="25">
        <f t="shared" si="22"/>
        <v>301.87992144432434</v>
      </c>
      <c r="AN33" s="26">
        <f t="shared" si="23"/>
        <v>4.2717430150258675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39.176506735999993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39.176506735999993</v>
      </c>
      <c r="AM34" s="25">
        <f t="shared" si="22"/>
        <v>17.658919096959764</v>
      </c>
      <c r="AN34" s="26">
        <f t="shared" si="23"/>
        <v>0.24988201913010344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10666.09553181806</v>
      </c>
      <c r="G36" s="16">
        <f t="shared" si="13"/>
        <v>0</v>
      </c>
      <c r="H36" s="25">
        <v>0</v>
      </c>
      <c r="I36" s="25">
        <v>0</v>
      </c>
      <c r="J36" s="16">
        <f t="shared" si="14"/>
        <v>10560.508863155645</v>
      </c>
      <c r="K36" s="25">
        <v>0</v>
      </c>
      <c r="L36" s="25">
        <v>1074.9664526907095</v>
      </c>
      <c r="M36" s="25">
        <v>499.19854059406185</v>
      </c>
      <c r="N36" s="25">
        <v>1165.23</v>
      </c>
      <c r="O36" s="25">
        <v>752.4796931791426</v>
      </c>
      <c r="P36" s="25">
        <v>1165.4606110139721</v>
      </c>
      <c r="Q36" s="25">
        <v>2792.7312586216085</v>
      </c>
      <c r="R36" s="25">
        <v>2219.4010797724891</v>
      </c>
      <c r="S36" s="25">
        <v>0</v>
      </c>
      <c r="T36" s="25">
        <v>866.17535999999996</v>
      </c>
      <c r="U36" s="25">
        <v>24.865867283660226</v>
      </c>
      <c r="V36" s="18">
        <v>0</v>
      </c>
      <c r="W36" s="18">
        <v>35.964427056016895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69.622241606399996</v>
      </c>
      <c r="AK36" s="18">
        <v>0</v>
      </c>
      <c r="AL36" s="19">
        <v>0</v>
      </c>
      <c r="AM36" s="25">
        <f t="shared" si="22"/>
        <v>10666.09553181806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722.63568995513333</v>
      </c>
      <c r="G39" s="30">
        <f t="shared" si="13"/>
        <v>0</v>
      </c>
      <c r="H39" s="31">
        <v>0</v>
      </c>
      <c r="I39" s="31">
        <v>0</v>
      </c>
      <c r="J39" s="30">
        <f t="shared" si="14"/>
        <v>362.05218794957284</v>
      </c>
      <c r="K39" s="31">
        <v>0</v>
      </c>
      <c r="L39" s="31">
        <v>81.996231011598866</v>
      </c>
      <c r="M39" s="31">
        <v>0</v>
      </c>
      <c r="N39" s="31">
        <v>0</v>
      </c>
      <c r="O39" s="31">
        <v>0</v>
      </c>
      <c r="P39" s="31">
        <v>0</v>
      </c>
      <c r="Q39" s="31">
        <v>1.1648423461799999</v>
      </c>
      <c r="R39" s="31">
        <v>278.89111459179401</v>
      </c>
      <c r="S39" s="31">
        <v>0</v>
      </c>
      <c r="T39" s="31" t="s">
        <v>63</v>
      </c>
      <c r="U39" s="31" t="s">
        <v>63</v>
      </c>
      <c r="V39" s="31">
        <v>0</v>
      </c>
      <c r="W39" s="31">
        <v>161.53289255382577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199.05060945173477</v>
      </c>
      <c r="AM39" s="31">
        <f>SUM(AM40:AM45)</f>
        <v>610.96511667797824</v>
      </c>
      <c r="AN39" s="30">
        <f>SUM(AN40:AN45)</f>
        <v>1.267362413104266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159.58790722280037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159.58790722280037</v>
      </c>
      <c r="AM40" s="25">
        <f t="shared" ref="AM40:AM47" si="25">SUM(G40,V40,J40,W40,AJ40)-IF(ISNUMBER(W40*$W$37/($W$37+$W$9)),W40*$W$37/($W$37+$W$9),0)+IF(ISNUMBER(AL40*AM$84/F$84),AL40*AM$84/F$84,0)</f>
        <v>71.934691918585585</v>
      </c>
      <c r="AN40" s="26">
        <f t="shared" ref="AN40:AN47" si="26">SUM(AD40:AH40)+IF(ISNUMBER(W40*$W$37/($W$37+$W$9)),W40*$W$37/($W$37+$W$9),0)+IF(ISNUMBER(AL40*AN$84/F$84),AL40*AN$84/F$84,0)</f>
        <v>1.0179097578635368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1.2385147999999999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0.7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0.7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0.53851479999999996</v>
      </c>
      <c r="AM41" s="25">
        <f t="shared" si="25"/>
        <v>0.94273704007858705</v>
      </c>
      <c r="AN41" s="26">
        <f t="shared" si="26"/>
        <v>3.4348433989340216E-3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0.62401600000000002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0.62401600000000002</v>
      </c>
      <c r="AM42" s="25">
        <f t="shared" si="25"/>
        <v>0.28127694318091095</v>
      </c>
      <c r="AN42" s="26">
        <f t="shared" si="26"/>
        <v>3.9802011726125493E-3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535.07255329854547</v>
      </c>
      <c r="G44" s="16">
        <f t="shared" si="13"/>
        <v>0</v>
      </c>
      <c r="H44" s="25">
        <v>0</v>
      </c>
      <c r="I44" s="25">
        <v>0</v>
      </c>
      <c r="J44" s="16">
        <f t="shared" si="14"/>
        <v>361.35218794957291</v>
      </c>
      <c r="K44" s="25">
        <v>0</v>
      </c>
      <c r="L44" s="25">
        <v>81.996231011598866</v>
      </c>
      <c r="M44" s="25">
        <v>0</v>
      </c>
      <c r="N44" s="25">
        <v>0</v>
      </c>
      <c r="O44" s="25">
        <v>0</v>
      </c>
      <c r="P44" s="25">
        <v>0</v>
      </c>
      <c r="Q44" s="25">
        <v>0.46484234617999998</v>
      </c>
      <c r="R44" s="25">
        <v>278.89111459179401</v>
      </c>
      <c r="S44" s="25">
        <v>0</v>
      </c>
      <c r="T44" s="25" t="s">
        <v>63</v>
      </c>
      <c r="U44" s="25" t="s">
        <v>63</v>
      </c>
      <c r="V44" s="18">
        <v>0</v>
      </c>
      <c r="W44" s="18">
        <v>143.87881585403821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29.841549494934412</v>
      </c>
      <c r="AM44" s="25">
        <f t="shared" si="25"/>
        <v>518.68216502658777</v>
      </c>
      <c r="AN44" s="26">
        <f t="shared" si="26"/>
        <v>0.19034026417962582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23.575955351010119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15.47084458701012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8.1051107639999991</v>
      </c>
      <c r="AM45" s="25">
        <f t="shared" si="25"/>
        <v>19.124245749545402</v>
      </c>
      <c r="AN45" s="26">
        <f t="shared" si="26"/>
        <v>5.169734648955699E-2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2.5367432827774206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2.1832321127774206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0.35351116999999999</v>
      </c>
      <c r="AM46" s="39">
        <f t="shared" si="25"/>
        <v>2.3425782533858461</v>
      </c>
      <c r="AN46" s="64">
        <f t="shared" si="26"/>
        <v>2.254822910575425E-3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250.32269366785533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-81.208788020552802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331.53148168840812</v>
      </c>
      <c r="AM47" s="31">
        <f t="shared" si="25"/>
        <v>68.229947104113208</v>
      </c>
      <c r="AN47" s="30">
        <f t="shared" si="26"/>
        <v>2.1146284585237849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19747.252712649053</v>
      </c>
      <c r="G48" s="30">
        <f t="shared" si="13"/>
        <v>35.333771199999994</v>
      </c>
      <c r="H48" s="31">
        <f>SUM(H49,H50)</f>
        <v>4.5193100000000008</v>
      </c>
      <c r="I48" s="31">
        <f>SUM(I49,I50)</f>
        <v>30.814461199999993</v>
      </c>
      <c r="J48" s="30">
        <f t="shared" si="14"/>
        <v>11974.596821079809</v>
      </c>
      <c r="K48" s="31">
        <f t="shared" ref="K48:W48" si="27">SUM(K49,K50)</f>
        <v>0</v>
      </c>
      <c r="L48" s="31">
        <f t="shared" si="27"/>
        <v>984.13759943539549</v>
      </c>
      <c r="M48" s="31">
        <f t="shared" si="27"/>
        <v>772.60802528471254</v>
      </c>
      <c r="N48" s="31">
        <f t="shared" si="27"/>
        <v>1337.5940835323888</v>
      </c>
      <c r="O48" s="31">
        <f t="shared" si="27"/>
        <v>303.61199977071396</v>
      </c>
      <c r="P48" s="31">
        <f t="shared" si="27"/>
        <v>2423.2529216564158</v>
      </c>
      <c r="Q48" s="31">
        <f t="shared" si="27"/>
        <v>4863.9932475499245</v>
      </c>
      <c r="R48" s="31">
        <f t="shared" si="27"/>
        <v>526.99166970332067</v>
      </c>
      <c r="S48" s="31">
        <f t="shared" si="27"/>
        <v>737.54140686327651</v>
      </c>
      <c r="T48" s="31">
        <f t="shared" si="27"/>
        <v>0</v>
      </c>
      <c r="U48" s="31">
        <f t="shared" si="27"/>
        <v>24.865867283660226</v>
      </c>
      <c r="V48" s="31">
        <f t="shared" si="27"/>
        <v>0</v>
      </c>
      <c r="W48" s="31">
        <f t="shared" si="27"/>
        <v>3611.0078022228163</v>
      </c>
      <c r="X48" s="31">
        <f t="shared" si="24"/>
        <v>138.85986468545471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6.0152025405205514</v>
      </c>
      <c r="AC48" s="31" t="s">
        <v>63</v>
      </c>
      <c r="AD48" s="31">
        <f t="shared" ref="AD48:AL48" si="29">SUM(AD49,AD50)</f>
        <v>99.135142377470117</v>
      </c>
      <c r="AE48" s="31">
        <f t="shared" si="29"/>
        <v>6.4559195911111118</v>
      </c>
      <c r="AF48" s="31">
        <f t="shared" si="29"/>
        <v>4.2476451244444453</v>
      </c>
      <c r="AG48" s="31">
        <f t="shared" si="29"/>
        <v>19.188245082979506</v>
      </c>
      <c r="AH48" s="31">
        <f t="shared" si="29"/>
        <v>3.8177099689290079</v>
      </c>
      <c r="AI48" s="31">
        <f t="shared" si="29"/>
        <v>0</v>
      </c>
      <c r="AJ48" s="31">
        <f t="shared" si="29"/>
        <v>57.248831689911107</v>
      </c>
      <c r="AK48" s="31" t="s">
        <v>63</v>
      </c>
      <c r="AL48" s="32">
        <f t="shared" si="29"/>
        <v>3930.2056217710651</v>
      </c>
      <c r="AM48" s="31">
        <f>SUM(AM13,AM28)-SUM(AM17,AM39,AM47)</f>
        <v>17452.080891860664</v>
      </c>
      <c r="AN48" s="30">
        <f>SUM(AN13,AN28)-SUM(AN17,AN39,AN47)</f>
        <v>157.91519890994502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3159.899613704928</v>
      </c>
      <c r="G49" s="67">
        <f t="shared" ref="G49:G77" si="30">SUM(H49:I49)</f>
        <v>7.8023899999999999</v>
      </c>
      <c r="H49" s="68">
        <v>0.23913000000000001</v>
      </c>
      <c r="I49" s="68">
        <v>7.5632599999999996</v>
      </c>
      <c r="J49" s="67">
        <f t="shared" ref="J49:J77" si="31">SUM(K49:U49)</f>
        <v>3146.2793437049281</v>
      </c>
      <c r="K49" s="68">
        <v>0</v>
      </c>
      <c r="L49" s="68">
        <v>0</v>
      </c>
      <c r="M49" s="68">
        <v>485.33955282729028</v>
      </c>
      <c r="N49" s="68">
        <v>58.348156781332406</v>
      </c>
      <c r="O49" s="68">
        <v>0</v>
      </c>
      <c r="P49" s="68">
        <v>2423.2529216564158</v>
      </c>
      <c r="Q49" s="68">
        <v>0</v>
      </c>
      <c r="R49" s="68">
        <v>154.46964515622955</v>
      </c>
      <c r="S49" s="68">
        <v>3.2000000000000002E-3</v>
      </c>
      <c r="T49" s="68">
        <v>0</v>
      </c>
      <c r="U49" s="68">
        <v>24.865867283660226</v>
      </c>
      <c r="V49" s="68">
        <v>0</v>
      </c>
      <c r="W49" s="68">
        <v>5.8174599999999996</v>
      </c>
      <c r="X49" s="68">
        <f t="shared" si="24"/>
        <v>4.1999999999999996E-4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4.1999999999999996E-4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3159.8991937049282</v>
      </c>
      <c r="AN49" s="71">
        <f>SUM(AD49:AH49)+IF(ISNUMBER(W49*$W$37/($W$37+$W$9)),W49*$W$37/($W$37+$W$9),0)+IF(ISNUMBER(AL49*AN$84/F$84),AL49*AN$84/F$84,0)</f>
        <v>4.1999999999999996E-4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16587.353098944128</v>
      </c>
      <c r="G50" s="30">
        <f t="shared" si="30"/>
        <v>27.531381199999995</v>
      </c>
      <c r="H50" s="31">
        <f>SUM(H51,H70)+SUM(H75:H77)</f>
        <v>4.2801800000000005</v>
      </c>
      <c r="I50" s="31">
        <f>SUM(I51,I70)+SUM(I75:I77)</f>
        <v>23.251201199999993</v>
      </c>
      <c r="J50" s="30">
        <f t="shared" si="31"/>
        <v>8828.3174773748797</v>
      </c>
      <c r="K50" s="31">
        <f t="shared" ref="K50:W50" si="32">SUM(K51,K70)+SUM(K75:K77)</f>
        <v>0</v>
      </c>
      <c r="L50" s="31">
        <f t="shared" si="32"/>
        <v>984.13759943539549</v>
      </c>
      <c r="M50" s="31">
        <f t="shared" si="32"/>
        <v>287.26847245742226</v>
      </c>
      <c r="N50" s="31">
        <f t="shared" si="32"/>
        <v>1279.2459267510565</v>
      </c>
      <c r="O50" s="31">
        <f t="shared" si="32"/>
        <v>303.61199977071396</v>
      </c>
      <c r="P50" s="31">
        <f t="shared" si="32"/>
        <v>0</v>
      </c>
      <c r="Q50" s="31">
        <f t="shared" si="32"/>
        <v>4863.9932475499245</v>
      </c>
      <c r="R50" s="31">
        <f t="shared" si="32"/>
        <v>372.52202454709106</v>
      </c>
      <c r="S50" s="31">
        <f t="shared" si="32"/>
        <v>737.53820686327651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3605.1903422228161</v>
      </c>
      <c r="X50" s="31">
        <f t="shared" si="24"/>
        <v>138.85944468545472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6.0152025405205514</v>
      </c>
      <c r="AC50" s="31" t="s">
        <v>63</v>
      </c>
      <c r="AD50" s="31">
        <f>SUM(AD51,AD70)+SUM(AD75:AD77)</f>
        <v>99.134722377470112</v>
      </c>
      <c r="AE50" s="31">
        <f t="shared" ref="AE50:AN50" si="34">SUM(AE51,AE70)+SUM(AE75:AE77)</f>
        <v>6.4559195911111118</v>
      </c>
      <c r="AF50" s="31">
        <f t="shared" si="34"/>
        <v>4.2476451244444453</v>
      </c>
      <c r="AG50" s="31">
        <f t="shared" si="34"/>
        <v>19.188245082979506</v>
      </c>
      <c r="AH50" s="31">
        <f t="shared" si="34"/>
        <v>3.8177099689290079</v>
      </c>
      <c r="AI50" s="31">
        <f t="shared" si="34"/>
        <v>0</v>
      </c>
      <c r="AJ50" s="31">
        <f t="shared" si="34"/>
        <v>57.248831689911107</v>
      </c>
      <c r="AK50" s="31" t="s">
        <v>63</v>
      </c>
      <c r="AL50" s="32">
        <f t="shared" si="34"/>
        <v>3930.2056217710651</v>
      </c>
      <c r="AM50" s="31">
        <f t="shared" si="34"/>
        <v>14289.839119902348</v>
      </c>
      <c r="AN50" s="30">
        <f t="shared" si="34"/>
        <v>157.91252408703446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6170.3339785438384</v>
      </c>
      <c r="G51" s="16">
        <f t="shared" si="30"/>
        <v>27.225309999999997</v>
      </c>
      <c r="H51" s="17">
        <v>4.2801800000000005</v>
      </c>
      <c r="I51" s="17">
        <v>22.945129999999995</v>
      </c>
      <c r="J51" s="16">
        <f t="shared" si="31"/>
        <v>2144.9871994398177</v>
      </c>
      <c r="K51" s="17">
        <v>0</v>
      </c>
      <c r="L51" s="17">
        <v>984.13759943539549</v>
      </c>
      <c r="M51" s="17">
        <v>21.09740504442226</v>
      </c>
      <c r="N51" s="17">
        <v>0</v>
      </c>
      <c r="O51" s="17">
        <v>0</v>
      </c>
      <c r="P51" s="17">
        <v>0</v>
      </c>
      <c r="Q51" s="17">
        <v>140.92155999999997</v>
      </c>
      <c r="R51" s="17">
        <v>274.22295495999998</v>
      </c>
      <c r="S51" s="17">
        <v>724.60768000000007</v>
      </c>
      <c r="T51" s="17">
        <v>0</v>
      </c>
      <c r="U51" s="17">
        <v>0</v>
      </c>
      <c r="V51" s="18">
        <v>0</v>
      </c>
      <c r="W51" s="18">
        <v>2150.1446467139385</v>
      </c>
      <c r="X51" s="18">
        <f t="shared" si="24"/>
        <v>52.171988750520548</v>
      </c>
      <c r="Y51" s="17" t="s">
        <v>63</v>
      </c>
      <c r="Z51" s="17" t="s">
        <v>63</v>
      </c>
      <c r="AA51" s="17" t="s">
        <v>63</v>
      </c>
      <c r="AB51" s="17">
        <v>0.18539875052055105</v>
      </c>
      <c r="AC51" s="17" t="s">
        <v>63</v>
      </c>
      <c r="AD51" s="17">
        <v>43.348079999999996</v>
      </c>
      <c r="AE51" s="17">
        <v>5.1683200000000005</v>
      </c>
      <c r="AF51" s="17">
        <v>3.4701900000000006</v>
      </c>
      <c r="AG51" s="17">
        <v>0</v>
      </c>
      <c r="AH51" s="17">
        <v>0</v>
      </c>
      <c r="AI51" s="17">
        <v>0</v>
      </c>
      <c r="AJ51" s="18">
        <v>55.033849999999994</v>
      </c>
      <c r="AK51" s="18" t="s">
        <v>63</v>
      </c>
      <c r="AL51" s="19">
        <v>1740.7709836395622</v>
      </c>
      <c r="AM51" s="17">
        <f t="shared" ref="AM51:AN51" si="35">SUM(AM52:AM69)</f>
        <v>5162.0483563758071</v>
      </c>
      <c r="AN51" s="20">
        <f t="shared" si="35"/>
        <v>63.089860926277673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80.676704494000006</v>
      </c>
      <c r="G52" s="16">
        <f t="shared" si="30"/>
        <v>6.3008199999999999</v>
      </c>
      <c r="H52" s="25">
        <v>0</v>
      </c>
      <c r="I52" s="25">
        <v>6.3008199999999999</v>
      </c>
      <c r="J52" s="16">
        <f t="shared" si="31"/>
        <v>38.401390000000006</v>
      </c>
      <c r="K52" s="25">
        <v>0</v>
      </c>
      <c r="L52" s="25">
        <v>0</v>
      </c>
      <c r="M52" s="25">
        <v>0.26862999999999998</v>
      </c>
      <c r="N52" s="25">
        <v>0</v>
      </c>
      <c r="O52" s="25">
        <v>0</v>
      </c>
      <c r="P52" s="25">
        <v>0</v>
      </c>
      <c r="Q52" s="25">
        <v>38.132760000000005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10.82147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25.153024494</v>
      </c>
      <c r="AM52" s="25">
        <f t="shared" ref="AM52:AM69" si="36">SUM(G52,V52,J52,W52,AJ52)-IF(ISNUMBER(W52*$W$37/($W$37+$W$9)),W52*$W$37/($W$37+$W$9),0)+IF(ISNUMBER(AL52*AM$84/F$84),AL52*AM$84/F$84,0)</f>
        <v>66.861475571631019</v>
      </c>
      <c r="AN52" s="26">
        <f t="shared" ref="AN52:AN69" si="37">SUM(AD52:AH52)+IF(ISNUMBER(W52*$W$37/($W$37+$W$9)),W52*$W$37/($W$37+$W$9),0)+IF(ISNUMBER(AL52*AN$84/F$84),AL52*AN$84/F$84,0)</f>
        <v>0.1604351452298835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249.63696400399999</v>
      </c>
      <c r="G53" s="16">
        <f t="shared" si="30"/>
        <v>9.5758399999999995</v>
      </c>
      <c r="H53" s="25">
        <v>0</v>
      </c>
      <c r="I53" s="25">
        <v>9.5758399999999995</v>
      </c>
      <c r="J53" s="16">
        <f t="shared" si="31"/>
        <v>7.9306700000000001</v>
      </c>
      <c r="K53" s="25">
        <v>0</v>
      </c>
      <c r="L53" s="25">
        <v>0</v>
      </c>
      <c r="M53" s="25">
        <v>0.59610000000000007</v>
      </c>
      <c r="N53" s="25">
        <v>0</v>
      </c>
      <c r="O53" s="25">
        <v>0</v>
      </c>
      <c r="P53" s="25">
        <v>0</v>
      </c>
      <c r="Q53" s="25">
        <v>3.0217700000000001</v>
      </c>
      <c r="R53" s="25">
        <v>0</v>
      </c>
      <c r="S53" s="25">
        <v>4.3128000000000002</v>
      </c>
      <c r="T53" s="25">
        <v>0</v>
      </c>
      <c r="U53" s="25">
        <v>0</v>
      </c>
      <c r="V53" s="18">
        <v>0</v>
      </c>
      <c r="W53" s="18">
        <v>97.709460000000007</v>
      </c>
      <c r="X53" s="18">
        <f t="shared" si="24"/>
        <v>0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134.42099400399999</v>
      </c>
      <c r="AM53" s="25">
        <f t="shared" si="36"/>
        <v>175.80660596571991</v>
      </c>
      <c r="AN53" s="26">
        <f t="shared" si="37"/>
        <v>0.85738602529176378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57.902935481999997</v>
      </c>
      <c r="G54" s="16">
        <f t="shared" si="30"/>
        <v>2.8799999999999997E-3</v>
      </c>
      <c r="H54" s="25">
        <v>0</v>
      </c>
      <c r="I54" s="25">
        <v>2.8799999999999997E-3</v>
      </c>
      <c r="J54" s="16">
        <f t="shared" si="31"/>
        <v>3.6366699999999996</v>
      </c>
      <c r="K54" s="25">
        <v>0</v>
      </c>
      <c r="L54" s="25">
        <v>0</v>
      </c>
      <c r="M54" s="25">
        <v>0.95926999999999996</v>
      </c>
      <c r="N54" s="25">
        <v>0</v>
      </c>
      <c r="O54" s="25">
        <v>0</v>
      </c>
      <c r="P54" s="25">
        <v>0</v>
      </c>
      <c r="Q54" s="25">
        <v>1.6255900000000001</v>
      </c>
      <c r="R54" s="25">
        <v>1.0278099999999999</v>
      </c>
      <c r="S54" s="25">
        <v>2.4E-2</v>
      </c>
      <c r="T54" s="25">
        <v>0</v>
      </c>
      <c r="U54" s="25">
        <v>0</v>
      </c>
      <c r="V54" s="18">
        <v>0</v>
      </c>
      <c r="W54" s="18">
        <v>35.414499999999997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18.848885482</v>
      </c>
      <c r="AM54" s="25">
        <f t="shared" si="36"/>
        <v>47.550237422668665</v>
      </c>
      <c r="AN54" s="26">
        <f t="shared" si="37"/>
        <v>0.1202250520786263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413.17672842495995</v>
      </c>
      <c r="G55" s="16">
        <f t="shared" si="30"/>
        <v>2.5999999999999999E-3</v>
      </c>
      <c r="H55" s="25">
        <v>0</v>
      </c>
      <c r="I55" s="25">
        <v>2.5999999999999999E-3</v>
      </c>
      <c r="J55" s="16">
        <f t="shared" si="31"/>
        <v>31.244730000000001</v>
      </c>
      <c r="K55" s="25">
        <v>0</v>
      </c>
      <c r="L55" s="25">
        <v>0</v>
      </c>
      <c r="M55" s="25">
        <v>5.8845600000000005</v>
      </c>
      <c r="N55" s="25">
        <v>0</v>
      </c>
      <c r="O55" s="25">
        <v>0</v>
      </c>
      <c r="P55" s="25">
        <v>0</v>
      </c>
      <c r="Q55" s="25">
        <v>24.423439999999999</v>
      </c>
      <c r="R55" s="25">
        <v>0.93673000000000006</v>
      </c>
      <c r="S55" s="25">
        <v>0</v>
      </c>
      <c r="T55" s="25">
        <v>0</v>
      </c>
      <c r="U55" s="25">
        <v>0</v>
      </c>
      <c r="V55" s="18">
        <v>0</v>
      </c>
      <c r="W55" s="18">
        <v>138.85963999999998</v>
      </c>
      <c r="X55" s="18">
        <f t="shared" si="24"/>
        <v>5.4340000000000006E-2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5.4340000000000006E-2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243.01541842495999</v>
      </c>
      <c r="AM55" s="25">
        <f t="shared" si="36"/>
        <v>279.64684404233668</v>
      </c>
      <c r="AN55" s="26">
        <f t="shared" si="37"/>
        <v>1.6043807896239122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764.32614975000001</v>
      </c>
      <c r="G56" s="16">
        <f t="shared" si="30"/>
        <v>6.4132799999999994</v>
      </c>
      <c r="H56" s="25">
        <v>0</v>
      </c>
      <c r="I56" s="25">
        <v>6.4132799999999994</v>
      </c>
      <c r="J56" s="16">
        <f t="shared" si="31"/>
        <v>666.53700000000003</v>
      </c>
      <c r="K56" s="25">
        <v>0</v>
      </c>
      <c r="L56" s="25">
        <v>0</v>
      </c>
      <c r="M56" s="25">
        <v>1.6149999999999998E-2</v>
      </c>
      <c r="N56" s="25">
        <v>0</v>
      </c>
      <c r="O56" s="25">
        <v>0</v>
      </c>
      <c r="P56" s="25">
        <v>0</v>
      </c>
      <c r="Q56" s="25">
        <v>1.5263300000000002</v>
      </c>
      <c r="R56" s="25">
        <v>2.4057199999999996</v>
      </c>
      <c r="S56" s="25">
        <v>662.58879999999999</v>
      </c>
      <c r="T56" s="25">
        <v>0</v>
      </c>
      <c r="U56" s="25">
        <v>0</v>
      </c>
      <c r="V56" s="18">
        <v>0</v>
      </c>
      <c r="W56" s="18">
        <v>0.44645000000000001</v>
      </c>
      <c r="X56" s="18">
        <f t="shared" si="24"/>
        <v>3.0772700000000004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2.3149000000000002</v>
      </c>
      <c r="AE56" s="25">
        <v>0</v>
      </c>
      <c r="AF56" s="25">
        <v>0.76236999999999999</v>
      </c>
      <c r="AG56" s="25">
        <v>0</v>
      </c>
      <c r="AH56" s="25">
        <v>0</v>
      </c>
      <c r="AI56" s="25" t="s">
        <v>76</v>
      </c>
      <c r="AJ56" s="18">
        <v>0</v>
      </c>
      <c r="AK56" s="18" t="s">
        <v>63</v>
      </c>
      <c r="AL56" s="19">
        <v>87.852149750000009</v>
      </c>
      <c r="AM56" s="25">
        <f t="shared" si="36"/>
        <v>712.99633022427577</v>
      </c>
      <c r="AN56" s="26">
        <f t="shared" si="37"/>
        <v>3.6376229868648937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179.176680132</v>
      </c>
      <c r="G57" s="16">
        <f t="shared" si="30"/>
        <v>0</v>
      </c>
      <c r="H57" s="25">
        <v>0</v>
      </c>
      <c r="I57" s="25">
        <v>0</v>
      </c>
      <c r="J57" s="16">
        <f t="shared" si="31"/>
        <v>24.113130000000002</v>
      </c>
      <c r="K57" s="25">
        <v>0</v>
      </c>
      <c r="L57" s="25">
        <v>0</v>
      </c>
      <c r="M57" s="25">
        <v>0.22374000000000002</v>
      </c>
      <c r="N57" s="25">
        <v>0</v>
      </c>
      <c r="O57" s="25">
        <v>0</v>
      </c>
      <c r="P57" s="25">
        <v>0</v>
      </c>
      <c r="Q57" s="25">
        <v>0.80850999999999995</v>
      </c>
      <c r="R57" s="25">
        <v>23.080880000000001</v>
      </c>
      <c r="S57" s="25">
        <v>0</v>
      </c>
      <c r="T57" s="25">
        <v>0</v>
      </c>
      <c r="U57" s="25">
        <v>0</v>
      </c>
      <c r="V57" s="18">
        <v>0</v>
      </c>
      <c r="W57" s="18">
        <v>123.87334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31.190210132000001</v>
      </c>
      <c r="AM57" s="25">
        <f t="shared" si="36"/>
        <v>162.04554374666552</v>
      </c>
      <c r="AN57" s="26">
        <f t="shared" si="37"/>
        <v>0.19894251259810361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373.38111586000008</v>
      </c>
      <c r="G58" s="16">
        <f t="shared" si="30"/>
        <v>4.9298900000000003</v>
      </c>
      <c r="H58" s="25">
        <v>4.2801800000000005</v>
      </c>
      <c r="I58" s="25">
        <v>0.64971000000000001</v>
      </c>
      <c r="J58" s="16">
        <f t="shared" si="31"/>
        <v>122.62081999999999</v>
      </c>
      <c r="K58" s="25">
        <v>0</v>
      </c>
      <c r="L58" s="25">
        <v>0</v>
      </c>
      <c r="M58" s="25">
        <v>1.02902</v>
      </c>
      <c r="N58" s="25">
        <v>0</v>
      </c>
      <c r="O58" s="25">
        <v>0</v>
      </c>
      <c r="P58" s="25">
        <v>0</v>
      </c>
      <c r="Q58" s="25">
        <v>14.7882</v>
      </c>
      <c r="R58" s="25">
        <v>49.121519999999997</v>
      </c>
      <c r="S58" s="25">
        <v>57.682079999999999</v>
      </c>
      <c r="T58" s="25">
        <v>0</v>
      </c>
      <c r="U58" s="25">
        <v>0</v>
      </c>
      <c r="V58" s="18">
        <v>0</v>
      </c>
      <c r="W58" s="18">
        <v>185.91709000000003</v>
      </c>
      <c r="X58" s="18">
        <f t="shared" si="24"/>
        <v>10.290650000000001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3.5998900000000003</v>
      </c>
      <c r="AE58" s="25">
        <v>3.9829400000000001</v>
      </c>
      <c r="AF58" s="25">
        <v>2.7078200000000003</v>
      </c>
      <c r="AG58" s="25">
        <v>0</v>
      </c>
      <c r="AH58" s="25">
        <v>0</v>
      </c>
      <c r="AI58" s="25" t="s">
        <v>76</v>
      </c>
      <c r="AJ58" s="18">
        <v>1.8817000000000002</v>
      </c>
      <c r="AK58" s="18" t="s">
        <v>63</v>
      </c>
      <c r="AL58" s="19">
        <v>47.740965859999996</v>
      </c>
      <c r="AM58" s="25">
        <f t="shared" si="36"/>
        <v>336.86887280711562</v>
      </c>
      <c r="AN58" s="26">
        <f t="shared" si="37"/>
        <v>10.595159256649875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2351.8291172570589</v>
      </c>
      <c r="G59" s="16">
        <f t="shared" si="30"/>
        <v>0</v>
      </c>
      <c r="H59" s="25">
        <v>0</v>
      </c>
      <c r="I59" s="25">
        <v>0</v>
      </c>
      <c r="J59" s="16">
        <f t="shared" si="31"/>
        <v>1121.2511794398179</v>
      </c>
      <c r="K59" s="25">
        <v>0</v>
      </c>
      <c r="L59" s="25">
        <v>984.13759943539549</v>
      </c>
      <c r="M59" s="25">
        <v>4.2916250444222612</v>
      </c>
      <c r="N59" s="25">
        <v>0</v>
      </c>
      <c r="O59" s="25">
        <v>0</v>
      </c>
      <c r="P59" s="25">
        <v>0</v>
      </c>
      <c r="Q59" s="25">
        <v>7.1565500000000002</v>
      </c>
      <c r="R59" s="25">
        <v>125.66540495999999</v>
      </c>
      <c r="S59" s="25">
        <v>0</v>
      </c>
      <c r="T59" s="25">
        <v>0</v>
      </c>
      <c r="U59" s="25">
        <v>0</v>
      </c>
      <c r="V59" s="18">
        <v>0</v>
      </c>
      <c r="W59" s="18">
        <v>693.39668671393918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53.152149999999992</v>
      </c>
      <c r="AK59" s="18" t="s">
        <v>63</v>
      </c>
      <c r="AL59" s="19">
        <v>484.02910110330191</v>
      </c>
      <c r="AM59" s="25">
        <f t="shared" si="36"/>
        <v>2085.9774762973125</v>
      </c>
      <c r="AN59" s="26">
        <f t="shared" si="37"/>
        <v>3.0873137800792936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637.00213379377999</v>
      </c>
      <c r="G60" s="16">
        <f t="shared" si="30"/>
        <v>0</v>
      </c>
      <c r="H60" s="25">
        <v>0</v>
      </c>
      <c r="I60" s="25">
        <v>0</v>
      </c>
      <c r="J60" s="16">
        <f t="shared" si="31"/>
        <v>61.353250000000003</v>
      </c>
      <c r="K60" s="25">
        <v>0</v>
      </c>
      <c r="L60" s="25">
        <v>0</v>
      </c>
      <c r="M60" s="25">
        <v>4.6501200000000003</v>
      </c>
      <c r="N60" s="25">
        <v>0</v>
      </c>
      <c r="O60" s="25">
        <v>0</v>
      </c>
      <c r="P60" s="25">
        <v>0</v>
      </c>
      <c r="Q60" s="25">
        <v>24.456409999999998</v>
      </c>
      <c r="R60" s="25">
        <v>32.246720000000003</v>
      </c>
      <c r="S60" s="25">
        <v>0</v>
      </c>
      <c r="T60" s="25">
        <v>0</v>
      </c>
      <c r="U60" s="25">
        <v>0</v>
      </c>
      <c r="V60" s="18">
        <v>0</v>
      </c>
      <c r="W60" s="18">
        <v>344.22460999999998</v>
      </c>
      <c r="X60" s="18">
        <f t="shared" si="24"/>
        <v>21.7773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20.591920000000002</v>
      </c>
      <c r="AE60" s="25">
        <v>1.1853800000000001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209.64697379378001</v>
      </c>
      <c r="AM60" s="25">
        <f t="shared" si="36"/>
        <v>500.07681505218295</v>
      </c>
      <c r="AN60" s="26">
        <f t="shared" si="37"/>
        <v>23.114504704572759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316.93963372799999</v>
      </c>
      <c r="G61" s="16">
        <f t="shared" si="30"/>
        <v>0</v>
      </c>
      <c r="H61" s="25">
        <v>0</v>
      </c>
      <c r="I61" s="25">
        <v>0</v>
      </c>
      <c r="J61" s="16">
        <f t="shared" si="31"/>
        <v>22.709309999999999</v>
      </c>
      <c r="K61" s="25">
        <v>0</v>
      </c>
      <c r="L61" s="25">
        <v>0</v>
      </c>
      <c r="M61" s="25">
        <v>1.6362000000000001</v>
      </c>
      <c r="N61" s="25">
        <v>0</v>
      </c>
      <c r="O61" s="25">
        <v>0</v>
      </c>
      <c r="P61" s="25">
        <v>0</v>
      </c>
      <c r="Q61" s="25">
        <v>6.9873099999999999</v>
      </c>
      <c r="R61" s="25">
        <v>14.085799999999999</v>
      </c>
      <c r="S61" s="25">
        <v>0</v>
      </c>
      <c r="T61" s="25">
        <v>0</v>
      </c>
      <c r="U61" s="25">
        <v>0</v>
      </c>
      <c r="V61" s="18">
        <v>0</v>
      </c>
      <c r="W61" s="18">
        <v>172.21568000000002</v>
      </c>
      <c r="X61" s="18">
        <f t="shared" si="24"/>
        <v>0.27229999999999999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0.27229999999999999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121.74234372800001</v>
      </c>
      <c r="AM61" s="25">
        <f t="shared" si="36"/>
        <v>249.80068917997551</v>
      </c>
      <c r="AN61" s="26">
        <f t="shared" si="37"/>
        <v>1.0488169791524347</v>
      </c>
    </row>
    <row r="62" spans="1:40" s="21" customFormat="1" ht="15" customHeight="1">
      <c r="C62" s="21" t="s">
        <v>86</v>
      </c>
      <c r="E62" s="59"/>
      <c r="F62" s="16">
        <f t="shared" si="12"/>
        <v>20.497286357999997</v>
      </c>
      <c r="G62" s="16">
        <f t="shared" si="30"/>
        <v>0</v>
      </c>
      <c r="H62" s="25">
        <v>0</v>
      </c>
      <c r="I62" s="25">
        <v>0</v>
      </c>
      <c r="J62" s="16">
        <f t="shared" si="31"/>
        <v>5.8475699999999993</v>
      </c>
      <c r="K62" s="25">
        <v>0</v>
      </c>
      <c r="L62" s="25">
        <v>0</v>
      </c>
      <c r="M62" s="25">
        <v>2.4399999999999999E-3</v>
      </c>
      <c r="N62" s="25">
        <v>0</v>
      </c>
      <c r="O62" s="25">
        <v>0</v>
      </c>
      <c r="P62" s="25">
        <v>0</v>
      </c>
      <c r="Q62" s="25">
        <v>2.2582</v>
      </c>
      <c r="R62" s="25">
        <v>3.5869299999999997</v>
      </c>
      <c r="S62" s="25">
        <v>0</v>
      </c>
      <c r="T62" s="25">
        <v>0</v>
      </c>
      <c r="U62" s="25">
        <v>0</v>
      </c>
      <c r="V62" s="18">
        <v>0</v>
      </c>
      <c r="W62" s="18">
        <v>8.5413799999999984</v>
      </c>
      <c r="X62" s="18">
        <f t="shared" si="24"/>
        <v>5.6600000000000001E-3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5.6600000000000001E-3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6.1026763580000001</v>
      </c>
      <c r="AM62" s="25">
        <f t="shared" si="36"/>
        <v>17.139748298762616</v>
      </c>
      <c r="AN62" s="26">
        <f t="shared" si="37"/>
        <v>4.4585091017195842E-2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44.567546088</v>
      </c>
      <c r="G63" s="16">
        <f t="shared" si="30"/>
        <v>0</v>
      </c>
      <c r="H63" s="25">
        <v>0</v>
      </c>
      <c r="I63" s="25">
        <v>0</v>
      </c>
      <c r="J63" s="16">
        <f t="shared" si="31"/>
        <v>8.344240000000001</v>
      </c>
      <c r="K63" s="25">
        <v>0</v>
      </c>
      <c r="L63" s="25">
        <v>0</v>
      </c>
      <c r="M63" s="25">
        <v>7.7719999999999997E-2</v>
      </c>
      <c r="N63" s="25">
        <v>0</v>
      </c>
      <c r="O63" s="25">
        <v>0</v>
      </c>
      <c r="P63" s="25">
        <v>0</v>
      </c>
      <c r="Q63" s="25">
        <v>5.0644600000000004</v>
      </c>
      <c r="R63" s="25">
        <v>3.2020599999999999</v>
      </c>
      <c r="S63" s="25">
        <v>0</v>
      </c>
      <c r="T63" s="25">
        <v>0</v>
      </c>
      <c r="U63" s="25">
        <v>0</v>
      </c>
      <c r="V63" s="18">
        <v>0</v>
      </c>
      <c r="W63" s="18">
        <v>1.3851200000000001</v>
      </c>
      <c r="X63" s="18">
        <f t="shared" si="24"/>
        <v>13.091029999999998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13.091029999999998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21.747156088000001</v>
      </c>
      <c r="AM63" s="25">
        <f t="shared" si="36"/>
        <v>19.531950938871404</v>
      </c>
      <c r="AN63" s="26">
        <f t="shared" si="37"/>
        <v>13.229741276894254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394.18937735748</v>
      </c>
      <c r="G64" s="16">
        <f t="shared" si="30"/>
        <v>0</v>
      </c>
      <c r="H64" s="25">
        <v>0</v>
      </c>
      <c r="I64" s="25">
        <v>0</v>
      </c>
      <c r="J64" s="16">
        <f t="shared" si="31"/>
        <v>20.363920000000004</v>
      </c>
      <c r="K64" s="25">
        <v>0</v>
      </c>
      <c r="L64" s="25">
        <v>0</v>
      </c>
      <c r="M64" s="25">
        <v>0.12435999999999998</v>
      </c>
      <c r="N64" s="25">
        <v>0</v>
      </c>
      <c r="O64" s="25">
        <v>0</v>
      </c>
      <c r="P64" s="25">
        <v>0</v>
      </c>
      <c r="Q64" s="25">
        <v>3.0710000000000006</v>
      </c>
      <c r="R64" s="25">
        <v>17.168560000000003</v>
      </c>
      <c r="S64" s="25">
        <v>0</v>
      </c>
      <c r="T64" s="25">
        <v>0</v>
      </c>
      <c r="U64" s="25">
        <v>0</v>
      </c>
      <c r="V64" s="18">
        <v>0</v>
      </c>
      <c r="W64" s="18">
        <v>262.17842999999999</v>
      </c>
      <c r="X64" s="18">
        <f t="shared" si="24"/>
        <v>3.41804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3.41804</v>
      </c>
      <c r="AE64" s="25">
        <v>0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108.22898735747998</v>
      </c>
      <c r="AM64" s="25">
        <f t="shared" si="36"/>
        <v>331.32686630643673</v>
      </c>
      <c r="AN64" s="26">
        <f t="shared" si="37"/>
        <v>4.1083638737322605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54.332378998000003</v>
      </c>
      <c r="G65" s="16">
        <f t="shared" si="30"/>
        <v>0</v>
      </c>
      <c r="H65" s="25">
        <v>0</v>
      </c>
      <c r="I65" s="25">
        <v>0</v>
      </c>
      <c r="J65" s="16">
        <f t="shared" si="31"/>
        <v>1.6086100000000001</v>
      </c>
      <c r="K65" s="25">
        <v>0</v>
      </c>
      <c r="L65" s="25">
        <v>0</v>
      </c>
      <c r="M65" s="25">
        <v>0.20012999999999997</v>
      </c>
      <c r="N65" s="25">
        <v>0</v>
      </c>
      <c r="O65" s="25">
        <v>0</v>
      </c>
      <c r="P65" s="25">
        <v>0</v>
      </c>
      <c r="Q65" s="25">
        <v>1.4084800000000002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22.393409999999999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30.330358998000005</v>
      </c>
      <c r="AM65" s="25">
        <f t="shared" si="36"/>
        <v>37.673513462566788</v>
      </c>
      <c r="AN65" s="26">
        <f t="shared" si="37"/>
        <v>0.19345806910335508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40.016956896000003</v>
      </c>
      <c r="G66" s="16">
        <f t="shared" si="30"/>
        <v>0</v>
      </c>
      <c r="H66" s="25">
        <v>0</v>
      </c>
      <c r="I66" s="25">
        <v>0</v>
      </c>
      <c r="J66" s="16">
        <f t="shared" si="31"/>
        <v>1.2977700000000001</v>
      </c>
      <c r="K66" s="25">
        <v>0</v>
      </c>
      <c r="L66" s="25">
        <v>0</v>
      </c>
      <c r="M66" s="25">
        <v>0.48905999999999994</v>
      </c>
      <c r="N66" s="25">
        <v>0</v>
      </c>
      <c r="O66" s="25">
        <v>0</v>
      </c>
      <c r="P66" s="25">
        <v>0</v>
      </c>
      <c r="Q66" s="25">
        <v>0.80871000000000015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19.729240000000001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18.989946896000003</v>
      </c>
      <c r="AM66" s="25">
        <f t="shared" si="36"/>
        <v>29.586781246369817</v>
      </c>
      <c r="AN66" s="26">
        <f t="shared" si="37"/>
        <v>0.12112479311958228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161.33017678004001</v>
      </c>
      <c r="G67" s="16">
        <f t="shared" si="30"/>
        <v>0</v>
      </c>
      <c r="H67" s="25">
        <v>0</v>
      </c>
      <c r="I67" s="25">
        <v>0</v>
      </c>
      <c r="J67" s="16">
        <f t="shared" si="31"/>
        <v>6.7857599999999998</v>
      </c>
      <c r="K67" s="25">
        <v>0</v>
      </c>
      <c r="L67" s="25">
        <v>0</v>
      </c>
      <c r="M67" s="25">
        <v>0.55869000000000002</v>
      </c>
      <c r="N67" s="25">
        <v>0</v>
      </c>
      <c r="O67" s="25">
        <v>0</v>
      </c>
      <c r="P67" s="25">
        <v>0</v>
      </c>
      <c r="Q67" s="25">
        <v>4.9967499999999996</v>
      </c>
      <c r="R67" s="25">
        <v>1.2303199999999999</v>
      </c>
      <c r="S67" s="25">
        <v>0</v>
      </c>
      <c r="T67" s="25">
        <v>0</v>
      </c>
      <c r="U67" s="25">
        <v>0</v>
      </c>
      <c r="V67" s="18">
        <v>0</v>
      </c>
      <c r="W67" s="18">
        <v>32.087530000000001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122.45688678004001</v>
      </c>
      <c r="AM67" s="25">
        <f t="shared" si="36"/>
        <v>94.071071443008762</v>
      </c>
      <c r="AN67" s="26">
        <f t="shared" si="37"/>
        <v>0.78107459481230845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8.3654314000000003</v>
      </c>
      <c r="G68" s="16">
        <f t="shared" si="30"/>
        <v>0</v>
      </c>
      <c r="H68" s="25">
        <v>0</v>
      </c>
      <c r="I68" s="25">
        <v>0</v>
      </c>
      <c r="J68" s="16">
        <f t="shared" si="31"/>
        <v>0.94118000000000002</v>
      </c>
      <c r="K68" s="25">
        <v>0</v>
      </c>
      <c r="L68" s="25">
        <v>0</v>
      </c>
      <c r="M68" s="25">
        <v>8.9590000000000003E-2</v>
      </c>
      <c r="N68" s="25">
        <v>0</v>
      </c>
      <c r="O68" s="25">
        <v>0</v>
      </c>
      <c r="P68" s="25">
        <v>0</v>
      </c>
      <c r="Q68" s="25">
        <v>0.38708999999999999</v>
      </c>
      <c r="R68" s="25">
        <v>0.46450000000000002</v>
      </c>
      <c r="S68" s="25">
        <v>0</v>
      </c>
      <c r="T68" s="25">
        <v>0</v>
      </c>
      <c r="U68" s="25">
        <v>0</v>
      </c>
      <c r="V68" s="18">
        <v>0</v>
      </c>
      <c r="W68" s="18">
        <v>0.95061000000000007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6.4736414</v>
      </c>
      <c r="AM68" s="25">
        <f t="shared" si="36"/>
        <v>4.8098018205965758</v>
      </c>
      <c r="AN68" s="26">
        <f t="shared" si="37"/>
        <v>4.1291241076115273E-2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22.801262989999998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22.801262989999998</v>
      </c>
      <c r="AM69" s="25">
        <f t="shared" si="36"/>
        <v>10.277732549311615</v>
      </c>
      <c r="AN69" s="26">
        <f t="shared" si="37"/>
        <v>0.14543475438104972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5674.3406877528541</v>
      </c>
      <c r="G70" s="16">
        <f t="shared" si="30"/>
        <v>0</v>
      </c>
      <c r="H70" s="25">
        <v>0</v>
      </c>
      <c r="I70" s="25">
        <v>0</v>
      </c>
      <c r="J70" s="16">
        <f t="shared" si="31"/>
        <v>5580.6654577925319</v>
      </c>
      <c r="K70" s="25">
        <v>0</v>
      </c>
      <c r="L70" s="25">
        <v>0</v>
      </c>
      <c r="M70" s="25">
        <v>2.2814699999999997</v>
      </c>
      <c r="N70" s="25">
        <v>1279.2459267510565</v>
      </c>
      <c r="O70" s="25">
        <v>302.94424477071396</v>
      </c>
      <c r="P70" s="25">
        <v>0</v>
      </c>
      <c r="Q70" s="25">
        <v>3904.369951058246</v>
      </c>
      <c r="R70" s="25">
        <v>91.823865212515429</v>
      </c>
      <c r="S70" s="25">
        <v>0</v>
      </c>
      <c r="T70" s="25">
        <v>0</v>
      </c>
      <c r="U70" s="25">
        <v>0</v>
      </c>
      <c r="V70" s="18">
        <v>0</v>
      </c>
      <c r="W70" s="18">
        <v>4.3982517964139998</v>
      </c>
      <c r="X70" s="18">
        <f t="shared" si="24"/>
        <v>23.005955051908515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19.188245082979506</v>
      </c>
      <c r="AH70" s="25">
        <v>3.8177099689290079</v>
      </c>
      <c r="AI70" s="25" t="s">
        <v>63</v>
      </c>
      <c r="AJ70" s="18">
        <v>0</v>
      </c>
      <c r="AK70" s="18" t="s">
        <v>63</v>
      </c>
      <c r="AL70" s="19">
        <v>66.271023111999995</v>
      </c>
      <c r="AM70" s="25">
        <f>SUM(AM71:AM74)</f>
        <v>5614.9355571095457</v>
      </c>
      <c r="AN70" s="26">
        <f>SUM(AN71:AN74)</f>
        <v>23.428655758141392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67.966570562009764</v>
      </c>
      <c r="G71" s="16">
        <f t="shared" si="30"/>
        <v>0</v>
      </c>
      <c r="H71" s="25">
        <v>0</v>
      </c>
      <c r="I71" s="25">
        <v>0</v>
      </c>
      <c r="J71" s="16">
        <f t="shared" si="31"/>
        <v>1.69554745000977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1.69554745000977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66.271023111999995</v>
      </c>
      <c r="AM71" s="25">
        <f t="shared" ref="AM71:AM77" si="38">SUM(G71,V71,J71,W71,AJ71)-IF(ISNUMBER(W71*$W$37/($W$37+$W$9)),W71*$W$37/($W$37+$W$9),0)+IF(ISNUMBER(AL71*AM$84/F$84),AL71*AM$84/F$84,0)</f>
        <v>31.567394970609975</v>
      </c>
      <c r="AN71" s="26">
        <f t="shared" ref="AN71:AN77" si="39">SUM(AD71:AH71)+IF(ISNUMBER(W71*$W$37/($W$37+$W$9)),W71*$W$37/($W$37+$W$9),0)+IF(ISNUMBER(AL71*AN$84/F$84),AL71*AN$84/F$84,0)</f>
        <v>0.42270070623287825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5157.8960011379486</v>
      </c>
      <c r="G72" s="16">
        <f t="shared" si="30"/>
        <v>0</v>
      </c>
      <c r="H72" s="25">
        <v>0</v>
      </c>
      <c r="I72" s="25">
        <v>0</v>
      </c>
      <c r="J72" s="16">
        <f t="shared" si="31"/>
        <v>5130.4917942896263</v>
      </c>
      <c r="K72" s="25">
        <v>0</v>
      </c>
      <c r="L72" s="25">
        <v>0</v>
      </c>
      <c r="M72" s="25">
        <v>2.2814699999999997</v>
      </c>
      <c r="N72" s="25">
        <v>1277.7110010510564</v>
      </c>
      <c r="O72" s="25">
        <v>0</v>
      </c>
      <c r="P72" s="25">
        <v>0</v>
      </c>
      <c r="Q72" s="25">
        <v>3850.4993232385705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4.3982517964139998</v>
      </c>
      <c r="X72" s="18">
        <f t="shared" si="24"/>
        <v>23.005955051908515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19.188245082979506</v>
      </c>
      <c r="AH72" s="25">
        <v>3.8177099689290079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5134.8900460860405</v>
      </c>
      <c r="AN72" s="26">
        <f t="shared" si="39"/>
        <v>23.005955051908515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304.47917047071394</v>
      </c>
      <c r="G73" s="16">
        <f t="shared" si="30"/>
        <v>0</v>
      </c>
      <c r="H73" s="25">
        <v>0</v>
      </c>
      <c r="I73" s="25">
        <v>0</v>
      </c>
      <c r="J73" s="16">
        <f t="shared" si="31"/>
        <v>304.47917047071394</v>
      </c>
      <c r="K73" s="25">
        <v>0</v>
      </c>
      <c r="L73" s="25">
        <v>0</v>
      </c>
      <c r="M73" s="25">
        <v>0</v>
      </c>
      <c r="N73" s="25">
        <v>1.5349257000000001</v>
      </c>
      <c r="O73" s="25">
        <v>302.94424477071396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304.47917047071394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143.99894558218145</v>
      </c>
      <c r="G74" s="16">
        <f t="shared" si="30"/>
        <v>0</v>
      </c>
      <c r="H74" s="25">
        <v>0</v>
      </c>
      <c r="I74" s="25">
        <v>0</v>
      </c>
      <c r="J74" s="16">
        <f t="shared" si="31"/>
        <v>143.99894558218145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52.17508036966602</v>
      </c>
      <c r="R74" s="25">
        <v>91.823865212515429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143.99894558218145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2022.5214988198409</v>
      </c>
      <c r="G75" s="16">
        <f t="shared" si="30"/>
        <v>0.16152412799999977</v>
      </c>
      <c r="H75" s="25">
        <v>0</v>
      </c>
      <c r="I75" s="25">
        <v>0.16152412799999977</v>
      </c>
      <c r="J75" s="16">
        <f t="shared" si="31"/>
        <v>345.40086691710724</v>
      </c>
      <c r="K75" s="25">
        <v>0</v>
      </c>
      <c r="L75" s="25">
        <v>0</v>
      </c>
      <c r="M75" s="25">
        <v>69.451039542446011</v>
      </c>
      <c r="N75" s="25">
        <v>0</v>
      </c>
      <c r="O75" s="25">
        <v>0</v>
      </c>
      <c r="P75" s="25">
        <v>0</v>
      </c>
      <c r="Q75" s="25">
        <v>269.21665382671392</v>
      </c>
      <c r="R75" s="25">
        <v>6.4752043745756591</v>
      </c>
      <c r="S75" s="25">
        <v>0.25796917337166819</v>
      </c>
      <c r="T75" s="25">
        <v>0</v>
      </c>
      <c r="U75" s="25">
        <v>0</v>
      </c>
      <c r="V75" s="18">
        <v>0</v>
      </c>
      <c r="W75" s="18">
        <v>454.63393165854376</v>
      </c>
      <c r="X75" s="18">
        <f t="shared" si="24"/>
        <v>12.909303162775768</v>
      </c>
      <c r="Y75" s="25" t="s">
        <v>63</v>
      </c>
      <c r="Z75" s="25" t="s">
        <v>63</v>
      </c>
      <c r="AA75" s="25" t="s">
        <v>63</v>
      </c>
      <c r="AB75" s="25">
        <v>1.0217181900000005</v>
      </c>
      <c r="AC75" s="25" t="s">
        <v>63</v>
      </c>
      <c r="AD75" s="25">
        <v>9.8225302572202118</v>
      </c>
      <c r="AE75" s="25">
        <v>1.2875995911111111</v>
      </c>
      <c r="AF75" s="25">
        <v>0.77745512444444442</v>
      </c>
      <c r="AG75" s="25">
        <v>0</v>
      </c>
      <c r="AH75" s="25">
        <v>0</v>
      </c>
      <c r="AI75" s="25">
        <v>0</v>
      </c>
      <c r="AJ75" s="18">
        <v>2.2149816899111112</v>
      </c>
      <c r="AK75" s="18" t="s">
        <v>63</v>
      </c>
      <c r="AL75" s="19">
        <v>1207.2008912635029</v>
      </c>
      <c r="AM75" s="25">
        <f t="shared" si="38"/>
        <v>1346.5604552164086</v>
      </c>
      <c r="AN75" s="26">
        <f t="shared" si="39"/>
        <v>19.587551645082101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2469.576341222592</v>
      </c>
      <c r="G76" s="16">
        <f t="shared" si="30"/>
        <v>0.14454707200000005</v>
      </c>
      <c r="H76" s="25">
        <v>0</v>
      </c>
      <c r="I76" s="25">
        <v>0.14454707200000005</v>
      </c>
      <c r="J76" s="16">
        <f t="shared" si="31"/>
        <v>551.4760680635336</v>
      </c>
      <c r="K76" s="25">
        <v>0</v>
      </c>
      <c r="L76" s="25">
        <v>0</v>
      </c>
      <c r="M76" s="25">
        <v>179.34288787055397</v>
      </c>
      <c r="N76" s="25">
        <v>0</v>
      </c>
      <c r="O76" s="25">
        <v>0.66775499999999999</v>
      </c>
      <c r="P76" s="25">
        <v>0</v>
      </c>
      <c r="Q76" s="25">
        <v>369.54806750307489</v>
      </c>
      <c r="R76" s="25">
        <v>0</v>
      </c>
      <c r="S76" s="25">
        <v>1.9173576899047617</v>
      </c>
      <c r="T76" s="25">
        <v>0</v>
      </c>
      <c r="U76" s="25">
        <v>0</v>
      </c>
      <c r="V76" s="18">
        <v>0</v>
      </c>
      <c r="W76" s="18">
        <v>982.1344009428085</v>
      </c>
      <c r="X76" s="18">
        <f t="shared" si="24"/>
        <v>49.272197720249906</v>
      </c>
      <c r="Y76" s="25" t="s">
        <v>63</v>
      </c>
      <c r="Z76" s="25" t="s">
        <v>63</v>
      </c>
      <c r="AA76" s="25" t="s">
        <v>63</v>
      </c>
      <c r="AB76" s="25">
        <v>4.8080856000000001</v>
      </c>
      <c r="AC76" s="25" t="s">
        <v>63</v>
      </c>
      <c r="AD76" s="25">
        <v>44.464112120249908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886.54912742399995</v>
      </c>
      <c r="AM76" s="25">
        <f t="shared" si="38"/>
        <v>1933.3694947800527</v>
      </c>
      <c r="AN76" s="26">
        <f t="shared" si="39"/>
        <v>50.118845134389993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250.58059260500141</v>
      </c>
      <c r="G77" s="16">
        <f t="shared" si="30"/>
        <v>0</v>
      </c>
      <c r="H77" s="25">
        <v>0</v>
      </c>
      <c r="I77" s="25">
        <v>0</v>
      </c>
      <c r="J77" s="16">
        <f t="shared" si="31"/>
        <v>205.7878851618903</v>
      </c>
      <c r="K77" s="25">
        <v>0</v>
      </c>
      <c r="L77" s="25">
        <v>0</v>
      </c>
      <c r="M77" s="25">
        <v>15.095669999999998</v>
      </c>
      <c r="N77" s="25">
        <v>0</v>
      </c>
      <c r="O77" s="25">
        <v>0</v>
      </c>
      <c r="P77" s="25">
        <v>0</v>
      </c>
      <c r="Q77" s="25">
        <v>179.93701516189032</v>
      </c>
      <c r="R77" s="25">
        <v>0</v>
      </c>
      <c r="S77" s="25">
        <v>10.7552</v>
      </c>
      <c r="T77" s="25">
        <v>0</v>
      </c>
      <c r="U77" s="25">
        <v>0</v>
      </c>
      <c r="V77" s="18">
        <v>0</v>
      </c>
      <c r="W77" s="18">
        <v>13.879111111111111</v>
      </c>
      <c r="X77" s="18">
        <f t="shared" si="24"/>
        <v>1.5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29.413596331999997</v>
      </c>
      <c r="AM77" s="25">
        <f t="shared" si="38"/>
        <v>232.92525642053323</v>
      </c>
      <c r="AN77" s="26">
        <f t="shared" si="39"/>
        <v>1.6876106231432826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2005_x000D_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3912.6992747699996</v>
      </c>
      <c r="G84" s="31">
        <f t="shared" si="40"/>
        <v>84.998094435799985</v>
      </c>
      <c r="H84" s="31">
        <v>6.0459293611999998</v>
      </c>
      <c r="I84" s="31">
        <v>78.952165074599989</v>
      </c>
      <c r="J84" s="31">
        <f t="shared" si="40"/>
        <v>76.594040490799983</v>
      </c>
      <c r="K84" s="31">
        <v>0</v>
      </c>
      <c r="L84" s="31">
        <v>4.0027839999999992</v>
      </c>
      <c r="M84" s="31">
        <v>0</v>
      </c>
      <c r="N84" s="31">
        <v>0</v>
      </c>
      <c r="O84" s="31">
        <v>0</v>
      </c>
      <c r="P84" s="31">
        <v>0</v>
      </c>
      <c r="Q84" s="31">
        <v>7.2359439207999996</v>
      </c>
      <c r="R84" s="31">
        <v>65.355312569999995</v>
      </c>
      <c r="S84" s="31">
        <v>0</v>
      </c>
      <c r="T84" s="31">
        <v>0</v>
      </c>
      <c r="U84" s="31">
        <v>0</v>
      </c>
      <c r="V84" s="31">
        <v>0</v>
      </c>
      <c r="W84" s="31">
        <v>1569.7191305197998</v>
      </c>
      <c r="X84" s="31">
        <f t="shared" ref="X84" si="41">SUM(X85:X88)</f>
        <v>370.91706783310002</v>
      </c>
      <c r="Y84" s="31">
        <v>324.74934453399999</v>
      </c>
      <c r="Z84" s="31">
        <v>20.902122840000001</v>
      </c>
      <c r="AA84" s="31">
        <v>0.30898037</v>
      </c>
      <c r="AB84" s="31">
        <v>0</v>
      </c>
      <c r="AC84" s="31">
        <v>0</v>
      </c>
      <c r="AD84" s="31">
        <v>7.2177710199999981E-2</v>
      </c>
      <c r="AE84" s="31">
        <v>11.965726977199999</v>
      </c>
      <c r="AF84" s="31">
        <v>12.918715401699998</v>
      </c>
      <c r="AG84" s="31">
        <v>0</v>
      </c>
      <c r="AH84" s="31">
        <v>0</v>
      </c>
      <c r="AI84" s="31">
        <v>0</v>
      </c>
      <c r="AJ84" s="31">
        <v>32.348787490499994</v>
      </c>
      <c r="AK84" s="31">
        <v>1778.1221539999997</v>
      </c>
      <c r="AL84" s="32">
        <v>0</v>
      </c>
      <c r="AM84" s="93">
        <f>SUM(AM85:AM88)</f>
        <v>1763.6600529369</v>
      </c>
      <c r="AN84" s="94">
        <f>SUM(AN85:AN88)</f>
        <v>24.956620089099999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2780.6566258550215</v>
      </c>
      <c r="G85" s="16">
        <f t="shared" ref="G85:G88" si="43">SUM(H85:I85)</f>
        <v>84.998094435799985</v>
      </c>
      <c r="H85" s="25">
        <v>6.0459293611999998</v>
      </c>
      <c r="I85" s="25">
        <v>78.952165074599989</v>
      </c>
      <c r="J85" s="16">
        <f t="shared" ref="J85:J88" si="44">SUM(K85:U85)</f>
        <v>43.8154148566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3.0213850756</v>
      </c>
      <c r="R85" s="25">
        <v>40.794029780999999</v>
      </c>
      <c r="S85" s="25">
        <v>0</v>
      </c>
      <c r="T85" s="25">
        <v>0</v>
      </c>
      <c r="U85" s="25">
        <v>0</v>
      </c>
      <c r="V85" s="18">
        <v>0</v>
      </c>
      <c r="W85" s="18">
        <v>531.46865226559999</v>
      </c>
      <c r="X85" s="18">
        <f t="shared" ref="X85:X88" si="45">SUM(Y85:AI85)</f>
        <v>342.25231029702184</v>
      </c>
      <c r="Y85" s="25">
        <v>321.34721317200001</v>
      </c>
      <c r="Z85" s="25">
        <v>20.902122840000001</v>
      </c>
      <c r="AA85" s="25">
        <v>2.9742850218001677E-3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1778.1221539999997</v>
      </c>
      <c r="AL85" s="19">
        <v>0</v>
      </c>
      <c r="AM85" s="25">
        <f>SUM(G85,V85,J85,W85,IF(ISNUMBER(-W85*$W$37/($W$37+$W$9)),-W85*$W$37/($W$37+$W$9),0),AJ85)</f>
        <v>660.28216155799998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442.83292937399995</v>
      </c>
      <c r="G86" s="16">
        <f t="shared" si="43"/>
        <v>0</v>
      </c>
      <c r="H86" s="25">
        <v>0</v>
      </c>
      <c r="I86" s="25">
        <v>0</v>
      </c>
      <c r="J86" s="16">
        <f t="shared" si="44"/>
        <v>3.3229995799999995E-2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3.3229995799999995E-2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433.81001318539995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8.9896861927999989</v>
      </c>
      <c r="AK86" s="18">
        <v>0</v>
      </c>
      <c r="AL86" s="19">
        <v>0</v>
      </c>
      <c r="AM86" s="25">
        <f>SUM(G86,V86,J86,W86,IF(ISNUMBER(-W86*$W$37/($W$37+$W$9)),-W86*$W$37/($W$37+$W$9),0),AJ86)</f>
        <v>442.83292937399995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19.485785080978197</v>
      </c>
      <c r="G87" s="16">
        <f t="shared" si="43"/>
        <v>0</v>
      </c>
      <c r="H87" s="25">
        <v>0</v>
      </c>
      <c r="I87" s="25">
        <v>0</v>
      </c>
      <c r="J87" s="16">
        <f t="shared" si="44"/>
        <v>0.29484694079999996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0.29484694079999996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1.1440764985999998</v>
      </c>
      <c r="X87" s="18">
        <f t="shared" si="45"/>
        <v>15.4063165450782</v>
      </c>
      <c r="Y87" s="25">
        <v>3.4021313619999995</v>
      </c>
      <c r="Z87" s="25">
        <v>0</v>
      </c>
      <c r="AA87" s="25">
        <v>0.30600608497819981</v>
      </c>
      <c r="AB87" s="25">
        <v>0</v>
      </c>
      <c r="AC87" s="25">
        <v>0</v>
      </c>
      <c r="AD87" s="25">
        <v>7.2177710199999981E-2</v>
      </c>
      <c r="AE87" s="25">
        <v>8.9854562914000002</v>
      </c>
      <c r="AF87" s="25">
        <v>2.6405450964999999</v>
      </c>
      <c r="AG87" s="25">
        <v>0</v>
      </c>
      <c r="AH87" s="25">
        <v>0</v>
      </c>
      <c r="AI87" s="25">
        <v>0</v>
      </c>
      <c r="AJ87" s="18">
        <v>2.6405450964999999</v>
      </c>
      <c r="AK87" s="18">
        <v>0</v>
      </c>
      <c r="AL87" s="19">
        <v>0</v>
      </c>
      <c r="AM87" s="25">
        <f>SUM(G87,V87,J87,W87,IF(ISNUMBER(-W87*$W$37/($W$37+$W$9)),-W87*$W$37/($W$37+$W$9),0),AJ87)</f>
        <v>4.0794685359000002</v>
      </c>
      <c r="AN87" s="26">
        <f>SUM(AD87:AH87,IF(ISNUMBER(W87*$W$37/($W$37+$W$9)),W87*$W$37/($W$37+$W$9),0))</f>
        <v>11.698179098100001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669.72393446000001</v>
      </c>
      <c r="G88" s="16">
        <f t="shared" si="43"/>
        <v>0</v>
      </c>
      <c r="H88" s="25">
        <v>0</v>
      </c>
      <c r="I88" s="25">
        <v>0</v>
      </c>
      <c r="J88" s="16">
        <f t="shared" si="44"/>
        <v>32.450548697599991</v>
      </c>
      <c r="K88" s="25">
        <v>0</v>
      </c>
      <c r="L88" s="25">
        <v>4.0027839999999992</v>
      </c>
      <c r="M88" s="25">
        <v>0</v>
      </c>
      <c r="N88" s="25">
        <v>0</v>
      </c>
      <c r="O88" s="25">
        <v>0</v>
      </c>
      <c r="P88" s="25">
        <v>0</v>
      </c>
      <c r="Q88" s="25">
        <v>3.8864819085999995</v>
      </c>
      <c r="R88" s="25">
        <v>24.561282788999993</v>
      </c>
      <c r="S88" s="25">
        <v>0</v>
      </c>
      <c r="T88" s="25">
        <v>0</v>
      </c>
      <c r="U88" s="25">
        <v>0</v>
      </c>
      <c r="V88" s="18">
        <v>0</v>
      </c>
      <c r="W88" s="18">
        <v>603.29638857019995</v>
      </c>
      <c r="X88" s="18">
        <f t="shared" si="45"/>
        <v>13.258440990999997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2.9802706857999994</v>
      </c>
      <c r="AF88" s="25">
        <v>10.278170305199998</v>
      </c>
      <c r="AG88" s="25">
        <v>0</v>
      </c>
      <c r="AH88" s="25">
        <v>0</v>
      </c>
      <c r="AI88" s="25">
        <v>0</v>
      </c>
      <c r="AJ88" s="18">
        <v>20.718556201199995</v>
      </c>
      <c r="AK88" s="18">
        <v>0</v>
      </c>
      <c r="AL88" s="19">
        <v>0</v>
      </c>
      <c r="AM88" s="25">
        <f>SUM(G88,V88,J88,W88,IF(ISNUMBER(-W88*$W$37/($W$37+$W$9)),-W88*$W$37/($W$37+$W$9),0),AJ88)</f>
        <v>656.46549346899997</v>
      </c>
      <c r="AN88" s="26">
        <f>SUM(AD88:AH88,IF(ISNUMBER(W88*$W$37/($W$37+$W$9)),W88*$W$37/($W$37+$W$9),0))</f>
        <v>13.258440990999997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139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8106.8666030341919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0</v>
      </c>
      <c r="X7" s="18">
        <f t="shared" ref="X7:X38" si="3">SUM(Y7:AI7)</f>
        <v>1382.6701641719394</v>
      </c>
      <c r="Y7" s="17">
        <v>233.50386091411997</v>
      </c>
      <c r="Z7" s="17">
        <v>216.817770226085</v>
      </c>
      <c r="AA7" s="17">
        <v>75.693358003734943</v>
      </c>
      <c r="AB7" s="17">
        <v>35.745154352324917</v>
      </c>
      <c r="AC7" s="17">
        <v>11.7393819</v>
      </c>
      <c r="AD7" s="17">
        <v>332.2966290011226</v>
      </c>
      <c r="AE7" s="17">
        <v>59.936100518686658</v>
      </c>
      <c r="AF7" s="17">
        <v>124.50340347267564</v>
      </c>
      <c r="AG7" s="17">
        <v>0</v>
      </c>
      <c r="AH7" s="17">
        <v>24.84400138132078</v>
      </c>
      <c r="AI7" s="17">
        <v>267.59050440186883</v>
      </c>
      <c r="AJ7" s="18">
        <v>200.35944492285975</v>
      </c>
      <c r="AK7" s="18">
        <v>6523.8369939393933</v>
      </c>
      <c r="AL7" s="19">
        <v>0</v>
      </c>
      <c r="AM7" s="17">
        <f>SUM(G7,V7,J7,W7,AJ7)</f>
        <v>200.35944492285975</v>
      </c>
      <c r="AN7" s="20">
        <f>SUM(AD7:AH7)</f>
        <v>541.58013437380578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17713.592501484487</v>
      </c>
      <c r="G8" s="16">
        <f t="shared" si="1"/>
        <v>34.961660000000002</v>
      </c>
      <c r="H8" s="17">
        <f>H9-H7</f>
        <v>2.0964400000000003</v>
      </c>
      <c r="I8" s="17">
        <f>I9-I7</f>
        <v>32.865220000000001</v>
      </c>
      <c r="J8" s="16">
        <f t="shared" si="2"/>
        <v>12291.155251544467</v>
      </c>
      <c r="K8" s="17">
        <f t="shared" ref="K8:W8" si="4">K9-K7</f>
        <v>7633.5593948351134</v>
      </c>
      <c r="L8" s="17">
        <f t="shared" si="4"/>
        <v>-5.9473878040383852</v>
      </c>
      <c r="M8" s="17">
        <f t="shared" si="4"/>
        <v>25.264187890788776</v>
      </c>
      <c r="N8" s="17">
        <f t="shared" si="4"/>
        <v>-97.739613660911573</v>
      </c>
      <c r="O8" s="17">
        <f t="shared" si="4"/>
        <v>233.84099380074065</v>
      </c>
      <c r="P8" s="17">
        <f t="shared" si="4"/>
        <v>2780.4504780232446</v>
      </c>
      <c r="Q8" s="17">
        <f t="shared" si="4"/>
        <v>2037.4516171110488</v>
      </c>
      <c r="R8" s="17">
        <f t="shared" si="4"/>
        <v>58.799435690234986</v>
      </c>
      <c r="S8" s="17">
        <f t="shared" si="4"/>
        <v>207.64988997150297</v>
      </c>
      <c r="T8" s="17">
        <f t="shared" si="4"/>
        <v>-582.17374431325777</v>
      </c>
      <c r="U8" s="17">
        <f t="shared" si="4"/>
        <v>0</v>
      </c>
      <c r="V8" s="18">
        <f t="shared" si="4"/>
        <v>0</v>
      </c>
      <c r="W8" s="18">
        <f t="shared" si="4"/>
        <v>5000.1793853343434</v>
      </c>
      <c r="X8" s="18">
        <f t="shared" si="3"/>
        <v>136.35066218762441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-78.774510000000021</v>
      </c>
      <c r="AE8" s="17">
        <f t="shared" si="5"/>
        <v>0</v>
      </c>
      <c r="AF8" s="17">
        <f t="shared" si="5"/>
        <v>0</v>
      </c>
      <c r="AG8" s="17">
        <f t="shared" si="5"/>
        <v>19.810446468378963</v>
      </c>
      <c r="AH8" s="17">
        <f t="shared" si="5"/>
        <v>195.31472571924547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250.94554241804963</v>
      </c>
      <c r="AM8" s="25">
        <f>SUM(G8,V8,J8,W8,AJ8)-IF(ISNUMBER(W8*$W$37/($W$37+$W$9)),W8*$W$37/($W$37+$W$9),0)+IF(ISNUMBER(AL8*AM$84/F$84),AL8*AM$84/F$84,0)</f>
        <v>17395.296749321806</v>
      </c>
      <c r="AN8" s="26">
        <f>SUM(AD8:AH8)+IF(ISNUMBER(W8*$W$37/($W$37+$W$9)),W8*$W$37/($W$37+$W$9),0)+IF(ISNUMBER(AL8*AN$84/F$84),AL8*AN$84/F$84,0)</f>
        <v>140.24046080144109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25820.459104518675</v>
      </c>
      <c r="G9" s="30">
        <f t="shared" si="1"/>
        <v>34.961660000000002</v>
      </c>
      <c r="H9" s="30">
        <f>H10+H11</f>
        <v>2.0964400000000003</v>
      </c>
      <c r="I9" s="30">
        <f>I10+I11</f>
        <v>32.865220000000001</v>
      </c>
      <c r="J9" s="30">
        <f t="shared" si="2"/>
        <v>12291.155251544467</v>
      </c>
      <c r="K9" s="30">
        <f t="shared" ref="K9:W9" si="6">K10+K11</f>
        <v>7633.5593948351134</v>
      </c>
      <c r="L9" s="30">
        <f t="shared" si="6"/>
        <v>-5.9473878040383852</v>
      </c>
      <c r="M9" s="30">
        <f t="shared" si="6"/>
        <v>25.264187890788776</v>
      </c>
      <c r="N9" s="30">
        <f t="shared" si="6"/>
        <v>-97.739613660911573</v>
      </c>
      <c r="O9" s="30">
        <f t="shared" si="6"/>
        <v>233.84099380074065</v>
      </c>
      <c r="P9" s="30">
        <f t="shared" si="6"/>
        <v>2780.4504780232446</v>
      </c>
      <c r="Q9" s="30">
        <f t="shared" si="6"/>
        <v>2037.4516171110488</v>
      </c>
      <c r="R9" s="30">
        <f t="shared" si="6"/>
        <v>58.799435690234986</v>
      </c>
      <c r="S9" s="30">
        <f t="shared" si="6"/>
        <v>207.64988997150297</v>
      </c>
      <c r="T9" s="30">
        <f t="shared" si="6"/>
        <v>-582.17374431325777</v>
      </c>
      <c r="U9" s="30">
        <f t="shared" si="6"/>
        <v>0</v>
      </c>
      <c r="V9" s="31">
        <f t="shared" si="6"/>
        <v>0</v>
      </c>
      <c r="W9" s="31">
        <f t="shared" si="6"/>
        <v>5000.1793853343434</v>
      </c>
      <c r="X9" s="31">
        <f t="shared" si="3"/>
        <v>1519.0208263595639</v>
      </c>
      <c r="Y9" s="31">
        <f t="shared" ref="Y9:AL9" si="7">Y10+Y11</f>
        <v>233.50386091411997</v>
      </c>
      <c r="Z9" s="30">
        <f t="shared" si="7"/>
        <v>216.817770226085</v>
      </c>
      <c r="AA9" s="30">
        <f t="shared" si="7"/>
        <v>75.693358003734943</v>
      </c>
      <c r="AB9" s="30">
        <f t="shared" si="7"/>
        <v>35.745154352324917</v>
      </c>
      <c r="AC9" s="30">
        <f t="shared" si="7"/>
        <v>11.7393819</v>
      </c>
      <c r="AD9" s="30">
        <f t="shared" si="7"/>
        <v>253.52211900112258</v>
      </c>
      <c r="AE9" s="30">
        <f t="shared" si="7"/>
        <v>59.936100518686658</v>
      </c>
      <c r="AF9" s="30">
        <f t="shared" si="7"/>
        <v>124.50340347267564</v>
      </c>
      <c r="AG9" s="30">
        <f t="shared" si="7"/>
        <v>19.810446468378963</v>
      </c>
      <c r="AH9" s="30">
        <f t="shared" si="7"/>
        <v>220.15872710056627</v>
      </c>
      <c r="AI9" s="30">
        <f t="shared" si="7"/>
        <v>267.59050440186883</v>
      </c>
      <c r="AJ9" s="31">
        <f t="shared" si="7"/>
        <v>200.35944492285972</v>
      </c>
      <c r="AK9" s="31">
        <f t="shared" si="7"/>
        <v>6523.8369939393933</v>
      </c>
      <c r="AL9" s="32">
        <f t="shared" si="7"/>
        <v>250.94554241804963</v>
      </c>
      <c r="AM9" s="31">
        <f>SUM(AM7:AM8)</f>
        <v>17595.656194244664</v>
      </c>
      <c r="AN9" s="30">
        <f>SUM(AN7:AN8)</f>
        <v>681.82059517524681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1244.7928014866181</v>
      </c>
      <c r="G10" s="16">
        <f t="shared" si="1"/>
        <v>0</v>
      </c>
      <c r="H10" s="17">
        <v>0</v>
      </c>
      <c r="I10" s="17">
        <v>0</v>
      </c>
      <c r="J10" s="16">
        <f t="shared" si="2"/>
        <v>1228.9847228695176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420.11599960703887</v>
      </c>
      <c r="R10" s="17">
        <v>808.86872326247862</v>
      </c>
      <c r="S10" s="17">
        <v>0</v>
      </c>
      <c r="T10" s="17">
        <v>0</v>
      </c>
      <c r="U10" s="17">
        <v>0</v>
      </c>
      <c r="V10" s="18">
        <v>0</v>
      </c>
      <c r="W10" s="18">
        <v>15.80807861710063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1244.7883931393542</v>
      </c>
      <c r="AN10" s="26">
        <f>SUM(AD10:AH10)+IF(ISNUMBER(W10*$W$37/($W$37+$W$9)),W10*$W$37/($W$37+$W$9),0)+IF(ISNUMBER(AL10*AN$84/F$84),AL10*AN$84/F$84,0)</f>
        <v>4.408347263910449E-3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24575.66630303206</v>
      </c>
      <c r="G11" s="30">
        <f t="shared" si="1"/>
        <v>34.961660000000002</v>
      </c>
      <c r="H11" s="30">
        <f>H12+H13</f>
        <v>2.0964400000000003</v>
      </c>
      <c r="I11" s="30">
        <f>I12+I13</f>
        <v>32.865220000000001</v>
      </c>
      <c r="J11" s="30">
        <f t="shared" si="2"/>
        <v>11062.170528674951</v>
      </c>
      <c r="K11" s="30">
        <f t="shared" ref="K11:W11" si="8">K12+K13</f>
        <v>7633.5593948351134</v>
      </c>
      <c r="L11" s="30">
        <f t="shared" si="8"/>
        <v>-5.9473878040383852</v>
      </c>
      <c r="M11" s="30">
        <f t="shared" si="8"/>
        <v>25.264187890788776</v>
      </c>
      <c r="N11" s="30">
        <f t="shared" si="8"/>
        <v>-97.739613660911573</v>
      </c>
      <c r="O11" s="30">
        <f t="shared" si="8"/>
        <v>233.84099380074065</v>
      </c>
      <c r="P11" s="30">
        <f t="shared" si="8"/>
        <v>2780.4504780232446</v>
      </c>
      <c r="Q11" s="30">
        <f t="shared" si="8"/>
        <v>1617.3356175040099</v>
      </c>
      <c r="R11" s="30">
        <f t="shared" si="8"/>
        <v>-750.06928757224364</v>
      </c>
      <c r="S11" s="30">
        <f t="shared" si="8"/>
        <v>207.64988997150297</v>
      </c>
      <c r="T11" s="30">
        <f t="shared" si="8"/>
        <v>-582.17374431325777</v>
      </c>
      <c r="U11" s="30">
        <f t="shared" si="8"/>
        <v>0</v>
      </c>
      <c r="V11" s="31">
        <f t="shared" si="8"/>
        <v>0</v>
      </c>
      <c r="W11" s="31">
        <f t="shared" si="8"/>
        <v>4984.371306717243</v>
      </c>
      <c r="X11" s="31">
        <f t="shared" si="3"/>
        <v>1519.0208263595639</v>
      </c>
      <c r="Y11" s="31">
        <f t="shared" ref="Y11:AL11" si="9">Y12+Y13</f>
        <v>233.50386091411997</v>
      </c>
      <c r="Z11" s="30">
        <f t="shared" si="9"/>
        <v>216.817770226085</v>
      </c>
      <c r="AA11" s="30">
        <f t="shared" si="9"/>
        <v>75.693358003734943</v>
      </c>
      <c r="AB11" s="30">
        <f t="shared" si="9"/>
        <v>35.745154352324917</v>
      </c>
      <c r="AC11" s="30">
        <f t="shared" si="9"/>
        <v>11.7393819</v>
      </c>
      <c r="AD11" s="30">
        <f t="shared" si="9"/>
        <v>253.52211900112258</v>
      </c>
      <c r="AE11" s="30">
        <f t="shared" si="9"/>
        <v>59.936100518686658</v>
      </c>
      <c r="AF11" s="30">
        <f t="shared" si="9"/>
        <v>124.50340347267564</v>
      </c>
      <c r="AG11" s="30">
        <f t="shared" si="9"/>
        <v>19.810446468378963</v>
      </c>
      <c r="AH11" s="30">
        <f t="shared" si="9"/>
        <v>220.15872710056627</v>
      </c>
      <c r="AI11" s="30">
        <f t="shared" si="9"/>
        <v>267.59050440186883</v>
      </c>
      <c r="AJ11" s="31">
        <f t="shared" si="9"/>
        <v>200.35944492285972</v>
      </c>
      <c r="AK11" s="31">
        <f t="shared" si="9"/>
        <v>6523.8369939393933</v>
      </c>
      <c r="AL11" s="32">
        <f t="shared" si="9"/>
        <v>250.94554241804963</v>
      </c>
      <c r="AM11" s="31">
        <f>SUM(AM7:AM8)-SUM(AM10)</f>
        <v>16350.867801105311</v>
      </c>
      <c r="AN11" s="30">
        <f>SUM(AD11:AH11)+IF(ISNUMBER(W11*$W$37/($W$37+$W$9)),W11*$W$37/($W$37+$W$9),0)+IF(ISNUMBER(AL11*AN$84/F$84),AL11*AN$84/F$84,0)</f>
        <v>681.81618682798285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782.49025612600792</v>
      </c>
      <c r="G12" s="16">
        <f t="shared" si="1"/>
        <v>0</v>
      </c>
      <c r="H12" s="39">
        <v>0</v>
      </c>
      <c r="I12" s="39">
        <v>0</v>
      </c>
      <c r="J12" s="16">
        <f t="shared" si="2"/>
        <v>782.49025612600792</v>
      </c>
      <c r="K12" s="39">
        <v>0</v>
      </c>
      <c r="L12" s="39">
        <v>0</v>
      </c>
      <c r="M12" s="39">
        <v>0</v>
      </c>
      <c r="N12" s="39">
        <v>0</v>
      </c>
      <c r="O12" s="39">
        <v>782.49025612600792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782.49025612600792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23793.17604690605</v>
      </c>
      <c r="G13" s="41">
        <f t="shared" si="1"/>
        <v>34.961660000000002</v>
      </c>
      <c r="H13" s="41">
        <f>SUM(H17,-H28,H39,H47,H48)</f>
        <v>2.0964400000000003</v>
      </c>
      <c r="I13" s="41">
        <f>SUM(I17,-I28,I39,I47,I48)</f>
        <v>32.865220000000001</v>
      </c>
      <c r="J13" s="41">
        <f t="shared" si="2"/>
        <v>10279.680272548942</v>
      </c>
      <c r="K13" s="41">
        <f t="shared" ref="K13:W13" si="10">SUM(K17,-K28,K39,K47,K48)</f>
        <v>7633.5593948351134</v>
      </c>
      <c r="L13" s="41">
        <f t="shared" si="10"/>
        <v>-5.9473878040383852</v>
      </c>
      <c r="M13" s="41">
        <f t="shared" si="10"/>
        <v>25.264187890788776</v>
      </c>
      <c r="N13" s="41">
        <f t="shared" si="10"/>
        <v>-97.739613660911573</v>
      </c>
      <c r="O13" s="41">
        <f t="shared" si="10"/>
        <v>-548.64926232526727</v>
      </c>
      <c r="P13" s="41">
        <f t="shared" si="10"/>
        <v>2780.4504780232446</v>
      </c>
      <c r="Q13" s="41">
        <f t="shared" si="10"/>
        <v>1617.3356175040099</v>
      </c>
      <c r="R13" s="41">
        <f t="shared" si="10"/>
        <v>-750.06928757224364</v>
      </c>
      <c r="S13" s="41">
        <f t="shared" si="10"/>
        <v>207.64988997150297</v>
      </c>
      <c r="T13" s="41">
        <f t="shared" si="10"/>
        <v>-582.17374431325777</v>
      </c>
      <c r="U13" s="41">
        <f t="shared" si="10"/>
        <v>0</v>
      </c>
      <c r="V13" s="31">
        <f t="shared" si="10"/>
        <v>0</v>
      </c>
      <c r="W13" s="31">
        <f t="shared" si="10"/>
        <v>4984.371306717243</v>
      </c>
      <c r="X13" s="31">
        <f t="shared" si="3"/>
        <v>1519.0208263595639</v>
      </c>
      <c r="Y13" s="31">
        <f t="shared" ref="Y13:AL13" si="11">SUM(Y17,-Y28,Y39,Y47,Y48)</f>
        <v>233.50386091411997</v>
      </c>
      <c r="Z13" s="41">
        <f t="shared" si="11"/>
        <v>216.817770226085</v>
      </c>
      <c r="AA13" s="41">
        <f t="shared" si="11"/>
        <v>75.693358003734943</v>
      </c>
      <c r="AB13" s="41">
        <f t="shared" si="11"/>
        <v>35.745154352324917</v>
      </c>
      <c r="AC13" s="41">
        <f t="shared" si="11"/>
        <v>11.7393819</v>
      </c>
      <c r="AD13" s="41">
        <f t="shared" si="11"/>
        <v>253.52211900112258</v>
      </c>
      <c r="AE13" s="41">
        <f t="shared" si="11"/>
        <v>59.936100518686658</v>
      </c>
      <c r="AF13" s="41">
        <f t="shared" si="11"/>
        <v>124.50340347267564</v>
      </c>
      <c r="AG13" s="41">
        <f t="shared" si="11"/>
        <v>19.810446468378963</v>
      </c>
      <c r="AH13" s="41">
        <f t="shared" si="11"/>
        <v>220.15872710056627</v>
      </c>
      <c r="AI13" s="41">
        <f t="shared" si="11"/>
        <v>267.59050440186883</v>
      </c>
      <c r="AJ13" s="31">
        <f t="shared" si="11"/>
        <v>200.35944492285972</v>
      </c>
      <c r="AK13" s="31">
        <f t="shared" si="11"/>
        <v>6523.8369939393933</v>
      </c>
      <c r="AL13" s="32">
        <f t="shared" si="11"/>
        <v>250.94554241804963</v>
      </c>
      <c r="AM13" s="31">
        <f>SUM(AM7:AM8)-SUM(AM10,AM12)</f>
        <v>15568.377544979303</v>
      </c>
      <c r="AN13" s="41">
        <f>SUM(AD13:AH13)+IF(ISNUMBER(W13*$W$37/($W$37+$W$9)),W13*$W$37/($W$37+$W$9),0)+IF(ISNUMBER(AL13*AN$84/F$84),AL13*AN$84/F$84,0)</f>
        <v>681.81618682798285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24308.075798630191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21188.399023968726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14786.429729262525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18914.803640521452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9599.8734910136536</v>
      </c>
      <c r="K17" s="31">
        <v>7633.5593948351134</v>
      </c>
      <c r="L17" s="31">
        <v>0</v>
      </c>
      <c r="M17" s="31">
        <v>126.79610906368397</v>
      </c>
      <c r="N17" s="31">
        <v>42.01812811458381</v>
      </c>
      <c r="O17" s="31">
        <v>0</v>
      </c>
      <c r="P17" s="31">
        <v>1363.0074084586915</v>
      </c>
      <c r="Q17" s="31">
        <v>0.33360920947734912</v>
      </c>
      <c r="R17" s="31">
        <v>434.15884133210227</v>
      </c>
      <c r="S17" s="31">
        <v>0</v>
      </c>
      <c r="T17" s="31">
        <v>0</v>
      </c>
      <c r="U17" s="31">
        <v>0</v>
      </c>
      <c r="V17" s="31">
        <v>0</v>
      </c>
      <c r="W17" s="31">
        <v>1932.0203183305312</v>
      </c>
      <c r="X17" s="31">
        <f t="shared" si="3"/>
        <v>672.18869084099754</v>
      </c>
      <c r="Y17" s="31">
        <v>233.50386091411997</v>
      </c>
      <c r="Z17" s="31">
        <v>216.817770226085</v>
      </c>
      <c r="AA17" s="31">
        <v>75.693358003734943</v>
      </c>
      <c r="AB17" s="31">
        <v>0</v>
      </c>
      <c r="AC17" s="31">
        <v>11.7393819</v>
      </c>
      <c r="AD17" s="31">
        <v>20.562946425299998</v>
      </c>
      <c r="AE17" s="31">
        <v>44.776313308658374</v>
      </c>
      <c r="AF17" s="31">
        <v>69.095060063099226</v>
      </c>
      <c r="AG17" s="31">
        <v>0</v>
      </c>
      <c r="AH17" s="31">
        <v>0</v>
      </c>
      <c r="AI17" s="31">
        <v>0</v>
      </c>
      <c r="AJ17" s="31">
        <v>154.18670370487769</v>
      </c>
      <c r="AK17" s="31">
        <v>6523.8369939393933</v>
      </c>
      <c r="AL17" s="32">
        <v>32.697442691999996</v>
      </c>
      <c r="AM17" s="31">
        <f>SUM(AM18,AM24:AM25,AM26:AM26)</f>
        <v>11694.713970390298</v>
      </c>
      <c r="AN17" s="30">
        <f>SUM(AN18,AN24:AN25,AN26:AN26)</f>
        <v>135.29824098572109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9250.5637855188616</v>
      </c>
      <c r="G18" s="16">
        <f t="shared" si="13"/>
        <v>0</v>
      </c>
      <c r="H18" s="17">
        <v>0</v>
      </c>
      <c r="I18" s="17">
        <v>0</v>
      </c>
      <c r="J18" s="16">
        <f t="shared" si="14"/>
        <v>0.33360920947734912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0.33360920947734912</v>
      </c>
      <c r="R18" s="17">
        <v>0</v>
      </c>
      <c r="S18" s="17">
        <v>0</v>
      </c>
      <c r="T18" s="17">
        <v>0</v>
      </c>
      <c r="U18" s="17">
        <v>0</v>
      </c>
      <c r="V18" s="18">
        <v>0</v>
      </c>
      <c r="W18" s="18">
        <v>1925.4695354969056</v>
      </c>
      <c r="X18" s="18">
        <f t="shared" si="3"/>
        <v>670.79391818780755</v>
      </c>
      <c r="Y18" s="17">
        <v>233.50386091411997</v>
      </c>
      <c r="Z18" s="17">
        <v>216.817770226085</v>
      </c>
      <c r="AA18" s="17">
        <v>75.693358003734943</v>
      </c>
      <c r="AB18" s="17">
        <v>0</v>
      </c>
      <c r="AC18" s="17">
        <v>11.7393819</v>
      </c>
      <c r="AD18" s="17">
        <v>20.562946425299998</v>
      </c>
      <c r="AE18" s="17">
        <v>43.38154065546837</v>
      </c>
      <c r="AF18" s="17">
        <v>69.095060063099226</v>
      </c>
      <c r="AG18" s="17">
        <v>0</v>
      </c>
      <c r="AH18" s="17">
        <v>0</v>
      </c>
      <c r="AI18" s="17">
        <v>0</v>
      </c>
      <c r="AJ18" s="18">
        <v>97.432285993277674</v>
      </c>
      <c r="AK18" s="18">
        <v>6523.8369939393933</v>
      </c>
      <c r="AL18" s="19">
        <v>32.697442691999996</v>
      </c>
      <c r="AM18" s="17">
        <f t="shared" ref="AM18:AN18" si="15">SUM(AM19:AM23)</f>
        <v>2031.8707148363155</v>
      </c>
      <c r="AN18" s="20">
        <f t="shared" si="15"/>
        <v>133.90164153711336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8225.5332235479873</v>
      </c>
      <c r="G19" s="16">
        <f t="shared" si="13"/>
        <v>0</v>
      </c>
      <c r="H19" s="25">
        <v>0</v>
      </c>
      <c r="I19" s="25">
        <v>0</v>
      </c>
      <c r="J19" s="16">
        <f t="shared" si="14"/>
        <v>2.9700360000000001E-3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2.9700360000000001E-3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1217.1178123213001</v>
      </c>
      <c r="X19" s="18">
        <f t="shared" si="3"/>
        <v>484.57544725129287</v>
      </c>
      <c r="Y19" s="25">
        <v>232.62538753534</v>
      </c>
      <c r="Z19" s="25">
        <v>216.817770226085</v>
      </c>
      <c r="AA19" s="25">
        <v>10.43378757056788</v>
      </c>
      <c r="AB19" s="25">
        <v>0</v>
      </c>
      <c r="AC19" s="25">
        <v>11.7393819</v>
      </c>
      <c r="AD19" s="25">
        <v>12.9591200193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6523.8369939393933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1216.7813686873808</v>
      </c>
      <c r="AN19" s="26">
        <f t="shared" ref="AN19:AN27" si="17">SUM(AD19:AH19)+IF(ISNUMBER(W19*$W$37/($W$37+$W$9)),W19*$W$37/($W$37+$W$9),0)+IF(ISNUMBER(AL19*AN$84/F$84),AL19*AN$84/F$84,0)</f>
        <v>13.298533689219322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129.02364608521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127.57460992004999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1.4490361651600001</v>
      </c>
      <c r="AK20" s="18">
        <v>0</v>
      </c>
      <c r="AL20" s="19">
        <v>0</v>
      </c>
      <c r="AM20" s="25">
        <f t="shared" si="16"/>
        <v>128.98806977032649</v>
      </c>
      <c r="AN20" s="26">
        <f t="shared" si="17"/>
        <v>3.5576314883525306E-2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129.51078391548</v>
      </c>
      <c r="G21" s="16">
        <f t="shared" si="13"/>
        <v>0</v>
      </c>
      <c r="H21" s="25">
        <v>0</v>
      </c>
      <c r="I21" s="25">
        <v>0</v>
      </c>
      <c r="J21" s="16">
        <f t="shared" si="14"/>
        <v>4.0577560428571434E-2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4.0577560428571434E-2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9.8089655999999987E-3</v>
      </c>
      <c r="X21" s="18">
        <f t="shared" si="3"/>
        <v>114.84835238945143</v>
      </c>
      <c r="Y21" s="25">
        <v>0.87847337877999987</v>
      </c>
      <c r="Z21" s="25">
        <v>0</v>
      </c>
      <c r="AA21" s="25">
        <v>65.259570433167056</v>
      </c>
      <c r="AB21" s="25">
        <v>0</v>
      </c>
      <c r="AC21" s="25">
        <v>0</v>
      </c>
      <c r="AD21" s="25">
        <v>7.6038264059999996</v>
      </c>
      <c r="AE21" s="25">
        <v>26.494437171504384</v>
      </c>
      <c r="AF21" s="25">
        <v>14.612045</v>
      </c>
      <c r="AG21" s="25">
        <v>0</v>
      </c>
      <c r="AH21" s="25">
        <v>0</v>
      </c>
      <c r="AI21" s="25">
        <v>0</v>
      </c>
      <c r="AJ21" s="18">
        <v>14.612045</v>
      </c>
      <c r="AK21" s="18">
        <v>0</v>
      </c>
      <c r="AL21" s="19">
        <v>0</v>
      </c>
      <c r="AM21" s="25">
        <f t="shared" si="16"/>
        <v>14.662428790634365</v>
      </c>
      <c r="AN21" s="26">
        <f t="shared" si="17"/>
        <v>48.71031131289859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733.79868927818507</v>
      </c>
      <c r="G22" s="16">
        <f t="shared" si="13"/>
        <v>0</v>
      </c>
      <c r="H22" s="25">
        <v>0</v>
      </c>
      <c r="I22" s="25">
        <v>0</v>
      </c>
      <c r="J22" s="16">
        <f t="shared" si="14"/>
        <v>0.2900616130487777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0.2900616130487777</v>
      </c>
      <c r="R22" s="25">
        <v>0</v>
      </c>
      <c r="S22" s="25">
        <v>0</v>
      </c>
      <c r="T22" s="25">
        <v>0</v>
      </c>
      <c r="U22" s="25">
        <v>0</v>
      </c>
      <c r="V22" s="18">
        <v>0</v>
      </c>
      <c r="W22" s="18">
        <v>580.7673042899554</v>
      </c>
      <c r="X22" s="18">
        <f t="shared" si="3"/>
        <v>71.370118547063214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16.887103483963983</v>
      </c>
      <c r="AF22" s="25">
        <v>54.483015063099231</v>
      </c>
      <c r="AG22" s="25">
        <v>0</v>
      </c>
      <c r="AH22" s="25">
        <v>0</v>
      </c>
      <c r="AI22" s="25">
        <v>0</v>
      </c>
      <c r="AJ22" s="18">
        <v>81.371204828117669</v>
      </c>
      <c r="AK22" s="18">
        <v>0</v>
      </c>
      <c r="AL22" s="19">
        <v>0</v>
      </c>
      <c r="AM22" s="25">
        <f t="shared" si="16"/>
        <v>662.26661404942467</v>
      </c>
      <c r="AN22" s="26">
        <f t="shared" si="17"/>
        <v>71.53207522876049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32.697442691999996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32.697442691999996</v>
      </c>
      <c r="AM23" s="25">
        <f t="shared" si="16"/>
        <v>9.1722335385492926</v>
      </c>
      <c r="AN23" s="26">
        <f t="shared" si="17"/>
        <v>0.32514499135143921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9662.8450823494004</v>
      </c>
      <c r="G25" s="16">
        <f t="shared" si="13"/>
        <v>0</v>
      </c>
      <c r="H25" s="25">
        <v>0</v>
      </c>
      <c r="I25" s="25">
        <v>0</v>
      </c>
      <c r="J25" s="16">
        <f t="shared" si="14"/>
        <v>9599.5398818041758</v>
      </c>
      <c r="K25" s="25">
        <v>7633.5593948351134</v>
      </c>
      <c r="L25" s="25">
        <v>0</v>
      </c>
      <c r="M25" s="25">
        <v>126.79610906368397</v>
      </c>
      <c r="N25" s="25">
        <v>42.01812811458381</v>
      </c>
      <c r="O25" s="25">
        <v>0</v>
      </c>
      <c r="P25" s="25">
        <v>1363.0074084586915</v>
      </c>
      <c r="Q25" s="25">
        <v>0</v>
      </c>
      <c r="R25" s="25">
        <v>434.15884133210227</v>
      </c>
      <c r="S25" s="25">
        <v>0</v>
      </c>
      <c r="T25" s="25">
        <v>0</v>
      </c>
      <c r="U25" s="25">
        <v>0</v>
      </c>
      <c r="V25" s="18">
        <v>0</v>
      </c>
      <c r="W25" s="18">
        <v>6.5507828336256972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56.754417711600006</v>
      </c>
      <c r="AK25" s="18">
        <v>0</v>
      </c>
      <c r="AL25" s="19">
        <v>0</v>
      </c>
      <c r="AM25" s="25">
        <f t="shared" si="16"/>
        <v>9662.8432555539821</v>
      </c>
      <c r="AN25" s="26">
        <f t="shared" si="17"/>
        <v>1.8267954177458373E-3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1.39477265319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1.39477265319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1.39477265319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1.39477265319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13368.925736977442</v>
      </c>
      <c r="G28" s="30">
        <f t="shared" si="13"/>
        <v>0</v>
      </c>
      <c r="H28" s="31">
        <v>0</v>
      </c>
      <c r="I28" s="31">
        <v>0</v>
      </c>
      <c r="J28" s="30">
        <f t="shared" si="14"/>
        <v>9481.4665081188014</v>
      </c>
      <c r="K28" s="31">
        <v>0</v>
      </c>
      <c r="L28" s="31">
        <v>1056.3688357135293</v>
      </c>
      <c r="M28" s="31">
        <v>632.99984133704868</v>
      </c>
      <c r="N28" s="31">
        <v>1248.2327500761685</v>
      </c>
      <c r="O28" s="31">
        <v>813.29363119925927</v>
      </c>
      <c r="P28" s="31">
        <v>1083.9644834798553</v>
      </c>
      <c r="Q28" s="31">
        <v>2570.0590282920125</v>
      </c>
      <c r="R28" s="31">
        <v>1478.5990350477045</v>
      </c>
      <c r="S28" s="31">
        <v>0</v>
      </c>
      <c r="T28" s="31">
        <v>582.17374431325777</v>
      </c>
      <c r="U28" s="31">
        <v>15.775158659966413</v>
      </c>
      <c r="V28" s="31">
        <v>0</v>
      </c>
      <c r="W28" s="31">
        <v>16.884627485925453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56.754417711600006</v>
      </c>
      <c r="AK28" s="31">
        <v>0</v>
      </c>
      <c r="AL28" s="32">
        <v>3813.8201836611152</v>
      </c>
      <c r="AM28" s="31">
        <f>SUM(AM29,AM35:AM36,AM37:AM38)</f>
        <v>10624.9474908092</v>
      </c>
      <c r="AN28" s="30">
        <f>SUM(AN29,AN35:AN36,AN37:AN38)</f>
        <v>37.929525566141457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3813.8201836611152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3813.8201836611152</v>
      </c>
      <c r="AM29" s="17">
        <f t="shared" ref="AM29:AN29" si="21">SUM(AM30:AM34)</f>
        <v>1069.8466460538054</v>
      </c>
      <c r="AN29" s="20">
        <f t="shared" si="21"/>
        <v>37.924817005209889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3267.0198206011523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3267.0198206011523</v>
      </c>
      <c r="AM30" s="25">
        <f t="shared" ref="AM30:AM38" si="22">SUM(G30,V30,J30,W30,AJ30)-IF(ISNUMBER(W30*$W$37/($W$37+$W$9)),W30*$W$37/($W$37+$W$9),0)+IF(ISNUMBER(AL30*AM$84/F$84),AL30*AM$84/F$84,0)</f>
        <v>916.45909595721571</v>
      </c>
      <c r="AN30" s="26">
        <f t="shared" ref="AN30:AN38" si="23">SUM(AD30:AH30)+IF(ISNUMBER(W30*$W$37/($W$37+$W$9)),W30*$W$37/($W$37+$W$9),0)+IF(ISNUMBER(AL30*AN$84/F$84),AL30*AN$84/F$84,0)</f>
        <v>32.487407083191904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64.464934445999987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64.464934445999987</v>
      </c>
      <c r="AM31" s="25">
        <f t="shared" si="22"/>
        <v>18.08359874977781</v>
      </c>
      <c r="AN31" s="26">
        <f t="shared" si="23"/>
        <v>0.64104250446607869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81.754594090761344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81.754594090761344</v>
      </c>
      <c r="AM32" s="25">
        <f t="shared" si="22"/>
        <v>22.933666002975656</v>
      </c>
      <c r="AN32" s="26">
        <f t="shared" si="23"/>
        <v>0.81297173723879013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377.17445996720085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377.17445996720085</v>
      </c>
      <c r="AM33" s="25">
        <f t="shared" si="22"/>
        <v>105.80436715443233</v>
      </c>
      <c r="AN33" s="26">
        <f t="shared" si="23"/>
        <v>3.7506415311807983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23.406374555999999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23.406374555999999</v>
      </c>
      <c r="AM34" s="25">
        <f t="shared" si="22"/>
        <v>6.5659181894037664</v>
      </c>
      <c r="AN34" s="26">
        <f t="shared" si="23"/>
        <v>0.23275414913231732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9553.7107806631357</v>
      </c>
      <c r="G36" s="16">
        <f t="shared" si="13"/>
        <v>0</v>
      </c>
      <c r="H36" s="25">
        <v>0</v>
      </c>
      <c r="I36" s="25">
        <v>0</v>
      </c>
      <c r="J36" s="16">
        <f t="shared" si="14"/>
        <v>9481.4665081188014</v>
      </c>
      <c r="K36" s="25">
        <v>0</v>
      </c>
      <c r="L36" s="25">
        <v>1056.3688357135293</v>
      </c>
      <c r="M36" s="25">
        <v>632.99984133704868</v>
      </c>
      <c r="N36" s="25">
        <v>1248.2327500761685</v>
      </c>
      <c r="O36" s="25">
        <v>813.29363119925927</v>
      </c>
      <c r="P36" s="25">
        <v>1083.9644834798553</v>
      </c>
      <c r="Q36" s="25">
        <v>2570.0590282920125</v>
      </c>
      <c r="R36" s="25">
        <v>1478.5990350477045</v>
      </c>
      <c r="S36" s="25">
        <v>0</v>
      </c>
      <c r="T36" s="25">
        <v>582.17374431325777</v>
      </c>
      <c r="U36" s="25">
        <v>15.775158659966413</v>
      </c>
      <c r="V36" s="18">
        <v>0</v>
      </c>
      <c r="W36" s="18">
        <v>15.489854832735451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56.754417711600006</v>
      </c>
      <c r="AK36" s="18">
        <v>0</v>
      </c>
      <c r="AL36" s="19">
        <v>0</v>
      </c>
      <c r="AM36" s="25">
        <f t="shared" si="22"/>
        <v>9553.7064610579</v>
      </c>
      <c r="AN36" s="26">
        <f t="shared" si="23"/>
        <v>4.3196052362993315E-3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1.39477265319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1.39477265319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1.3943836974947255</v>
      </c>
      <c r="AN37" s="26">
        <f t="shared" si="23"/>
        <v>3.8895569527443185E-4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522.55899818075181</v>
      </c>
      <c r="G39" s="30">
        <f t="shared" si="13"/>
        <v>0</v>
      </c>
      <c r="H39" s="31">
        <v>0</v>
      </c>
      <c r="I39" s="31">
        <v>0</v>
      </c>
      <c r="J39" s="30">
        <f t="shared" si="14"/>
        <v>99.161463878662346</v>
      </c>
      <c r="K39" s="31">
        <v>0</v>
      </c>
      <c r="L39" s="31">
        <v>82.966386758662338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16.195077120000001</v>
      </c>
      <c r="S39" s="31">
        <v>0</v>
      </c>
      <c r="T39" s="31" t="s">
        <v>63</v>
      </c>
      <c r="U39" s="31" t="s">
        <v>63</v>
      </c>
      <c r="V39" s="31">
        <v>0</v>
      </c>
      <c r="W39" s="31">
        <v>244.9386653082779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178.45886899381159</v>
      </c>
      <c r="AM39" s="31">
        <f>SUM(AM40:AM45)</f>
        <v>390.67654504319194</v>
      </c>
      <c r="AN39" s="30">
        <f>SUM(AN40:AN45)</f>
        <v>1.831541935462357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137.742571072175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137.742571072175</v>
      </c>
      <c r="AM40" s="25">
        <f t="shared" ref="AM40:AM47" si="25">SUM(G40,V40,J40,W40,AJ40)-IF(ISNUMBER(W40*$W$37/($W$37+$W$9)),W40*$W$37/($W$37+$W$9),0)+IF(ISNUMBER(AL40*AM$84/F$84),AL40*AM$84/F$84,0)</f>
        <v>38.639322407416529</v>
      </c>
      <c r="AN40" s="26">
        <f t="shared" ref="AN40:AN47" si="26">SUM(AD40:AH40)+IF(ISNUMBER(W40*$W$37/($W$37+$W$9)),W40*$W$37/($W$37+$W$9),0)+IF(ISNUMBER(AL40*AN$84/F$84),AL40*AN$84/F$84,0)</f>
        <v>1.3697189563679575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</v>
      </c>
      <c r="AM42" s="25">
        <f t="shared" si="25"/>
        <v>0</v>
      </c>
      <c r="AN42" s="26">
        <f t="shared" si="26"/>
        <v>0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370.35933261249437</v>
      </c>
      <c r="G44" s="16">
        <f t="shared" si="13"/>
        <v>0</v>
      </c>
      <c r="H44" s="25">
        <v>0</v>
      </c>
      <c r="I44" s="25">
        <v>0</v>
      </c>
      <c r="J44" s="16">
        <f t="shared" si="14"/>
        <v>99.161463878662346</v>
      </c>
      <c r="K44" s="25">
        <v>0</v>
      </c>
      <c r="L44" s="25">
        <v>82.966386758662338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16.195077120000001</v>
      </c>
      <c r="S44" s="25">
        <v>0</v>
      </c>
      <c r="T44" s="25" t="s">
        <v>63</v>
      </c>
      <c r="U44" s="25" t="s">
        <v>63</v>
      </c>
      <c r="V44" s="18">
        <v>0</v>
      </c>
      <c r="W44" s="18">
        <v>236.80576003619541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34.392108697636601</v>
      </c>
      <c r="AM44" s="25">
        <f t="shared" si="25"/>
        <v>345.54880516092965</v>
      </c>
      <c r="AN44" s="26">
        <f t="shared" si="26"/>
        <v>0.40803408316799555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10.280478248069192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5.0118751260691923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5.268603122</v>
      </c>
      <c r="AM45" s="25">
        <f t="shared" si="25"/>
        <v>6.4884174748457086</v>
      </c>
      <c r="AN45" s="26">
        <f t="shared" si="26"/>
        <v>5.3788895926403867E-2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4.1766162480133122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3.1210301460133127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1.0555861019999999</v>
      </c>
      <c r="AM46" s="39">
        <f t="shared" si="25"/>
        <v>3.4162710940810661</v>
      </c>
      <c r="AN46" s="64">
        <f t="shared" si="26"/>
        <v>1.136715202226557E-2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333.5323929814374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10.752514014783644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322.77987896665377</v>
      </c>
      <c r="AM47" s="31">
        <f t="shared" si="25"/>
        <v>101.2952030999234</v>
      </c>
      <c r="AN47" s="30">
        <f t="shared" si="26"/>
        <v>3.2127376391617966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17391.206752199854</v>
      </c>
      <c r="G48" s="30">
        <f t="shared" si="13"/>
        <v>34.961660000000002</v>
      </c>
      <c r="H48" s="31">
        <f>SUM(H49,H50)</f>
        <v>2.0964400000000003</v>
      </c>
      <c r="I48" s="31">
        <f>SUM(I49,I50)</f>
        <v>32.865220000000001</v>
      </c>
      <c r="J48" s="30">
        <f t="shared" si="14"/>
        <v>10062.111825775428</v>
      </c>
      <c r="K48" s="31">
        <f t="shared" ref="K48:W48" si="27">SUM(K49,K50)</f>
        <v>0</v>
      </c>
      <c r="L48" s="31">
        <f t="shared" si="27"/>
        <v>967.45506115082856</v>
      </c>
      <c r="M48" s="31">
        <f t="shared" si="27"/>
        <v>531.4679201641535</v>
      </c>
      <c r="N48" s="31">
        <f t="shared" si="27"/>
        <v>1108.4750083006732</v>
      </c>
      <c r="O48" s="31">
        <f t="shared" si="27"/>
        <v>264.64436887399205</v>
      </c>
      <c r="P48" s="31">
        <f t="shared" si="27"/>
        <v>2501.4075530444084</v>
      </c>
      <c r="Q48" s="31">
        <f t="shared" si="27"/>
        <v>4187.061036586545</v>
      </c>
      <c r="R48" s="31">
        <f t="shared" si="27"/>
        <v>278.17582902335857</v>
      </c>
      <c r="S48" s="31">
        <f t="shared" si="27"/>
        <v>207.64988997150297</v>
      </c>
      <c r="T48" s="31">
        <f t="shared" si="27"/>
        <v>0</v>
      </c>
      <c r="U48" s="31">
        <f t="shared" si="27"/>
        <v>15.775158659966413</v>
      </c>
      <c r="V48" s="31">
        <f t="shared" si="27"/>
        <v>0</v>
      </c>
      <c r="W48" s="31">
        <f t="shared" si="27"/>
        <v>2813.5444365495764</v>
      </c>
      <c r="X48" s="31">
        <f t="shared" si="24"/>
        <v>846.83213551856625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35.745154352324917</v>
      </c>
      <c r="AC48" s="31" t="s">
        <v>63</v>
      </c>
      <c r="AD48" s="31">
        <f t="shared" ref="AD48:AL48" si="29">SUM(AD49,AD50)</f>
        <v>232.95917257582258</v>
      </c>
      <c r="AE48" s="31">
        <f t="shared" si="29"/>
        <v>15.159787210028284</v>
      </c>
      <c r="AF48" s="31">
        <f t="shared" si="29"/>
        <v>55.408343409576418</v>
      </c>
      <c r="AG48" s="31">
        <f t="shared" si="29"/>
        <v>19.810446468378963</v>
      </c>
      <c r="AH48" s="31">
        <f t="shared" si="29"/>
        <v>220.15872710056627</v>
      </c>
      <c r="AI48" s="31">
        <f t="shared" si="29"/>
        <v>267.59050440186883</v>
      </c>
      <c r="AJ48" s="31">
        <f t="shared" si="29"/>
        <v>102.92715892958206</v>
      </c>
      <c r="AK48" s="31" t="s">
        <v>63</v>
      </c>
      <c r="AL48" s="32">
        <f t="shared" si="29"/>
        <v>3530.8295354266993</v>
      </c>
      <c r="AM48" s="31">
        <f>SUM(AM13,AM28)-SUM(AM17,AM39,AM47)</f>
        <v>14006.639317255091</v>
      </c>
      <c r="AN48" s="30">
        <f>SUM(AN13,AN28)-SUM(AN17,AN39,AN47)</f>
        <v>579.40319183377915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3119.676774661466</v>
      </c>
      <c r="G49" s="67">
        <f t="shared" ref="G49:G77" si="30">SUM(H49:I49)</f>
        <v>13.83643</v>
      </c>
      <c r="H49" s="68">
        <v>0.23674000000000001</v>
      </c>
      <c r="I49" s="68">
        <v>13.599690000000001</v>
      </c>
      <c r="J49" s="67">
        <f t="shared" ref="J49:J77" si="31">SUM(K49:U49)</f>
        <v>3105.8403446614661</v>
      </c>
      <c r="K49" s="68">
        <v>0</v>
      </c>
      <c r="L49" s="68">
        <v>0</v>
      </c>
      <c r="M49" s="68">
        <v>367.45764534910069</v>
      </c>
      <c r="N49" s="68">
        <v>60.64629668887595</v>
      </c>
      <c r="O49" s="68">
        <v>0</v>
      </c>
      <c r="P49" s="68">
        <v>2501.4075530444084</v>
      </c>
      <c r="Q49" s="68">
        <v>0</v>
      </c>
      <c r="R49" s="68">
        <v>160.55369091911459</v>
      </c>
      <c r="S49" s="68">
        <v>0</v>
      </c>
      <c r="T49" s="68">
        <v>0</v>
      </c>
      <c r="U49" s="68">
        <v>15.775158659966413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3119.676774661466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14271.529977538386</v>
      </c>
      <c r="G50" s="30">
        <f t="shared" si="30"/>
        <v>21.125229999999998</v>
      </c>
      <c r="H50" s="31">
        <f>SUM(H51,H70)+SUM(H75:H77)</f>
        <v>1.8597000000000001</v>
      </c>
      <c r="I50" s="31">
        <f>SUM(I51,I70)+SUM(I75:I77)</f>
        <v>19.265529999999998</v>
      </c>
      <c r="J50" s="30">
        <f t="shared" si="31"/>
        <v>6956.2714811139631</v>
      </c>
      <c r="K50" s="31">
        <f t="shared" ref="K50:W50" si="32">SUM(K51,K70)+SUM(K75:K77)</f>
        <v>0</v>
      </c>
      <c r="L50" s="31">
        <f t="shared" si="32"/>
        <v>967.45506115082856</v>
      </c>
      <c r="M50" s="31">
        <f t="shared" si="32"/>
        <v>164.01027481505284</v>
      </c>
      <c r="N50" s="31">
        <f t="shared" si="32"/>
        <v>1047.8287116117972</v>
      </c>
      <c r="O50" s="31">
        <f t="shared" si="32"/>
        <v>264.64436887399205</v>
      </c>
      <c r="P50" s="31">
        <f t="shared" si="32"/>
        <v>0</v>
      </c>
      <c r="Q50" s="31">
        <f t="shared" si="32"/>
        <v>4187.061036586545</v>
      </c>
      <c r="R50" s="31">
        <f t="shared" si="32"/>
        <v>117.62213810424402</v>
      </c>
      <c r="S50" s="31">
        <f t="shared" si="32"/>
        <v>207.64988997150297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2813.5444365495764</v>
      </c>
      <c r="X50" s="31">
        <f t="shared" si="24"/>
        <v>846.83213551856625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35.745154352324917</v>
      </c>
      <c r="AC50" s="31" t="s">
        <v>63</v>
      </c>
      <c r="AD50" s="31">
        <f>SUM(AD51,AD70)+SUM(AD75:AD77)</f>
        <v>232.95917257582258</v>
      </c>
      <c r="AE50" s="31">
        <f t="shared" ref="AE50:AN50" si="34">SUM(AE51,AE70)+SUM(AE75:AE77)</f>
        <v>15.159787210028284</v>
      </c>
      <c r="AF50" s="31">
        <f t="shared" si="34"/>
        <v>55.408343409576418</v>
      </c>
      <c r="AG50" s="31">
        <f t="shared" si="34"/>
        <v>19.810446468378963</v>
      </c>
      <c r="AH50" s="31">
        <f t="shared" si="34"/>
        <v>220.15872710056627</v>
      </c>
      <c r="AI50" s="31">
        <f t="shared" si="34"/>
        <v>267.59050440186883</v>
      </c>
      <c r="AJ50" s="31">
        <f t="shared" si="34"/>
        <v>102.92715892958206</v>
      </c>
      <c r="AK50" s="31" t="s">
        <v>63</v>
      </c>
      <c r="AL50" s="32">
        <f t="shared" si="34"/>
        <v>3530.8295354266993</v>
      </c>
      <c r="AM50" s="31">
        <f t="shared" si="34"/>
        <v>10883.546271499541</v>
      </c>
      <c r="AN50" s="30">
        <f t="shared" si="34"/>
        <v>579.39182468175682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4595.6806400751357</v>
      </c>
      <c r="G51" s="16">
        <f t="shared" si="30"/>
        <v>21.125229999999998</v>
      </c>
      <c r="H51" s="17">
        <v>1.8597000000000001</v>
      </c>
      <c r="I51" s="17">
        <v>19.265529999999998</v>
      </c>
      <c r="J51" s="16">
        <f t="shared" si="31"/>
        <v>1277.4242982463552</v>
      </c>
      <c r="K51" s="17">
        <v>0</v>
      </c>
      <c r="L51" s="17">
        <v>967.45506115082856</v>
      </c>
      <c r="M51" s="17">
        <v>7.2714000000000008</v>
      </c>
      <c r="N51" s="17">
        <v>0</v>
      </c>
      <c r="O51" s="17">
        <v>0</v>
      </c>
      <c r="P51" s="17">
        <v>0</v>
      </c>
      <c r="Q51" s="17">
        <v>58.396980000000006</v>
      </c>
      <c r="R51" s="17">
        <v>42.483277095526581</v>
      </c>
      <c r="S51" s="17">
        <v>201.81758000000002</v>
      </c>
      <c r="T51" s="17">
        <v>0</v>
      </c>
      <c r="U51" s="17">
        <v>0</v>
      </c>
      <c r="V51" s="18">
        <v>0</v>
      </c>
      <c r="W51" s="18">
        <v>1672.0768371986294</v>
      </c>
      <c r="X51" s="18">
        <f t="shared" si="24"/>
        <v>220.40716484897294</v>
      </c>
      <c r="Y51" s="17" t="s">
        <v>63</v>
      </c>
      <c r="Z51" s="17" t="s">
        <v>63</v>
      </c>
      <c r="AA51" s="17" t="s">
        <v>63</v>
      </c>
      <c r="AB51" s="17">
        <v>0.70846345165647728</v>
      </c>
      <c r="AC51" s="17" t="s">
        <v>63</v>
      </c>
      <c r="AD51" s="17">
        <v>105.65829000000001</v>
      </c>
      <c r="AE51" s="17">
        <v>10.69417</v>
      </c>
      <c r="AF51" s="17">
        <v>48.521250000000002</v>
      </c>
      <c r="AG51" s="17">
        <v>0</v>
      </c>
      <c r="AH51" s="17">
        <v>0</v>
      </c>
      <c r="AI51" s="17">
        <v>54.824991397316467</v>
      </c>
      <c r="AJ51" s="18">
        <v>89.501886897631891</v>
      </c>
      <c r="AK51" s="18" t="s">
        <v>63</v>
      </c>
      <c r="AL51" s="19">
        <v>1315.1452228835462</v>
      </c>
      <c r="AM51" s="17">
        <f t="shared" ref="AM51:AN51" si="35">SUM(AM52:AM69)</f>
        <v>3428.5843684753449</v>
      </c>
      <c r="AN51" s="20">
        <f t="shared" si="35"/>
        <v>178.41786591214569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55.377726945996514</v>
      </c>
      <c r="G52" s="16">
        <f t="shared" si="30"/>
        <v>4.7002100000000002</v>
      </c>
      <c r="H52" s="25">
        <v>0</v>
      </c>
      <c r="I52" s="25">
        <v>4.7002100000000002</v>
      </c>
      <c r="J52" s="16">
        <f t="shared" si="31"/>
        <v>14.9818</v>
      </c>
      <c r="K52" s="25">
        <v>0</v>
      </c>
      <c r="L52" s="25">
        <v>0</v>
      </c>
      <c r="M52" s="25">
        <v>4.2200000000000001E-2</v>
      </c>
      <c r="N52" s="25">
        <v>0</v>
      </c>
      <c r="O52" s="25">
        <v>0</v>
      </c>
      <c r="P52" s="25">
        <v>0</v>
      </c>
      <c r="Q52" s="25">
        <v>14.9396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9.9956600000000009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25.700056945996515</v>
      </c>
      <c r="AM52" s="25">
        <f t="shared" ref="AM52:AM69" si="36">SUM(G52,V52,J52,W52,AJ52)-IF(ISNUMBER(W52*$W$37/($W$37+$W$9)),W52*$W$37/($W$37+$W$9),0)+IF(ISNUMBER(AL52*AM$84/F$84),AL52*AM$84/F$84,0)</f>
        <v>36.884220792510042</v>
      </c>
      <c r="AN52" s="26">
        <f t="shared" ref="AN52:AN69" si="37">SUM(AD52:AH52)+IF(ISNUMBER(W52*$W$37/($W$37+$W$9)),W52*$W$37/($W$37+$W$9),0)+IF(ISNUMBER(AL52*AN$84/F$84),AL52*AN$84/F$84,0)</f>
        <v>0.25835009760919325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150.3369188213839</v>
      </c>
      <c r="G53" s="16">
        <f t="shared" si="30"/>
        <v>9.28918</v>
      </c>
      <c r="H53" s="25">
        <v>0</v>
      </c>
      <c r="I53" s="25">
        <v>9.28918</v>
      </c>
      <c r="J53" s="16">
        <f t="shared" si="31"/>
        <v>0.98277999999999999</v>
      </c>
      <c r="K53" s="25">
        <v>0</v>
      </c>
      <c r="L53" s="25">
        <v>0</v>
      </c>
      <c r="M53" s="25">
        <v>0.17213000000000001</v>
      </c>
      <c r="N53" s="25">
        <v>0</v>
      </c>
      <c r="O53" s="25">
        <v>0</v>
      </c>
      <c r="P53" s="25">
        <v>0</v>
      </c>
      <c r="Q53" s="25">
        <v>0.62911000000000006</v>
      </c>
      <c r="R53" s="25">
        <v>0</v>
      </c>
      <c r="S53" s="25">
        <v>0.18153999999999998</v>
      </c>
      <c r="T53" s="25">
        <v>0</v>
      </c>
      <c r="U53" s="25">
        <v>0</v>
      </c>
      <c r="V53" s="18">
        <v>0</v>
      </c>
      <c r="W53" s="18">
        <v>55.343259999999994</v>
      </c>
      <c r="X53" s="18">
        <f t="shared" si="24"/>
        <v>2E-3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84.719698821383929</v>
      </c>
      <c r="AM53" s="25">
        <f t="shared" si="36"/>
        <v>89.365218973864359</v>
      </c>
      <c r="AN53" s="26">
        <f t="shared" si="37"/>
        <v>0.8598902798946455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52.465965163411454</v>
      </c>
      <c r="G54" s="16">
        <f t="shared" si="30"/>
        <v>2.3829999999999997E-2</v>
      </c>
      <c r="H54" s="25">
        <v>0</v>
      </c>
      <c r="I54" s="25">
        <v>2.3829999999999997E-2</v>
      </c>
      <c r="J54" s="16">
        <f t="shared" si="31"/>
        <v>1.80362</v>
      </c>
      <c r="K54" s="25">
        <v>0</v>
      </c>
      <c r="L54" s="25">
        <v>0</v>
      </c>
      <c r="M54" s="25">
        <v>0.13183999999999998</v>
      </c>
      <c r="N54" s="25">
        <v>0</v>
      </c>
      <c r="O54" s="25">
        <v>0</v>
      </c>
      <c r="P54" s="25">
        <v>0</v>
      </c>
      <c r="Q54" s="25">
        <v>1.67178</v>
      </c>
      <c r="R54" s="25">
        <v>0</v>
      </c>
      <c r="S54" s="25">
        <v>0</v>
      </c>
      <c r="T54" s="25">
        <v>0</v>
      </c>
      <c r="U54" s="25">
        <v>0</v>
      </c>
      <c r="V54" s="18">
        <v>0</v>
      </c>
      <c r="W54" s="18">
        <v>33.647880000000008</v>
      </c>
      <c r="X54" s="18">
        <f t="shared" si="24"/>
        <v>6.9589999999999999E-2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6.9589999999999999E-2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16.921045163411453</v>
      </c>
      <c r="AM54" s="25">
        <f t="shared" si="36"/>
        <v>40.212610842926637</v>
      </c>
      <c r="AN54" s="26">
        <f t="shared" si="37"/>
        <v>0.24723698651441439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247.27428567926952</v>
      </c>
      <c r="G55" s="16">
        <f t="shared" si="30"/>
        <v>0</v>
      </c>
      <c r="H55" s="25">
        <v>0</v>
      </c>
      <c r="I55" s="25">
        <v>0</v>
      </c>
      <c r="J55" s="16">
        <f t="shared" si="31"/>
        <v>11.25909</v>
      </c>
      <c r="K55" s="25">
        <v>0</v>
      </c>
      <c r="L55" s="25">
        <v>0</v>
      </c>
      <c r="M55" s="25">
        <v>2.2114700000000003</v>
      </c>
      <c r="N55" s="25">
        <v>0</v>
      </c>
      <c r="O55" s="25">
        <v>0</v>
      </c>
      <c r="P55" s="25">
        <v>0</v>
      </c>
      <c r="Q55" s="25">
        <v>9.0476200000000002</v>
      </c>
      <c r="R55" s="25">
        <v>0</v>
      </c>
      <c r="S55" s="25">
        <v>0</v>
      </c>
      <c r="T55" s="25">
        <v>0</v>
      </c>
      <c r="U55" s="25">
        <v>0</v>
      </c>
      <c r="V55" s="18">
        <v>0</v>
      </c>
      <c r="W55" s="18">
        <v>80.845869999999991</v>
      </c>
      <c r="X55" s="18">
        <f t="shared" si="24"/>
        <v>0.5887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0.54339000000000004</v>
      </c>
      <c r="AE55" s="25">
        <v>0</v>
      </c>
      <c r="AF55" s="25">
        <v>4.5310000000000003E-2</v>
      </c>
      <c r="AG55" s="25">
        <v>0</v>
      </c>
      <c r="AH55" s="25">
        <v>0</v>
      </c>
      <c r="AI55" s="25" t="s">
        <v>76</v>
      </c>
      <c r="AJ55" s="18">
        <v>4.5310000000000003E-2</v>
      </c>
      <c r="AK55" s="18" t="s">
        <v>63</v>
      </c>
      <c r="AL55" s="19">
        <v>154.53531567926953</v>
      </c>
      <c r="AM55" s="25">
        <f t="shared" si="36"/>
        <v>135.47772063723548</v>
      </c>
      <c r="AN55" s="26">
        <f t="shared" si="37"/>
        <v>2.1479520651388562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366.39590131600005</v>
      </c>
      <c r="G56" s="16">
        <f t="shared" si="30"/>
        <v>6.8518800000000004</v>
      </c>
      <c r="H56" s="25">
        <v>1.72882</v>
      </c>
      <c r="I56" s="25">
        <v>5.1230600000000006</v>
      </c>
      <c r="J56" s="16">
        <f t="shared" si="31"/>
        <v>179.57982000000001</v>
      </c>
      <c r="K56" s="25">
        <v>0</v>
      </c>
      <c r="L56" s="25">
        <v>0</v>
      </c>
      <c r="M56" s="25">
        <v>1.6E-2</v>
      </c>
      <c r="N56" s="25">
        <v>0</v>
      </c>
      <c r="O56" s="25">
        <v>0</v>
      </c>
      <c r="P56" s="25">
        <v>0</v>
      </c>
      <c r="Q56" s="25">
        <v>1.02549</v>
      </c>
      <c r="R56" s="25">
        <v>1.5515999999999999</v>
      </c>
      <c r="S56" s="25">
        <v>176.98673000000002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85.719089999999994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37.3232</v>
      </c>
      <c r="AE56" s="25">
        <v>0</v>
      </c>
      <c r="AF56" s="25">
        <v>48.395890000000001</v>
      </c>
      <c r="AG56" s="25">
        <v>0</v>
      </c>
      <c r="AH56" s="25">
        <v>0</v>
      </c>
      <c r="AI56" s="25" t="s">
        <v>76</v>
      </c>
      <c r="AJ56" s="18">
        <v>53.47786</v>
      </c>
      <c r="AK56" s="18" t="s">
        <v>63</v>
      </c>
      <c r="AL56" s="19">
        <v>40.767251315999999</v>
      </c>
      <c r="AM56" s="25">
        <f t="shared" si="36"/>
        <v>251.34552315214495</v>
      </c>
      <c r="AN56" s="26">
        <f t="shared" si="37"/>
        <v>86.124481568430085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98.075183392840103</v>
      </c>
      <c r="G57" s="16">
        <f t="shared" si="30"/>
        <v>0</v>
      </c>
      <c r="H57" s="25">
        <v>0</v>
      </c>
      <c r="I57" s="25">
        <v>0</v>
      </c>
      <c r="J57" s="16">
        <f t="shared" si="31"/>
        <v>0.86641999999999997</v>
      </c>
      <c r="K57" s="25">
        <v>0</v>
      </c>
      <c r="L57" s="25">
        <v>0</v>
      </c>
      <c r="M57" s="25">
        <v>6.8089999999999984E-2</v>
      </c>
      <c r="N57" s="25">
        <v>0</v>
      </c>
      <c r="O57" s="25">
        <v>0</v>
      </c>
      <c r="P57" s="25">
        <v>0</v>
      </c>
      <c r="Q57" s="25">
        <v>0.49752000000000002</v>
      </c>
      <c r="R57" s="25">
        <v>0.30081000000000002</v>
      </c>
      <c r="S57" s="25">
        <v>0</v>
      </c>
      <c r="T57" s="25">
        <v>0</v>
      </c>
      <c r="U57" s="25">
        <v>0</v>
      </c>
      <c r="V57" s="18">
        <v>0</v>
      </c>
      <c r="W57" s="18">
        <v>75.679239999999993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21.529523392840101</v>
      </c>
      <c r="AM57" s="25">
        <f t="shared" si="36"/>
        <v>82.56398252571168</v>
      </c>
      <c r="AN57" s="26">
        <f t="shared" si="37"/>
        <v>0.23519507064099104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133.5677114192363</v>
      </c>
      <c r="G58" s="16">
        <f t="shared" si="30"/>
        <v>0.26012999999999997</v>
      </c>
      <c r="H58" s="25">
        <v>0.13088</v>
      </c>
      <c r="I58" s="25">
        <v>0.12925</v>
      </c>
      <c r="J58" s="16">
        <f t="shared" si="31"/>
        <v>36.840379999999996</v>
      </c>
      <c r="K58" s="25">
        <v>0</v>
      </c>
      <c r="L58" s="25">
        <v>0</v>
      </c>
      <c r="M58" s="25">
        <v>0.64054000000000011</v>
      </c>
      <c r="N58" s="25">
        <v>0</v>
      </c>
      <c r="O58" s="25">
        <v>0</v>
      </c>
      <c r="P58" s="25">
        <v>0</v>
      </c>
      <c r="Q58" s="25">
        <v>5.8149599999999992</v>
      </c>
      <c r="R58" s="25">
        <v>5.7355700000000001</v>
      </c>
      <c r="S58" s="25">
        <v>24.649309999999996</v>
      </c>
      <c r="T58" s="25">
        <v>0</v>
      </c>
      <c r="U58" s="25">
        <v>0</v>
      </c>
      <c r="V58" s="18">
        <v>0</v>
      </c>
      <c r="W58" s="18">
        <v>54.570959999999999</v>
      </c>
      <c r="X58" s="18">
        <f t="shared" si="24"/>
        <v>16.09497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10.619870000000001</v>
      </c>
      <c r="AE58" s="25">
        <v>5.3950500000000003</v>
      </c>
      <c r="AF58" s="25">
        <v>8.005000000000001E-2</v>
      </c>
      <c r="AG58" s="25">
        <v>0</v>
      </c>
      <c r="AH58" s="25">
        <v>0</v>
      </c>
      <c r="AI58" s="25" t="s">
        <v>76</v>
      </c>
      <c r="AJ58" s="18">
        <v>5.5629999999999999E-2</v>
      </c>
      <c r="AK58" s="18" t="s">
        <v>63</v>
      </c>
      <c r="AL58" s="19">
        <v>25.745641419236296</v>
      </c>
      <c r="AM58" s="25">
        <f t="shared" si="36"/>
        <v>98.934007506581466</v>
      </c>
      <c r="AN58" s="26">
        <f t="shared" si="37"/>
        <v>16.366203960225139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2060.2175678941921</v>
      </c>
      <c r="G59" s="16">
        <f t="shared" si="30"/>
        <v>0</v>
      </c>
      <c r="H59" s="25">
        <v>0</v>
      </c>
      <c r="I59" s="25">
        <v>0</v>
      </c>
      <c r="J59" s="16">
        <f t="shared" si="31"/>
        <v>1004.8543482463551</v>
      </c>
      <c r="K59" s="25">
        <v>0</v>
      </c>
      <c r="L59" s="25">
        <v>967.45506115082856</v>
      </c>
      <c r="M59" s="25">
        <v>0.56832999999999989</v>
      </c>
      <c r="N59" s="25">
        <v>0</v>
      </c>
      <c r="O59" s="25">
        <v>0</v>
      </c>
      <c r="P59" s="25">
        <v>0</v>
      </c>
      <c r="Q59" s="25">
        <v>4.1365699999999999</v>
      </c>
      <c r="R59" s="25">
        <v>32.694387095526579</v>
      </c>
      <c r="S59" s="25">
        <v>0</v>
      </c>
      <c r="T59" s="25">
        <v>0</v>
      </c>
      <c r="U59" s="25">
        <v>0</v>
      </c>
      <c r="V59" s="18">
        <v>0</v>
      </c>
      <c r="W59" s="18">
        <v>659.61698719862909</v>
      </c>
      <c r="X59" s="18">
        <f t="shared" si="24"/>
        <v>3.2000000000000001E-2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3.2000000000000001E-2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35.923086897631904</v>
      </c>
      <c r="AK59" s="18" t="s">
        <v>63</v>
      </c>
      <c r="AL59" s="19">
        <v>359.79114555157616</v>
      </c>
      <c r="AM59" s="25">
        <f t="shared" si="36"/>
        <v>1801.1385051242869</v>
      </c>
      <c r="AN59" s="26">
        <f t="shared" si="37"/>
        <v>3.7937262260155449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697.02192371641661</v>
      </c>
      <c r="G60" s="16">
        <f t="shared" si="30"/>
        <v>0</v>
      </c>
      <c r="H60" s="25">
        <v>0</v>
      </c>
      <c r="I60" s="25">
        <v>0</v>
      </c>
      <c r="J60" s="16">
        <f t="shared" si="31"/>
        <v>15.794280000000002</v>
      </c>
      <c r="K60" s="25">
        <v>0</v>
      </c>
      <c r="L60" s="25">
        <v>0</v>
      </c>
      <c r="M60" s="25">
        <v>2.2361400000000002</v>
      </c>
      <c r="N60" s="25">
        <v>0</v>
      </c>
      <c r="O60" s="25">
        <v>0</v>
      </c>
      <c r="P60" s="25">
        <v>0</v>
      </c>
      <c r="Q60" s="25">
        <v>12.587950000000001</v>
      </c>
      <c r="R60" s="25">
        <v>0.97019000000000011</v>
      </c>
      <c r="S60" s="25">
        <v>0</v>
      </c>
      <c r="T60" s="25">
        <v>0</v>
      </c>
      <c r="U60" s="25">
        <v>0</v>
      </c>
      <c r="V60" s="18">
        <v>0</v>
      </c>
      <c r="W60" s="18">
        <v>375.03860000000003</v>
      </c>
      <c r="X60" s="18">
        <f t="shared" si="24"/>
        <v>33.788290000000003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32.808680000000003</v>
      </c>
      <c r="AE60" s="25">
        <v>0.97960999999999998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272.40075371641655</v>
      </c>
      <c r="AM60" s="25">
        <f t="shared" si="36"/>
        <v>467.14171139091587</v>
      </c>
      <c r="AN60" s="26">
        <f t="shared" si="37"/>
        <v>36.601642390999615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120.62403158613077</v>
      </c>
      <c r="G61" s="16">
        <f t="shared" si="30"/>
        <v>0</v>
      </c>
      <c r="H61" s="25">
        <v>0</v>
      </c>
      <c r="I61" s="25">
        <v>0</v>
      </c>
      <c r="J61" s="16">
        <f t="shared" si="31"/>
        <v>1.2937599999999998</v>
      </c>
      <c r="K61" s="25">
        <v>0</v>
      </c>
      <c r="L61" s="25">
        <v>0</v>
      </c>
      <c r="M61" s="25">
        <v>6.8879999999999997E-2</v>
      </c>
      <c r="N61" s="25">
        <v>0</v>
      </c>
      <c r="O61" s="25">
        <v>0</v>
      </c>
      <c r="P61" s="25">
        <v>0</v>
      </c>
      <c r="Q61" s="25">
        <v>0.71538000000000002</v>
      </c>
      <c r="R61" s="25">
        <v>0.50949999999999995</v>
      </c>
      <c r="S61" s="25">
        <v>0</v>
      </c>
      <c r="T61" s="25">
        <v>0</v>
      </c>
      <c r="U61" s="25">
        <v>0</v>
      </c>
      <c r="V61" s="18">
        <v>0</v>
      </c>
      <c r="W61" s="18">
        <v>63.885350000000003</v>
      </c>
      <c r="X61" s="18">
        <f t="shared" si="24"/>
        <v>0.185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0.185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55.259921586130766</v>
      </c>
      <c r="AM61" s="25">
        <f t="shared" si="36"/>
        <v>80.662717988036931</v>
      </c>
      <c r="AN61" s="26">
        <f t="shared" si="37"/>
        <v>0.75232289912154238</v>
      </c>
    </row>
    <row r="62" spans="1:40" s="21" customFormat="1" ht="15" customHeight="1">
      <c r="C62" s="21" t="s">
        <v>86</v>
      </c>
      <c r="E62" s="59"/>
      <c r="F62" s="16">
        <f t="shared" si="12"/>
        <v>9.3461282227215143</v>
      </c>
      <c r="G62" s="16">
        <f t="shared" si="30"/>
        <v>0</v>
      </c>
      <c r="H62" s="25">
        <v>0</v>
      </c>
      <c r="I62" s="25">
        <v>0</v>
      </c>
      <c r="J62" s="16">
        <f t="shared" si="31"/>
        <v>1.0138</v>
      </c>
      <c r="K62" s="25">
        <v>0</v>
      </c>
      <c r="L62" s="25">
        <v>0</v>
      </c>
      <c r="M62" s="25">
        <v>0.01</v>
      </c>
      <c r="N62" s="25">
        <v>0</v>
      </c>
      <c r="O62" s="25">
        <v>0</v>
      </c>
      <c r="P62" s="25">
        <v>0</v>
      </c>
      <c r="Q62" s="25">
        <v>0.95540999999999998</v>
      </c>
      <c r="R62" s="25">
        <v>4.8390000000000002E-2</v>
      </c>
      <c r="S62" s="25">
        <v>0</v>
      </c>
      <c r="T62" s="25">
        <v>0</v>
      </c>
      <c r="U62" s="25">
        <v>0</v>
      </c>
      <c r="V62" s="18">
        <v>0</v>
      </c>
      <c r="W62" s="18">
        <v>4.6814000000000009</v>
      </c>
      <c r="X62" s="18">
        <f t="shared" si="24"/>
        <v>5.0699999999999999E-3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5.0699999999999999E-3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3.6458582227215128</v>
      </c>
      <c r="AM62" s="25">
        <f t="shared" si="36"/>
        <v>6.7166247427317307</v>
      </c>
      <c r="AN62" s="26">
        <f t="shared" si="37"/>
        <v>4.2630081668901809E-2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23.718759391611187</v>
      </c>
      <c r="G63" s="16">
        <f t="shared" si="30"/>
        <v>0</v>
      </c>
      <c r="H63" s="25">
        <v>0</v>
      </c>
      <c r="I63" s="25">
        <v>0</v>
      </c>
      <c r="J63" s="16">
        <f t="shared" si="31"/>
        <v>2.3005100000000001</v>
      </c>
      <c r="K63" s="25">
        <v>0</v>
      </c>
      <c r="L63" s="25">
        <v>0</v>
      </c>
      <c r="M63" s="25">
        <v>0.17666999999999999</v>
      </c>
      <c r="N63" s="25">
        <v>0</v>
      </c>
      <c r="O63" s="25">
        <v>0</v>
      </c>
      <c r="P63" s="25">
        <v>0</v>
      </c>
      <c r="Q63" s="25">
        <v>1.9824300000000001</v>
      </c>
      <c r="R63" s="25">
        <v>0.14141000000000001</v>
      </c>
      <c r="S63" s="25">
        <v>0</v>
      </c>
      <c r="T63" s="25">
        <v>0</v>
      </c>
      <c r="U63" s="25">
        <v>0</v>
      </c>
      <c r="V63" s="18">
        <v>0</v>
      </c>
      <c r="W63" s="18">
        <v>2.0034100000000001</v>
      </c>
      <c r="X63" s="18">
        <f t="shared" si="24"/>
        <v>7.5068000000000001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7.5068000000000001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11.908039391611187</v>
      </c>
      <c r="AM63" s="25">
        <f t="shared" si="36"/>
        <v>7.643785192622996</v>
      </c>
      <c r="AN63" s="26">
        <f t="shared" si="37"/>
        <v>7.6257728185457179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333.13037120614365</v>
      </c>
      <c r="G64" s="16">
        <f t="shared" si="30"/>
        <v>0</v>
      </c>
      <c r="H64" s="25">
        <v>0</v>
      </c>
      <c r="I64" s="25">
        <v>0</v>
      </c>
      <c r="J64" s="16">
        <f t="shared" si="31"/>
        <v>2.7229700000000001</v>
      </c>
      <c r="K64" s="25">
        <v>0</v>
      </c>
      <c r="L64" s="25">
        <v>0</v>
      </c>
      <c r="M64" s="25">
        <v>0.20279000000000003</v>
      </c>
      <c r="N64" s="25">
        <v>0</v>
      </c>
      <c r="O64" s="25">
        <v>0</v>
      </c>
      <c r="P64" s="25">
        <v>0</v>
      </c>
      <c r="Q64" s="25">
        <v>1.9887600000000001</v>
      </c>
      <c r="R64" s="25">
        <v>0.53142</v>
      </c>
      <c r="S64" s="25">
        <v>0</v>
      </c>
      <c r="T64" s="25">
        <v>0</v>
      </c>
      <c r="U64" s="25">
        <v>0</v>
      </c>
      <c r="V64" s="18">
        <v>0</v>
      </c>
      <c r="W64" s="18">
        <v>214.99636999999998</v>
      </c>
      <c r="X64" s="18">
        <f t="shared" si="24"/>
        <v>20.881659999999997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16.562149999999999</v>
      </c>
      <c r="AE64" s="25">
        <v>4.3195099999999993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94.529371206143665</v>
      </c>
      <c r="AM64" s="25">
        <f t="shared" si="36"/>
        <v>244.17661040344933</v>
      </c>
      <c r="AN64" s="26">
        <f t="shared" si="37"/>
        <v>21.881620089928141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27.095971353804842</v>
      </c>
      <c r="G65" s="16">
        <f t="shared" si="30"/>
        <v>0</v>
      </c>
      <c r="H65" s="25">
        <v>0</v>
      </c>
      <c r="I65" s="25">
        <v>0</v>
      </c>
      <c r="J65" s="16">
        <f t="shared" si="31"/>
        <v>0.33155000000000007</v>
      </c>
      <c r="K65" s="25">
        <v>0</v>
      </c>
      <c r="L65" s="25">
        <v>0</v>
      </c>
      <c r="M65" s="25">
        <v>6.5000000000000002E-2</v>
      </c>
      <c r="N65" s="25">
        <v>0</v>
      </c>
      <c r="O65" s="25">
        <v>0</v>
      </c>
      <c r="P65" s="25">
        <v>0</v>
      </c>
      <c r="Q65" s="25">
        <v>0.26655000000000006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10.474200000000002</v>
      </c>
      <c r="X65" s="18">
        <f t="shared" si="24"/>
        <v>5.4000000000000001E-4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5.4000000000000001E-4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16.289681353804838</v>
      </c>
      <c r="AM65" s="25">
        <f t="shared" si="36"/>
        <v>15.372384060566176</v>
      </c>
      <c r="AN65" s="26">
        <f t="shared" si="37"/>
        <v>0.16544630501729998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13.165289807230742</v>
      </c>
      <c r="G66" s="16">
        <f t="shared" si="30"/>
        <v>0</v>
      </c>
      <c r="H66" s="25">
        <v>0</v>
      </c>
      <c r="I66" s="25">
        <v>0</v>
      </c>
      <c r="J66" s="16">
        <f t="shared" si="31"/>
        <v>0.14105999999999999</v>
      </c>
      <c r="K66" s="25">
        <v>0</v>
      </c>
      <c r="L66" s="25">
        <v>0</v>
      </c>
      <c r="M66" s="25">
        <v>4.7980000000000002E-2</v>
      </c>
      <c r="N66" s="25">
        <v>0</v>
      </c>
      <c r="O66" s="25">
        <v>0</v>
      </c>
      <c r="P66" s="25">
        <v>0</v>
      </c>
      <c r="Q66" s="25">
        <v>9.3079999999999996E-2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5.3324099999999994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7.6918198072307424</v>
      </c>
      <c r="AM66" s="25">
        <f t="shared" si="36"/>
        <v>7.6296797726291086</v>
      </c>
      <c r="AN66" s="26">
        <f t="shared" si="37"/>
        <v>7.7974869307183087E-2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133.97152140901284</v>
      </c>
      <c r="G67" s="16">
        <f t="shared" si="30"/>
        <v>0</v>
      </c>
      <c r="H67" s="25">
        <v>0</v>
      </c>
      <c r="I67" s="25">
        <v>0</v>
      </c>
      <c r="J67" s="16">
        <f t="shared" si="31"/>
        <v>2.5309599999999999</v>
      </c>
      <c r="K67" s="25">
        <v>0</v>
      </c>
      <c r="L67" s="25">
        <v>0</v>
      </c>
      <c r="M67" s="25">
        <v>0.56890999999999992</v>
      </c>
      <c r="N67" s="25">
        <v>0</v>
      </c>
      <c r="O67" s="25">
        <v>0</v>
      </c>
      <c r="P67" s="25">
        <v>0</v>
      </c>
      <c r="Q67" s="25">
        <v>1.9620499999999998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25.106090000000002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106.33447140901283</v>
      </c>
      <c r="AM67" s="25">
        <f t="shared" si="36"/>
        <v>57.458822028688218</v>
      </c>
      <c r="AN67" s="26">
        <f t="shared" si="37"/>
        <v>1.0643965093605146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4.8346552527600606</v>
      </c>
      <c r="G68" s="16">
        <f t="shared" si="30"/>
        <v>0</v>
      </c>
      <c r="H68" s="25">
        <v>0</v>
      </c>
      <c r="I68" s="25">
        <v>0</v>
      </c>
      <c r="J68" s="16">
        <f t="shared" si="31"/>
        <v>0.12714999999999999</v>
      </c>
      <c r="K68" s="25">
        <v>0</v>
      </c>
      <c r="L68" s="25">
        <v>0</v>
      </c>
      <c r="M68" s="25">
        <v>4.4429999999999997E-2</v>
      </c>
      <c r="N68" s="25">
        <v>0</v>
      </c>
      <c r="O68" s="25">
        <v>0</v>
      </c>
      <c r="P68" s="25">
        <v>0</v>
      </c>
      <c r="Q68" s="25">
        <v>8.2720000000000002E-2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0.85914999999999986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3.8483552527600611</v>
      </c>
      <c r="AM68" s="25">
        <f t="shared" si="36"/>
        <v>2.0655947792135692</v>
      </c>
      <c r="AN68" s="26">
        <f t="shared" si="37"/>
        <v>3.8507823799679278E-2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13.527272647999999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13.527272647999999</v>
      </c>
      <c r="AM69" s="25">
        <f t="shared" si="36"/>
        <v>3.7946485612296312</v>
      </c>
      <c r="AN69" s="26">
        <f t="shared" si="37"/>
        <v>0.13451586992822062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5412.8208378219551</v>
      </c>
      <c r="G70" s="16">
        <f t="shared" si="30"/>
        <v>0</v>
      </c>
      <c r="H70" s="25">
        <v>0</v>
      </c>
      <c r="I70" s="25">
        <v>0</v>
      </c>
      <c r="J70" s="16">
        <f t="shared" si="31"/>
        <v>5051.970236568186</v>
      </c>
      <c r="K70" s="25">
        <v>0</v>
      </c>
      <c r="L70" s="25">
        <v>0</v>
      </c>
      <c r="M70" s="25">
        <v>19.201355500000002</v>
      </c>
      <c r="N70" s="25">
        <v>1047.8287116117972</v>
      </c>
      <c r="O70" s="25">
        <v>264.62413387399204</v>
      </c>
      <c r="P70" s="25">
        <v>0</v>
      </c>
      <c r="Q70" s="25">
        <v>3645.1771745736787</v>
      </c>
      <c r="R70" s="25">
        <v>75.138861008717441</v>
      </c>
      <c r="S70" s="25">
        <v>0</v>
      </c>
      <c r="T70" s="25">
        <v>0</v>
      </c>
      <c r="U70" s="25">
        <v>0</v>
      </c>
      <c r="V70" s="18">
        <v>0</v>
      </c>
      <c r="W70" s="18">
        <v>32.170980390824354</v>
      </c>
      <c r="X70" s="18">
        <f t="shared" si="24"/>
        <v>239.96917356894522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19.810446468378963</v>
      </c>
      <c r="AH70" s="25">
        <v>220.15872710056627</v>
      </c>
      <c r="AI70" s="25" t="s">
        <v>63</v>
      </c>
      <c r="AJ70" s="18">
        <v>0</v>
      </c>
      <c r="AK70" s="18" t="s">
        <v>63</v>
      </c>
      <c r="AL70" s="19">
        <v>88.710447294000005</v>
      </c>
      <c r="AM70" s="25">
        <f>SUM(AM71:AM74)</f>
        <v>5109.0171561932448</v>
      </c>
      <c r="AN70" s="26">
        <f>SUM(AN71:AN74)</f>
        <v>240.86028607157564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89.465788184675304</v>
      </c>
      <c r="G71" s="16">
        <f t="shared" si="30"/>
        <v>0</v>
      </c>
      <c r="H71" s="25">
        <v>0</v>
      </c>
      <c r="I71" s="25">
        <v>0</v>
      </c>
      <c r="J71" s="16">
        <f t="shared" si="31"/>
        <v>1.7666397446753077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1.7666397446753077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87.699148440000002</v>
      </c>
      <c r="AM71" s="25">
        <f t="shared" ref="AM71:AM77" si="38">SUM(G71,V71,J71,W71,AJ71)-IF(ISNUMBER(W71*$W$37/($W$37+$W$9)),W71*$W$37/($W$37+$W$9),0)+IF(ISNUMBER(AL71*AM$84/F$84),AL71*AM$84/F$84,0)</f>
        <v>26.367862482513175</v>
      </c>
      <c r="AN71" s="26">
        <f t="shared" ref="AN71:AN77" si="39">SUM(AD71:AH71)+IF(ISNUMBER(W71*$W$37/($W$37+$W$9)),W71*$W$37/($W$37+$W$9),0)+IF(ISNUMBER(AL71*AN$84/F$84),AL71*AN$84/F$84,0)</f>
        <v>0.87208468043371057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4919.9439289283146</v>
      </c>
      <c r="G72" s="16">
        <f t="shared" si="30"/>
        <v>0</v>
      </c>
      <c r="H72" s="25">
        <v>0</v>
      </c>
      <c r="I72" s="25">
        <v>0</v>
      </c>
      <c r="J72" s="16">
        <f t="shared" si="31"/>
        <v>4647.2114102220112</v>
      </c>
      <c r="K72" s="25">
        <v>0</v>
      </c>
      <c r="L72" s="25">
        <v>0</v>
      </c>
      <c r="M72" s="25">
        <v>19.201355500000002</v>
      </c>
      <c r="N72" s="25">
        <v>1046.8304016117972</v>
      </c>
      <c r="O72" s="25">
        <v>0</v>
      </c>
      <c r="P72" s="25">
        <v>0</v>
      </c>
      <c r="Q72" s="25">
        <v>3581.1796531102136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31.752046283358354</v>
      </c>
      <c r="X72" s="18">
        <f t="shared" si="24"/>
        <v>239.96917356894522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19.810446468378963</v>
      </c>
      <c r="AH72" s="25">
        <v>220.15872710056627</v>
      </c>
      <c r="AI72" s="25" t="s">
        <v>63</v>
      </c>
      <c r="AJ72" s="18">
        <v>0</v>
      </c>
      <c r="AK72" s="18" t="s">
        <v>63</v>
      </c>
      <c r="AL72" s="19">
        <v>1.0112988539999999</v>
      </c>
      <c r="AM72" s="25">
        <f t="shared" si="38"/>
        <v>4679.2382898285523</v>
      </c>
      <c r="AN72" s="26">
        <f t="shared" si="39"/>
        <v>239.98808456435538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265.62244387399204</v>
      </c>
      <c r="G73" s="16">
        <f t="shared" si="30"/>
        <v>0</v>
      </c>
      <c r="H73" s="25">
        <v>0</v>
      </c>
      <c r="I73" s="25">
        <v>0</v>
      </c>
      <c r="J73" s="16">
        <f t="shared" si="31"/>
        <v>265.62244387399204</v>
      </c>
      <c r="K73" s="25">
        <v>0</v>
      </c>
      <c r="L73" s="25">
        <v>0</v>
      </c>
      <c r="M73" s="25">
        <v>0</v>
      </c>
      <c r="N73" s="25">
        <v>0.99831000000000003</v>
      </c>
      <c r="O73" s="25">
        <v>264.62413387399204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265.62244387399204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137.78867683497359</v>
      </c>
      <c r="G74" s="16">
        <f t="shared" si="30"/>
        <v>0</v>
      </c>
      <c r="H74" s="25">
        <v>0</v>
      </c>
      <c r="I74" s="25">
        <v>0</v>
      </c>
      <c r="J74" s="16">
        <f t="shared" si="31"/>
        <v>137.3697427275076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62.230881718790165</v>
      </c>
      <c r="R74" s="25">
        <v>75.138861008717441</v>
      </c>
      <c r="S74" s="25">
        <v>0</v>
      </c>
      <c r="T74" s="25">
        <v>0</v>
      </c>
      <c r="U74" s="25">
        <v>0</v>
      </c>
      <c r="V74" s="18">
        <v>0</v>
      </c>
      <c r="W74" s="18">
        <v>0.41893410746600002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137.78856000818703</v>
      </c>
      <c r="AN74" s="26">
        <f t="shared" si="39"/>
        <v>1.1682678655258558E-4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1948.8794685201078</v>
      </c>
      <c r="G75" s="16">
        <f t="shared" si="30"/>
        <v>0</v>
      </c>
      <c r="H75" s="25">
        <v>0</v>
      </c>
      <c r="I75" s="25">
        <v>0</v>
      </c>
      <c r="J75" s="16">
        <f t="shared" si="31"/>
        <v>200.40253916408378</v>
      </c>
      <c r="K75" s="25">
        <v>0</v>
      </c>
      <c r="L75" s="25">
        <v>0</v>
      </c>
      <c r="M75" s="25">
        <v>35.340469176993757</v>
      </c>
      <c r="N75" s="25">
        <v>0</v>
      </c>
      <c r="O75" s="25">
        <v>0</v>
      </c>
      <c r="P75" s="25">
        <v>0</v>
      </c>
      <c r="Q75" s="25">
        <v>165.06206998709001</v>
      </c>
      <c r="R75" s="25">
        <v>0</v>
      </c>
      <c r="S75" s="25">
        <v>0</v>
      </c>
      <c r="T75" s="25">
        <v>0</v>
      </c>
      <c r="U75" s="25">
        <v>0</v>
      </c>
      <c r="V75" s="18">
        <v>0</v>
      </c>
      <c r="W75" s="18">
        <v>332.76789186772976</v>
      </c>
      <c r="X75" s="18">
        <f t="shared" si="24"/>
        <v>170.36053288208879</v>
      </c>
      <c r="Y75" s="25" t="s">
        <v>63</v>
      </c>
      <c r="Z75" s="25" t="s">
        <v>63</v>
      </c>
      <c r="AA75" s="25" t="s">
        <v>63</v>
      </c>
      <c r="AB75" s="25">
        <v>8.3542813055090637</v>
      </c>
      <c r="AC75" s="25" t="s">
        <v>63</v>
      </c>
      <c r="AD75" s="25">
        <v>33.237379361126592</v>
      </c>
      <c r="AE75" s="25">
        <v>2.763980540239559</v>
      </c>
      <c r="AF75" s="25">
        <v>6.8870934095764191</v>
      </c>
      <c r="AG75" s="25">
        <v>0</v>
      </c>
      <c r="AH75" s="25">
        <v>0</v>
      </c>
      <c r="AI75" s="25">
        <v>119.11779826563716</v>
      </c>
      <c r="AJ75" s="18">
        <v>13.425272031950175</v>
      </c>
      <c r="AK75" s="18" t="s">
        <v>63</v>
      </c>
      <c r="AL75" s="19">
        <v>1231.9232325742553</v>
      </c>
      <c r="AM75" s="25">
        <f t="shared" si="38"/>
        <v>892.08001030083938</v>
      </c>
      <c r="AN75" s="26">
        <f t="shared" si="39"/>
        <v>55.231556912919032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2111.798335614058</v>
      </c>
      <c r="G76" s="16">
        <f t="shared" si="30"/>
        <v>0</v>
      </c>
      <c r="H76" s="25">
        <v>0</v>
      </c>
      <c r="I76" s="25">
        <v>0</v>
      </c>
      <c r="J76" s="16">
        <f t="shared" si="31"/>
        <v>276.75091094211189</v>
      </c>
      <c r="K76" s="25">
        <v>0</v>
      </c>
      <c r="L76" s="25">
        <v>0</v>
      </c>
      <c r="M76" s="25">
        <v>89.061129328647439</v>
      </c>
      <c r="N76" s="25">
        <v>0</v>
      </c>
      <c r="O76" s="25">
        <v>2.0235E-2</v>
      </c>
      <c r="P76" s="25">
        <v>0</v>
      </c>
      <c r="Q76" s="25">
        <v>187.66954661346443</v>
      </c>
      <c r="R76" s="25">
        <v>0</v>
      </c>
      <c r="S76" s="25">
        <v>0</v>
      </c>
      <c r="T76" s="25">
        <v>0</v>
      </c>
      <c r="U76" s="25">
        <v>0</v>
      </c>
      <c r="V76" s="18">
        <v>0</v>
      </c>
      <c r="W76" s="18">
        <v>774.63288283731094</v>
      </c>
      <c r="X76" s="18">
        <f t="shared" si="24"/>
        <v>199.98077429939474</v>
      </c>
      <c r="Y76" s="25" t="s">
        <v>63</v>
      </c>
      <c r="Z76" s="25" t="s">
        <v>63</v>
      </c>
      <c r="AA76" s="25" t="s">
        <v>63</v>
      </c>
      <c r="AB76" s="25">
        <v>26.682409595159374</v>
      </c>
      <c r="AC76" s="25" t="s">
        <v>63</v>
      </c>
      <c r="AD76" s="25">
        <v>79.650649965320156</v>
      </c>
      <c r="AE76" s="25">
        <v>0</v>
      </c>
      <c r="AF76" s="25">
        <v>0</v>
      </c>
      <c r="AG76" s="25">
        <v>0</v>
      </c>
      <c r="AH76" s="25">
        <v>0</v>
      </c>
      <c r="AI76" s="25">
        <v>93.647714738915212</v>
      </c>
      <c r="AJ76" s="18">
        <v>0</v>
      </c>
      <c r="AK76" s="18" t="s">
        <v>63</v>
      </c>
      <c r="AL76" s="19">
        <v>860.43376753524024</v>
      </c>
      <c r="AM76" s="25">
        <f t="shared" si="38"/>
        <v>1292.5352579623818</v>
      </c>
      <c r="AN76" s="26">
        <f t="shared" si="39"/>
        <v>88.422865354714403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202.35069550713126</v>
      </c>
      <c r="G77" s="16">
        <f t="shared" si="30"/>
        <v>0</v>
      </c>
      <c r="H77" s="25">
        <v>0</v>
      </c>
      <c r="I77" s="25">
        <v>0</v>
      </c>
      <c r="J77" s="16">
        <f t="shared" si="31"/>
        <v>149.72349619322682</v>
      </c>
      <c r="K77" s="25">
        <v>0</v>
      </c>
      <c r="L77" s="25">
        <v>0</v>
      </c>
      <c r="M77" s="25">
        <v>13.135920809411628</v>
      </c>
      <c r="N77" s="25">
        <v>0</v>
      </c>
      <c r="O77" s="25">
        <v>0</v>
      </c>
      <c r="P77" s="25">
        <v>0</v>
      </c>
      <c r="Q77" s="25">
        <v>130.75526541231224</v>
      </c>
      <c r="R77" s="25">
        <v>0</v>
      </c>
      <c r="S77" s="25">
        <v>5.8323099715029452</v>
      </c>
      <c r="T77" s="25">
        <v>0</v>
      </c>
      <c r="U77" s="25">
        <v>0</v>
      </c>
      <c r="V77" s="18">
        <v>0</v>
      </c>
      <c r="W77" s="18">
        <v>1.8958442550819512</v>
      </c>
      <c r="X77" s="18">
        <f t="shared" si="24"/>
        <v>16.114489919164555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14.412853249375829</v>
      </c>
      <c r="AE77" s="25">
        <v>1.7016366697887264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34.616865139657925</v>
      </c>
      <c r="AM77" s="25">
        <f t="shared" si="38"/>
        <v>161.32947856773075</v>
      </c>
      <c r="AN77" s="26">
        <f t="shared" si="39"/>
        <v>16.459250430402022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2022_x000D_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3813.8201836611142</v>
      </c>
      <c r="G84" s="31">
        <f t="shared" si="40"/>
        <v>0</v>
      </c>
      <c r="H84" s="31">
        <v>0</v>
      </c>
      <c r="I84" s="31">
        <v>0</v>
      </c>
      <c r="J84" s="31">
        <f t="shared" si="40"/>
        <v>0.17572422682379418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0.17572422682379418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1044.1781928658615</v>
      </c>
      <c r="X84" s="31">
        <f t="shared" ref="X84" si="41">SUM(X85:X88)</f>
        <v>590.8161430443472</v>
      </c>
      <c r="Y84" s="31">
        <v>257.37299407927998</v>
      </c>
      <c r="Z84" s="31">
        <v>216.817770226085</v>
      </c>
      <c r="AA84" s="31">
        <v>75.693358003734943</v>
      </c>
      <c r="AB84" s="31">
        <v>0</v>
      </c>
      <c r="AC84" s="31">
        <v>3.2983902929999998</v>
      </c>
      <c r="AD84" s="31">
        <v>5.2525957269999992</v>
      </c>
      <c r="AE84" s="31">
        <v>17.73020444960963</v>
      </c>
      <c r="AF84" s="31">
        <v>14.650830265637715</v>
      </c>
      <c r="AG84" s="31">
        <v>0</v>
      </c>
      <c r="AH84" s="31">
        <v>0</v>
      </c>
      <c r="AI84" s="31">
        <v>0</v>
      </c>
      <c r="AJ84" s="31">
        <v>25.78391552408246</v>
      </c>
      <c r="AK84" s="31">
        <v>2152.8662079999999</v>
      </c>
      <c r="AL84" s="32">
        <v>0</v>
      </c>
      <c r="AM84" s="93">
        <f>SUM(AM85:AM88)</f>
        <v>1069.8466460538052</v>
      </c>
      <c r="AN84" s="94">
        <f>SUM(AN85:AN88)</f>
        <v>37.924817005209889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3290.4261951571525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1.6211859999999999E-3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1.6211859999999999E-3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646.87279955399993</v>
      </c>
      <c r="X85" s="18">
        <f t="shared" ref="X85:X88" si="45">SUM(Y85:AI85)</f>
        <v>490.68556641715287</v>
      </c>
      <c r="Y85" s="25">
        <v>256.4945207005</v>
      </c>
      <c r="Z85" s="25">
        <v>216.817770226085</v>
      </c>
      <c r="AA85" s="25">
        <v>10.43378757056788</v>
      </c>
      <c r="AB85" s="25">
        <v>0</v>
      </c>
      <c r="AC85" s="25">
        <v>3.2983902929999998</v>
      </c>
      <c r="AD85" s="25">
        <v>3.6410976269999997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2152.8662079999999</v>
      </c>
      <c r="AL85" s="19">
        <v>0</v>
      </c>
      <c r="AM85" s="25">
        <f>SUM(G85,V85,J85,W85,IF(ISNUMBER(-W85*$W$37/($W$37+$W$9)),-W85*$W$37/($W$37+$W$9),0),AJ85)</f>
        <v>646.69402943470061</v>
      </c>
      <c r="AN85" s="26">
        <f>SUM(AD85:AH85,IF(ISNUMBER(W85*$W$37/($W$37+$W$9)),W85*$W$37/($W$37+$W$9),0))</f>
        <v>3.8214889322992511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64.464934445999987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63.740942955799987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0.72399149019999987</v>
      </c>
      <c r="AK86" s="18">
        <v>0</v>
      </c>
      <c r="AL86" s="19">
        <v>0</v>
      </c>
      <c r="AM86" s="25">
        <f>SUM(G86,V86,J86,W86,IF(ISNUMBER(-W86*$W$37/($W$37+$W$9)),-W86*$W$37/($W$37+$W$9),0),AJ86)</f>
        <v>64.447159217378953</v>
      </c>
      <c r="AN86" s="26">
        <f>SUM(AD86:AH86,IF(ISNUMBER(W86*$W$37/($W$37+$W$9)),W86*$W$37/($W$37+$W$9),0))</f>
        <v>1.7775228621035911E-2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81.754594090761344</v>
      </c>
      <c r="G87" s="16">
        <f t="shared" si="43"/>
        <v>0</v>
      </c>
      <c r="H87" s="25">
        <v>0</v>
      </c>
      <c r="I87" s="25">
        <v>0</v>
      </c>
      <c r="J87" s="16">
        <f t="shared" si="44"/>
        <v>1.3229650494152066E-2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1.3229650494152066E-2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4.0819244753198388E-3</v>
      </c>
      <c r="X87" s="18">
        <f t="shared" si="45"/>
        <v>79.260638096038946</v>
      </c>
      <c r="Y87" s="25">
        <v>0.87847337877999987</v>
      </c>
      <c r="Z87" s="25">
        <v>0</v>
      </c>
      <c r="AA87" s="25">
        <v>65.259570433167056</v>
      </c>
      <c r="AB87" s="25">
        <v>0</v>
      </c>
      <c r="AC87" s="25">
        <v>0</v>
      </c>
      <c r="AD87" s="25">
        <v>1.6114980999999999</v>
      </c>
      <c r="AE87" s="25">
        <v>9.0344517643389537</v>
      </c>
      <c r="AF87" s="25">
        <v>2.4766444197529238</v>
      </c>
      <c r="AG87" s="25">
        <v>0</v>
      </c>
      <c r="AH87" s="25">
        <v>0</v>
      </c>
      <c r="AI87" s="25">
        <v>0</v>
      </c>
      <c r="AJ87" s="18">
        <v>2.4766444197529238</v>
      </c>
      <c r="AK87" s="18">
        <v>0</v>
      </c>
      <c r="AL87" s="19">
        <v>0</v>
      </c>
      <c r="AM87" s="25">
        <f>SUM(G87,V87,J87,W87,IF(ISNUMBER(-W87*$W$37/($W$37+$W$9)),-W87*$W$37/($W$37+$W$9),0),AJ87)</f>
        <v>2.4939548564094465</v>
      </c>
      <c r="AN87" s="26">
        <f>SUM(AD87:AH87,IF(ISNUMBER(W87*$W$37/($W$37+$W$9)),W87*$W$37/($W$37+$W$9),0))</f>
        <v>13.122595422404828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377.17445996720085</v>
      </c>
      <c r="G88" s="16">
        <f t="shared" si="43"/>
        <v>0</v>
      </c>
      <c r="H88" s="25">
        <v>0</v>
      </c>
      <c r="I88" s="25">
        <v>0</v>
      </c>
      <c r="J88" s="16">
        <f t="shared" si="44"/>
        <v>0.16087339032964212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0.16087339032964212</v>
      </c>
      <c r="R88" s="25">
        <v>0</v>
      </c>
      <c r="S88" s="25">
        <v>0</v>
      </c>
      <c r="T88" s="25">
        <v>0</v>
      </c>
      <c r="U88" s="25">
        <v>0</v>
      </c>
      <c r="V88" s="18">
        <v>0</v>
      </c>
      <c r="W88" s="18">
        <v>333.5603684315862</v>
      </c>
      <c r="X88" s="18">
        <f t="shared" si="45"/>
        <v>20.869938531155466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8.6957526852706746</v>
      </c>
      <c r="AF88" s="25">
        <v>12.174185845884791</v>
      </c>
      <c r="AG88" s="25">
        <v>0</v>
      </c>
      <c r="AH88" s="25">
        <v>0</v>
      </c>
      <c r="AI88" s="25">
        <v>0</v>
      </c>
      <c r="AJ88" s="18">
        <v>22.583279614129538</v>
      </c>
      <c r="AK88" s="18">
        <v>0</v>
      </c>
      <c r="AL88" s="19">
        <v>0</v>
      </c>
      <c r="AM88" s="25">
        <f>SUM(G88,V88,J88,W88,IF(ISNUMBER(-W88*$W$37/($W$37+$W$9)),-W88*$W$37/($W$37+$W$9),0),AJ88)</f>
        <v>356.21150254531608</v>
      </c>
      <c r="AN88" s="26">
        <f>SUM(AD88:AH88,IF(ISNUMBER(W88*$W$37/($W$37+$W$9)),W88*$W$37/($W$37+$W$9),0))</f>
        <v>20.96295742188477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121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7504.5906117199247</v>
      </c>
      <c r="G7" s="16">
        <f t="shared" ref="G7:G13" si="1">SUM(H7:I7)</f>
        <v>82.61760000000001</v>
      </c>
      <c r="H7" s="17">
        <v>82.61760000000001</v>
      </c>
      <c r="I7" s="17">
        <v>0</v>
      </c>
      <c r="J7" s="16">
        <f t="shared" ref="J7:J13" si="2">SUM(K7:U7)</f>
        <v>252.82103299999997</v>
      </c>
      <c r="K7" s="17">
        <v>252.82103299999997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2.463570018</v>
      </c>
      <c r="X7" s="18">
        <f t="shared" ref="X7:X38" si="3">SUM(Y7:AI7)</f>
        <v>668.45562544577899</v>
      </c>
      <c r="Y7" s="17">
        <v>425.46213059619993</v>
      </c>
      <c r="Z7" s="17">
        <v>17.710185884000001</v>
      </c>
      <c r="AA7" s="17">
        <v>0.18015021999999997</v>
      </c>
      <c r="AB7" s="17">
        <v>4.3423911481240758</v>
      </c>
      <c r="AC7" s="17">
        <v>0</v>
      </c>
      <c r="AD7" s="17">
        <v>91.436569833329543</v>
      </c>
      <c r="AE7" s="17">
        <v>33.595734882093332</v>
      </c>
      <c r="AF7" s="17">
        <v>68.273365499998334</v>
      </c>
      <c r="AG7" s="17">
        <v>0</v>
      </c>
      <c r="AH7" s="17">
        <v>27.455097382033713</v>
      </c>
      <c r="AI7" s="17">
        <v>0</v>
      </c>
      <c r="AJ7" s="18">
        <v>153.85510642584279</v>
      </c>
      <c r="AK7" s="18">
        <v>6344.3776768303023</v>
      </c>
      <c r="AL7" s="19">
        <v>0</v>
      </c>
      <c r="AM7" s="17">
        <f>SUM(G7,V7,J7,W7,AJ7)</f>
        <v>491.75730944384276</v>
      </c>
      <c r="AN7" s="20">
        <f>SUM(AD7:AH7)</f>
        <v>220.7607675974549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19996.451272458773</v>
      </c>
      <c r="G8" s="16">
        <f t="shared" si="1"/>
        <v>184.11971629999999</v>
      </c>
      <c r="H8" s="17">
        <f>H9-H7</f>
        <v>-18.985272000000016</v>
      </c>
      <c r="I8" s="17">
        <f>I9-I7</f>
        <v>203.1049883</v>
      </c>
      <c r="J8" s="16">
        <f t="shared" si="2"/>
        <v>13402.97960210655</v>
      </c>
      <c r="K8" s="17">
        <f t="shared" ref="K8:W8" si="4">K9-K7</f>
        <v>9029.5194027512716</v>
      </c>
      <c r="L8" s="17">
        <f t="shared" si="4"/>
        <v>5.7279634117140859</v>
      </c>
      <c r="M8" s="17">
        <f t="shared" si="4"/>
        <v>407.64413833899789</v>
      </c>
      <c r="N8" s="17">
        <f t="shared" si="4"/>
        <v>108.42682854381383</v>
      </c>
      <c r="O8" s="17">
        <f t="shared" si="4"/>
        <v>-88.500021239546754</v>
      </c>
      <c r="P8" s="17">
        <f t="shared" si="4"/>
        <v>2368.0599653055833</v>
      </c>
      <c r="Q8" s="17">
        <f t="shared" si="4"/>
        <v>2126.3006057614848</v>
      </c>
      <c r="R8" s="17">
        <f t="shared" si="4"/>
        <v>-389.83357044439674</v>
      </c>
      <c r="S8" s="17">
        <f t="shared" si="4"/>
        <v>725.71940967762691</v>
      </c>
      <c r="T8" s="17">
        <f t="shared" si="4"/>
        <v>-890.08511999999996</v>
      </c>
      <c r="U8" s="17">
        <f t="shared" si="4"/>
        <v>0</v>
      </c>
      <c r="V8" s="18">
        <f t="shared" si="4"/>
        <v>0</v>
      </c>
      <c r="W8" s="18">
        <f t="shared" si="4"/>
        <v>6204.4058020616985</v>
      </c>
      <c r="X8" s="18">
        <f t="shared" si="3"/>
        <v>-7.6256128926829092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0</v>
      </c>
      <c r="AE8" s="17">
        <f t="shared" si="5"/>
        <v>0</v>
      </c>
      <c r="AF8" s="17">
        <f t="shared" si="5"/>
        <v>0</v>
      </c>
      <c r="AG8" s="17">
        <f t="shared" si="5"/>
        <v>18.444504048915924</v>
      </c>
      <c r="AH8" s="17">
        <f t="shared" si="5"/>
        <v>-26.070116941598833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212.57176488320647</v>
      </c>
      <c r="AM8" s="25">
        <f>SUM(G8,V8,J8,W8,AJ8)-IF(ISNUMBER(W8*$W$37/($W$37+$W$9)),W8*$W$37/($W$37+$W$9),0)+IF(ISNUMBER(AL8*AM$84/F$84),AL8*AM$84/F$84,0)</f>
        <v>19870.607181324249</v>
      </c>
      <c r="AN8" s="26">
        <f>SUM(AD8:AH8)+IF(ISNUMBER(W8*$W$37/($W$37+$W$9)),W8*$W$37/($W$37+$W$9),0)+IF(ISNUMBER(AL8*AN$84/F$84),AL8*AN$84/F$84,0)</f>
        <v>-6.3972631108632383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27501.041884178696</v>
      </c>
      <c r="G9" s="30">
        <f t="shared" si="1"/>
        <v>266.73731629999997</v>
      </c>
      <c r="H9" s="30">
        <f>H10+H11</f>
        <v>63.632327999999994</v>
      </c>
      <c r="I9" s="30">
        <f>I10+I11</f>
        <v>203.1049883</v>
      </c>
      <c r="J9" s="30">
        <f t="shared" si="2"/>
        <v>13655.800635106551</v>
      </c>
      <c r="K9" s="30">
        <f t="shared" ref="K9:W9" si="6">K10+K11</f>
        <v>9282.3404357512718</v>
      </c>
      <c r="L9" s="30">
        <f t="shared" si="6"/>
        <v>5.7279634117140859</v>
      </c>
      <c r="M9" s="30">
        <f t="shared" si="6"/>
        <v>407.64413833899789</v>
      </c>
      <c r="N9" s="30">
        <f t="shared" si="6"/>
        <v>108.42682854381383</v>
      </c>
      <c r="O9" s="30">
        <f t="shared" si="6"/>
        <v>-88.500021239546754</v>
      </c>
      <c r="P9" s="30">
        <f t="shared" si="6"/>
        <v>2368.0599653055833</v>
      </c>
      <c r="Q9" s="30">
        <f t="shared" si="6"/>
        <v>2126.3006057614848</v>
      </c>
      <c r="R9" s="30">
        <f t="shared" si="6"/>
        <v>-389.83357044439674</v>
      </c>
      <c r="S9" s="30">
        <f t="shared" si="6"/>
        <v>725.71940967762691</v>
      </c>
      <c r="T9" s="30">
        <f t="shared" si="6"/>
        <v>-890.08511999999996</v>
      </c>
      <c r="U9" s="30">
        <f t="shared" si="6"/>
        <v>0</v>
      </c>
      <c r="V9" s="31">
        <f t="shared" si="6"/>
        <v>0</v>
      </c>
      <c r="W9" s="31">
        <f t="shared" si="6"/>
        <v>6206.8693720796982</v>
      </c>
      <c r="X9" s="31">
        <f t="shared" si="3"/>
        <v>660.83001255309614</v>
      </c>
      <c r="Y9" s="31">
        <f t="shared" ref="Y9:AL9" si="7">Y10+Y11</f>
        <v>425.46213059619993</v>
      </c>
      <c r="Z9" s="30">
        <f t="shared" si="7"/>
        <v>17.710185884000001</v>
      </c>
      <c r="AA9" s="30">
        <f t="shared" si="7"/>
        <v>0.18015021999999997</v>
      </c>
      <c r="AB9" s="30">
        <f t="shared" si="7"/>
        <v>4.3423911481240767</v>
      </c>
      <c r="AC9" s="30">
        <f t="shared" si="7"/>
        <v>0</v>
      </c>
      <c r="AD9" s="30">
        <f t="shared" si="7"/>
        <v>91.436569833329557</v>
      </c>
      <c r="AE9" s="30">
        <f t="shared" si="7"/>
        <v>33.595734882093332</v>
      </c>
      <c r="AF9" s="30">
        <f t="shared" si="7"/>
        <v>68.273365499998334</v>
      </c>
      <c r="AG9" s="30">
        <f t="shared" si="7"/>
        <v>18.444504048915924</v>
      </c>
      <c r="AH9" s="30">
        <f t="shared" si="7"/>
        <v>1.3849804404348789</v>
      </c>
      <c r="AI9" s="30">
        <f t="shared" si="7"/>
        <v>0</v>
      </c>
      <c r="AJ9" s="31">
        <f t="shared" si="7"/>
        <v>153.85510642584276</v>
      </c>
      <c r="AK9" s="31">
        <f t="shared" si="7"/>
        <v>6344.3776768303023</v>
      </c>
      <c r="AL9" s="32">
        <f t="shared" si="7"/>
        <v>212.57176488320647</v>
      </c>
      <c r="AM9" s="31">
        <f>SUM(AM7:AM8)</f>
        <v>20362.36449076809</v>
      </c>
      <c r="AN9" s="30">
        <f>SUM(AN7:AN8)</f>
        <v>214.36350448659167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636.95870203386266</v>
      </c>
      <c r="G10" s="16">
        <f t="shared" si="1"/>
        <v>0</v>
      </c>
      <c r="H10" s="17">
        <v>0</v>
      </c>
      <c r="I10" s="17">
        <v>0</v>
      </c>
      <c r="J10" s="16">
        <f t="shared" si="2"/>
        <v>636.95870203386266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158.27513733160112</v>
      </c>
      <c r="R10" s="17">
        <v>478.68356470226149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636.95870203386266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26864.083182144834</v>
      </c>
      <c r="G11" s="30">
        <f t="shared" si="1"/>
        <v>266.73731629999997</v>
      </c>
      <c r="H11" s="30">
        <f>H12+H13</f>
        <v>63.632327999999994</v>
      </c>
      <c r="I11" s="30">
        <f>I12+I13</f>
        <v>203.1049883</v>
      </c>
      <c r="J11" s="30">
        <f t="shared" si="2"/>
        <v>13018.841933072688</v>
      </c>
      <c r="K11" s="30">
        <f t="shared" ref="K11:W11" si="8">K12+K13</f>
        <v>9282.3404357512718</v>
      </c>
      <c r="L11" s="30">
        <f t="shared" si="8"/>
        <v>5.7279634117140859</v>
      </c>
      <c r="M11" s="30">
        <f t="shared" si="8"/>
        <v>407.64413833899789</v>
      </c>
      <c r="N11" s="30">
        <f t="shared" si="8"/>
        <v>108.42682854381383</v>
      </c>
      <c r="O11" s="30">
        <f t="shared" si="8"/>
        <v>-88.500021239546754</v>
      </c>
      <c r="P11" s="30">
        <f t="shared" si="8"/>
        <v>2368.0599653055833</v>
      </c>
      <c r="Q11" s="30">
        <f t="shared" si="8"/>
        <v>1968.0254684298839</v>
      </c>
      <c r="R11" s="30">
        <f t="shared" si="8"/>
        <v>-868.51713514665823</v>
      </c>
      <c r="S11" s="30">
        <f t="shared" si="8"/>
        <v>725.71940967762691</v>
      </c>
      <c r="T11" s="30">
        <f t="shared" si="8"/>
        <v>-890.08511999999996</v>
      </c>
      <c r="U11" s="30">
        <f t="shared" si="8"/>
        <v>0</v>
      </c>
      <c r="V11" s="31">
        <f t="shared" si="8"/>
        <v>0</v>
      </c>
      <c r="W11" s="31">
        <f t="shared" si="8"/>
        <v>6206.8693720796982</v>
      </c>
      <c r="X11" s="31">
        <f t="shared" si="3"/>
        <v>660.83001255309614</v>
      </c>
      <c r="Y11" s="31">
        <f t="shared" ref="Y11:AL11" si="9">Y12+Y13</f>
        <v>425.46213059619993</v>
      </c>
      <c r="Z11" s="30">
        <f t="shared" si="9"/>
        <v>17.710185884000001</v>
      </c>
      <c r="AA11" s="30">
        <f t="shared" si="9"/>
        <v>0.18015021999999997</v>
      </c>
      <c r="AB11" s="30">
        <f t="shared" si="9"/>
        <v>4.3423911481240767</v>
      </c>
      <c r="AC11" s="30">
        <f t="shared" si="9"/>
        <v>0</v>
      </c>
      <c r="AD11" s="30">
        <f t="shared" si="9"/>
        <v>91.436569833329557</v>
      </c>
      <c r="AE11" s="30">
        <f t="shared" si="9"/>
        <v>33.595734882093332</v>
      </c>
      <c r="AF11" s="30">
        <f t="shared" si="9"/>
        <v>68.273365499998334</v>
      </c>
      <c r="AG11" s="30">
        <f t="shared" si="9"/>
        <v>18.444504048915924</v>
      </c>
      <c r="AH11" s="30">
        <f t="shared" si="9"/>
        <v>1.3849804404348789</v>
      </c>
      <c r="AI11" s="30">
        <f t="shared" si="9"/>
        <v>0</v>
      </c>
      <c r="AJ11" s="31">
        <f t="shared" si="9"/>
        <v>153.85510642584276</v>
      </c>
      <c r="AK11" s="31">
        <f t="shared" si="9"/>
        <v>6344.3776768303023</v>
      </c>
      <c r="AL11" s="32">
        <f t="shared" si="9"/>
        <v>212.57176488320647</v>
      </c>
      <c r="AM11" s="31">
        <f>SUM(AM7:AM8)-SUM(AM10)</f>
        <v>19725.405788734228</v>
      </c>
      <c r="AN11" s="30">
        <f>SUM(AD11:AH11)+IF(ISNUMBER(W11*$W$37/($W$37+$W$9)),W11*$W$37/($W$37+$W$9),0)+IF(ISNUMBER(AL11*AN$84/F$84),AL11*AN$84/F$84,0)</f>
        <v>214.36350448659169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562.61459022963766</v>
      </c>
      <c r="G12" s="16">
        <f t="shared" si="1"/>
        <v>0</v>
      </c>
      <c r="H12" s="39">
        <v>0</v>
      </c>
      <c r="I12" s="39">
        <v>0</v>
      </c>
      <c r="J12" s="16">
        <f t="shared" si="2"/>
        <v>562.61459022963766</v>
      </c>
      <c r="K12" s="39">
        <v>0</v>
      </c>
      <c r="L12" s="39">
        <v>0</v>
      </c>
      <c r="M12" s="39">
        <v>0</v>
      </c>
      <c r="N12" s="39">
        <v>0</v>
      </c>
      <c r="O12" s="39">
        <v>562.61459022963766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562.61459022963766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26301.468591915196</v>
      </c>
      <c r="G13" s="41">
        <f t="shared" si="1"/>
        <v>266.73731629999997</v>
      </c>
      <c r="H13" s="41">
        <f>SUM(H17,-H28,H39,H47,H48)</f>
        <v>63.632327999999994</v>
      </c>
      <c r="I13" s="41">
        <f>SUM(I17,-I28,I39,I47,I48)</f>
        <v>203.1049883</v>
      </c>
      <c r="J13" s="41">
        <f t="shared" si="2"/>
        <v>12456.227342843051</v>
      </c>
      <c r="K13" s="41">
        <f t="shared" ref="K13:W13" si="10">SUM(K17,-K28,K39,K47,K48)</f>
        <v>9282.3404357512718</v>
      </c>
      <c r="L13" s="41">
        <f t="shared" si="10"/>
        <v>5.7279634117140859</v>
      </c>
      <c r="M13" s="41">
        <f t="shared" si="10"/>
        <v>407.64413833899789</v>
      </c>
      <c r="N13" s="41">
        <f t="shared" si="10"/>
        <v>108.42682854381383</v>
      </c>
      <c r="O13" s="41">
        <f t="shared" si="10"/>
        <v>-651.11461146918441</v>
      </c>
      <c r="P13" s="41">
        <f t="shared" si="10"/>
        <v>2368.0599653055833</v>
      </c>
      <c r="Q13" s="41">
        <f t="shared" si="10"/>
        <v>1968.0254684298839</v>
      </c>
      <c r="R13" s="41">
        <f t="shared" si="10"/>
        <v>-868.51713514665823</v>
      </c>
      <c r="S13" s="41">
        <f t="shared" si="10"/>
        <v>725.71940967762691</v>
      </c>
      <c r="T13" s="41">
        <f t="shared" si="10"/>
        <v>-890.08511999999996</v>
      </c>
      <c r="U13" s="41">
        <f t="shared" si="10"/>
        <v>0</v>
      </c>
      <c r="V13" s="31">
        <f t="shared" si="10"/>
        <v>0</v>
      </c>
      <c r="W13" s="31">
        <f t="shared" si="10"/>
        <v>6206.8693720796982</v>
      </c>
      <c r="X13" s="31">
        <f t="shared" si="3"/>
        <v>660.83001255309614</v>
      </c>
      <c r="Y13" s="31">
        <f t="shared" ref="Y13:AL13" si="11">SUM(Y17,-Y28,Y39,Y47,Y48)</f>
        <v>425.46213059619993</v>
      </c>
      <c r="Z13" s="41">
        <f t="shared" si="11"/>
        <v>17.710185884000001</v>
      </c>
      <c r="AA13" s="41">
        <f t="shared" si="11"/>
        <v>0.18015021999999997</v>
      </c>
      <c r="AB13" s="41">
        <f t="shared" si="11"/>
        <v>4.3423911481240767</v>
      </c>
      <c r="AC13" s="41">
        <f t="shared" si="11"/>
        <v>0</v>
      </c>
      <c r="AD13" s="41">
        <f t="shared" si="11"/>
        <v>91.436569833329557</v>
      </c>
      <c r="AE13" s="41">
        <f t="shared" si="11"/>
        <v>33.595734882093332</v>
      </c>
      <c r="AF13" s="41">
        <f t="shared" si="11"/>
        <v>68.273365499998334</v>
      </c>
      <c r="AG13" s="41">
        <f t="shared" si="11"/>
        <v>18.444504048915924</v>
      </c>
      <c r="AH13" s="41">
        <f t="shared" si="11"/>
        <v>1.3849804404348789</v>
      </c>
      <c r="AI13" s="41">
        <f t="shared" si="11"/>
        <v>0</v>
      </c>
      <c r="AJ13" s="31">
        <f t="shared" si="11"/>
        <v>153.85510642584276</v>
      </c>
      <c r="AK13" s="31">
        <f t="shared" si="11"/>
        <v>6344.3776768303023</v>
      </c>
      <c r="AL13" s="32">
        <f t="shared" si="11"/>
        <v>212.57176488320647</v>
      </c>
      <c r="AM13" s="31">
        <f>SUM(AM7:AM8)-SUM(AM10,AM12)</f>
        <v>19162.79119850459</v>
      </c>
      <c r="AN13" s="41">
        <f>SUM(AD13:AH13)+IF(ISNUMBER(W13*$W$37/($W$37+$W$9)),W13*$W$37/($W$37+$W$9),0)+IF(ISNUMBER(AL13*AN$84/F$84),AL13*AN$84/F$84,0)</f>
        <v>214.36350448659169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26864.083182144834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23803.820305619476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16932.97329251434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21419.956860295384</v>
      </c>
      <c r="G17" s="30">
        <f t="shared" ref="G17:G48" si="13">SUM(H17:I17)</f>
        <v>230.16503399999999</v>
      </c>
      <c r="H17" s="31">
        <v>60.597257999999997</v>
      </c>
      <c r="I17" s="31">
        <v>169.56777600000001</v>
      </c>
      <c r="J17" s="30">
        <f t="shared" ref="J17:J48" si="14">SUM(K17:U17)</f>
        <v>11465.081693698447</v>
      </c>
      <c r="K17" s="31">
        <v>9282.3404357512718</v>
      </c>
      <c r="L17" s="31">
        <v>7.9091885779899993</v>
      </c>
      <c r="M17" s="31">
        <v>153.52817781595715</v>
      </c>
      <c r="N17" s="31">
        <v>38.427169587426292</v>
      </c>
      <c r="O17" s="31">
        <v>0</v>
      </c>
      <c r="P17" s="31">
        <v>1224.1099206977292</v>
      </c>
      <c r="Q17" s="31">
        <v>13.62229924829</v>
      </c>
      <c r="R17" s="31">
        <v>745.14450201978025</v>
      </c>
      <c r="S17" s="31">
        <v>0</v>
      </c>
      <c r="T17" s="31">
        <v>0</v>
      </c>
      <c r="U17" s="31">
        <v>0</v>
      </c>
      <c r="V17" s="31">
        <v>0</v>
      </c>
      <c r="W17" s="31">
        <v>2615.1361288163957</v>
      </c>
      <c r="X17" s="31">
        <f t="shared" si="3"/>
        <v>540.48648824772488</v>
      </c>
      <c r="Y17" s="31">
        <v>425.46213059619993</v>
      </c>
      <c r="Z17" s="31">
        <v>17.710185884000001</v>
      </c>
      <c r="AA17" s="31">
        <v>0.18015021999999997</v>
      </c>
      <c r="AB17" s="31">
        <v>0</v>
      </c>
      <c r="AC17" s="31">
        <v>0</v>
      </c>
      <c r="AD17" s="31">
        <v>0.30400000005</v>
      </c>
      <c r="AE17" s="31">
        <v>29.60790069746</v>
      </c>
      <c r="AF17" s="31">
        <v>67.222120850015003</v>
      </c>
      <c r="AG17" s="31">
        <v>0</v>
      </c>
      <c r="AH17" s="31">
        <v>0</v>
      </c>
      <c r="AI17" s="31">
        <v>0</v>
      </c>
      <c r="AJ17" s="31">
        <v>170.34592684251498</v>
      </c>
      <c r="AK17" s="31">
        <v>6344.3776768303023</v>
      </c>
      <c r="AL17" s="32">
        <v>54.363911859999995</v>
      </c>
      <c r="AM17" s="31">
        <f>SUM(AM18,AM24:AM25,AM26:AM26)</f>
        <v>14500.958645336828</v>
      </c>
      <c r="AN17" s="30">
        <f>SUM(AN18,AN24:AN25,AN26:AN26)</f>
        <v>97.448164393865795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9904.8024106145531</v>
      </c>
      <c r="G18" s="16">
        <f t="shared" si="13"/>
        <v>230.16503399999999</v>
      </c>
      <c r="H18" s="17">
        <v>60.597257999999997</v>
      </c>
      <c r="I18" s="17">
        <v>169.56777600000001</v>
      </c>
      <c r="J18" s="16">
        <f t="shared" si="14"/>
        <v>164.07608618270001</v>
      </c>
      <c r="K18" s="17">
        <v>0</v>
      </c>
      <c r="L18" s="17">
        <v>7.9091885779899993</v>
      </c>
      <c r="M18" s="17">
        <v>0</v>
      </c>
      <c r="N18" s="17">
        <v>0</v>
      </c>
      <c r="O18" s="17">
        <v>0</v>
      </c>
      <c r="P18" s="17">
        <v>0</v>
      </c>
      <c r="Q18" s="17">
        <v>13.62229924829</v>
      </c>
      <c r="R18" s="17">
        <v>142.54459835642001</v>
      </c>
      <c r="S18" s="17">
        <v>0</v>
      </c>
      <c r="T18" s="17">
        <v>0</v>
      </c>
      <c r="U18" s="17">
        <v>0</v>
      </c>
      <c r="V18" s="18">
        <v>0</v>
      </c>
      <c r="W18" s="18">
        <v>2473.38955980011</v>
      </c>
      <c r="X18" s="18">
        <f t="shared" si="3"/>
        <v>540.48648824772488</v>
      </c>
      <c r="Y18" s="17">
        <v>425.46213059619993</v>
      </c>
      <c r="Z18" s="17">
        <v>17.710185884000001</v>
      </c>
      <c r="AA18" s="17">
        <v>0.18015021999999997</v>
      </c>
      <c r="AB18" s="17">
        <v>0</v>
      </c>
      <c r="AC18" s="17">
        <v>0</v>
      </c>
      <c r="AD18" s="17">
        <v>0.30400000005</v>
      </c>
      <c r="AE18" s="17">
        <v>29.60790069746</v>
      </c>
      <c r="AF18" s="17">
        <v>67.222120850015003</v>
      </c>
      <c r="AG18" s="17">
        <v>0</v>
      </c>
      <c r="AH18" s="17">
        <v>0</v>
      </c>
      <c r="AI18" s="17">
        <v>0</v>
      </c>
      <c r="AJ18" s="18">
        <v>97.943653693715007</v>
      </c>
      <c r="AK18" s="18">
        <v>6344.3776768303023</v>
      </c>
      <c r="AL18" s="19">
        <v>54.363911859999995</v>
      </c>
      <c r="AM18" s="17">
        <f t="shared" ref="AM18:AN18" si="15">SUM(AM19:AM23)</f>
        <v>2985.8041956559969</v>
      </c>
      <c r="AN18" s="20">
        <f t="shared" si="15"/>
        <v>97.448164393865795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8060.0305602067374</v>
      </c>
      <c r="G19" s="16">
        <f t="shared" si="13"/>
        <v>230.16503399999999</v>
      </c>
      <c r="H19" s="25">
        <v>60.597257999999997</v>
      </c>
      <c r="I19" s="25">
        <v>169.56777600000001</v>
      </c>
      <c r="J19" s="16">
        <f t="shared" si="14"/>
        <v>100.2131162731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1.7439002731</v>
      </c>
      <c r="R19" s="25">
        <v>98.469216000000003</v>
      </c>
      <c r="S19" s="25">
        <v>0</v>
      </c>
      <c r="T19" s="25">
        <v>0</v>
      </c>
      <c r="U19" s="25">
        <v>0</v>
      </c>
      <c r="V19" s="18">
        <v>0</v>
      </c>
      <c r="W19" s="18">
        <v>947.53483885540004</v>
      </c>
      <c r="X19" s="18">
        <f t="shared" si="3"/>
        <v>437.73989424793484</v>
      </c>
      <c r="Y19" s="25">
        <v>420.02819694619996</v>
      </c>
      <c r="Z19" s="25">
        <v>17.710185884000001</v>
      </c>
      <c r="AA19" s="25">
        <v>1.5114177348728752E-3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6344.3776768303023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1277.9129891285002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527.83112388046982</v>
      </c>
      <c r="G20" s="16">
        <f t="shared" si="13"/>
        <v>0</v>
      </c>
      <c r="H20" s="25">
        <v>0</v>
      </c>
      <c r="I20" s="25">
        <v>0</v>
      </c>
      <c r="J20" s="16">
        <f t="shared" si="14"/>
        <v>0.48099165253000004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0.48099165253000004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522.88926080675992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4.4608714211800002</v>
      </c>
      <c r="AK20" s="18">
        <v>0</v>
      </c>
      <c r="AL20" s="19">
        <v>0</v>
      </c>
      <c r="AM20" s="25">
        <f t="shared" si="16"/>
        <v>527.83112388046982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71.731516975465127</v>
      </c>
      <c r="G21" s="16">
        <f t="shared" si="13"/>
        <v>0</v>
      </c>
      <c r="H21" s="25">
        <v>0</v>
      </c>
      <c r="I21" s="25">
        <v>0</v>
      </c>
      <c r="J21" s="16">
        <f t="shared" si="14"/>
        <v>0.92008653755000003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0.92008653755000003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4.5846386850999998</v>
      </c>
      <c r="X21" s="18">
        <f t="shared" si="3"/>
        <v>50.137161752815125</v>
      </c>
      <c r="Y21" s="25">
        <v>5.4339336499999993</v>
      </c>
      <c r="Z21" s="25">
        <v>0</v>
      </c>
      <c r="AA21" s="25">
        <v>0.1786388022651271</v>
      </c>
      <c r="AB21" s="25">
        <v>0</v>
      </c>
      <c r="AC21" s="25">
        <v>0</v>
      </c>
      <c r="AD21" s="25">
        <v>0.30400000005</v>
      </c>
      <c r="AE21" s="25">
        <v>28.130959300499999</v>
      </c>
      <c r="AF21" s="25">
        <v>16.08963</v>
      </c>
      <c r="AG21" s="25">
        <v>0</v>
      </c>
      <c r="AH21" s="25">
        <v>0</v>
      </c>
      <c r="AI21" s="25">
        <v>0</v>
      </c>
      <c r="AJ21" s="18">
        <v>16.08963</v>
      </c>
      <c r="AK21" s="18">
        <v>0</v>
      </c>
      <c r="AL21" s="19">
        <v>0</v>
      </c>
      <c r="AM21" s="25">
        <f t="shared" si="16"/>
        <v>21.594355222650002</v>
      </c>
      <c r="AN21" s="26">
        <f t="shared" si="17"/>
        <v>44.524589300549998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1190.8452976918802</v>
      </c>
      <c r="G22" s="16">
        <f t="shared" si="13"/>
        <v>0</v>
      </c>
      <c r="H22" s="25">
        <v>0</v>
      </c>
      <c r="I22" s="25">
        <v>0</v>
      </c>
      <c r="J22" s="16">
        <f t="shared" si="14"/>
        <v>62.461891719519997</v>
      </c>
      <c r="K22" s="25">
        <v>0</v>
      </c>
      <c r="L22" s="25">
        <v>7.9091885779899993</v>
      </c>
      <c r="M22" s="25">
        <v>0</v>
      </c>
      <c r="N22" s="25">
        <v>0</v>
      </c>
      <c r="O22" s="25">
        <v>0</v>
      </c>
      <c r="P22" s="25">
        <v>0</v>
      </c>
      <c r="Q22" s="25">
        <v>10.477320785110001</v>
      </c>
      <c r="R22" s="25">
        <v>44.07538235642</v>
      </c>
      <c r="S22" s="25">
        <v>0</v>
      </c>
      <c r="T22" s="25">
        <v>0</v>
      </c>
      <c r="U22" s="25">
        <v>0</v>
      </c>
      <c r="V22" s="18">
        <v>0</v>
      </c>
      <c r="W22" s="18">
        <v>998.38082145285011</v>
      </c>
      <c r="X22" s="18">
        <f t="shared" si="3"/>
        <v>52.609432246975004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1.47694139696</v>
      </c>
      <c r="AF22" s="25">
        <v>51.132490850015003</v>
      </c>
      <c r="AG22" s="25">
        <v>0</v>
      </c>
      <c r="AH22" s="25">
        <v>0</v>
      </c>
      <c r="AI22" s="25">
        <v>0</v>
      </c>
      <c r="AJ22" s="18">
        <v>77.393152272535005</v>
      </c>
      <c r="AK22" s="18">
        <v>0</v>
      </c>
      <c r="AL22" s="19">
        <v>0</v>
      </c>
      <c r="AM22" s="25">
        <f t="shared" si="16"/>
        <v>1138.2358654449051</v>
      </c>
      <c r="AN22" s="26">
        <f t="shared" si="17"/>
        <v>52.609432246975004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54.363911859999995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54.363911859999995</v>
      </c>
      <c r="AM23" s="25">
        <f t="shared" si="16"/>
        <v>20.229861979471494</v>
      </c>
      <c r="AN23" s="26">
        <f t="shared" si="17"/>
        <v>0.31414284634078593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11515.154449680831</v>
      </c>
      <c r="G25" s="16">
        <f t="shared" si="13"/>
        <v>0</v>
      </c>
      <c r="H25" s="25">
        <v>0</v>
      </c>
      <c r="I25" s="25">
        <v>0</v>
      </c>
      <c r="J25" s="16">
        <f t="shared" si="14"/>
        <v>11301.005607515744</v>
      </c>
      <c r="K25" s="25">
        <v>9282.3404357512718</v>
      </c>
      <c r="L25" s="25">
        <v>0</v>
      </c>
      <c r="M25" s="25">
        <v>153.52817781595715</v>
      </c>
      <c r="N25" s="25">
        <v>38.427169587426292</v>
      </c>
      <c r="O25" s="25">
        <v>0</v>
      </c>
      <c r="P25" s="25">
        <v>1224.1099206977292</v>
      </c>
      <c r="Q25" s="25">
        <v>0</v>
      </c>
      <c r="R25" s="25">
        <v>602.59990366336024</v>
      </c>
      <c r="S25" s="25">
        <v>0</v>
      </c>
      <c r="T25" s="25">
        <v>0</v>
      </c>
      <c r="U25" s="25">
        <v>0</v>
      </c>
      <c r="V25" s="18">
        <v>0</v>
      </c>
      <c r="W25" s="18">
        <v>141.74656901628595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72.402273148799992</v>
      </c>
      <c r="AK25" s="18">
        <v>0</v>
      </c>
      <c r="AL25" s="19">
        <v>0</v>
      </c>
      <c r="AM25" s="25">
        <f t="shared" si="16"/>
        <v>11515.154449680831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15500.626999742361</v>
      </c>
      <c r="G28" s="30">
        <f t="shared" si="13"/>
        <v>0</v>
      </c>
      <c r="H28" s="31">
        <v>0</v>
      </c>
      <c r="I28" s="31">
        <v>0</v>
      </c>
      <c r="J28" s="30">
        <f t="shared" si="14"/>
        <v>11250.580434298949</v>
      </c>
      <c r="K28" s="31">
        <v>0</v>
      </c>
      <c r="L28" s="31">
        <v>1048.8022626731197</v>
      </c>
      <c r="M28" s="31">
        <v>516.63280974721283</v>
      </c>
      <c r="N28" s="31">
        <v>1356.76</v>
      </c>
      <c r="O28" s="31">
        <v>924.90757412230266</v>
      </c>
      <c r="P28" s="31">
        <v>1191.4536926295334</v>
      </c>
      <c r="Q28" s="31">
        <v>2844.0868039538882</v>
      </c>
      <c r="R28" s="31">
        <v>2450.0133473344486</v>
      </c>
      <c r="S28" s="31">
        <v>0</v>
      </c>
      <c r="T28" s="31">
        <v>890.08511999999996</v>
      </c>
      <c r="U28" s="31">
        <v>27.83882383844406</v>
      </c>
      <c r="V28" s="31">
        <v>0</v>
      </c>
      <c r="W28" s="31">
        <v>35.747802718010888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72.402273148799992</v>
      </c>
      <c r="AK28" s="31">
        <v>0</v>
      </c>
      <c r="AL28" s="32">
        <v>4141.8964895766003</v>
      </c>
      <c r="AM28" s="31">
        <f>SUM(AM29,AM35:AM36,AM37:AM38)</f>
        <v>12900.010220374461</v>
      </c>
      <c r="AN28" s="30">
        <f>SUM(AN29,AN35:AN36,AN37:AN38)</f>
        <v>23.934023655899999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4141.8964895766003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4141.8964895766003</v>
      </c>
      <c r="AM29" s="17">
        <f t="shared" ref="AM29:AN29" si="21">SUM(AM30:AM34)</f>
        <v>1541.2797102087002</v>
      </c>
      <c r="AN29" s="20">
        <f t="shared" si="21"/>
        <v>23.934023655899999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3132.8406177037346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3132.8406177037346</v>
      </c>
      <c r="AM30" s="25">
        <f t="shared" ref="AM30:AM38" si="22">SUM(G30,V30,J30,W30,AJ30)-IF(ISNUMBER(W30*$W$37/($W$37+$W$9)),W30*$W$37/($W$37+$W$9),0)+IF(ISNUMBER(AL30*AM$84/F$84),AL30*AM$84/F$84,0)</f>
        <v>1165.7905241079679</v>
      </c>
      <c r="AN30" s="26">
        <f t="shared" ref="AN30:AN38" si="23">SUM(AD30:AH30)+IF(ISNUMBER(W30*$W$37/($W$37+$W$9)),W30*$W$37/($W$37+$W$9),0)+IF(ISNUMBER(AL30*AN$84/F$84),AL30*AN$84/F$84,0)</f>
        <v>18.103176079600782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286.29630110199997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286.29630110199997</v>
      </c>
      <c r="AM31" s="25">
        <f t="shared" si="22"/>
        <v>106.53638522999901</v>
      </c>
      <c r="AN31" s="26">
        <f t="shared" si="23"/>
        <v>1.6543683456156086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23.033078258265128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23.033078258265128</v>
      </c>
      <c r="AM32" s="25">
        <f t="shared" si="22"/>
        <v>8.5710534467610913</v>
      </c>
      <c r="AN32" s="26">
        <f t="shared" si="23"/>
        <v>0.13309705862733109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662.58737350659999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662.58737350659999</v>
      </c>
      <c r="AM33" s="25">
        <f t="shared" si="22"/>
        <v>246.56156366925293</v>
      </c>
      <c r="AN33" s="26">
        <f t="shared" si="23"/>
        <v>3.8287731022531464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37.139119005999994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37.139119005999994</v>
      </c>
      <c r="AM34" s="25">
        <f t="shared" si="22"/>
        <v>13.820183754718979</v>
      </c>
      <c r="AN34" s="26">
        <f t="shared" si="23"/>
        <v>0.21460906980313135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11358.73051016576</v>
      </c>
      <c r="G36" s="16">
        <f t="shared" si="13"/>
        <v>0</v>
      </c>
      <c r="H36" s="25">
        <v>0</v>
      </c>
      <c r="I36" s="25">
        <v>0</v>
      </c>
      <c r="J36" s="16">
        <f t="shared" si="14"/>
        <v>11250.580434298949</v>
      </c>
      <c r="K36" s="25">
        <v>0</v>
      </c>
      <c r="L36" s="25">
        <v>1048.8022626731197</v>
      </c>
      <c r="M36" s="25">
        <v>516.63280974721283</v>
      </c>
      <c r="N36" s="25">
        <v>1356.76</v>
      </c>
      <c r="O36" s="25">
        <v>924.90757412230266</v>
      </c>
      <c r="P36" s="25">
        <v>1191.4536926295334</v>
      </c>
      <c r="Q36" s="25">
        <v>2844.0868039538882</v>
      </c>
      <c r="R36" s="25">
        <v>2450.0133473344486</v>
      </c>
      <c r="S36" s="25">
        <v>0</v>
      </c>
      <c r="T36" s="25">
        <v>890.08511999999996</v>
      </c>
      <c r="U36" s="25">
        <v>27.83882383844406</v>
      </c>
      <c r="V36" s="18">
        <v>0</v>
      </c>
      <c r="W36" s="18">
        <v>35.747802718010888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72.402273148799992</v>
      </c>
      <c r="AK36" s="18">
        <v>0</v>
      </c>
      <c r="AL36" s="19">
        <v>0</v>
      </c>
      <c r="AM36" s="25">
        <f t="shared" si="22"/>
        <v>11358.73051016576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717.445183769972</v>
      </c>
      <c r="G39" s="30">
        <f t="shared" si="13"/>
        <v>0</v>
      </c>
      <c r="H39" s="31">
        <v>0</v>
      </c>
      <c r="I39" s="31">
        <v>0</v>
      </c>
      <c r="J39" s="30">
        <f t="shared" si="14"/>
        <v>359.490121684771</v>
      </c>
      <c r="K39" s="31">
        <v>0</v>
      </c>
      <c r="L39" s="31">
        <v>84.802429482627872</v>
      </c>
      <c r="M39" s="31">
        <v>0</v>
      </c>
      <c r="N39" s="31">
        <v>0</v>
      </c>
      <c r="O39" s="31">
        <v>0</v>
      </c>
      <c r="P39" s="31">
        <v>0</v>
      </c>
      <c r="Q39" s="31">
        <v>0.76736129331561531</v>
      </c>
      <c r="R39" s="31">
        <v>273.92033090882751</v>
      </c>
      <c r="S39" s="31">
        <v>0</v>
      </c>
      <c r="T39" s="31" t="s">
        <v>63</v>
      </c>
      <c r="U39" s="31" t="s">
        <v>63</v>
      </c>
      <c r="V39" s="31">
        <v>0</v>
      </c>
      <c r="W39" s="31">
        <v>161.60337659254236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196.35168549265867</v>
      </c>
      <c r="AM39" s="31">
        <f>SUM(AM40:AM45)</f>
        <v>592.60182874991131</v>
      </c>
      <c r="AN39" s="30">
        <f>SUM(AN40:AN45)</f>
        <v>1.1332029384665652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156.20710440259973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156.20710440259973</v>
      </c>
      <c r="AM40" s="25">
        <f t="shared" ref="AM40:AM47" si="25">SUM(G40,V40,J40,W40,AJ40)-IF(ISNUMBER(W40*$W$37/($W$37+$W$9)),W40*$W$37/($W$37+$W$9),0)+IF(ISNUMBER(AL40*AM$84/F$84),AL40*AM$84/F$84,0)</f>
        <v>58.127681657923397</v>
      </c>
      <c r="AN40" s="26">
        <f t="shared" ref="AN40:AN47" si="26">SUM(AD40:AH40)+IF(ISNUMBER(W40*$W$37/($W$37+$W$9)),W40*$W$37/($W$37+$W$9),0)+IF(ISNUMBER(AL40*AN$84/F$84),AL40*AN$84/F$84,0)</f>
        <v>0.90264557344687368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1.4948938933156153</v>
      </c>
      <c r="G41" s="16">
        <f t="shared" si="13"/>
        <v>0</v>
      </c>
      <c r="H41" s="25">
        <v>0</v>
      </c>
      <c r="I41" s="25">
        <v>0</v>
      </c>
      <c r="J41" s="16">
        <f t="shared" si="14"/>
        <v>0.96736129331561527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0.76736129331561531</v>
      </c>
      <c r="R41" s="25">
        <v>0.2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0.52753260000000002</v>
      </c>
      <c r="AM41" s="25">
        <f t="shared" si="25"/>
        <v>1.1636663663418989</v>
      </c>
      <c r="AN41" s="26">
        <f t="shared" si="26"/>
        <v>3.0483566548397999E-3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0.68653799999999987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0.68653799999999987</v>
      </c>
      <c r="AM42" s="25">
        <f t="shared" si="25"/>
        <v>0.25547405454244659</v>
      </c>
      <c r="AN42" s="26">
        <f t="shared" si="26"/>
        <v>3.9671722299255176E-3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536.5171017936741</v>
      </c>
      <c r="G44" s="16">
        <f t="shared" si="13"/>
        <v>0</v>
      </c>
      <c r="H44" s="25">
        <v>0</v>
      </c>
      <c r="I44" s="25">
        <v>0</v>
      </c>
      <c r="J44" s="16">
        <f t="shared" si="14"/>
        <v>358.52276039145539</v>
      </c>
      <c r="K44" s="25">
        <v>0</v>
      </c>
      <c r="L44" s="25">
        <v>84.802429482627872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273.72033090882752</v>
      </c>
      <c r="S44" s="25">
        <v>0</v>
      </c>
      <c r="T44" s="25" t="s">
        <v>63</v>
      </c>
      <c r="U44" s="25" t="s">
        <v>63</v>
      </c>
      <c r="V44" s="18">
        <v>0</v>
      </c>
      <c r="W44" s="18">
        <v>147.09076695438654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30.903574447832153</v>
      </c>
      <c r="AM44" s="25">
        <f t="shared" si="25"/>
        <v>517.11334449222284</v>
      </c>
      <c r="AN44" s="26">
        <f t="shared" si="26"/>
        <v>0.17857686297754172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20.827454277949538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13.046052071949539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7.7814022060000001</v>
      </c>
      <c r="AM45" s="25">
        <f t="shared" si="25"/>
        <v>15.941662178880778</v>
      </c>
      <c r="AN45" s="26">
        <f t="shared" si="26"/>
        <v>4.4964973157384396E-2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1.7120914024330844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1.4665575662063015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0.24553383622678293</v>
      </c>
      <c r="AM46" s="39">
        <f t="shared" si="25"/>
        <v>1.5579254506762323</v>
      </c>
      <c r="AN46" s="64">
        <f t="shared" si="26"/>
        <v>1.418821706279876E-3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234.07196878214125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-93.97739801906566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328.04936680120693</v>
      </c>
      <c r="AM47" s="31">
        <f t="shared" si="25"/>
        <v>28.096109677211331</v>
      </c>
      <c r="AN47" s="30">
        <f t="shared" si="26"/>
        <v>1.8956391897002036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19430.621578810056</v>
      </c>
      <c r="G48" s="30">
        <f t="shared" si="13"/>
        <v>36.572282299999998</v>
      </c>
      <c r="H48" s="31">
        <f>SUM(H49,H50)</f>
        <v>3.0350699999999997</v>
      </c>
      <c r="I48" s="31">
        <f>SUM(I49,I50)</f>
        <v>33.5372123</v>
      </c>
      <c r="J48" s="30">
        <f t="shared" si="14"/>
        <v>11882.235961758781</v>
      </c>
      <c r="K48" s="31">
        <f t="shared" ref="K48:W48" si="27">SUM(K49,K50)</f>
        <v>0</v>
      </c>
      <c r="L48" s="31">
        <f t="shared" si="27"/>
        <v>961.81860802421579</v>
      </c>
      <c r="M48" s="31">
        <f t="shared" si="27"/>
        <v>770.74877027025354</v>
      </c>
      <c r="N48" s="31">
        <f t="shared" si="27"/>
        <v>1426.7596589563875</v>
      </c>
      <c r="O48" s="31">
        <f t="shared" si="27"/>
        <v>273.7929626531182</v>
      </c>
      <c r="P48" s="31">
        <f t="shared" si="27"/>
        <v>2335.4037372373878</v>
      </c>
      <c r="Q48" s="31">
        <f t="shared" si="27"/>
        <v>4797.7226118421668</v>
      </c>
      <c r="R48" s="31">
        <f t="shared" si="27"/>
        <v>562.43137925918256</v>
      </c>
      <c r="S48" s="31">
        <f t="shared" si="27"/>
        <v>725.71940967762691</v>
      </c>
      <c r="T48" s="31">
        <f t="shared" si="27"/>
        <v>0</v>
      </c>
      <c r="U48" s="31">
        <f t="shared" si="27"/>
        <v>27.83882383844406</v>
      </c>
      <c r="V48" s="31">
        <f t="shared" si="27"/>
        <v>0</v>
      </c>
      <c r="W48" s="31">
        <f t="shared" si="27"/>
        <v>3559.8550674078365</v>
      </c>
      <c r="X48" s="31">
        <f t="shared" si="24"/>
        <v>120.34352430537109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4.3423911481240767</v>
      </c>
      <c r="AC48" s="31" t="s">
        <v>63</v>
      </c>
      <c r="AD48" s="31">
        <f t="shared" ref="AD48:AL48" si="29">SUM(AD49,AD50)</f>
        <v>91.132569833279561</v>
      </c>
      <c r="AE48" s="31">
        <f t="shared" si="29"/>
        <v>3.9878341846333334</v>
      </c>
      <c r="AF48" s="31">
        <f t="shared" si="29"/>
        <v>1.0512446499833334</v>
      </c>
      <c r="AG48" s="31">
        <f t="shared" si="29"/>
        <v>18.444504048915924</v>
      </c>
      <c r="AH48" s="31">
        <f t="shared" si="29"/>
        <v>1.3849804404348789</v>
      </c>
      <c r="AI48" s="31">
        <f t="shared" si="29"/>
        <v>0</v>
      </c>
      <c r="AJ48" s="31">
        <f t="shared" si="29"/>
        <v>55.911452732127778</v>
      </c>
      <c r="AK48" s="31" t="s">
        <v>63</v>
      </c>
      <c r="AL48" s="32">
        <f t="shared" si="29"/>
        <v>3775.7032903059412</v>
      </c>
      <c r="AM48" s="31">
        <f>SUM(AM13,AM28)-SUM(AM17,AM39,AM47)</f>
        <v>16941.144835115098</v>
      </c>
      <c r="AN48" s="30">
        <f>SUM(AN13,AN28)-SUM(AN17,AN39,AN47)</f>
        <v>137.82052162045915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3060.2628765253594</v>
      </c>
      <c r="G49" s="67">
        <f t="shared" ref="G49:G77" si="30">SUM(H49:I49)</f>
        <v>8.9974299999999996</v>
      </c>
      <c r="H49" s="68">
        <v>0.23913000000000001</v>
      </c>
      <c r="I49" s="68">
        <v>8.7583000000000002</v>
      </c>
      <c r="J49" s="67">
        <f t="shared" ref="J49:J77" si="31">SUM(K49:U49)</f>
        <v>3045.2304665253596</v>
      </c>
      <c r="K49" s="68">
        <v>0</v>
      </c>
      <c r="L49" s="68">
        <v>0</v>
      </c>
      <c r="M49" s="68">
        <v>479.20507758476896</v>
      </c>
      <c r="N49" s="68">
        <v>55.595556640198758</v>
      </c>
      <c r="O49" s="68">
        <v>0</v>
      </c>
      <c r="P49" s="68">
        <v>2335.4037372373878</v>
      </c>
      <c r="Q49" s="68">
        <v>0</v>
      </c>
      <c r="R49" s="68">
        <v>147.18247122455983</v>
      </c>
      <c r="S49" s="68">
        <v>4.7999999999999996E-3</v>
      </c>
      <c r="T49" s="68">
        <v>0</v>
      </c>
      <c r="U49" s="68">
        <v>27.83882383844406</v>
      </c>
      <c r="V49" s="68">
        <v>0</v>
      </c>
      <c r="W49" s="68">
        <v>6.0349799999999991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3060.2628765253594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16370.3587022847</v>
      </c>
      <c r="G50" s="30">
        <f t="shared" si="30"/>
        <v>27.574852299999996</v>
      </c>
      <c r="H50" s="31">
        <f>SUM(H51,H70)+SUM(H75:H77)</f>
        <v>2.7959399999999999</v>
      </c>
      <c r="I50" s="31">
        <f>SUM(I51,I70)+SUM(I75:I77)</f>
        <v>24.778912299999998</v>
      </c>
      <c r="J50" s="30">
        <f t="shared" si="31"/>
        <v>8837.0054952334249</v>
      </c>
      <c r="K50" s="31">
        <f t="shared" ref="K50:W50" si="32">SUM(K51,K70)+SUM(K75:K77)</f>
        <v>0</v>
      </c>
      <c r="L50" s="31">
        <f t="shared" si="32"/>
        <v>961.81860802421579</v>
      </c>
      <c r="M50" s="31">
        <f t="shared" si="32"/>
        <v>291.54369268548464</v>
      </c>
      <c r="N50" s="31">
        <f t="shared" si="32"/>
        <v>1371.1641023161887</v>
      </c>
      <c r="O50" s="31">
        <f t="shared" si="32"/>
        <v>273.7929626531182</v>
      </c>
      <c r="P50" s="31">
        <f t="shared" si="32"/>
        <v>0</v>
      </c>
      <c r="Q50" s="31">
        <f t="shared" si="32"/>
        <v>4797.7226118421668</v>
      </c>
      <c r="R50" s="31">
        <f t="shared" si="32"/>
        <v>415.24890803462273</v>
      </c>
      <c r="S50" s="31">
        <f t="shared" si="32"/>
        <v>725.71460967762687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3553.8200874078366</v>
      </c>
      <c r="X50" s="31">
        <f t="shared" si="24"/>
        <v>120.34352430537109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4.3423911481240767</v>
      </c>
      <c r="AC50" s="31" t="s">
        <v>63</v>
      </c>
      <c r="AD50" s="31">
        <f>SUM(AD51,AD70)+SUM(AD75:AD77)</f>
        <v>91.132569833279561</v>
      </c>
      <c r="AE50" s="31">
        <f t="shared" ref="AE50:AN50" si="34">SUM(AE51,AE70)+SUM(AE75:AE77)</f>
        <v>3.9878341846333334</v>
      </c>
      <c r="AF50" s="31">
        <f t="shared" si="34"/>
        <v>1.0512446499833334</v>
      </c>
      <c r="AG50" s="31">
        <f t="shared" si="34"/>
        <v>18.444504048915924</v>
      </c>
      <c r="AH50" s="31">
        <f t="shared" si="34"/>
        <v>1.3849804404348789</v>
      </c>
      <c r="AI50" s="31">
        <f t="shared" si="34"/>
        <v>0</v>
      </c>
      <c r="AJ50" s="31">
        <f t="shared" si="34"/>
        <v>55.911452732127778</v>
      </c>
      <c r="AK50" s="31" t="s">
        <v>63</v>
      </c>
      <c r="AL50" s="32">
        <f t="shared" si="34"/>
        <v>3775.7032903059412</v>
      </c>
      <c r="AM50" s="31">
        <f t="shared" si="34"/>
        <v>13879.324033139064</v>
      </c>
      <c r="AN50" s="30">
        <f t="shared" si="34"/>
        <v>137.81910279875285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6111.1844112609169</v>
      </c>
      <c r="G51" s="16">
        <f t="shared" si="30"/>
        <v>27.169539999999998</v>
      </c>
      <c r="H51" s="17">
        <v>2.7959399999999999</v>
      </c>
      <c r="I51" s="17">
        <v>24.3736</v>
      </c>
      <c r="J51" s="16">
        <f t="shared" si="31"/>
        <v>2142.8773191407004</v>
      </c>
      <c r="K51" s="17">
        <v>0</v>
      </c>
      <c r="L51" s="17">
        <v>961.81860802421579</v>
      </c>
      <c r="M51" s="17">
        <v>22.348085116484626</v>
      </c>
      <c r="N51" s="17">
        <v>0</v>
      </c>
      <c r="O51" s="17">
        <v>0</v>
      </c>
      <c r="P51" s="17">
        <v>0</v>
      </c>
      <c r="Q51" s="17">
        <v>140.50113999999996</v>
      </c>
      <c r="R51" s="17">
        <v>305.28867599999995</v>
      </c>
      <c r="S51" s="17">
        <v>712.92081000000007</v>
      </c>
      <c r="T51" s="17">
        <v>0</v>
      </c>
      <c r="U51" s="17">
        <v>0</v>
      </c>
      <c r="V51" s="18">
        <v>0</v>
      </c>
      <c r="W51" s="18">
        <v>2144.439831625526</v>
      </c>
      <c r="X51" s="18">
        <f t="shared" si="24"/>
        <v>45.254967158124082</v>
      </c>
      <c r="Y51" s="17" t="s">
        <v>63</v>
      </c>
      <c r="Z51" s="17" t="s">
        <v>63</v>
      </c>
      <c r="AA51" s="17" t="s">
        <v>63</v>
      </c>
      <c r="AB51" s="17">
        <v>0.17646715812407501</v>
      </c>
      <c r="AC51" s="17" t="s">
        <v>63</v>
      </c>
      <c r="AD51" s="17">
        <v>41.053730000000002</v>
      </c>
      <c r="AE51" s="17">
        <v>3.7327900000000001</v>
      </c>
      <c r="AF51" s="17">
        <v>0.29198000000000002</v>
      </c>
      <c r="AG51" s="17">
        <v>0</v>
      </c>
      <c r="AH51" s="17">
        <v>0</v>
      </c>
      <c r="AI51" s="17">
        <v>0</v>
      </c>
      <c r="AJ51" s="18">
        <v>53.812170000000002</v>
      </c>
      <c r="AK51" s="18" t="s">
        <v>63</v>
      </c>
      <c r="AL51" s="19">
        <v>1697.6305833365668</v>
      </c>
      <c r="AM51" s="17">
        <f t="shared" ref="AM51:AN51" si="35">SUM(AM52:AM69)</f>
        <v>5000.0200010967719</v>
      </c>
      <c r="AN51" s="20">
        <f t="shared" si="35"/>
        <v>54.888288980194943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84.793651890000007</v>
      </c>
      <c r="G52" s="16">
        <f t="shared" si="30"/>
        <v>6.7874500000000006</v>
      </c>
      <c r="H52" s="25">
        <v>0</v>
      </c>
      <c r="I52" s="25">
        <v>6.7874500000000006</v>
      </c>
      <c r="J52" s="16">
        <f t="shared" si="31"/>
        <v>38.994489999999999</v>
      </c>
      <c r="K52" s="25">
        <v>0</v>
      </c>
      <c r="L52" s="25">
        <v>0</v>
      </c>
      <c r="M52" s="25">
        <v>0.28195999999999999</v>
      </c>
      <c r="N52" s="25">
        <v>0</v>
      </c>
      <c r="O52" s="25">
        <v>0</v>
      </c>
      <c r="P52" s="25">
        <v>0</v>
      </c>
      <c r="Q52" s="25">
        <v>38.712530000000001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12.916979999999999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26.094731890000002</v>
      </c>
      <c r="AM52" s="25">
        <f t="shared" ref="AM52:AM69" si="36">SUM(G52,V52,J52,W52,AJ52)-IF(ISNUMBER(W52*$W$37/($W$37+$W$9)),W52*$W$37/($W$37+$W$9),0)+IF(ISNUMBER(AL52*AM$84/F$84),AL52*AM$84/F$84,0)</f>
        <v>68.409273917971589</v>
      </c>
      <c r="AN52" s="26">
        <f t="shared" ref="AN52:AN69" si="37">SUM(AD52:AH52)+IF(ISNUMBER(W52*$W$37/($W$37+$W$9)),W52*$W$37/($W$37+$W$9),0)+IF(ISNUMBER(AL52*AN$84/F$84),AL52*AN$84/F$84,0)</f>
        <v>0.15078887942307614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188.663161516</v>
      </c>
      <c r="G53" s="16">
        <f t="shared" si="30"/>
        <v>6.8052700000000002</v>
      </c>
      <c r="H53" s="25">
        <v>0</v>
      </c>
      <c r="I53" s="25">
        <v>6.8052700000000002</v>
      </c>
      <c r="J53" s="16">
        <f t="shared" si="31"/>
        <v>6.3434500000000007</v>
      </c>
      <c r="K53" s="25">
        <v>0</v>
      </c>
      <c r="L53" s="25">
        <v>0</v>
      </c>
      <c r="M53" s="25">
        <v>0.77948000000000006</v>
      </c>
      <c r="N53" s="25">
        <v>0</v>
      </c>
      <c r="O53" s="25">
        <v>0</v>
      </c>
      <c r="P53" s="25">
        <v>0</v>
      </c>
      <c r="Q53" s="25">
        <v>2.2096100000000001</v>
      </c>
      <c r="R53" s="25">
        <v>0</v>
      </c>
      <c r="S53" s="25">
        <v>3.3543600000000002</v>
      </c>
      <c r="T53" s="25">
        <v>0</v>
      </c>
      <c r="U53" s="25">
        <v>0</v>
      </c>
      <c r="V53" s="18">
        <v>0</v>
      </c>
      <c r="W53" s="18">
        <v>78.18665</v>
      </c>
      <c r="X53" s="18">
        <f t="shared" si="24"/>
        <v>0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97.327791515999991</v>
      </c>
      <c r="AM53" s="25">
        <f t="shared" si="36"/>
        <v>127.55292171345863</v>
      </c>
      <c r="AN53" s="26">
        <f t="shared" si="37"/>
        <v>0.56241040073856885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59.127412887999995</v>
      </c>
      <c r="G54" s="16">
        <f t="shared" si="30"/>
        <v>2.8799999999999997E-3</v>
      </c>
      <c r="H54" s="25">
        <v>0</v>
      </c>
      <c r="I54" s="25">
        <v>2.8799999999999997E-3</v>
      </c>
      <c r="J54" s="16">
        <f t="shared" si="31"/>
        <v>3.6007100000000003</v>
      </c>
      <c r="K54" s="25">
        <v>0</v>
      </c>
      <c r="L54" s="25">
        <v>0</v>
      </c>
      <c r="M54" s="25">
        <v>1.0825899999999999</v>
      </c>
      <c r="N54" s="25">
        <v>0</v>
      </c>
      <c r="O54" s="25">
        <v>0</v>
      </c>
      <c r="P54" s="25">
        <v>0</v>
      </c>
      <c r="Q54" s="25">
        <v>1.3130299999999999</v>
      </c>
      <c r="R54" s="25">
        <v>1.1878900000000001</v>
      </c>
      <c r="S54" s="25">
        <v>1.72E-2</v>
      </c>
      <c r="T54" s="25">
        <v>0</v>
      </c>
      <c r="U54" s="25">
        <v>0</v>
      </c>
      <c r="V54" s="18">
        <v>0</v>
      </c>
      <c r="W54" s="18">
        <v>36.264319999999991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19.259502888</v>
      </c>
      <c r="AM54" s="25">
        <f t="shared" si="36"/>
        <v>47.03474314145658</v>
      </c>
      <c r="AN54" s="26">
        <f t="shared" si="37"/>
        <v>0.11129138521020529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413.21554391906</v>
      </c>
      <c r="G55" s="16">
        <f t="shared" si="30"/>
        <v>2.5999999999999999E-3</v>
      </c>
      <c r="H55" s="25">
        <v>0</v>
      </c>
      <c r="I55" s="25">
        <v>2.5999999999999999E-3</v>
      </c>
      <c r="J55" s="16">
        <f t="shared" si="31"/>
        <v>29.749830000000006</v>
      </c>
      <c r="K55" s="25">
        <v>0</v>
      </c>
      <c r="L55" s="25">
        <v>0</v>
      </c>
      <c r="M55" s="25">
        <v>5.9823399999999998</v>
      </c>
      <c r="N55" s="25">
        <v>0</v>
      </c>
      <c r="O55" s="25">
        <v>0</v>
      </c>
      <c r="P55" s="25">
        <v>0</v>
      </c>
      <c r="Q55" s="25">
        <v>22.512460000000004</v>
      </c>
      <c r="R55" s="25">
        <v>1.2550299999999999</v>
      </c>
      <c r="S55" s="25">
        <v>0</v>
      </c>
      <c r="T55" s="25">
        <v>0</v>
      </c>
      <c r="U55" s="25">
        <v>0</v>
      </c>
      <c r="V55" s="18">
        <v>0</v>
      </c>
      <c r="W55" s="18">
        <v>138.27113</v>
      </c>
      <c r="X55" s="18">
        <f t="shared" si="24"/>
        <v>6.166E-2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6.166E-2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245.13032391906</v>
      </c>
      <c r="AM55" s="25">
        <f t="shared" si="36"/>
        <v>259.24128974388242</v>
      </c>
      <c r="AN55" s="26">
        <f t="shared" si="37"/>
        <v>1.4781500031234132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751.4399513059999</v>
      </c>
      <c r="G56" s="16">
        <f t="shared" si="30"/>
        <v>7.8585000000000003</v>
      </c>
      <c r="H56" s="25">
        <v>0</v>
      </c>
      <c r="I56" s="25">
        <v>7.8585000000000003</v>
      </c>
      <c r="J56" s="16">
        <f t="shared" si="31"/>
        <v>655.20535999999993</v>
      </c>
      <c r="K56" s="25">
        <v>0</v>
      </c>
      <c r="L56" s="25">
        <v>0</v>
      </c>
      <c r="M56" s="25">
        <v>4.1640000000000003E-2</v>
      </c>
      <c r="N56" s="25">
        <v>0</v>
      </c>
      <c r="O56" s="25">
        <v>0</v>
      </c>
      <c r="P56" s="25">
        <v>0</v>
      </c>
      <c r="Q56" s="25">
        <v>1.5476300000000001</v>
      </c>
      <c r="R56" s="25">
        <v>2.1516100000000002</v>
      </c>
      <c r="S56" s="25">
        <v>651.46447999999998</v>
      </c>
      <c r="T56" s="25">
        <v>0</v>
      </c>
      <c r="U56" s="25">
        <v>0</v>
      </c>
      <c r="V56" s="18">
        <v>0</v>
      </c>
      <c r="W56" s="18">
        <v>1.08161</v>
      </c>
      <c r="X56" s="18">
        <f t="shared" si="24"/>
        <v>5.1069999999999997E-2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5.1069999999999997E-2</v>
      </c>
      <c r="AE56" s="25">
        <v>0</v>
      </c>
      <c r="AF56" s="25">
        <v>0</v>
      </c>
      <c r="AG56" s="25">
        <v>0</v>
      </c>
      <c r="AH56" s="25">
        <v>0</v>
      </c>
      <c r="AI56" s="25" t="s">
        <v>76</v>
      </c>
      <c r="AJ56" s="18">
        <v>0</v>
      </c>
      <c r="AK56" s="18" t="s">
        <v>63</v>
      </c>
      <c r="AL56" s="19">
        <v>87.243411305999999</v>
      </c>
      <c r="AM56" s="25">
        <f t="shared" si="36"/>
        <v>696.61042899492543</v>
      </c>
      <c r="AN56" s="26">
        <f t="shared" si="37"/>
        <v>0.55520762759983155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181.74220905199999</v>
      </c>
      <c r="G57" s="16">
        <f t="shared" si="30"/>
        <v>2.2968000000000002</v>
      </c>
      <c r="H57" s="25">
        <v>0</v>
      </c>
      <c r="I57" s="25">
        <v>2.2968000000000002</v>
      </c>
      <c r="J57" s="16">
        <f t="shared" si="31"/>
        <v>24.93121</v>
      </c>
      <c r="K57" s="25">
        <v>0</v>
      </c>
      <c r="L57" s="25">
        <v>0</v>
      </c>
      <c r="M57" s="25">
        <v>0.12621000000000002</v>
      </c>
      <c r="N57" s="25">
        <v>0</v>
      </c>
      <c r="O57" s="25">
        <v>0</v>
      </c>
      <c r="P57" s="25">
        <v>0</v>
      </c>
      <c r="Q57" s="25">
        <v>0.72004000000000001</v>
      </c>
      <c r="R57" s="25">
        <v>24.084959999999999</v>
      </c>
      <c r="S57" s="25">
        <v>0</v>
      </c>
      <c r="T57" s="25">
        <v>0</v>
      </c>
      <c r="U57" s="25">
        <v>0</v>
      </c>
      <c r="V57" s="18">
        <v>0</v>
      </c>
      <c r="W57" s="18">
        <v>123.58798999999999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30.926209051999997</v>
      </c>
      <c r="AM57" s="25">
        <f t="shared" si="36"/>
        <v>162.32423991991959</v>
      </c>
      <c r="AN57" s="26">
        <f t="shared" si="37"/>
        <v>0.17870765744644226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370.80634444045995</v>
      </c>
      <c r="G58" s="16">
        <f t="shared" si="30"/>
        <v>3.4160399999999997</v>
      </c>
      <c r="H58" s="25">
        <v>2.7959399999999999</v>
      </c>
      <c r="I58" s="25">
        <v>0.62009999999999998</v>
      </c>
      <c r="J58" s="16">
        <f t="shared" si="31"/>
        <v>131.81315999999998</v>
      </c>
      <c r="K58" s="25">
        <v>0</v>
      </c>
      <c r="L58" s="25">
        <v>0</v>
      </c>
      <c r="M58" s="25">
        <v>0.77724999999999989</v>
      </c>
      <c r="N58" s="25">
        <v>0</v>
      </c>
      <c r="O58" s="25">
        <v>0</v>
      </c>
      <c r="P58" s="25">
        <v>0</v>
      </c>
      <c r="Q58" s="25">
        <v>15.817339999999998</v>
      </c>
      <c r="R58" s="25">
        <v>57.133800000000001</v>
      </c>
      <c r="S58" s="25">
        <v>58.084769999999999</v>
      </c>
      <c r="T58" s="25">
        <v>0</v>
      </c>
      <c r="U58" s="25">
        <v>0</v>
      </c>
      <c r="V58" s="18">
        <v>0</v>
      </c>
      <c r="W58" s="18">
        <v>180.00011999999998</v>
      </c>
      <c r="X58" s="18">
        <f t="shared" si="24"/>
        <v>8.3181100000000008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4.2933399999999997</v>
      </c>
      <c r="AE58" s="25">
        <v>3.7327900000000001</v>
      </c>
      <c r="AF58" s="25">
        <v>0.29198000000000002</v>
      </c>
      <c r="AG58" s="25">
        <v>0</v>
      </c>
      <c r="AH58" s="25">
        <v>0</v>
      </c>
      <c r="AI58" s="25" t="s">
        <v>76</v>
      </c>
      <c r="AJ58" s="18">
        <v>0.2029</v>
      </c>
      <c r="AK58" s="18" t="s">
        <v>63</v>
      </c>
      <c r="AL58" s="19">
        <v>47.056014440460004</v>
      </c>
      <c r="AM58" s="25">
        <f t="shared" si="36"/>
        <v>332.94267215226574</v>
      </c>
      <c r="AN58" s="26">
        <f t="shared" si="37"/>
        <v>8.5900240291421124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2339.480920841173</v>
      </c>
      <c r="G59" s="16">
        <f t="shared" si="30"/>
        <v>0</v>
      </c>
      <c r="H59" s="25">
        <v>0</v>
      </c>
      <c r="I59" s="25">
        <v>0</v>
      </c>
      <c r="J59" s="16">
        <f t="shared" si="31"/>
        <v>1094.3473091407004</v>
      </c>
      <c r="K59" s="25">
        <v>0</v>
      </c>
      <c r="L59" s="25">
        <v>961.81860802421579</v>
      </c>
      <c r="M59" s="25">
        <v>4.0086051164846275</v>
      </c>
      <c r="N59" s="25">
        <v>0</v>
      </c>
      <c r="O59" s="25">
        <v>0</v>
      </c>
      <c r="P59" s="25">
        <v>0</v>
      </c>
      <c r="Q59" s="25">
        <v>6.5707700000000004</v>
      </c>
      <c r="R59" s="25">
        <v>121.94932599999999</v>
      </c>
      <c r="S59" s="25">
        <v>0</v>
      </c>
      <c r="T59" s="25">
        <v>0</v>
      </c>
      <c r="U59" s="25">
        <v>0</v>
      </c>
      <c r="V59" s="18">
        <v>0</v>
      </c>
      <c r="W59" s="18">
        <v>721.68153162552585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53.609270000000002</v>
      </c>
      <c r="AK59" s="18" t="s">
        <v>63</v>
      </c>
      <c r="AL59" s="19">
        <v>469.84281007494678</v>
      </c>
      <c r="AM59" s="25">
        <f t="shared" si="36"/>
        <v>2044.4756983250552</v>
      </c>
      <c r="AN59" s="26">
        <f t="shared" si="37"/>
        <v>2.7149951620441959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615.60756269732008</v>
      </c>
      <c r="G60" s="16">
        <f t="shared" si="30"/>
        <v>0</v>
      </c>
      <c r="H60" s="25">
        <v>0</v>
      </c>
      <c r="I60" s="25">
        <v>0</v>
      </c>
      <c r="J60" s="16">
        <f t="shared" si="31"/>
        <v>74.447379999999995</v>
      </c>
      <c r="K60" s="25">
        <v>0</v>
      </c>
      <c r="L60" s="25">
        <v>0</v>
      </c>
      <c r="M60" s="25">
        <v>4.1264599999999989</v>
      </c>
      <c r="N60" s="25">
        <v>0</v>
      </c>
      <c r="O60" s="25">
        <v>0</v>
      </c>
      <c r="P60" s="25">
        <v>0</v>
      </c>
      <c r="Q60" s="25">
        <v>23.822489999999998</v>
      </c>
      <c r="R60" s="25">
        <v>46.498429999999999</v>
      </c>
      <c r="S60" s="25">
        <v>0</v>
      </c>
      <c r="T60" s="25">
        <v>0</v>
      </c>
      <c r="U60" s="25">
        <v>0</v>
      </c>
      <c r="V60" s="18">
        <v>0</v>
      </c>
      <c r="W60" s="18">
        <v>319.77415000000002</v>
      </c>
      <c r="X60" s="18">
        <f t="shared" si="24"/>
        <v>17.449670000000001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17.449670000000001</v>
      </c>
      <c r="AE60" s="25">
        <v>0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203.93636269731999</v>
      </c>
      <c r="AM60" s="25">
        <f t="shared" si="36"/>
        <v>470.11019085624292</v>
      </c>
      <c r="AN60" s="26">
        <f t="shared" si="37"/>
        <v>18.6281199543577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355.06350166999999</v>
      </c>
      <c r="G61" s="16">
        <f t="shared" si="30"/>
        <v>0</v>
      </c>
      <c r="H61" s="25">
        <v>0</v>
      </c>
      <c r="I61" s="25">
        <v>0</v>
      </c>
      <c r="J61" s="16">
        <f t="shared" si="31"/>
        <v>31.371899999999997</v>
      </c>
      <c r="K61" s="25">
        <v>0</v>
      </c>
      <c r="L61" s="25">
        <v>0</v>
      </c>
      <c r="M61" s="25">
        <v>3.4718599999999999</v>
      </c>
      <c r="N61" s="25">
        <v>0</v>
      </c>
      <c r="O61" s="25">
        <v>0</v>
      </c>
      <c r="P61" s="25">
        <v>0</v>
      </c>
      <c r="Q61" s="25">
        <v>8.7927599999999977</v>
      </c>
      <c r="R61" s="25">
        <v>19.107279999999999</v>
      </c>
      <c r="S61" s="25">
        <v>0</v>
      </c>
      <c r="T61" s="25">
        <v>0</v>
      </c>
      <c r="U61" s="25">
        <v>0</v>
      </c>
      <c r="V61" s="18">
        <v>0</v>
      </c>
      <c r="W61" s="18">
        <v>184.45611000000002</v>
      </c>
      <c r="X61" s="18">
        <f t="shared" si="24"/>
        <v>1.4598499999999999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1.4598499999999999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137.77564167</v>
      </c>
      <c r="AM61" s="25">
        <f t="shared" si="36"/>
        <v>267.09698825702606</v>
      </c>
      <c r="AN61" s="26">
        <f t="shared" si="37"/>
        <v>2.255989033226701</v>
      </c>
    </row>
    <row r="62" spans="1:40" s="21" customFormat="1" ht="15" customHeight="1">
      <c r="C62" s="21" t="s">
        <v>86</v>
      </c>
      <c r="E62" s="59"/>
      <c r="F62" s="16">
        <f t="shared" si="12"/>
        <v>24.836992703200004</v>
      </c>
      <c r="G62" s="16">
        <f t="shared" si="30"/>
        <v>0</v>
      </c>
      <c r="H62" s="25">
        <v>0</v>
      </c>
      <c r="I62" s="25">
        <v>0</v>
      </c>
      <c r="J62" s="16">
        <f t="shared" si="31"/>
        <v>8.452849999999998</v>
      </c>
      <c r="K62" s="25">
        <v>0</v>
      </c>
      <c r="L62" s="25">
        <v>0</v>
      </c>
      <c r="M62" s="25">
        <v>1.48E-3</v>
      </c>
      <c r="N62" s="25">
        <v>0</v>
      </c>
      <c r="O62" s="25">
        <v>0</v>
      </c>
      <c r="P62" s="25">
        <v>0</v>
      </c>
      <c r="Q62" s="25">
        <v>2.2504299999999997</v>
      </c>
      <c r="R62" s="25">
        <v>6.2009399999999992</v>
      </c>
      <c r="S62" s="25">
        <v>0</v>
      </c>
      <c r="T62" s="25">
        <v>0</v>
      </c>
      <c r="U62" s="25">
        <v>0</v>
      </c>
      <c r="V62" s="18">
        <v>0</v>
      </c>
      <c r="W62" s="18">
        <v>9.5345500000000012</v>
      </c>
      <c r="X62" s="18">
        <f t="shared" si="24"/>
        <v>4.9299999999999995E-3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4.9299999999999995E-3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6.8446627032000009</v>
      </c>
      <c r="AM62" s="25">
        <f t="shared" si="36"/>
        <v>20.534431239002018</v>
      </c>
      <c r="AN62" s="26">
        <f t="shared" si="37"/>
        <v>4.4482007025600866E-2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45.548785979999991</v>
      </c>
      <c r="G63" s="16">
        <f t="shared" si="30"/>
        <v>0</v>
      </c>
      <c r="H63" s="25">
        <v>0</v>
      </c>
      <c r="I63" s="25">
        <v>0</v>
      </c>
      <c r="J63" s="16">
        <f t="shared" si="31"/>
        <v>8.5280100000000001</v>
      </c>
      <c r="K63" s="25">
        <v>0</v>
      </c>
      <c r="L63" s="25">
        <v>0</v>
      </c>
      <c r="M63" s="25">
        <v>9.287999999999999E-2</v>
      </c>
      <c r="N63" s="25">
        <v>0</v>
      </c>
      <c r="O63" s="25">
        <v>0</v>
      </c>
      <c r="P63" s="25">
        <v>0</v>
      </c>
      <c r="Q63" s="25">
        <v>4.9597899999999999</v>
      </c>
      <c r="R63" s="25">
        <v>3.4753400000000001</v>
      </c>
      <c r="S63" s="25">
        <v>0</v>
      </c>
      <c r="T63" s="25">
        <v>0</v>
      </c>
      <c r="U63" s="25">
        <v>0</v>
      </c>
      <c r="V63" s="18">
        <v>0</v>
      </c>
      <c r="W63" s="18">
        <v>1.37235</v>
      </c>
      <c r="X63" s="18">
        <f t="shared" si="24"/>
        <v>14.167609999999998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14.167609999999998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21.480815979999999</v>
      </c>
      <c r="AM63" s="25">
        <f t="shared" si="36"/>
        <v>17.893786661438664</v>
      </c>
      <c r="AN63" s="26">
        <f t="shared" si="37"/>
        <v>14.291737283022927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399.05173971600004</v>
      </c>
      <c r="G64" s="16">
        <f t="shared" si="30"/>
        <v>0</v>
      </c>
      <c r="H64" s="25">
        <v>0</v>
      </c>
      <c r="I64" s="25">
        <v>0</v>
      </c>
      <c r="J64" s="16">
        <f t="shared" si="31"/>
        <v>23.63298</v>
      </c>
      <c r="K64" s="25">
        <v>0</v>
      </c>
      <c r="L64" s="25">
        <v>0</v>
      </c>
      <c r="M64" s="25">
        <v>7.869000000000001E-2</v>
      </c>
      <c r="N64" s="25">
        <v>0</v>
      </c>
      <c r="O64" s="25">
        <v>0</v>
      </c>
      <c r="P64" s="25">
        <v>0</v>
      </c>
      <c r="Q64" s="25">
        <v>3.3902699999999997</v>
      </c>
      <c r="R64" s="25">
        <v>20.164020000000001</v>
      </c>
      <c r="S64" s="25">
        <v>0</v>
      </c>
      <c r="T64" s="25">
        <v>0</v>
      </c>
      <c r="U64" s="25">
        <v>0</v>
      </c>
      <c r="V64" s="18">
        <v>0</v>
      </c>
      <c r="W64" s="18">
        <v>264.38307000000003</v>
      </c>
      <c r="X64" s="18">
        <f t="shared" si="24"/>
        <v>3.5655999999999999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3.5655999999999999</v>
      </c>
      <c r="AE64" s="25">
        <v>0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107.47008971600002</v>
      </c>
      <c r="AM64" s="25">
        <f t="shared" si="36"/>
        <v>328.00774683511622</v>
      </c>
      <c r="AN64" s="26">
        <f t="shared" si="37"/>
        <v>4.1866178540283556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50.887082837999998</v>
      </c>
      <c r="G65" s="16">
        <f t="shared" si="30"/>
        <v>0</v>
      </c>
      <c r="H65" s="25">
        <v>0</v>
      </c>
      <c r="I65" s="25">
        <v>0</v>
      </c>
      <c r="J65" s="16">
        <f t="shared" si="31"/>
        <v>1.4701500000000003</v>
      </c>
      <c r="K65" s="25">
        <v>0</v>
      </c>
      <c r="L65" s="25">
        <v>0</v>
      </c>
      <c r="M65" s="25">
        <v>0.25338000000000005</v>
      </c>
      <c r="N65" s="25">
        <v>0</v>
      </c>
      <c r="O65" s="25">
        <v>0</v>
      </c>
      <c r="P65" s="25">
        <v>0</v>
      </c>
      <c r="Q65" s="25">
        <v>1.2167700000000001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20.393219999999999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29.023712837999998</v>
      </c>
      <c r="AM65" s="25">
        <f t="shared" si="36"/>
        <v>32.663654320168035</v>
      </c>
      <c r="AN65" s="26">
        <f t="shared" si="37"/>
        <v>0.16771404872016749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41.35466035200001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1.2584</v>
      </c>
      <c r="K66" s="25">
        <v>0</v>
      </c>
      <c r="L66" s="25">
        <v>0</v>
      </c>
      <c r="M66" s="25">
        <v>0.40502999999999995</v>
      </c>
      <c r="N66" s="25">
        <v>0</v>
      </c>
      <c r="O66" s="25">
        <v>0</v>
      </c>
      <c r="P66" s="25">
        <v>0</v>
      </c>
      <c r="Q66" s="25">
        <v>0.80791999999999997</v>
      </c>
      <c r="R66" s="25">
        <v>4.5450000000000004E-2</v>
      </c>
      <c r="S66" s="25">
        <v>0</v>
      </c>
      <c r="T66" s="25">
        <v>0</v>
      </c>
      <c r="U66" s="25">
        <v>0</v>
      </c>
      <c r="V66" s="18">
        <v>0</v>
      </c>
      <c r="W66" s="18">
        <v>20.416310000000003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19.679950352000002</v>
      </c>
      <c r="AM66" s="25">
        <f t="shared" si="36"/>
        <v>28.99799976636325</v>
      </c>
      <c r="AN66" s="26">
        <f t="shared" si="37"/>
        <v>0.11372094847301582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160.39910282558003</v>
      </c>
      <c r="G67" s="16">
        <f t="shared" si="30"/>
        <v>0</v>
      </c>
      <c r="H67" s="25">
        <v>0</v>
      </c>
      <c r="I67" s="25">
        <v>0</v>
      </c>
      <c r="J67" s="16">
        <f t="shared" si="31"/>
        <v>7.6413000000000002</v>
      </c>
      <c r="K67" s="25">
        <v>0</v>
      </c>
      <c r="L67" s="25">
        <v>0</v>
      </c>
      <c r="M67" s="25">
        <v>0.68974999999999997</v>
      </c>
      <c r="N67" s="25">
        <v>0</v>
      </c>
      <c r="O67" s="25">
        <v>0</v>
      </c>
      <c r="P67" s="25">
        <v>0</v>
      </c>
      <c r="Q67" s="25">
        <v>5.4906600000000001</v>
      </c>
      <c r="R67" s="25">
        <v>1.46089</v>
      </c>
      <c r="S67" s="25">
        <v>0</v>
      </c>
      <c r="T67" s="25">
        <v>0</v>
      </c>
      <c r="U67" s="25">
        <v>0</v>
      </c>
      <c r="V67" s="18">
        <v>0</v>
      </c>
      <c r="W67" s="18">
        <v>31.312410000000003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121.44539282558002</v>
      </c>
      <c r="AM67" s="25">
        <f t="shared" si="36"/>
        <v>84.145887141907778</v>
      </c>
      <c r="AN67" s="26">
        <f t="shared" si="37"/>
        <v>0.7017743954013278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8.330895344</v>
      </c>
      <c r="G68" s="16">
        <f t="shared" si="30"/>
        <v>0</v>
      </c>
      <c r="H68" s="25">
        <v>0</v>
      </c>
      <c r="I68" s="25">
        <v>0</v>
      </c>
      <c r="J68" s="16">
        <f t="shared" si="31"/>
        <v>1.0888300000000002</v>
      </c>
      <c r="K68" s="25">
        <v>0</v>
      </c>
      <c r="L68" s="25">
        <v>0</v>
      </c>
      <c r="M68" s="25">
        <v>0.14848</v>
      </c>
      <c r="N68" s="25">
        <v>0</v>
      </c>
      <c r="O68" s="25">
        <v>0</v>
      </c>
      <c r="P68" s="25">
        <v>0</v>
      </c>
      <c r="Q68" s="25">
        <v>0.36663999999999997</v>
      </c>
      <c r="R68" s="25">
        <v>0.57371000000000005</v>
      </c>
      <c r="S68" s="25">
        <v>0</v>
      </c>
      <c r="T68" s="25">
        <v>0</v>
      </c>
      <c r="U68" s="25">
        <v>0</v>
      </c>
      <c r="V68" s="18">
        <v>0</v>
      </c>
      <c r="W68" s="18">
        <v>0.80732999999999999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6.4347353439999999</v>
      </c>
      <c r="AM68" s="25">
        <f t="shared" si="36"/>
        <v>4.2906493483525523</v>
      </c>
      <c r="AN68" s="26">
        <f t="shared" si="37"/>
        <v>3.7183234378340348E-2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20.658424124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20.658424124</v>
      </c>
      <c r="AM69" s="25">
        <f t="shared" si="36"/>
        <v>7.6873987622182183</v>
      </c>
      <c r="AN69" s="26">
        <f t="shared" si="37"/>
        <v>0.11937507683297385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5735.7312335392025</v>
      </c>
      <c r="G70" s="16">
        <f t="shared" si="30"/>
        <v>0</v>
      </c>
      <c r="H70" s="25">
        <v>0</v>
      </c>
      <c r="I70" s="25">
        <v>0</v>
      </c>
      <c r="J70" s="16">
        <f t="shared" si="31"/>
        <v>5645.7614911040182</v>
      </c>
      <c r="K70" s="25">
        <v>0</v>
      </c>
      <c r="L70" s="25">
        <v>0</v>
      </c>
      <c r="M70" s="25">
        <v>1.8554599999999999</v>
      </c>
      <c r="N70" s="25">
        <v>1371.1641023161887</v>
      </c>
      <c r="O70" s="25">
        <v>273.34779265311818</v>
      </c>
      <c r="P70" s="25">
        <v>0</v>
      </c>
      <c r="Q70" s="25">
        <v>3896.5016987083654</v>
      </c>
      <c r="R70" s="25">
        <v>102.89243742634562</v>
      </c>
      <c r="S70" s="25">
        <v>0</v>
      </c>
      <c r="T70" s="25">
        <v>0</v>
      </c>
      <c r="U70" s="25">
        <v>0</v>
      </c>
      <c r="V70" s="18">
        <v>0</v>
      </c>
      <c r="W70" s="18">
        <v>2.9295582418340005</v>
      </c>
      <c r="X70" s="18">
        <f t="shared" si="24"/>
        <v>19.829484489350804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18.444504048915924</v>
      </c>
      <c r="AH70" s="25">
        <v>1.3849804404348789</v>
      </c>
      <c r="AI70" s="25" t="s">
        <v>63</v>
      </c>
      <c r="AJ70" s="18">
        <v>0</v>
      </c>
      <c r="AK70" s="18" t="s">
        <v>63</v>
      </c>
      <c r="AL70" s="19">
        <v>67.210699703999992</v>
      </c>
      <c r="AM70" s="25">
        <f>SUM(AM71:AM74)</f>
        <v>5673.701449297515</v>
      </c>
      <c r="AN70" s="26">
        <f>SUM(AN71:AN74)</f>
        <v>20.217862731224628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68.922183225135925</v>
      </c>
      <c r="G71" s="16">
        <f t="shared" si="30"/>
        <v>0</v>
      </c>
      <c r="H71" s="25">
        <v>0</v>
      </c>
      <c r="I71" s="25">
        <v>0</v>
      </c>
      <c r="J71" s="16">
        <f t="shared" si="31"/>
        <v>1.7114835211359343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1.7114835211359343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67.210699703999992</v>
      </c>
      <c r="AM71" s="25">
        <f t="shared" ref="AM71:AM77" si="38">SUM(G71,V71,J71,W71,AJ71)-IF(ISNUMBER(W71*$W$37/($W$37+$W$9)),W71*$W$37/($W$37+$W$9),0)+IF(ISNUMBER(AL71*AM$84/F$84),AL71*AM$84/F$84,0)</f>
        <v>26.721883472800219</v>
      </c>
      <c r="AN71" s="26">
        <f t="shared" ref="AN71:AN77" si="39">SUM(AD71:AH71)+IF(ISNUMBER(W71*$W$37/($W$37+$W$9)),W71*$W$37/($W$37+$W$9),0)+IF(ISNUMBER(AL71*AN$84/F$84),AL71*AN$84/F$84,0)</f>
        <v>0.38837824187382491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5227.4278369146641</v>
      </c>
      <c r="G72" s="16">
        <f t="shared" si="30"/>
        <v>0</v>
      </c>
      <c r="H72" s="25">
        <v>0</v>
      </c>
      <c r="I72" s="25">
        <v>0</v>
      </c>
      <c r="J72" s="16">
        <f t="shared" si="31"/>
        <v>5204.6687941834798</v>
      </c>
      <c r="K72" s="25">
        <v>0</v>
      </c>
      <c r="L72" s="25">
        <v>0</v>
      </c>
      <c r="M72" s="25">
        <v>1.8554599999999999</v>
      </c>
      <c r="N72" s="25">
        <v>1369.5751523161887</v>
      </c>
      <c r="O72" s="25">
        <v>0</v>
      </c>
      <c r="P72" s="25">
        <v>0</v>
      </c>
      <c r="Q72" s="25">
        <v>3833.2381818672911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2.9295582418340005</v>
      </c>
      <c r="X72" s="18">
        <f t="shared" si="24"/>
        <v>19.829484489350804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18.444504048915924</v>
      </c>
      <c r="AH72" s="25">
        <v>1.3849804404348789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5207.5983524253134</v>
      </c>
      <c r="AN72" s="26">
        <f t="shared" si="39"/>
        <v>19.829484489350804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274.93674265311819</v>
      </c>
      <c r="G73" s="16">
        <f t="shared" si="30"/>
        <v>0</v>
      </c>
      <c r="H73" s="25">
        <v>0</v>
      </c>
      <c r="I73" s="25">
        <v>0</v>
      </c>
      <c r="J73" s="16">
        <f t="shared" si="31"/>
        <v>274.93674265311819</v>
      </c>
      <c r="K73" s="25">
        <v>0</v>
      </c>
      <c r="L73" s="25">
        <v>0</v>
      </c>
      <c r="M73" s="25">
        <v>0</v>
      </c>
      <c r="N73" s="25">
        <v>1.5889500000000003</v>
      </c>
      <c r="O73" s="25">
        <v>273.34779265311818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274.93674265311819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164.44447074628388</v>
      </c>
      <c r="G74" s="16">
        <f t="shared" si="30"/>
        <v>0</v>
      </c>
      <c r="H74" s="25">
        <v>0</v>
      </c>
      <c r="I74" s="25">
        <v>0</v>
      </c>
      <c r="J74" s="16">
        <f t="shared" si="31"/>
        <v>164.44447074628388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61.552033319938253</v>
      </c>
      <c r="R74" s="25">
        <v>102.89243742634562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164.44447074628388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1949.0761946621906</v>
      </c>
      <c r="G75" s="16">
        <f t="shared" si="30"/>
        <v>0.22883361199999977</v>
      </c>
      <c r="H75" s="25">
        <v>0</v>
      </c>
      <c r="I75" s="25">
        <v>0.22883361199999977</v>
      </c>
      <c r="J75" s="16">
        <f t="shared" si="31"/>
        <v>337.12510827535692</v>
      </c>
      <c r="K75" s="25">
        <v>0</v>
      </c>
      <c r="L75" s="25">
        <v>0</v>
      </c>
      <c r="M75" s="25">
        <v>68.067470374419401</v>
      </c>
      <c r="N75" s="25">
        <v>0</v>
      </c>
      <c r="O75" s="25">
        <v>0</v>
      </c>
      <c r="P75" s="25">
        <v>0</v>
      </c>
      <c r="Q75" s="25">
        <v>261.63836492703348</v>
      </c>
      <c r="R75" s="25">
        <v>7.0677946082771372</v>
      </c>
      <c r="S75" s="25">
        <v>0.35147836562683432</v>
      </c>
      <c r="T75" s="25">
        <v>0</v>
      </c>
      <c r="U75" s="25">
        <v>0</v>
      </c>
      <c r="V75" s="18">
        <v>0</v>
      </c>
      <c r="W75" s="18">
        <v>454.80269281722684</v>
      </c>
      <c r="X75" s="18">
        <f t="shared" si="24"/>
        <v>10.518969074104609</v>
      </c>
      <c r="Y75" s="25" t="s">
        <v>63</v>
      </c>
      <c r="Z75" s="25" t="s">
        <v>63</v>
      </c>
      <c r="AA75" s="25" t="s">
        <v>63</v>
      </c>
      <c r="AB75" s="25">
        <v>0.73011039</v>
      </c>
      <c r="AC75" s="25" t="s">
        <v>63</v>
      </c>
      <c r="AD75" s="25">
        <v>8.7745498494879435</v>
      </c>
      <c r="AE75" s="25">
        <v>0.25504418463333328</v>
      </c>
      <c r="AF75" s="25">
        <v>0.75926464998333343</v>
      </c>
      <c r="AG75" s="25">
        <v>0</v>
      </c>
      <c r="AH75" s="25">
        <v>0</v>
      </c>
      <c r="AI75" s="25">
        <v>0</v>
      </c>
      <c r="AJ75" s="18">
        <v>2.0992827321277776</v>
      </c>
      <c r="AK75" s="18" t="s">
        <v>63</v>
      </c>
      <c r="AL75" s="19">
        <v>1144.3013081513745</v>
      </c>
      <c r="AM75" s="25">
        <f t="shared" si="38"/>
        <v>1220.0725434816752</v>
      </c>
      <c r="AN75" s="26">
        <f t="shared" si="39"/>
        <v>16.40122445608748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2333.1598103631009</v>
      </c>
      <c r="G76" s="16">
        <f t="shared" si="30"/>
        <v>0.17647868800000005</v>
      </c>
      <c r="H76" s="25">
        <v>0</v>
      </c>
      <c r="I76" s="25">
        <v>0.17647868800000005</v>
      </c>
      <c r="J76" s="16">
        <f t="shared" si="31"/>
        <v>513.42622878488953</v>
      </c>
      <c r="K76" s="25">
        <v>0</v>
      </c>
      <c r="L76" s="25">
        <v>0</v>
      </c>
      <c r="M76" s="25">
        <v>183.48205719458059</v>
      </c>
      <c r="N76" s="25">
        <v>0</v>
      </c>
      <c r="O76" s="25">
        <v>0.44516999999999995</v>
      </c>
      <c r="P76" s="25">
        <v>0</v>
      </c>
      <c r="Q76" s="25">
        <v>327.31548027830888</v>
      </c>
      <c r="R76" s="25">
        <v>0</v>
      </c>
      <c r="S76" s="25">
        <v>2.1835213119999999</v>
      </c>
      <c r="T76" s="25">
        <v>0</v>
      </c>
      <c r="U76" s="25">
        <v>0</v>
      </c>
      <c r="V76" s="18">
        <v>0</v>
      </c>
      <c r="W76" s="18">
        <v>937.39444916769389</v>
      </c>
      <c r="X76" s="18">
        <f t="shared" si="24"/>
        <v>43.155983260517552</v>
      </c>
      <c r="Y76" s="25" t="s">
        <v>63</v>
      </c>
      <c r="Z76" s="25" t="s">
        <v>63</v>
      </c>
      <c r="AA76" s="25" t="s">
        <v>63</v>
      </c>
      <c r="AB76" s="25">
        <v>3.4358136000000012</v>
      </c>
      <c r="AC76" s="25" t="s">
        <v>63</v>
      </c>
      <c r="AD76" s="25">
        <v>39.720169660517548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839.00667046199987</v>
      </c>
      <c r="AM76" s="25">
        <f t="shared" si="38"/>
        <v>1763.2077493406023</v>
      </c>
      <c r="AN76" s="26">
        <f t="shared" si="39"/>
        <v>44.568384855858689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241.20705245928858</v>
      </c>
      <c r="G77" s="16">
        <f t="shared" si="30"/>
        <v>0</v>
      </c>
      <c r="H77" s="25">
        <v>0</v>
      </c>
      <c r="I77" s="25">
        <v>0</v>
      </c>
      <c r="J77" s="16">
        <f t="shared" si="31"/>
        <v>197.81534792845898</v>
      </c>
      <c r="K77" s="25">
        <v>0</v>
      </c>
      <c r="L77" s="25">
        <v>0</v>
      </c>
      <c r="M77" s="25">
        <v>15.790619999999999</v>
      </c>
      <c r="N77" s="25">
        <v>0</v>
      </c>
      <c r="O77" s="25">
        <v>0</v>
      </c>
      <c r="P77" s="25">
        <v>0</v>
      </c>
      <c r="Q77" s="25">
        <v>171.76592792845898</v>
      </c>
      <c r="R77" s="25">
        <v>0</v>
      </c>
      <c r="S77" s="25">
        <v>10.258800000000001</v>
      </c>
      <c r="T77" s="25">
        <v>0</v>
      </c>
      <c r="U77" s="25">
        <v>0</v>
      </c>
      <c r="V77" s="18">
        <v>0</v>
      </c>
      <c r="W77" s="18">
        <v>14.253555555555558</v>
      </c>
      <c r="X77" s="18">
        <f t="shared" si="24"/>
        <v>1.5841203232740613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1.5841203232740613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27.554028652</v>
      </c>
      <c r="AM77" s="25">
        <f t="shared" si="38"/>
        <v>222.32228992250035</v>
      </c>
      <c r="AN77" s="26">
        <f t="shared" si="39"/>
        <v>1.7433417753871074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2004_x000D_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4141.8964895765994</v>
      </c>
      <c r="G84" s="31">
        <f t="shared" si="40"/>
        <v>76.75746192199999</v>
      </c>
      <c r="H84" s="31">
        <v>20.208507100199999</v>
      </c>
      <c r="I84" s="31">
        <v>56.548954821799995</v>
      </c>
      <c r="J84" s="31">
        <f t="shared" si="40"/>
        <v>72.121864775599988</v>
      </c>
      <c r="K84" s="31">
        <v>0</v>
      </c>
      <c r="L84" s="31">
        <v>5.4078884553999993</v>
      </c>
      <c r="M84" s="31">
        <v>0</v>
      </c>
      <c r="N84" s="31">
        <v>0</v>
      </c>
      <c r="O84" s="31">
        <v>0</v>
      </c>
      <c r="P84" s="31">
        <v>0</v>
      </c>
      <c r="Q84" s="31">
        <v>6.8552342187999988</v>
      </c>
      <c r="R84" s="31">
        <v>59.858742101400004</v>
      </c>
      <c r="S84" s="31">
        <v>0</v>
      </c>
      <c r="T84" s="31">
        <v>0</v>
      </c>
      <c r="U84" s="31">
        <v>0</v>
      </c>
      <c r="V84" s="31">
        <v>0</v>
      </c>
      <c r="W84" s="31">
        <v>1366.2622938310001</v>
      </c>
      <c r="X84" s="31">
        <f t="shared" ref="X84" si="41">SUM(X85:X88)</f>
        <v>506.97214601389993</v>
      </c>
      <c r="Y84" s="31">
        <v>465.14778625399993</v>
      </c>
      <c r="Z84" s="31">
        <v>17.710185884000001</v>
      </c>
      <c r="AA84" s="31">
        <v>0.18015021999999997</v>
      </c>
      <c r="AB84" s="31">
        <v>0</v>
      </c>
      <c r="AC84" s="31">
        <v>0</v>
      </c>
      <c r="AD84" s="31">
        <v>6.9807085800000002E-2</v>
      </c>
      <c r="AE84" s="31">
        <v>11.169805362199998</v>
      </c>
      <c r="AF84" s="31">
        <v>12.694411207899998</v>
      </c>
      <c r="AG84" s="31">
        <v>0</v>
      </c>
      <c r="AH84" s="31">
        <v>0</v>
      </c>
      <c r="AI84" s="31">
        <v>0</v>
      </c>
      <c r="AJ84" s="31">
        <v>26.138089680099998</v>
      </c>
      <c r="AK84" s="31">
        <v>2093.6446333539998</v>
      </c>
      <c r="AL84" s="32">
        <v>0</v>
      </c>
      <c r="AM84" s="93">
        <f>SUM(AM85:AM88)</f>
        <v>1541.2797102086997</v>
      </c>
      <c r="AN84" s="94">
        <f>SUM(AN85:AN88)</f>
        <v>23.934023655899999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3169.9797367097344</v>
      </c>
      <c r="G85" s="16">
        <f t="shared" ref="G85:G88" si="43">SUM(H85:I85)</f>
        <v>76.75746192199999</v>
      </c>
      <c r="H85" s="25">
        <v>20.208507100199999</v>
      </c>
      <c r="I85" s="25">
        <v>56.548954821799995</v>
      </c>
      <c r="J85" s="16">
        <f t="shared" ref="J85:J88" si="44">SUM(K85:U85)</f>
        <v>35.744127290599998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0.68306837300000001</v>
      </c>
      <c r="R85" s="25">
        <v>35.0610589176</v>
      </c>
      <c r="S85" s="25">
        <v>0</v>
      </c>
      <c r="T85" s="25">
        <v>0</v>
      </c>
      <c r="U85" s="25">
        <v>0</v>
      </c>
      <c r="V85" s="18">
        <v>0</v>
      </c>
      <c r="W85" s="18">
        <v>486.40796423739999</v>
      </c>
      <c r="X85" s="18">
        <f t="shared" ref="X85:X88" si="45">SUM(Y85:AI85)</f>
        <v>477.42554990573484</v>
      </c>
      <c r="Y85" s="25">
        <v>459.71385260399995</v>
      </c>
      <c r="Z85" s="25">
        <v>17.710185884000001</v>
      </c>
      <c r="AA85" s="25">
        <v>1.5114177348728752E-3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2093.6446333539998</v>
      </c>
      <c r="AL85" s="19">
        <v>0</v>
      </c>
      <c r="AM85" s="25">
        <f>SUM(G85,V85,J85,W85,IF(ISNUMBER(-W85*$W$37/($W$37+$W$9)),-W85*$W$37/($W$37+$W$9),0),AJ85)</f>
        <v>598.90955344999998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286.29630110199997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0.26016552300000001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0.26016552300000001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283.60418725359995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2.4319483253999996</v>
      </c>
      <c r="AK86" s="18">
        <v>0</v>
      </c>
      <c r="AL86" s="19">
        <v>0</v>
      </c>
      <c r="AM86" s="25">
        <f>SUM(G86,V86,J86,W86,IF(ISNUMBER(-W86*$W$37/($W$37+$W$9)),-W86*$W$37/($W$37+$W$9),0),AJ86)</f>
        <v>286.29630110199997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23.033078258265128</v>
      </c>
      <c r="G87" s="16">
        <f t="shared" si="43"/>
        <v>0</v>
      </c>
      <c r="H87" s="25">
        <v>0</v>
      </c>
      <c r="I87" s="25">
        <v>0</v>
      </c>
      <c r="J87" s="16">
        <f t="shared" si="44"/>
        <v>0.24494257699999997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0.24494257699999997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1.3081423191999999</v>
      </c>
      <c r="X87" s="18">
        <f t="shared" si="45"/>
        <v>18.831828218365125</v>
      </c>
      <c r="Y87" s="25">
        <v>5.4339336499999993</v>
      </c>
      <c r="Z87" s="25">
        <v>0</v>
      </c>
      <c r="AA87" s="25">
        <v>0.1786388022651271</v>
      </c>
      <c r="AB87" s="25">
        <v>0</v>
      </c>
      <c r="AC87" s="25">
        <v>0</v>
      </c>
      <c r="AD87" s="25">
        <v>6.9807085800000002E-2</v>
      </c>
      <c r="AE87" s="25">
        <v>10.501283536599999</v>
      </c>
      <c r="AF87" s="25">
        <v>2.6481651437</v>
      </c>
      <c r="AG87" s="25">
        <v>0</v>
      </c>
      <c r="AH87" s="25">
        <v>0</v>
      </c>
      <c r="AI87" s="25">
        <v>0</v>
      </c>
      <c r="AJ87" s="18">
        <v>2.6481651437</v>
      </c>
      <c r="AK87" s="18">
        <v>0</v>
      </c>
      <c r="AL87" s="19">
        <v>0</v>
      </c>
      <c r="AM87" s="25">
        <f>SUM(G87,V87,J87,W87,IF(ISNUMBER(-W87*$W$37/($W$37+$W$9)),-W87*$W$37/($W$37+$W$9),0),AJ87)</f>
        <v>4.2012500398999997</v>
      </c>
      <c r="AN87" s="26">
        <f>SUM(AD87:AH87,IF(ISNUMBER(W87*$W$37/($W$37+$W$9)),W87*$W$37/($W$37+$W$9),0))</f>
        <v>13.2192557661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662.58737350659999</v>
      </c>
      <c r="G88" s="16">
        <f t="shared" si="43"/>
        <v>0</v>
      </c>
      <c r="H88" s="25">
        <v>0</v>
      </c>
      <c r="I88" s="25">
        <v>0</v>
      </c>
      <c r="J88" s="16">
        <f t="shared" si="44"/>
        <v>35.872629384999989</v>
      </c>
      <c r="K88" s="25">
        <v>0</v>
      </c>
      <c r="L88" s="25">
        <v>5.4078884553999993</v>
      </c>
      <c r="M88" s="25">
        <v>0</v>
      </c>
      <c r="N88" s="25">
        <v>0</v>
      </c>
      <c r="O88" s="25">
        <v>0</v>
      </c>
      <c r="P88" s="25">
        <v>0</v>
      </c>
      <c r="Q88" s="25">
        <v>5.6670577457999984</v>
      </c>
      <c r="R88" s="25">
        <v>24.797683183799993</v>
      </c>
      <c r="S88" s="25">
        <v>0</v>
      </c>
      <c r="T88" s="25">
        <v>0</v>
      </c>
      <c r="U88" s="25">
        <v>0</v>
      </c>
      <c r="V88" s="18">
        <v>0</v>
      </c>
      <c r="W88" s="18">
        <v>594.94200002080004</v>
      </c>
      <c r="X88" s="18">
        <f t="shared" si="45"/>
        <v>10.714767889799997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0.66852182559999984</v>
      </c>
      <c r="AF88" s="25">
        <v>10.046246064199998</v>
      </c>
      <c r="AG88" s="25">
        <v>0</v>
      </c>
      <c r="AH88" s="25">
        <v>0</v>
      </c>
      <c r="AI88" s="25">
        <v>0</v>
      </c>
      <c r="AJ88" s="18">
        <v>21.057976210999996</v>
      </c>
      <c r="AK88" s="18">
        <v>0</v>
      </c>
      <c r="AL88" s="19">
        <v>0</v>
      </c>
      <c r="AM88" s="25">
        <f>SUM(G88,V88,J88,W88,IF(ISNUMBER(-W88*$W$37/($W$37+$W$9)),-W88*$W$37/($W$37+$W$9),0),AJ88)</f>
        <v>651.8726056168</v>
      </c>
      <c r="AN88" s="26">
        <f>SUM(AD88:AH88,IF(ISNUMBER(W88*$W$37/($W$37+$W$9)),W88*$W$37/($W$37+$W$9),0))</f>
        <v>10.714767889799997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120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7843.7877182873017</v>
      </c>
      <c r="G7" s="16">
        <f t="shared" ref="G7:G13" si="1">SUM(H7:I7)</f>
        <v>75.274560000000008</v>
      </c>
      <c r="H7" s="17">
        <v>75.274560000000008</v>
      </c>
      <c r="I7" s="17">
        <v>0</v>
      </c>
      <c r="J7" s="16">
        <f t="shared" ref="J7:J13" si="2">SUM(K7:U7)</f>
        <v>319.2527</v>
      </c>
      <c r="K7" s="17">
        <v>319.2527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1.9078344558000002</v>
      </c>
      <c r="X7" s="18">
        <f t="shared" ref="X7:X38" si="3">SUM(Y7:AI7)</f>
        <v>686.84868396918682</v>
      </c>
      <c r="Y7" s="17">
        <v>481.88052120699984</v>
      </c>
      <c r="Z7" s="17">
        <v>14.026085805999998</v>
      </c>
      <c r="AA7" s="17">
        <v>8.7366367999999986E-2</v>
      </c>
      <c r="AB7" s="17">
        <v>2.5454565442546251</v>
      </c>
      <c r="AC7" s="17">
        <v>0</v>
      </c>
      <c r="AD7" s="17">
        <v>88.837355751230959</v>
      </c>
      <c r="AE7" s="17">
        <v>20.384822248604443</v>
      </c>
      <c r="AF7" s="17">
        <v>74.314926700000001</v>
      </c>
      <c r="AG7" s="17">
        <v>0</v>
      </c>
      <c r="AH7" s="17">
        <v>4.7721493440968725</v>
      </c>
      <c r="AI7" s="17">
        <v>0</v>
      </c>
      <c r="AJ7" s="18">
        <v>147.67023683201222</v>
      </c>
      <c r="AK7" s="18">
        <v>6612.8337030303028</v>
      </c>
      <c r="AL7" s="19">
        <v>0</v>
      </c>
      <c r="AM7" s="17">
        <f>SUM(G7,V7,J7,W7,AJ7)</f>
        <v>544.10533128781231</v>
      </c>
      <c r="AN7" s="20">
        <f>SUM(AD7:AH7)</f>
        <v>188.30925404393227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19009.525832084237</v>
      </c>
      <c r="G8" s="16">
        <f t="shared" si="1"/>
        <v>103.60198179999998</v>
      </c>
      <c r="H8" s="17">
        <f>H9-H7</f>
        <v>-36.969178800000009</v>
      </c>
      <c r="I8" s="17">
        <f>I9-I7</f>
        <v>140.57116059999998</v>
      </c>
      <c r="J8" s="16">
        <f t="shared" si="2"/>
        <v>12890.329869053698</v>
      </c>
      <c r="K8" s="17">
        <f t="shared" ref="K8:W8" si="4">K9-K7</f>
        <v>8803.7440567716185</v>
      </c>
      <c r="L8" s="17">
        <f t="shared" si="4"/>
        <v>8.7508045841872217</v>
      </c>
      <c r="M8" s="17">
        <f t="shared" si="4"/>
        <v>160.53118894857073</v>
      </c>
      <c r="N8" s="17">
        <f t="shared" si="4"/>
        <v>-19.700187019064288</v>
      </c>
      <c r="O8" s="17">
        <f t="shared" si="4"/>
        <v>-28.348023118673723</v>
      </c>
      <c r="P8" s="17">
        <f t="shared" si="4"/>
        <v>2601.4604417117448</v>
      </c>
      <c r="Q8" s="17">
        <f t="shared" si="4"/>
        <v>2068.1148145923398</v>
      </c>
      <c r="R8" s="17">
        <f t="shared" si="4"/>
        <v>-574.40752455290908</v>
      </c>
      <c r="S8" s="17">
        <f t="shared" si="4"/>
        <v>705.92093713588179</v>
      </c>
      <c r="T8" s="17">
        <f t="shared" si="4"/>
        <v>-835.73663999999997</v>
      </c>
      <c r="U8" s="17">
        <f t="shared" si="4"/>
        <v>0</v>
      </c>
      <c r="V8" s="18">
        <f t="shared" si="4"/>
        <v>0</v>
      </c>
      <c r="W8" s="18">
        <f t="shared" si="4"/>
        <v>5666.541584564623</v>
      </c>
      <c r="X8" s="18">
        <f t="shared" si="3"/>
        <v>12.568284508601931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0</v>
      </c>
      <c r="AE8" s="17">
        <f t="shared" si="5"/>
        <v>0</v>
      </c>
      <c r="AF8" s="17">
        <f t="shared" si="5"/>
        <v>0</v>
      </c>
      <c r="AG8" s="17">
        <f t="shared" si="5"/>
        <v>16.485941542026243</v>
      </c>
      <c r="AH8" s="17">
        <f t="shared" si="5"/>
        <v>-3.9176570334243133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336.48411215731676</v>
      </c>
      <c r="AM8" s="25">
        <f>SUM(G8,V8,J8,W8,AJ8)-IF(ISNUMBER(W8*$W$37/($W$37+$W$9)),W8*$W$37/($W$37+$W$9),0)+IF(ISNUMBER(AL8*AM$84/F$84),AL8*AM$84/F$84,0)</f>
        <v>18761.365101031017</v>
      </c>
      <c r="AN8" s="26">
        <f>SUM(AD8:AH8)+IF(ISNUMBER(W8*$W$37/($W$37+$W$9)),W8*$W$37/($W$37+$W$9),0)+IF(ISNUMBER(AL8*AN$84/F$84),AL8*AN$84/F$84,0)</f>
        <v>14.264375898002715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26853.313550371535</v>
      </c>
      <c r="G9" s="30">
        <f t="shared" si="1"/>
        <v>178.87654179999998</v>
      </c>
      <c r="H9" s="30">
        <f>H10+H11</f>
        <v>38.305381199999999</v>
      </c>
      <c r="I9" s="30">
        <f>I10+I11</f>
        <v>140.57116059999998</v>
      </c>
      <c r="J9" s="30">
        <f t="shared" si="2"/>
        <v>13209.582569053695</v>
      </c>
      <c r="K9" s="30">
        <f t="shared" ref="K9:W9" si="6">K10+K11</f>
        <v>9122.9967567716176</v>
      </c>
      <c r="L9" s="30">
        <f t="shared" si="6"/>
        <v>8.7508045841872217</v>
      </c>
      <c r="M9" s="30">
        <f t="shared" si="6"/>
        <v>160.53118894857073</v>
      </c>
      <c r="N9" s="30">
        <f t="shared" si="6"/>
        <v>-19.700187019064288</v>
      </c>
      <c r="O9" s="30">
        <f t="shared" si="6"/>
        <v>-28.348023118673723</v>
      </c>
      <c r="P9" s="30">
        <f t="shared" si="6"/>
        <v>2601.4604417117448</v>
      </c>
      <c r="Q9" s="30">
        <f t="shared" si="6"/>
        <v>2068.1148145923398</v>
      </c>
      <c r="R9" s="30">
        <f t="shared" si="6"/>
        <v>-574.40752455290908</v>
      </c>
      <c r="S9" s="30">
        <f t="shared" si="6"/>
        <v>705.92093713588179</v>
      </c>
      <c r="T9" s="30">
        <f t="shared" si="6"/>
        <v>-835.73663999999997</v>
      </c>
      <c r="U9" s="30">
        <f t="shared" si="6"/>
        <v>0</v>
      </c>
      <c r="V9" s="31">
        <f t="shared" si="6"/>
        <v>0</v>
      </c>
      <c r="W9" s="31">
        <f t="shared" si="6"/>
        <v>5668.4494190204232</v>
      </c>
      <c r="X9" s="31">
        <f t="shared" si="3"/>
        <v>699.41696847778871</v>
      </c>
      <c r="Y9" s="31">
        <f t="shared" ref="Y9:AL9" si="7">Y10+Y11</f>
        <v>481.88052120699984</v>
      </c>
      <c r="Z9" s="30">
        <f t="shared" si="7"/>
        <v>14.026085805999998</v>
      </c>
      <c r="AA9" s="30">
        <f t="shared" si="7"/>
        <v>8.7366367999999986E-2</v>
      </c>
      <c r="AB9" s="30">
        <f t="shared" si="7"/>
        <v>2.5454565442546251</v>
      </c>
      <c r="AC9" s="30">
        <f t="shared" si="7"/>
        <v>0</v>
      </c>
      <c r="AD9" s="30">
        <f t="shared" si="7"/>
        <v>88.837355751230973</v>
      </c>
      <c r="AE9" s="30">
        <f t="shared" si="7"/>
        <v>20.384822248604443</v>
      </c>
      <c r="AF9" s="30">
        <f t="shared" si="7"/>
        <v>74.314926700000001</v>
      </c>
      <c r="AG9" s="30">
        <f t="shared" si="7"/>
        <v>16.485941542026243</v>
      </c>
      <c r="AH9" s="30">
        <f t="shared" si="7"/>
        <v>0.85449231067255949</v>
      </c>
      <c r="AI9" s="30">
        <f t="shared" si="7"/>
        <v>0</v>
      </c>
      <c r="AJ9" s="31">
        <f t="shared" si="7"/>
        <v>147.67023683201222</v>
      </c>
      <c r="AK9" s="31">
        <f t="shared" si="7"/>
        <v>6612.8337030303028</v>
      </c>
      <c r="AL9" s="32">
        <f t="shared" si="7"/>
        <v>336.48411215731676</v>
      </c>
      <c r="AM9" s="31">
        <f>SUM(AM7:AM8)</f>
        <v>19305.470432318831</v>
      </c>
      <c r="AN9" s="30">
        <f>SUM(AN7:AN8)</f>
        <v>202.573629941935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570.61139945235436</v>
      </c>
      <c r="G10" s="16">
        <f t="shared" si="1"/>
        <v>0</v>
      </c>
      <c r="H10" s="17">
        <v>0</v>
      </c>
      <c r="I10" s="17">
        <v>0</v>
      </c>
      <c r="J10" s="16">
        <f t="shared" si="2"/>
        <v>570.61139945235436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137.74929148005998</v>
      </c>
      <c r="R10" s="17">
        <v>432.86210797229433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570.61139945235436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26282.70215091918</v>
      </c>
      <c r="G11" s="30">
        <f t="shared" si="1"/>
        <v>178.87654179999998</v>
      </c>
      <c r="H11" s="30">
        <f>H12+H13</f>
        <v>38.305381199999999</v>
      </c>
      <c r="I11" s="30">
        <f>I12+I13</f>
        <v>140.57116059999998</v>
      </c>
      <c r="J11" s="30">
        <f t="shared" si="2"/>
        <v>12638.97116960134</v>
      </c>
      <c r="K11" s="30">
        <f t="shared" ref="K11:W11" si="8">K12+K13</f>
        <v>9122.9967567716176</v>
      </c>
      <c r="L11" s="30">
        <f t="shared" si="8"/>
        <v>8.7508045841872217</v>
      </c>
      <c r="M11" s="30">
        <f t="shared" si="8"/>
        <v>160.53118894857073</v>
      </c>
      <c r="N11" s="30">
        <f t="shared" si="8"/>
        <v>-19.700187019064288</v>
      </c>
      <c r="O11" s="30">
        <f t="shared" si="8"/>
        <v>-28.348023118673723</v>
      </c>
      <c r="P11" s="30">
        <f t="shared" si="8"/>
        <v>2601.4604417117448</v>
      </c>
      <c r="Q11" s="30">
        <f t="shared" si="8"/>
        <v>1930.3655231122798</v>
      </c>
      <c r="R11" s="30">
        <f t="shared" si="8"/>
        <v>-1007.2696325252034</v>
      </c>
      <c r="S11" s="30">
        <f t="shared" si="8"/>
        <v>705.92093713588179</v>
      </c>
      <c r="T11" s="30">
        <f t="shared" si="8"/>
        <v>-835.73663999999997</v>
      </c>
      <c r="U11" s="30">
        <f t="shared" si="8"/>
        <v>0</v>
      </c>
      <c r="V11" s="31">
        <f t="shared" si="8"/>
        <v>0</v>
      </c>
      <c r="W11" s="31">
        <f t="shared" si="8"/>
        <v>5668.4494190204232</v>
      </c>
      <c r="X11" s="31">
        <f t="shared" si="3"/>
        <v>699.41696847778871</v>
      </c>
      <c r="Y11" s="31">
        <f t="shared" ref="Y11:AL11" si="9">Y12+Y13</f>
        <v>481.88052120699984</v>
      </c>
      <c r="Z11" s="30">
        <f t="shared" si="9"/>
        <v>14.026085805999998</v>
      </c>
      <c r="AA11" s="30">
        <f t="shared" si="9"/>
        <v>8.7366367999999986E-2</v>
      </c>
      <c r="AB11" s="30">
        <f t="shared" si="9"/>
        <v>2.5454565442546251</v>
      </c>
      <c r="AC11" s="30">
        <f t="shared" si="9"/>
        <v>0</v>
      </c>
      <c r="AD11" s="30">
        <f t="shared" si="9"/>
        <v>88.837355751230973</v>
      </c>
      <c r="AE11" s="30">
        <f t="shared" si="9"/>
        <v>20.384822248604443</v>
      </c>
      <c r="AF11" s="30">
        <f t="shared" si="9"/>
        <v>74.314926700000001</v>
      </c>
      <c r="AG11" s="30">
        <f t="shared" si="9"/>
        <v>16.485941542026243</v>
      </c>
      <c r="AH11" s="30">
        <f t="shared" si="9"/>
        <v>0.85449231067255949</v>
      </c>
      <c r="AI11" s="30">
        <f t="shared" si="9"/>
        <v>0</v>
      </c>
      <c r="AJ11" s="31">
        <f t="shared" si="9"/>
        <v>147.67023683201222</v>
      </c>
      <c r="AK11" s="31">
        <f t="shared" si="9"/>
        <v>6612.8337030303028</v>
      </c>
      <c r="AL11" s="32">
        <f t="shared" si="9"/>
        <v>336.48411215731676</v>
      </c>
      <c r="AM11" s="31">
        <f>SUM(AM7:AM8)-SUM(AM10)</f>
        <v>18734.859032866476</v>
      </c>
      <c r="AN11" s="30">
        <f>SUM(AD11:AH11)+IF(ISNUMBER(W11*$W$37/($W$37+$W$9)),W11*$W$37/($W$37+$W$9),0)+IF(ISNUMBER(AL11*AN$84/F$84),AL11*AN$84/F$84,0)</f>
        <v>202.573629941935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491.10935620559826</v>
      </c>
      <c r="G12" s="16">
        <f t="shared" si="1"/>
        <v>0</v>
      </c>
      <c r="H12" s="39">
        <v>0</v>
      </c>
      <c r="I12" s="39">
        <v>0</v>
      </c>
      <c r="J12" s="16">
        <f t="shared" si="2"/>
        <v>491.10935620559826</v>
      </c>
      <c r="K12" s="39">
        <v>0</v>
      </c>
      <c r="L12" s="39">
        <v>0</v>
      </c>
      <c r="M12" s="39">
        <v>0</v>
      </c>
      <c r="N12" s="39">
        <v>0</v>
      </c>
      <c r="O12" s="39">
        <v>491.10935620559826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491.10935620559826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25791.592794713582</v>
      </c>
      <c r="G13" s="41">
        <f t="shared" si="1"/>
        <v>178.87654179999998</v>
      </c>
      <c r="H13" s="41">
        <f>SUM(H17,-H28,H39,H47,H48)</f>
        <v>38.305381199999999</v>
      </c>
      <c r="I13" s="41">
        <f>SUM(I17,-I28,I39,I47,I48)</f>
        <v>140.57116059999998</v>
      </c>
      <c r="J13" s="41">
        <f t="shared" si="2"/>
        <v>12147.861813395741</v>
      </c>
      <c r="K13" s="41">
        <f t="shared" ref="K13:W13" si="10">SUM(K17,-K28,K39,K47,K48)</f>
        <v>9122.9967567716176</v>
      </c>
      <c r="L13" s="41">
        <f t="shared" si="10"/>
        <v>8.7508045841872217</v>
      </c>
      <c r="M13" s="41">
        <f t="shared" si="10"/>
        <v>160.53118894857073</v>
      </c>
      <c r="N13" s="41">
        <f t="shared" si="10"/>
        <v>-19.700187019064288</v>
      </c>
      <c r="O13" s="41">
        <f t="shared" si="10"/>
        <v>-519.45737932427198</v>
      </c>
      <c r="P13" s="41">
        <f t="shared" si="10"/>
        <v>2601.4604417117448</v>
      </c>
      <c r="Q13" s="41">
        <f t="shared" si="10"/>
        <v>1930.3655231122798</v>
      </c>
      <c r="R13" s="41">
        <f t="shared" si="10"/>
        <v>-1007.2696325252034</v>
      </c>
      <c r="S13" s="41">
        <f t="shared" si="10"/>
        <v>705.92093713588179</v>
      </c>
      <c r="T13" s="41">
        <f t="shared" si="10"/>
        <v>-835.73663999999997</v>
      </c>
      <c r="U13" s="41">
        <f t="shared" si="10"/>
        <v>0</v>
      </c>
      <c r="V13" s="31">
        <f t="shared" si="10"/>
        <v>0</v>
      </c>
      <c r="W13" s="31">
        <f t="shared" si="10"/>
        <v>5668.4494190204232</v>
      </c>
      <c r="X13" s="31">
        <f t="shared" si="3"/>
        <v>699.41696847778871</v>
      </c>
      <c r="Y13" s="31">
        <f t="shared" ref="Y13:AL13" si="11">SUM(Y17,-Y28,Y39,Y47,Y48)</f>
        <v>481.88052120699984</v>
      </c>
      <c r="Z13" s="41">
        <f t="shared" si="11"/>
        <v>14.026085805999998</v>
      </c>
      <c r="AA13" s="41">
        <f t="shared" si="11"/>
        <v>8.7366367999999986E-2</v>
      </c>
      <c r="AB13" s="41">
        <f t="shared" si="11"/>
        <v>2.5454565442546251</v>
      </c>
      <c r="AC13" s="41">
        <f t="shared" si="11"/>
        <v>0</v>
      </c>
      <c r="AD13" s="41">
        <f t="shared" si="11"/>
        <v>88.837355751230973</v>
      </c>
      <c r="AE13" s="41">
        <f t="shared" si="11"/>
        <v>20.384822248604443</v>
      </c>
      <c r="AF13" s="41">
        <f t="shared" si="11"/>
        <v>74.314926700000001</v>
      </c>
      <c r="AG13" s="41">
        <f t="shared" si="11"/>
        <v>16.485941542026243</v>
      </c>
      <c r="AH13" s="41">
        <f t="shared" si="11"/>
        <v>0.85449231067255949</v>
      </c>
      <c r="AI13" s="41">
        <f t="shared" si="11"/>
        <v>0</v>
      </c>
      <c r="AJ13" s="31">
        <f t="shared" si="11"/>
        <v>147.67023683201222</v>
      </c>
      <c r="AK13" s="31">
        <f t="shared" si="11"/>
        <v>6612.8337030303028</v>
      </c>
      <c r="AL13" s="32">
        <f t="shared" si="11"/>
        <v>336.48411215731676</v>
      </c>
      <c r="AM13" s="31">
        <f>SUM(AM7:AM8)-SUM(AM10,AM12)</f>
        <v>18243.749676660878</v>
      </c>
      <c r="AN13" s="41">
        <f>SUM(AD13:AH13)+IF(ISNUMBER(W13*$W$37/($W$37+$W$9)),W13*$W$37/($W$37+$W$9),0)+IF(ISNUMBER(AL13*AN$84/F$84),AL13*AN$84/F$84,0)</f>
        <v>202.573629941935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26282.70215091918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23286.417400705457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16348.688155405374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20909.05246919439</v>
      </c>
      <c r="G17" s="30">
        <f t="shared" ref="G17:G48" si="13">SUM(H17:I17)</f>
        <v>142.20111840000001</v>
      </c>
      <c r="H17" s="31">
        <v>35.819071200000003</v>
      </c>
      <c r="I17" s="31">
        <v>106.3820472</v>
      </c>
      <c r="J17" s="30">
        <f t="shared" ref="J17:J48" si="14">SUM(K17:U17)</f>
        <v>11357.626623345042</v>
      </c>
      <c r="K17" s="31">
        <v>9122.9967567716176</v>
      </c>
      <c r="L17" s="31">
        <v>14.23472740339</v>
      </c>
      <c r="M17" s="31">
        <v>111.21288592182319</v>
      </c>
      <c r="N17" s="31">
        <v>39.784535304656316</v>
      </c>
      <c r="O17" s="31">
        <v>0</v>
      </c>
      <c r="P17" s="31">
        <v>1262.0413504522435</v>
      </c>
      <c r="Q17" s="31">
        <v>23.607132275159998</v>
      </c>
      <c r="R17" s="31">
        <v>783.74923521615358</v>
      </c>
      <c r="S17" s="31">
        <v>0</v>
      </c>
      <c r="T17" s="31">
        <v>0</v>
      </c>
      <c r="U17" s="31">
        <v>0</v>
      </c>
      <c r="V17" s="31">
        <v>0</v>
      </c>
      <c r="W17" s="31">
        <v>1990.438223637193</v>
      </c>
      <c r="X17" s="31">
        <f t="shared" si="3"/>
        <v>586.7332903061598</v>
      </c>
      <c r="Y17" s="31">
        <v>481.88052120699984</v>
      </c>
      <c r="Z17" s="31">
        <v>14.026085805999998</v>
      </c>
      <c r="AA17" s="31">
        <v>8.7366367999999986E-2</v>
      </c>
      <c r="AB17" s="31">
        <v>0</v>
      </c>
      <c r="AC17" s="31">
        <v>0</v>
      </c>
      <c r="AD17" s="31">
        <v>0.38</v>
      </c>
      <c r="AE17" s="31">
        <v>16.503170225159998</v>
      </c>
      <c r="AF17" s="31">
        <v>73.856146699999996</v>
      </c>
      <c r="AG17" s="31">
        <v>0</v>
      </c>
      <c r="AH17" s="31">
        <v>0</v>
      </c>
      <c r="AI17" s="31">
        <v>0</v>
      </c>
      <c r="AJ17" s="31">
        <v>167.73013657569001</v>
      </c>
      <c r="AK17" s="31">
        <v>6612.8337030303028</v>
      </c>
      <c r="AL17" s="32">
        <v>51.489373899999997</v>
      </c>
      <c r="AM17" s="31">
        <f>SUM(AM18,AM24:AM25,AM26:AM26)</f>
        <v>13673.434717055738</v>
      </c>
      <c r="AN17" s="30">
        <f>SUM(AN18,AN24:AN25,AN26:AN26)</f>
        <v>90.998855728218231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9580.8237679050635</v>
      </c>
      <c r="G18" s="16">
        <f t="shared" si="13"/>
        <v>142.20111840000001</v>
      </c>
      <c r="H18" s="17">
        <v>35.819071200000003</v>
      </c>
      <c r="I18" s="17">
        <v>106.3820472</v>
      </c>
      <c r="J18" s="16">
        <f t="shared" si="14"/>
        <v>239.13025073876997</v>
      </c>
      <c r="K18" s="17">
        <v>0</v>
      </c>
      <c r="L18" s="17">
        <v>14.23472740339</v>
      </c>
      <c r="M18" s="17">
        <v>0</v>
      </c>
      <c r="N18" s="17">
        <v>0</v>
      </c>
      <c r="O18" s="17">
        <v>0</v>
      </c>
      <c r="P18" s="17">
        <v>0</v>
      </c>
      <c r="Q18" s="17">
        <v>23.607132275159998</v>
      </c>
      <c r="R18" s="17">
        <v>201.28839106021999</v>
      </c>
      <c r="S18" s="17">
        <v>0</v>
      </c>
      <c r="T18" s="17">
        <v>0</v>
      </c>
      <c r="U18" s="17">
        <v>0</v>
      </c>
      <c r="V18" s="18">
        <v>0</v>
      </c>
      <c r="W18" s="18">
        <v>1847.9793555497408</v>
      </c>
      <c r="X18" s="18">
        <f t="shared" si="3"/>
        <v>586.7332903061598</v>
      </c>
      <c r="Y18" s="17">
        <v>481.88052120699984</v>
      </c>
      <c r="Z18" s="17">
        <v>14.026085805999998</v>
      </c>
      <c r="AA18" s="17">
        <v>8.7366367999999986E-2</v>
      </c>
      <c r="AB18" s="17">
        <v>0</v>
      </c>
      <c r="AC18" s="17">
        <v>0</v>
      </c>
      <c r="AD18" s="17">
        <v>0.38</v>
      </c>
      <c r="AE18" s="17">
        <v>16.503170225159998</v>
      </c>
      <c r="AF18" s="17">
        <v>73.856146699999996</v>
      </c>
      <c r="AG18" s="17">
        <v>0</v>
      </c>
      <c r="AH18" s="17">
        <v>0</v>
      </c>
      <c r="AI18" s="17">
        <v>0</v>
      </c>
      <c r="AJ18" s="18">
        <v>100.45667598009</v>
      </c>
      <c r="AK18" s="18">
        <v>6612.8337030303028</v>
      </c>
      <c r="AL18" s="19">
        <v>51.489373899999997</v>
      </c>
      <c r="AM18" s="17">
        <f t="shared" ref="AM18:AN18" si="15">SUM(AM19:AM23)</f>
        <v>2345.2060157664137</v>
      </c>
      <c r="AN18" s="20">
        <f t="shared" si="15"/>
        <v>90.998855728218231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8194.7422998796119</v>
      </c>
      <c r="G19" s="16">
        <f t="shared" si="13"/>
        <v>142.20111840000001</v>
      </c>
      <c r="H19" s="25">
        <v>35.819071200000003</v>
      </c>
      <c r="I19" s="25">
        <v>106.3820472</v>
      </c>
      <c r="J19" s="16">
        <f t="shared" si="14"/>
        <v>148.45949318401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6.750624384</v>
      </c>
      <c r="R19" s="25">
        <v>141.70886880001001</v>
      </c>
      <c r="S19" s="25">
        <v>0</v>
      </c>
      <c r="T19" s="25">
        <v>0</v>
      </c>
      <c r="U19" s="25">
        <v>0</v>
      </c>
      <c r="V19" s="18">
        <v>0</v>
      </c>
      <c r="W19" s="18">
        <v>801.70231065349003</v>
      </c>
      <c r="X19" s="18">
        <f t="shared" si="3"/>
        <v>489.54567461180858</v>
      </c>
      <c r="Y19" s="25">
        <v>475.51910266899989</v>
      </c>
      <c r="Z19" s="25">
        <v>14.026085805999998</v>
      </c>
      <c r="AA19" s="25">
        <v>4.8613680863743812E-4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6612.8337030303028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1092.3629222375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78.169693499200008</v>
      </c>
      <c r="G20" s="16">
        <f t="shared" si="13"/>
        <v>0</v>
      </c>
      <c r="H20" s="25">
        <v>0</v>
      </c>
      <c r="I20" s="25">
        <v>0</v>
      </c>
      <c r="J20" s="16">
        <f t="shared" si="14"/>
        <v>3.8128365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3.8128365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74.356856999200005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78.169693499200008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59.290111372791365</v>
      </c>
      <c r="G21" s="16">
        <f t="shared" si="13"/>
        <v>0</v>
      </c>
      <c r="H21" s="25">
        <v>0</v>
      </c>
      <c r="I21" s="25">
        <v>0</v>
      </c>
      <c r="J21" s="16">
        <f t="shared" si="14"/>
        <v>1.0400149372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1.0400149372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3.1551475122000001</v>
      </c>
      <c r="X21" s="18">
        <f t="shared" si="3"/>
        <v>38.765548923391364</v>
      </c>
      <c r="Y21" s="25">
        <v>6.3614185379999997</v>
      </c>
      <c r="Z21" s="25">
        <v>0</v>
      </c>
      <c r="AA21" s="25">
        <v>8.6880231191362553E-2</v>
      </c>
      <c r="AB21" s="25">
        <v>0</v>
      </c>
      <c r="AC21" s="25">
        <v>0</v>
      </c>
      <c r="AD21" s="25">
        <v>0.38</v>
      </c>
      <c r="AE21" s="25">
        <v>15.607850154199999</v>
      </c>
      <c r="AF21" s="25">
        <v>16.3294</v>
      </c>
      <c r="AG21" s="25">
        <v>0</v>
      </c>
      <c r="AH21" s="25">
        <v>0</v>
      </c>
      <c r="AI21" s="25">
        <v>0</v>
      </c>
      <c r="AJ21" s="18">
        <v>16.3294</v>
      </c>
      <c r="AK21" s="18">
        <v>0</v>
      </c>
      <c r="AL21" s="19">
        <v>0</v>
      </c>
      <c r="AM21" s="25">
        <f t="shared" si="16"/>
        <v>20.524562449400001</v>
      </c>
      <c r="AN21" s="26">
        <f t="shared" si="17"/>
        <v>32.317250154199996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1197.1322892534611</v>
      </c>
      <c r="G22" s="16">
        <f t="shared" si="13"/>
        <v>0</v>
      </c>
      <c r="H22" s="25">
        <v>0</v>
      </c>
      <c r="I22" s="25">
        <v>0</v>
      </c>
      <c r="J22" s="16">
        <f t="shared" si="14"/>
        <v>85.81790611756</v>
      </c>
      <c r="K22" s="25">
        <v>0</v>
      </c>
      <c r="L22" s="25">
        <v>14.23472740339</v>
      </c>
      <c r="M22" s="25">
        <v>0</v>
      </c>
      <c r="N22" s="25">
        <v>0</v>
      </c>
      <c r="O22" s="25">
        <v>0</v>
      </c>
      <c r="P22" s="25">
        <v>0</v>
      </c>
      <c r="Q22" s="25">
        <v>12.00365645396</v>
      </c>
      <c r="R22" s="25">
        <v>59.579522260209998</v>
      </c>
      <c r="S22" s="25">
        <v>0</v>
      </c>
      <c r="T22" s="25">
        <v>0</v>
      </c>
      <c r="U22" s="25">
        <v>0</v>
      </c>
      <c r="V22" s="18">
        <v>0</v>
      </c>
      <c r="W22" s="18">
        <v>968.76504038485109</v>
      </c>
      <c r="X22" s="18">
        <f t="shared" si="3"/>
        <v>58.422066770959994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0.89532007095999999</v>
      </c>
      <c r="AF22" s="25">
        <v>57.526746699999997</v>
      </c>
      <c r="AG22" s="25">
        <v>0</v>
      </c>
      <c r="AH22" s="25">
        <v>0</v>
      </c>
      <c r="AI22" s="25">
        <v>0</v>
      </c>
      <c r="AJ22" s="18">
        <v>84.127275980089991</v>
      </c>
      <c r="AK22" s="18">
        <v>0</v>
      </c>
      <c r="AL22" s="19">
        <v>0</v>
      </c>
      <c r="AM22" s="25">
        <f t="shared" si="16"/>
        <v>1138.710222482501</v>
      </c>
      <c r="AN22" s="26">
        <f t="shared" si="17"/>
        <v>58.422066770959994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51.489373899999997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51.489373899999997</v>
      </c>
      <c r="AM23" s="25">
        <f t="shared" si="16"/>
        <v>15.438615097812454</v>
      </c>
      <c r="AN23" s="26">
        <f t="shared" si="17"/>
        <v>0.25953880305824856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11328.228701289325</v>
      </c>
      <c r="G25" s="16">
        <f t="shared" si="13"/>
        <v>0</v>
      </c>
      <c r="H25" s="25">
        <v>0</v>
      </c>
      <c r="I25" s="25">
        <v>0</v>
      </c>
      <c r="J25" s="16">
        <f t="shared" si="14"/>
        <v>11118.496372606274</v>
      </c>
      <c r="K25" s="25">
        <v>9122.9967567716176</v>
      </c>
      <c r="L25" s="25">
        <v>0</v>
      </c>
      <c r="M25" s="25">
        <v>111.21288592182319</v>
      </c>
      <c r="N25" s="25">
        <v>39.784535304656316</v>
      </c>
      <c r="O25" s="25">
        <v>0</v>
      </c>
      <c r="P25" s="25">
        <v>1262.0413504522435</v>
      </c>
      <c r="Q25" s="25">
        <v>0</v>
      </c>
      <c r="R25" s="25">
        <v>582.46084415593361</v>
      </c>
      <c r="S25" s="25">
        <v>0</v>
      </c>
      <c r="T25" s="25">
        <v>0</v>
      </c>
      <c r="U25" s="25">
        <v>0</v>
      </c>
      <c r="V25" s="18">
        <v>0</v>
      </c>
      <c r="W25" s="18">
        <v>142.45886808745206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67.273460595600014</v>
      </c>
      <c r="AK25" s="18">
        <v>0</v>
      </c>
      <c r="AL25" s="19">
        <v>0</v>
      </c>
      <c r="AM25" s="25">
        <f t="shared" si="16"/>
        <v>11328.228701289325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15083.146406466763</v>
      </c>
      <c r="G28" s="30">
        <f t="shared" si="13"/>
        <v>0</v>
      </c>
      <c r="H28" s="31">
        <v>0</v>
      </c>
      <c r="I28" s="31">
        <v>0</v>
      </c>
      <c r="J28" s="30">
        <f t="shared" si="14"/>
        <v>11074.985521798892</v>
      </c>
      <c r="K28" s="31">
        <v>0</v>
      </c>
      <c r="L28" s="31">
        <v>976.04021043805812</v>
      </c>
      <c r="M28" s="31">
        <v>548.69257607688951</v>
      </c>
      <c r="N28" s="31">
        <v>1539.088</v>
      </c>
      <c r="O28" s="31">
        <v>770.23837500000002</v>
      </c>
      <c r="P28" s="31">
        <v>1088.1223154398745</v>
      </c>
      <c r="Q28" s="31">
        <v>2618.4842641669229</v>
      </c>
      <c r="R28" s="31">
        <v>2668.444213579754</v>
      </c>
      <c r="S28" s="31">
        <v>0</v>
      </c>
      <c r="T28" s="31">
        <v>835.73663999999997</v>
      </c>
      <c r="U28" s="31">
        <v>30.138927097393847</v>
      </c>
      <c r="V28" s="31">
        <v>0</v>
      </c>
      <c r="W28" s="31">
        <v>33.904569302272201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67.273460595600014</v>
      </c>
      <c r="AK28" s="31">
        <v>0</v>
      </c>
      <c r="AL28" s="32">
        <v>3906.9828547699994</v>
      </c>
      <c r="AM28" s="31">
        <f>SUM(AM29,AM35:AM36,AM37:AM38)</f>
        <v>12347.636419199363</v>
      </c>
      <c r="AN28" s="30">
        <f>SUM(AN29,AN35:AN36,AN37:AN38)</f>
        <v>19.693648939399999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3906.9828547699994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3906.9828547699994</v>
      </c>
      <c r="AM29" s="17">
        <f t="shared" ref="AM29:AN29" si="21">SUM(AM30:AM34)</f>
        <v>1171.4728675026001</v>
      </c>
      <c r="AN29" s="20">
        <f t="shared" si="21"/>
        <v>19.693648939399999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3164.4556060128089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3164.4556060128089</v>
      </c>
      <c r="AM30" s="25">
        <f t="shared" ref="AM30:AM38" si="22">SUM(G30,V30,J30,W30,AJ30)-IF(ISNUMBER(W30*$W$37/($W$37+$W$9)),W30*$W$37/($W$37+$W$9),0)+IF(ISNUMBER(AL30*AM$84/F$84),AL30*AM$84/F$84,0)</f>
        <v>948.83290269230895</v>
      </c>
      <c r="AN30" s="26">
        <f t="shared" ref="AN30:AN38" si="23">SUM(AD30:AH30)+IF(ISNUMBER(W30*$W$37/($W$37+$W$9)),W30*$W$37/($W$37+$W$9),0)+IF(ISNUMBER(AL30*AN$84/F$84),AL30*AN$84/F$84,0)</f>
        <v>15.95084496289688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34.010155894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34.010155894</v>
      </c>
      <c r="AM31" s="25">
        <f t="shared" si="22"/>
        <v>10.197632375251384</v>
      </c>
      <c r="AN31" s="26">
        <f t="shared" si="23"/>
        <v>0.17143255945773303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18.828049595191359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18.828049595191359</v>
      </c>
      <c r="AM32" s="25">
        <f t="shared" si="22"/>
        <v>5.645417466276144</v>
      </c>
      <c r="AN32" s="26">
        <f t="shared" si="23"/>
        <v>9.4905202486008616E-2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652.94192172200007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652.94192172200007</v>
      </c>
      <c r="AM33" s="25">
        <f t="shared" si="22"/>
        <v>195.77862862092306</v>
      </c>
      <c r="AN33" s="26">
        <f t="shared" si="23"/>
        <v>3.2912376281639064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36.747121545999995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36.747121545999995</v>
      </c>
      <c r="AM34" s="25">
        <f t="shared" si="22"/>
        <v>11.018286347840499</v>
      </c>
      <c r="AN34" s="26">
        <f t="shared" si="23"/>
        <v>0.18522858639547016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11176.163551696764</v>
      </c>
      <c r="G36" s="16">
        <f t="shared" si="13"/>
        <v>0</v>
      </c>
      <c r="H36" s="25">
        <v>0</v>
      </c>
      <c r="I36" s="25">
        <v>0</v>
      </c>
      <c r="J36" s="16">
        <f t="shared" si="14"/>
        <v>11074.985521798892</v>
      </c>
      <c r="K36" s="25">
        <v>0</v>
      </c>
      <c r="L36" s="25">
        <v>976.04021043805812</v>
      </c>
      <c r="M36" s="25">
        <v>548.69257607688951</v>
      </c>
      <c r="N36" s="25">
        <v>1539.088</v>
      </c>
      <c r="O36" s="25">
        <v>770.23837500000002</v>
      </c>
      <c r="P36" s="25">
        <v>1088.1223154398745</v>
      </c>
      <c r="Q36" s="25">
        <v>2618.4842641669229</v>
      </c>
      <c r="R36" s="25">
        <v>2668.444213579754</v>
      </c>
      <c r="S36" s="25">
        <v>0</v>
      </c>
      <c r="T36" s="25">
        <v>835.73663999999997</v>
      </c>
      <c r="U36" s="25">
        <v>30.138927097393847</v>
      </c>
      <c r="V36" s="18">
        <v>0</v>
      </c>
      <c r="W36" s="18">
        <v>33.904569302272201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67.273460595600014</v>
      </c>
      <c r="AK36" s="18">
        <v>0</v>
      </c>
      <c r="AL36" s="19">
        <v>0</v>
      </c>
      <c r="AM36" s="25">
        <f t="shared" si="22"/>
        <v>11176.163551696764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699.13230060902356</v>
      </c>
      <c r="G39" s="30">
        <f t="shared" si="13"/>
        <v>0</v>
      </c>
      <c r="H39" s="31">
        <v>0</v>
      </c>
      <c r="I39" s="31">
        <v>0</v>
      </c>
      <c r="J39" s="30">
        <f t="shared" si="14"/>
        <v>354.90639254358661</v>
      </c>
      <c r="K39" s="31">
        <v>0</v>
      </c>
      <c r="L39" s="31">
        <v>78.258745903364343</v>
      </c>
      <c r="M39" s="31">
        <v>0</v>
      </c>
      <c r="N39" s="31">
        <v>0</v>
      </c>
      <c r="O39" s="31">
        <v>0</v>
      </c>
      <c r="P39" s="31">
        <v>0</v>
      </c>
      <c r="Q39" s="31">
        <v>1.1066803288868494</v>
      </c>
      <c r="R39" s="31">
        <v>275.54096631133541</v>
      </c>
      <c r="S39" s="31">
        <v>0</v>
      </c>
      <c r="T39" s="31" t="s">
        <v>63</v>
      </c>
      <c r="U39" s="31" t="s">
        <v>63</v>
      </c>
      <c r="V39" s="31">
        <v>0</v>
      </c>
      <c r="W39" s="31">
        <v>153.91488691186817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190.31102115356876</v>
      </c>
      <c r="AM39" s="31">
        <f>SUM(AM40:AM45)</f>
        <v>565.5558005154046</v>
      </c>
      <c r="AN39" s="30">
        <f>SUM(AN40:AN45)</f>
        <v>0.95908113655923644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152.2303628194004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152.2303628194004</v>
      </c>
      <c r="AM40" s="25">
        <f t="shared" ref="AM40:AM47" si="25">SUM(G40,V40,J40,W40,AJ40)-IF(ISNUMBER(W40*$W$37/($W$37+$W$9)),W40*$W$37/($W$37+$W$9),0)+IF(ISNUMBER(AL40*AM$84/F$84),AL40*AM$84/F$84,0)</f>
        <v>45.644873878900725</v>
      </c>
      <c r="AN40" s="26">
        <f t="shared" ref="AN40:AN47" si="26">SUM(AD40:AH40)+IF(ISNUMBER(W40*$W$37/($W$37+$W$9)),W40*$W$37/($W$37+$W$9),0)+IF(ISNUMBER(AL40*AN$84/F$84),AL40*AN$84/F$84,0)</f>
        <v>0.76733669809238225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1.2968516488968493</v>
      </c>
      <c r="G41" s="16">
        <f t="shared" si="13"/>
        <v>0</v>
      </c>
      <c r="H41" s="25">
        <v>0</v>
      </c>
      <c r="I41" s="25">
        <v>0</v>
      </c>
      <c r="J41" s="16">
        <f t="shared" si="14"/>
        <v>0.79744964889684933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0.69744964889684935</v>
      </c>
      <c r="R41" s="25">
        <v>0.1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0.49940200000000001</v>
      </c>
      <c r="AM41" s="25">
        <f t="shared" si="25"/>
        <v>0.94719074444895002</v>
      </c>
      <c r="AN41" s="26">
        <f t="shared" si="26"/>
        <v>2.5172999302074534E-3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0.59468999999999994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0.59468999999999994</v>
      </c>
      <c r="AM42" s="25">
        <f t="shared" si="25"/>
        <v>0.17831232576937758</v>
      </c>
      <c r="AN42" s="26">
        <f t="shared" si="26"/>
        <v>2.9976113341457786E-3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526.89968363180833</v>
      </c>
      <c r="G44" s="16">
        <f t="shared" si="13"/>
        <v>0</v>
      </c>
      <c r="H44" s="25">
        <v>0</v>
      </c>
      <c r="I44" s="25">
        <v>0</v>
      </c>
      <c r="J44" s="16">
        <f t="shared" si="14"/>
        <v>354.10894289468973</v>
      </c>
      <c r="K44" s="25">
        <v>0</v>
      </c>
      <c r="L44" s="25">
        <v>78.258745903364343</v>
      </c>
      <c r="M44" s="25">
        <v>0</v>
      </c>
      <c r="N44" s="25">
        <v>0</v>
      </c>
      <c r="O44" s="25">
        <v>0</v>
      </c>
      <c r="P44" s="25">
        <v>0</v>
      </c>
      <c r="Q44" s="25">
        <v>0.40923067999000001</v>
      </c>
      <c r="R44" s="25">
        <v>275.44096631133539</v>
      </c>
      <c r="S44" s="25">
        <v>0</v>
      </c>
      <c r="T44" s="25" t="s">
        <v>63</v>
      </c>
      <c r="U44" s="25" t="s">
        <v>63</v>
      </c>
      <c r="V44" s="18">
        <v>0</v>
      </c>
      <c r="W44" s="18">
        <v>142.65624449948089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30.13449623763772</v>
      </c>
      <c r="AM44" s="25">
        <f t="shared" si="25"/>
        <v>505.80073887481058</v>
      </c>
      <c r="AN44" s="26">
        <f t="shared" si="26"/>
        <v>0.15189679912343601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17.753608969520879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10.94240905552088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6.8111999139999995</v>
      </c>
      <c r="AM45" s="25">
        <f t="shared" si="25"/>
        <v>12.984684691474948</v>
      </c>
      <c r="AN45" s="26">
        <f t="shared" si="26"/>
        <v>3.4332728079064977E-2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0.35710353939704026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0.3162333568664038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4.0870182530636463E-2</v>
      </c>
      <c r="AM46" s="39">
        <f t="shared" si="25"/>
        <v>0.32848790512122023</v>
      </c>
      <c r="AN46" s="64">
        <f t="shared" si="26"/>
        <v>2.0601140490413941E-4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412.69088196343898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88.962445027522364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323.72843693591665</v>
      </c>
      <c r="AM47" s="31">
        <f t="shared" si="25"/>
        <v>186.02943876834291</v>
      </c>
      <c r="AN47" s="30">
        <f t="shared" si="26"/>
        <v>1.6317947699547675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18853.863549413498</v>
      </c>
      <c r="G48" s="30">
        <f t="shared" si="13"/>
        <v>36.6754234</v>
      </c>
      <c r="H48" s="31">
        <f>SUM(H49,H50)</f>
        <v>2.4863099999999996</v>
      </c>
      <c r="I48" s="31">
        <f>SUM(I49,I50)</f>
        <v>34.189113399999997</v>
      </c>
      <c r="J48" s="30">
        <f t="shared" si="14"/>
        <v>11510.314319306004</v>
      </c>
      <c r="K48" s="31">
        <f t="shared" ref="K48:W48" si="27">SUM(K49,K50)</f>
        <v>0</v>
      </c>
      <c r="L48" s="31">
        <f t="shared" si="27"/>
        <v>892.29754171549098</v>
      </c>
      <c r="M48" s="31">
        <f t="shared" si="27"/>
        <v>598.01087910363708</v>
      </c>
      <c r="N48" s="31">
        <f t="shared" si="27"/>
        <v>1479.6032776762793</v>
      </c>
      <c r="O48" s="31">
        <f t="shared" si="27"/>
        <v>250.78099567572804</v>
      </c>
      <c r="P48" s="31">
        <f t="shared" si="27"/>
        <v>2427.5414066993758</v>
      </c>
      <c r="Q48" s="31">
        <f t="shared" si="27"/>
        <v>4524.1359746751559</v>
      </c>
      <c r="R48" s="31">
        <f t="shared" si="27"/>
        <v>601.88437952706158</v>
      </c>
      <c r="S48" s="31">
        <f t="shared" si="27"/>
        <v>705.92093713588179</v>
      </c>
      <c r="T48" s="31">
        <f t="shared" si="27"/>
        <v>0</v>
      </c>
      <c r="U48" s="31">
        <f t="shared" si="27"/>
        <v>30.138927097393847</v>
      </c>
      <c r="V48" s="31">
        <f t="shared" si="27"/>
        <v>0</v>
      </c>
      <c r="W48" s="31">
        <f t="shared" si="27"/>
        <v>3469.038432746112</v>
      </c>
      <c r="X48" s="31">
        <f t="shared" si="24"/>
        <v>112.68367817162884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2.5454565442546251</v>
      </c>
      <c r="AC48" s="31" t="s">
        <v>63</v>
      </c>
      <c r="AD48" s="31">
        <f t="shared" ref="AD48:AL48" si="29">SUM(AD49,AD50)</f>
        <v>88.457355751230978</v>
      </c>
      <c r="AE48" s="31">
        <f t="shared" si="29"/>
        <v>3.8816520234444445</v>
      </c>
      <c r="AF48" s="31">
        <f t="shared" si="29"/>
        <v>0.45877999999999997</v>
      </c>
      <c r="AG48" s="31">
        <f t="shared" si="29"/>
        <v>16.485941542026243</v>
      </c>
      <c r="AH48" s="31">
        <f t="shared" si="29"/>
        <v>0.85449231067255949</v>
      </c>
      <c r="AI48" s="31">
        <f t="shared" si="29"/>
        <v>0</v>
      </c>
      <c r="AJ48" s="31">
        <f t="shared" si="29"/>
        <v>47.213560851922225</v>
      </c>
      <c r="AK48" s="31" t="s">
        <v>63</v>
      </c>
      <c r="AL48" s="32">
        <f t="shared" si="29"/>
        <v>3677.9381349378309</v>
      </c>
      <c r="AM48" s="31">
        <f>SUM(AM13,AM28)-SUM(AM17,AM39,AM47)</f>
        <v>16166.366139520756</v>
      </c>
      <c r="AN48" s="30">
        <f>SUM(AN13,AN28)-SUM(AN17,AN39,AN47)</f>
        <v>128.67754724660276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2996.2847502137215</v>
      </c>
      <c r="G49" s="67">
        <f t="shared" ref="G49:G77" si="30">SUM(H49:I49)</f>
        <v>8.5747499999999999</v>
      </c>
      <c r="H49" s="68">
        <v>0.23913000000000001</v>
      </c>
      <c r="I49" s="68">
        <v>8.3356200000000005</v>
      </c>
      <c r="J49" s="67">
        <f t="shared" ref="J49:J77" si="31">SUM(K49:U49)</f>
        <v>2981.3183802137214</v>
      </c>
      <c r="K49" s="68">
        <v>0</v>
      </c>
      <c r="L49" s="68">
        <v>0</v>
      </c>
      <c r="M49" s="68">
        <v>310.45958971267794</v>
      </c>
      <c r="N49" s="68">
        <v>58.445940651175313</v>
      </c>
      <c r="O49" s="68">
        <v>0</v>
      </c>
      <c r="P49" s="68">
        <v>2427.5414066993758</v>
      </c>
      <c r="Q49" s="68">
        <v>0</v>
      </c>
      <c r="R49" s="68">
        <v>154.72851605309847</v>
      </c>
      <c r="S49" s="68">
        <v>4.0000000000000001E-3</v>
      </c>
      <c r="T49" s="68">
        <v>0</v>
      </c>
      <c r="U49" s="68">
        <v>30.138927097393847</v>
      </c>
      <c r="V49" s="68">
        <v>0</v>
      </c>
      <c r="W49" s="68">
        <v>6.3916199999999996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2996.2847502137215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15857.578799199777</v>
      </c>
      <c r="G50" s="30">
        <f t="shared" si="30"/>
        <v>28.100673399999994</v>
      </c>
      <c r="H50" s="31">
        <f>SUM(H51,H70)+SUM(H75:H77)</f>
        <v>2.2471799999999997</v>
      </c>
      <c r="I50" s="31">
        <f>SUM(I51,I70)+SUM(I75:I77)</f>
        <v>25.853493399999994</v>
      </c>
      <c r="J50" s="30">
        <f t="shared" si="31"/>
        <v>8528.9959390922832</v>
      </c>
      <c r="K50" s="31">
        <f t="shared" ref="K50:W50" si="32">SUM(K51,K70)+SUM(K75:K77)</f>
        <v>0</v>
      </c>
      <c r="L50" s="31">
        <f t="shared" si="32"/>
        <v>892.29754171549098</v>
      </c>
      <c r="M50" s="31">
        <f t="shared" si="32"/>
        <v>287.55128939095908</v>
      </c>
      <c r="N50" s="31">
        <f t="shared" si="32"/>
        <v>1421.157337025104</v>
      </c>
      <c r="O50" s="31">
        <f t="shared" si="32"/>
        <v>250.78099567572804</v>
      </c>
      <c r="P50" s="31">
        <f t="shared" si="32"/>
        <v>0</v>
      </c>
      <c r="Q50" s="31">
        <f t="shared" si="32"/>
        <v>4524.1359746751559</v>
      </c>
      <c r="R50" s="31">
        <f t="shared" si="32"/>
        <v>447.15586347396317</v>
      </c>
      <c r="S50" s="31">
        <f t="shared" si="32"/>
        <v>705.91693713588177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3462.6468127461121</v>
      </c>
      <c r="X50" s="31">
        <f t="shared" si="24"/>
        <v>112.68367817162884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2.5454565442546251</v>
      </c>
      <c r="AC50" s="31" t="s">
        <v>63</v>
      </c>
      <c r="AD50" s="31">
        <f>SUM(AD51,AD70)+SUM(AD75:AD77)</f>
        <v>88.457355751230978</v>
      </c>
      <c r="AE50" s="31">
        <f t="shared" ref="AE50:AN50" si="34">SUM(AE51,AE70)+SUM(AE75:AE77)</f>
        <v>3.8816520234444445</v>
      </c>
      <c r="AF50" s="31">
        <f t="shared" si="34"/>
        <v>0.45877999999999997</v>
      </c>
      <c r="AG50" s="31">
        <f t="shared" si="34"/>
        <v>16.485941542026243</v>
      </c>
      <c r="AH50" s="31">
        <f t="shared" si="34"/>
        <v>0.85449231067255949</v>
      </c>
      <c r="AI50" s="31">
        <f t="shared" si="34"/>
        <v>0</v>
      </c>
      <c r="AJ50" s="31">
        <f t="shared" si="34"/>
        <v>47.213560851922225</v>
      </c>
      <c r="AK50" s="31" t="s">
        <v>63</v>
      </c>
      <c r="AL50" s="32">
        <f t="shared" si="34"/>
        <v>3677.9381349378309</v>
      </c>
      <c r="AM50" s="31">
        <f t="shared" si="34"/>
        <v>13169.752901401913</v>
      </c>
      <c r="AN50" s="30">
        <f t="shared" si="34"/>
        <v>128.67734123519784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6040.1921095257103</v>
      </c>
      <c r="G51" s="16">
        <f t="shared" si="30"/>
        <v>27.596119999999996</v>
      </c>
      <c r="H51" s="17">
        <v>2.2471799999999997</v>
      </c>
      <c r="I51" s="17">
        <v>25.348939999999995</v>
      </c>
      <c r="J51" s="16">
        <f t="shared" si="31"/>
        <v>2103.0748183564501</v>
      </c>
      <c r="K51" s="17">
        <v>0</v>
      </c>
      <c r="L51" s="17">
        <v>892.29754171549098</v>
      </c>
      <c r="M51" s="17">
        <v>25.364326640959096</v>
      </c>
      <c r="N51" s="17">
        <v>0</v>
      </c>
      <c r="O51" s="17">
        <v>0</v>
      </c>
      <c r="P51" s="17">
        <v>0</v>
      </c>
      <c r="Q51" s="17">
        <v>131.96751</v>
      </c>
      <c r="R51" s="17">
        <v>358.25480999999996</v>
      </c>
      <c r="S51" s="17">
        <v>695.19062999999994</v>
      </c>
      <c r="T51" s="17">
        <v>0</v>
      </c>
      <c r="U51" s="17">
        <v>0</v>
      </c>
      <c r="V51" s="18">
        <v>0</v>
      </c>
      <c r="W51" s="18">
        <v>2134.1129562775745</v>
      </c>
      <c r="X51" s="18">
        <f t="shared" si="24"/>
        <v>42.069792554254619</v>
      </c>
      <c r="Y51" s="17" t="s">
        <v>63</v>
      </c>
      <c r="Z51" s="17" t="s">
        <v>63</v>
      </c>
      <c r="AA51" s="17" t="s">
        <v>63</v>
      </c>
      <c r="AB51" s="17">
        <v>5.2782554254624872E-2</v>
      </c>
      <c r="AC51" s="17" t="s">
        <v>63</v>
      </c>
      <c r="AD51" s="17">
        <v>38.126859999999994</v>
      </c>
      <c r="AE51" s="17">
        <v>3.4313699999999998</v>
      </c>
      <c r="AF51" s="17">
        <v>0.45877999999999997</v>
      </c>
      <c r="AG51" s="17">
        <v>0</v>
      </c>
      <c r="AH51" s="17">
        <v>0</v>
      </c>
      <c r="AI51" s="17">
        <v>0</v>
      </c>
      <c r="AJ51" s="18">
        <v>45.697680000000005</v>
      </c>
      <c r="AK51" s="18" t="s">
        <v>63</v>
      </c>
      <c r="AL51" s="19">
        <v>1687.6407423374301</v>
      </c>
      <c r="AM51" s="17">
        <f t="shared" ref="AM51:AN51" si="35">SUM(AM52:AM69)</f>
        <v>4816.5051261135277</v>
      </c>
      <c r="AN51" s="20">
        <f t="shared" si="35"/>
        <v>50.523779942653938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78.000635960000011</v>
      </c>
      <c r="G52" s="16">
        <f t="shared" si="30"/>
        <v>6.1316699999999988</v>
      </c>
      <c r="H52" s="25">
        <v>0</v>
      </c>
      <c r="I52" s="25">
        <v>6.1316699999999988</v>
      </c>
      <c r="J52" s="16">
        <f t="shared" si="31"/>
        <v>37.733840000000008</v>
      </c>
      <c r="K52" s="25">
        <v>0</v>
      </c>
      <c r="L52" s="25">
        <v>0</v>
      </c>
      <c r="M52" s="25">
        <v>0.13758999999999999</v>
      </c>
      <c r="N52" s="25">
        <v>0</v>
      </c>
      <c r="O52" s="25">
        <v>0</v>
      </c>
      <c r="P52" s="25">
        <v>0</v>
      </c>
      <c r="Q52" s="25">
        <v>34.858330000000002</v>
      </c>
      <c r="R52" s="25">
        <v>2.7379199999999999</v>
      </c>
      <c r="S52" s="25">
        <v>0</v>
      </c>
      <c r="T52" s="25">
        <v>0</v>
      </c>
      <c r="U52" s="25">
        <v>0</v>
      </c>
      <c r="V52" s="18">
        <v>0</v>
      </c>
      <c r="W52" s="18">
        <v>9.21509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24.92003596</v>
      </c>
      <c r="AM52" s="25">
        <f t="shared" ref="AM52:AM69" si="36">SUM(G52,V52,J52,W52,AJ52)-IF(ISNUMBER(W52*$W$37/($W$37+$W$9)),W52*$W$37/($W$37+$W$9),0)+IF(ISNUMBER(AL52*AM$84/F$84),AL52*AM$84/F$84,0)</f>
        <v>60.552643535765064</v>
      </c>
      <c r="AN52" s="26">
        <f t="shared" ref="AN52:AN69" si="37">SUM(AD52:AH52)+IF(ISNUMBER(W52*$W$37/($W$37+$W$9)),W52*$W$37/($W$37+$W$9),0)+IF(ISNUMBER(AL52*AN$84/F$84),AL52*AN$84/F$84,0)</f>
        <v>0.12561264228592442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184.13463302600002</v>
      </c>
      <c r="G53" s="16">
        <f t="shared" si="30"/>
        <v>6.0410399999999997</v>
      </c>
      <c r="H53" s="25">
        <v>0</v>
      </c>
      <c r="I53" s="25">
        <v>6.0410399999999997</v>
      </c>
      <c r="J53" s="16">
        <f t="shared" si="31"/>
        <v>7.2049300000000001</v>
      </c>
      <c r="K53" s="25">
        <v>0</v>
      </c>
      <c r="L53" s="25">
        <v>0</v>
      </c>
      <c r="M53" s="25">
        <v>1.2049799999999997</v>
      </c>
      <c r="N53" s="25">
        <v>0</v>
      </c>
      <c r="O53" s="25">
        <v>0</v>
      </c>
      <c r="P53" s="25">
        <v>0</v>
      </c>
      <c r="Q53" s="25">
        <v>2.1933100000000003</v>
      </c>
      <c r="R53" s="25">
        <v>0.58848</v>
      </c>
      <c r="S53" s="25">
        <v>3.2181599999999997</v>
      </c>
      <c r="T53" s="25">
        <v>0</v>
      </c>
      <c r="U53" s="25">
        <v>0</v>
      </c>
      <c r="V53" s="18">
        <v>0</v>
      </c>
      <c r="W53" s="18">
        <v>75.984800000000007</v>
      </c>
      <c r="X53" s="18">
        <f t="shared" si="24"/>
        <v>0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0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94.90386302600001</v>
      </c>
      <c r="AM53" s="25">
        <f t="shared" si="36"/>
        <v>117.68682027941367</v>
      </c>
      <c r="AN53" s="26">
        <f t="shared" si="37"/>
        <v>0.47837511217769957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55.067085316000004</v>
      </c>
      <c r="G54" s="16">
        <f t="shared" si="30"/>
        <v>2.8799999999999997E-3</v>
      </c>
      <c r="H54" s="25">
        <v>0</v>
      </c>
      <c r="I54" s="25">
        <v>2.8799999999999997E-3</v>
      </c>
      <c r="J54" s="16">
        <f t="shared" si="31"/>
        <v>3.7119299999999993</v>
      </c>
      <c r="K54" s="25">
        <v>0</v>
      </c>
      <c r="L54" s="25">
        <v>0</v>
      </c>
      <c r="M54" s="25">
        <v>1.08023</v>
      </c>
      <c r="N54" s="25">
        <v>0</v>
      </c>
      <c r="O54" s="25">
        <v>0</v>
      </c>
      <c r="P54" s="25">
        <v>0</v>
      </c>
      <c r="Q54" s="25">
        <v>1.1406399999999999</v>
      </c>
      <c r="R54" s="25">
        <v>1.47434</v>
      </c>
      <c r="S54" s="25">
        <v>1.6719999999999999E-2</v>
      </c>
      <c r="T54" s="25">
        <v>0</v>
      </c>
      <c r="U54" s="25">
        <v>0</v>
      </c>
      <c r="V54" s="18">
        <v>0</v>
      </c>
      <c r="W54" s="18">
        <v>33.086580000000005</v>
      </c>
      <c r="X54" s="18">
        <f t="shared" si="24"/>
        <v>0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0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18.265695316000002</v>
      </c>
      <c r="AM54" s="25">
        <f t="shared" si="36"/>
        <v>42.278190708925308</v>
      </c>
      <c r="AN54" s="26">
        <f t="shared" si="37"/>
        <v>9.2070583506188214E-2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406.66371743510001</v>
      </c>
      <c r="G55" s="16">
        <f t="shared" si="30"/>
        <v>2.5999999999999999E-3</v>
      </c>
      <c r="H55" s="25">
        <v>0</v>
      </c>
      <c r="I55" s="25">
        <v>2.5999999999999999E-3</v>
      </c>
      <c r="J55" s="16">
        <f t="shared" si="31"/>
        <v>27.866600000000002</v>
      </c>
      <c r="K55" s="25">
        <v>0</v>
      </c>
      <c r="L55" s="25">
        <v>0</v>
      </c>
      <c r="M55" s="25">
        <v>5.2947199999999999</v>
      </c>
      <c r="N55" s="25">
        <v>0</v>
      </c>
      <c r="O55" s="25">
        <v>0</v>
      </c>
      <c r="P55" s="25">
        <v>0</v>
      </c>
      <c r="Q55" s="25">
        <v>21.007940000000001</v>
      </c>
      <c r="R55" s="25">
        <v>1.5639400000000001</v>
      </c>
      <c r="S55" s="25">
        <v>0</v>
      </c>
      <c r="T55" s="25">
        <v>0</v>
      </c>
      <c r="U55" s="25">
        <v>0</v>
      </c>
      <c r="V55" s="18">
        <v>0</v>
      </c>
      <c r="W55" s="18">
        <v>139.33933999999999</v>
      </c>
      <c r="X55" s="18">
        <f t="shared" si="24"/>
        <v>3.456E-2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3.456E-2</v>
      </c>
      <c r="AE55" s="25">
        <v>0</v>
      </c>
      <c r="AF55" s="25">
        <v>0</v>
      </c>
      <c r="AG55" s="25">
        <v>0</v>
      </c>
      <c r="AH55" s="25">
        <v>0</v>
      </c>
      <c r="AI55" s="25" t="s">
        <v>76</v>
      </c>
      <c r="AJ55" s="18">
        <v>0</v>
      </c>
      <c r="AK55" s="18" t="s">
        <v>63</v>
      </c>
      <c r="AL55" s="19">
        <v>239.42061743509998</v>
      </c>
      <c r="AM55" s="25">
        <f t="shared" si="36"/>
        <v>238.99660963626945</v>
      </c>
      <c r="AN55" s="26">
        <f t="shared" si="37"/>
        <v>1.2413903762491989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739.78128396200009</v>
      </c>
      <c r="G56" s="16">
        <f t="shared" si="30"/>
        <v>9.8889999999999993</v>
      </c>
      <c r="H56" s="25">
        <v>0</v>
      </c>
      <c r="I56" s="25">
        <v>9.8889999999999993</v>
      </c>
      <c r="J56" s="16">
        <f t="shared" si="31"/>
        <v>641.44667000000004</v>
      </c>
      <c r="K56" s="25">
        <v>0</v>
      </c>
      <c r="L56" s="25">
        <v>0</v>
      </c>
      <c r="M56" s="25">
        <v>1.5809999999999998E-2</v>
      </c>
      <c r="N56" s="25">
        <v>0</v>
      </c>
      <c r="O56" s="25">
        <v>0</v>
      </c>
      <c r="P56" s="25">
        <v>0</v>
      </c>
      <c r="Q56" s="25">
        <v>0.87139</v>
      </c>
      <c r="R56" s="25">
        <v>1.9391099999999999</v>
      </c>
      <c r="S56" s="25">
        <v>638.62036000000001</v>
      </c>
      <c r="T56" s="25">
        <v>0</v>
      </c>
      <c r="U56" s="25">
        <v>0</v>
      </c>
      <c r="V56" s="18">
        <v>0</v>
      </c>
      <c r="W56" s="18">
        <v>1.1131500000000001</v>
      </c>
      <c r="X56" s="18">
        <f t="shared" si="24"/>
        <v>0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0</v>
      </c>
      <c r="AE56" s="25">
        <v>0</v>
      </c>
      <c r="AF56" s="25">
        <v>0</v>
      </c>
      <c r="AG56" s="25">
        <v>0</v>
      </c>
      <c r="AH56" s="25">
        <v>0</v>
      </c>
      <c r="AI56" s="25" t="s">
        <v>76</v>
      </c>
      <c r="AJ56" s="18">
        <v>0</v>
      </c>
      <c r="AK56" s="18" t="s">
        <v>63</v>
      </c>
      <c r="AL56" s="19">
        <v>87.332463962000006</v>
      </c>
      <c r="AM56" s="25">
        <f t="shared" si="36"/>
        <v>678.63465592163084</v>
      </c>
      <c r="AN56" s="26">
        <f t="shared" si="37"/>
        <v>0.44021050263392525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186.15815546799999</v>
      </c>
      <c r="G57" s="16">
        <f t="shared" si="30"/>
        <v>2.7</v>
      </c>
      <c r="H57" s="25">
        <v>0</v>
      </c>
      <c r="I57" s="25">
        <v>2.7</v>
      </c>
      <c r="J57" s="16">
        <f t="shared" si="31"/>
        <v>33.23903</v>
      </c>
      <c r="K57" s="25">
        <v>0</v>
      </c>
      <c r="L57" s="25">
        <v>0</v>
      </c>
      <c r="M57" s="25">
        <v>3.134E-2</v>
      </c>
      <c r="N57" s="25">
        <v>0</v>
      </c>
      <c r="O57" s="25">
        <v>0</v>
      </c>
      <c r="P57" s="25">
        <v>0</v>
      </c>
      <c r="Q57" s="25">
        <v>0.63984000000000008</v>
      </c>
      <c r="R57" s="25">
        <v>32.56785</v>
      </c>
      <c r="S57" s="25">
        <v>0</v>
      </c>
      <c r="T57" s="25">
        <v>0</v>
      </c>
      <c r="U57" s="25">
        <v>0</v>
      </c>
      <c r="V57" s="18">
        <v>0</v>
      </c>
      <c r="W57" s="18">
        <v>119.83250999999998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30.386615468000002</v>
      </c>
      <c r="AM57" s="25">
        <f t="shared" si="36"/>
        <v>164.88268711254403</v>
      </c>
      <c r="AN57" s="26">
        <f t="shared" si="37"/>
        <v>0.15316763848930745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357.500318768</v>
      </c>
      <c r="G58" s="16">
        <f t="shared" si="30"/>
        <v>2.8289299999999997</v>
      </c>
      <c r="H58" s="25">
        <v>2.2471799999999997</v>
      </c>
      <c r="I58" s="25">
        <v>0.58174999999999999</v>
      </c>
      <c r="J58" s="16">
        <f t="shared" si="31"/>
        <v>130.16380999999998</v>
      </c>
      <c r="K58" s="25">
        <v>0</v>
      </c>
      <c r="L58" s="25">
        <v>0</v>
      </c>
      <c r="M58" s="25">
        <v>3.9120500000000002</v>
      </c>
      <c r="N58" s="25">
        <v>0</v>
      </c>
      <c r="O58" s="25">
        <v>0</v>
      </c>
      <c r="P58" s="25">
        <v>0</v>
      </c>
      <c r="Q58" s="25">
        <v>14.376149999999999</v>
      </c>
      <c r="R58" s="25">
        <v>58.540219999999998</v>
      </c>
      <c r="S58" s="25">
        <v>53.335389999999997</v>
      </c>
      <c r="T58" s="25">
        <v>0</v>
      </c>
      <c r="U58" s="25">
        <v>0</v>
      </c>
      <c r="V58" s="18">
        <v>0</v>
      </c>
      <c r="W58" s="18">
        <v>170.53566999999998</v>
      </c>
      <c r="X58" s="18">
        <f t="shared" si="24"/>
        <v>8.1333500000000001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4.2431999999999999</v>
      </c>
      <c r="AE58" s="25">
        <v>3.4313699999999998</v>
      </c>
      <c r="AF58" s="25">
        <v>0.45877999999999997</v>
      </c>
      <c r="AG58" s="25">
        <v>0</v>
      </c>
      <c r="AH58" s="25">
        <v>0</v>
      </c>
      <c r="AI58" s="25" t="s">
        <v>76</v>
      </c>
      <c r="AJ58" s="18">
        <v>0.31881999999999999</v>
      </c>
      <c r="AK58" s="18" t="s">
        <v>63</v>
      </c>
      <c r="AL58" s="19">
        <v>45.519738768000003</v>
      </c>
      <c r="AM58" s="25">
        <f t="shared" si="36"/>
        <v>317.4959049199357</v>
      </c>
      <c r="AN58" s="26">
        <f t="shared" si="37"/>
        <v>8.3627980903635706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2292.9542967619946</v>
      </c>
      <c r="G59" s="16">
        <f t="shared" si="30"/>
        <v>0</v>
      </c>
      <c r="H59" s="25">
        <v>0</v>
      </c>
      <c r="I59" s="25">
        <v>0</v>
      </c>
      <c r="J59" s="16">
        <f t="shared" si="31"/>
        <v>1029.76496835645</v>
      </c>
      <c r="K59" s="25">
        <v>0</v>
      </c>
      <c r="L59" s="25">
        <v>892.29754171549098</v>
      </c>
      <c r="M59" s="25">
        <v>3.7737366409590898</v>
      </c>
      <c r="N59" s="25">
        <v>0</v>
      </c>
      <c r="O59" s="25">
        <v>0</v>
      </c>
      <c r="P59" s="25">
        <v>0</v>
      </c>
      <c r="Q59" s="25">
        <v>6.7334299999999994</v>
      </c>
      <c r="R59" s="25">
        <v>126.96026000000001</v>
      </c>
      <c r="S59" s="25">
        <v>0</v>
      </c>
      <c r="T59" s="25">
        <v>0</v>
      </c>
      <c r="U59" s="25">
        <v>0</v>
      </c>
      <c r="V59" s="18">
        <v>0</v>
      </c>
      <c r="W59" s="18">
        <v>743.11034627757408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45.378860000000003</v>
      </c>
      <c r="AK59" s="18" t="s">
        <v>63</v>
      </c>
      <c r="AL59" s="19">
        <v>474.70012212797019</v>
      </c>
      <c r="AM59" s="25">
        <f t="shared" si="36"/>
        <v>1960.5886393461362</v>
      </c>
      <c r="AN59" s="26">
        <f t="shared" si="37"/>
        <v>2.3927869417867949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597.16990700242002</v>
      </c>
      <c r="G60" s="16">
        <f t="shared" si="30"/>
        <v>0</v>
      </c>
      <c r="H60" s="25">
        <v>0</v>
      </c>
      <c r="I60" s="25">
        <v>0</v>
      </c>
      <c r="J60" s="16">
        <f t="shared" si="31"/>
        <v>86.590499999999992</v>
      </c>
      <c r="K60" s="25">
        <v>0</v>
      </c>
      <c r="L60" s="25">
        <v>0</v>
      </c>
      <c r="M60" s="25">
        <v>3.56717</v>
      </c>
      <c r="N60" s="25">
        <v>0</v>
      </c>
      <c r="O60" s="25">
        <v>0</v>
      </c>
      <c r="P60" s="25">
        <v>0</v>
      </c>
      <c r="Q60" s="25">
        <v>23.142869999999998</v>
      </c>
      <c r="R60" s="25">
        <v>59.880459999999999</v>
      </c>
      <c r="S60" s="25">
        <v>0</v>
      </c>
      <c r="T60" s="25">
        <v>0</v>
      </c>
      <c r="U60" s="25">
        <v>0</v>
      </c>
      <c r="V60" s="18">
        <v>0</v>
      </c>
      <c r="W60" s="18">
        <v>298.26387</v>
      </c>
      <c r="X60" s="18">
        <f t="shared" si="24"/>
        <v>14.64202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14.64202</v>
      </c>
      <c r="AE60" s="25">
        <v>0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197.67351700242003</v>
      </c>
      <c r="AM60" s="25">
        <f t="shared" si="36"/>
        <v>444.12495561555454</v>
      </c>
      <c r="AN60" s="26">
        <f t="shared" si="37"/>
        <v>15.638418754017913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390.92499198914004</v>
      </c>
      <c r="G61" s="16">
        <f t="shared" si="30"/>
        <v>0</v>
      </c>
      <c r="H61" s="25">
        <v>0</v>
      </c>
      <c r="I61" s="25">
        <v>0</v>
      </c>
      <c r="J61" s="16">
        <f t="shared" si="31"/>
        <v>49.816609999999997</v>
      </c>
      <c r="K61" s="25">
        <v>0</v>
      </c>
      <c r="L61" s="25">
        <v>0</v>
      </c>
      <c r="M61" s="25">
        <v>3.8349799999999998</v>
      </c>
      <c r="N61" s="25">
        <v>0</v>
      </c>
      <c r="O61" s="25">
        <v>0</v>
      </c>
      <c r="P61" s="25">
        <v>0</v>
      </c>
      <c r="Q61" s="25">
        <v>8.5249399999999991</v>
      </c>
      <c r="R61" s="25">
        <v>37.456690000000002</v>
      </c>
      <c r="S61" s="25">
        <v>0</v>
      </c>
      <c r="T61" s="25">
        <v>0</v>
      </c>
      <c r="U61" s="25">
        <v>0</v>
      </c>
      <c r="V61" s="18">
        <v>0</v>
      </c>
      <c r="W61" s="18">
        <v>192.30112</v>
      </c>
      <c r="X61" s="18">
        <f t="shared" si="24"/>
        <v>2.85215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2.85215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145.95511198914002</v>
      </c>
      <c r="AM61" s="25">
        <f t="shared" si="36"/>
        <v>285.88102764535057</v>
      </c>
      <c r="AN61" s="26">
        <f t="shared" si="37"/>
        <v>3.5878554902136619</v>
      </c>
    </row>
    <row r="62" spans="1:40" s="21" customFormat="1" ht="15" customHeight="1">
      <c r="C62" s="21" t="s">
        <v>86</v>
      </c>
      <c r="E62" s="59"/>
      <c r="F62" s="16">
        <f t="shared" si="12"/>
        <v>26.387352974000002</v>
      </c>
      <c r="G62" s="16">
        <f t="shared" si="30"/>
        <v>0</v>
      </c>
      <c r="H62" s="25">
        <v>0</v>
      </c>
      <c r="I62" s="25">
        <v>0</v>
      </c>
      <c r="J62" s="16">
        <f t="shared" si="31"/>
        <v>8.6781199999999998</v>
      </c>
      <c r="K62" s="25">
        <v>0</v>
      </c>
      <c r="L62" s="25">
        <v>0</v>
      </c>
      <c r="M62" s="25">
        <v>1.3700000000000001E-3</v>
      </c>
      <c r="N62" s="25">
        <v>0</v>
      </c>
      <c r="O62" s="25">
        <v>0</v>
      </c>
      <c r="P62" s="25">
        <v>0</v>
      </c>
      <c r="Q62" s="25">
        <v>2.4677799999999999</v>
      </c>
      <c r="R62" s="25">
        <v>6.2089699999999999</v>
      </c>
      <c r="S62" s="25">
        <v>0</v>
      </c>
      <c r="T62" s="25">
        <v>0</v>
      </c>
      <c r="U62" s="25">
        <v>0</v>
      </c>
      <c r="V62" s="18">
        <v>0</v>
      </c>
      <c r="W62" s="18">
        <v>10.322280000000003</v>
      </c>
      <c r="X62" s="18">
        <f t="shared" si="24"/>
        <v>2.7599999999999999E-3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2.7599999999999999E-3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7.3841929739999994</v>
      </c>
      <c r="AM62" s="25">
        <f t="shared" si="36"/>
        <v>21.214482333861067</v>
      </c>
      <c r="AN62" s="26">
        <f t="shared" si="37"/>
        <v>3.9980973200124476E-2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44.628575729999994</v>
      </c>
      <c r="G63" s="16">
        <f t="shared" si="30"/>
        <v>0</v>
      </c>
      <c r="H63" s="25">
        <v>0</v>
      </c>
      <c r="I63" s="25">
        <v>0</v>
      </c>
      <c r="J63" s="16">
        <f t="shared" si="31"/>
        <v>8.8040500000000002</v>
      </c>
      <c r="K63" s="25">
        <v>0</v>
      </c>
      <c r="L63" s="25">
        <v>0</v>
      </c>
      <c r="M63" s="25">
        <v>9.4929999999999987E-2</v>
      </c>
      <c r="N63" s="25">
        <v>0</v>
      </c>
      <c r="O63" s="25">
        <v>0</v>
      </c>
      <c r="P63" s="25">
        <v>0</v>
      </c>
      <c r="Q63" s="25">
        <v>5.1202800000000011</v>
      </c>
      <c r="R63" s="25">
        <v>3.5888400000000003</v>
      </c>
      <c r="S63" s="25">
        <v>0</v>
      </c>
      <c r="T63" s="25">
        <v>0</v>
      </c>
      <c r="U63" s="25">
        <v>0</v>
      </c>
      <c r="V63" s="18">
        <v>0</v>
      </c>
      <c r="W63" s="18">
        <v>1.3264200000000002</v>
      </c>
      <c r="X63" s="18">
        <f t="shared" si="24"/>
        <v>13.46177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13.46177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21.036335729999998</v>
      </c>
      <c r="AM63" s="25">
        <f t="shared" si="36"/>
        <v>16.43802174911594</v>
      </c>
      <c r="AN63" s="26">
        <f t="shared" si="37"/>
        <v>13.567806352407377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404.17902478600007</v>
      </c>
      <c r="G64" s="16">
        <f t="shared" si="30"/>
        <v>0</v>
      </c>
      <c r="H64" s="25">
        <v>0</v>
      </c>
      <c r="I64" s="25">
        <v>0</v>
      </c>
      <c r="J64" s="16">
        <f t="shared" si="31"/>
        <v>25.887349999999998</v>
      </c>
      <c r="K64" s="25">
        <v>0</v>
      </c>
      <c r="L64" s="25">
        <v>0</v>
      </c>
      <c r="M64" s="25">
        <v>3.85E-2</v>
      </c>
      <c r="N64" s="25">
        <v>0</v>
      </c>
      <c r="O64" s="25">
        <v>0</v>
      </c>
      <c r="P64" s="25">
        <v>0</v>
      </c>
      <c r="Q64" s="25">
        <v>3.4881299999999991</v>
      </c>
      <c r="R64" s="25">
        <v>22.360720000000001</v>
      </c>
      <c r="S64" s="25">
        <v>0</v>
      </c>
      <c r="T64" s="25">
        <v>0</v>
      </c>
      <c r="U64" s="25">
        <v>0</v>
      </c>
      <c r="V64" s="18">
        <v>0</v>
      </c>
      <c r="W64" s="18">
        <v>265.84231000000005</v>
      </c>
      <c r="X64" s="18">
        <f t="shared" si="24"/>
        <v>2.8904000000000001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2.8904000000000001</v>
      </c>
      <c r="AE64" s="25">
        <v>0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109.55896478599999</v>
      </c>
      <c r="AM64" s="25">
        <f t="shared" si="36"/>
        <v>324.57990772549908</v>
      </c>
      <c r="AN64" s="26">
        <f t="shared" si="37"/>
        <v>3.4426460350767494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52.077801756</v>
      </c>
      <c r="G65" s="16">
        <f t="shared" si="30"/>
        <v>0</v>
      </c>
      <c r="H65" s="25">
        <v>0</v>
      </c>
      <c r="I65" s="25">
        <v>0</v>
      </c>
      <c r="J65" s="16">
        <f t="shared" si="31"/>
        <v>2.2744300000000002</v>
      </c>
      <c r="K65" s="25">
        <v>0</v>
      </c>
      <c r="L65" s="25">
        <v>0</v>
      </c>
      <c r="M65" s="25">
        <v>0.99087000000000003</v>
      </c>
      <c r="N65" s="25">
        <v>0</v>
      </c>
      <c r="O65" s="25">
        <v>0</v>
      </c>
      <c r="P65" s="25">
        <v>0</v>
      </c>
      <c r="Q65" s="25">
        <v>1.04189</v>
      </c>
      <c r="R65" s="25">
        <v>0.24167</v>
      </c>
      <c r="S65" s="25">
        <v>0</v>
      </c>
      <c r="T65" s="25">
        <v>0</v>
      </c>
      <c r="U65" s="25">
        <v>0</v>
      </c>
      <c r="V65" s="18">
        <v>0</v>
      </c>
      <c r="W65" s="18">
        <v>20.369239999999998</v>
      </c>
      <c r="X65" s="18">
        <f t="shared" si="24"/>
        <v>0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0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29.434131756000003</v>
      </c>
      <c r="AM65" s="25">
        <f t="shared" si="36"/>
        <v>31.46922363368251</v>
      </c>
      <c r="AN65" s="26">
        <f t="shared" si="37"/>
        <v>0.14836652199049222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41.764312247999996</v>
      </c>
      <c r="G66" s="16">
        <f t="shared" si="30"/>
        <v>0</v>
      </c>
      <c r="H66" s="25">
        <v>0</v>
      </c>
      <c r="I66" s="25">
        <v>0</v>
      </c>
      <c r="J66" s="16">
        <f t="shared" si="31"/>
        <v>1.15899</v>
      </c>
      <c r="K66" s="25">
        <v>0</v>
      </c>
      <c r="L66" s="25">
        <v>0</v>
      </c>
      <c r="M66" s="25">
        <v>0.34673999999999999</v>
      </c>
      <c r="N66" s="25">
        <v>0</v>
      </c>
      <c r="O66" s="25">
        <v>0</v>
      </c>
      <c r="P66" s="25">
        <v>0</v>
      </c>
      <c r="Q66" s="25">
        <v>0.67030999999999996</v>
      </c>
      <c r="R66" s="25">
        <v>0.14194000000000001</v>
      </c>
      <c r="S66" s="25">
        <v>0</v>
      </c>
      <c r="T66" s="25">
        <v>0</v>
      </c>
      <c r="U66" s="25">
        <v>0</v>
      </c>
      <c r="V66" s="18">
        <v>0</v>
      </c>
      <c r="W66" s="18">
        <v>21.18244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19.422882247999997</v>
      </c>
      <c r="AM66" s="25">
        <f t="shared" si="36"/>
        <v>28.165202565177886</v>
      </c>
      <c r="AN66" s="26">
        <f t="shared" si="37"/>
        <v>9.7903532879960384E-2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156.78993007679998</v>
      </c>
      <c r="G67" s="16">
        <f t="shared" si="30"/>
        <v>0</v>
      </c>
      <c r="H67" s="25">
        <v>0</v>
      </c>
      <c r="I67" s="25">
        <v>0</v>
      </c>
      <c r="J67" s="16">
        <f t="shared" si="31"/>
        <v>7.6068599999999993</v>
      </c>
      <c r="K67" s="25">
        <v>0</v>
      </c>
      <c r="L67" s="25">
        <v>0</v>
      </c>
      <c r="M67" s="25">
        <v>0.86445000000000005</v>
      </c>
      <c r="N67" s="25">
        <v>0</v>
      </c>
      <c r="O67" s="25">
        <v>0</v>
      </c>
      <c r="P67" s="25">
        <v>0</v>
      </c>
      <c r="Q67" s="25">
        <v>5.3043399999999998</v>
      </c>
      <c r="R67" s="25">
        <v>1.43807</v>
      </c>
      <c r="S67" s="25">
        <v>0</v>
      </c>
      <c r="T67" s="25">
        <v>0</v>
      </c>
      <c r="U67" s="25">
        <v>0</v>
      </c>
      <c r="V67" s="18">
        <v>0</v>
      </c>
      <c r="W67" s="18">
        <v>31.502680000000005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117.68039007679998</v>
      </c>
      <c r="AM67" s="25">
        <f t="shared" si="36"/>
        <v>74.39492238753266</v>
      </c>
      <c r="AN67" s="26">
        <f t="shared" si="37"/>
        <v>0.59318312246870142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8.3897440979999995</v>
      </c>
      <c r="G68" s="16">
        <f t="shared" si="30"/>
        <v>0</v>
      </c>
      <c r="H68" s="25">
        <v>0</v>
      </c>
      <c r="I68" s="25">
        <v>0</v>
      </c>
      <c r="J68" s="16">
        <f t="shared" si="31"/>
        <v>1.1261300000000001</v>
      </c>
      <c r="K68" s="25">
        <v>0</v>
      </c>
      <c r="L68" s="25">
        <v>0</v>
      </c>
      <c r="M68" s="25">
        <v>0.17486000000000002</v>
      </c>
      <c r="N68" s="25">
        <v>0</v>
      </c>
      <c r="O68" s="25">
        <v>0</v>
      </c>
      <c r="P68" s="25">
        <v>0</v>
      </c>
      <c r="Q68" s="25">
        <v>0.38594000000000006</v>
      </c>
      <c r="R68" s="25">
        <v>0.56533</v>
      </c>
      <c r="S68" s="25">
        <v>0</v>
      </c>
      <c r="T68" s="25">
        <v>0</v>
      </c>
      <c r="U68" s="25">
        <v>0</v>
      </c>
      <c r="V68" s="18">
        <v>0</v>
      </c>
      <c r="W68" s="18">
        <v>0.78510999999999997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6.4785040980000002</v>
      </c>
      <c r="AM68" s="25">
        <f t="shared" si="36"/>
        <v>3.8537598560944759</v>
      </c>
      <c r="AN68" s="26">
        <f t="shared" si="37"/>
        <v>3.2655732083059538E-2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17.567559614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17.567559614</v>
      </c>
      <c r="AM69" s="25">
        <f t="shared" si="36"/>
        <v>5.2674711410390787</v>
      </c>
      <c r="AN69" s="26">
        <f t="shared" si="37"/>
        <v>8.8551540823299607E-2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5454.8871219121647</v>
      </c>
      <c r="G70" s="16">
        <f t="shared" si="30"/>
        <v>0</v>
      </c>
      <c r="H70" s="25">
        <v>0</v>
      </c>
      <c r="I70" s="25">
        <v>0</v>
      </c>
      <c r="J70" s="16">
        <f t="shared" si="31"/>
        <v>5370.3635509087817</v>
      </c>
      <c r="K70" s="25">
        <v>0</v>
      </c>
      <c r="L70" s="25">
        <v>0</v>
      </c>
      <c r="M70" s="25">
        <v>2.89845</v>
      </c>
      <c r="N70" s="25">
        <v>1421.157337025104</v>
      </c>
      <c r="O70" s="25">
        <v>250.11324067572804</v>
      </c>
      <c r="P70" s="25">
        <v>0</v>
      </c>
      <c r="Q70" s="25">
        <v>3617.6110617237096</v>
      </c>
      <c r="R70" s="25">
        <v>78.58346148424063</v>
      </c>
      <c r="S70" s="25">
        <v>0</v>
      </c>
      <c r="T70" s="25">
        <v>0</v>
      </c>
      <c r="U70" s="25">
        <v>0</v>
      </c>
      <c r="V70" s="18">
        <v>0</v>
      </c>
      <c r="W70" s="18">
        <v>3.0212096866840001</v>
      </c>
      <c r="X70" s="18">
        <f t="shared" si="24"/>
        <v>17.340433852698801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16.485941542026243</v>
      </c>
      <c r="AH70" s="25">
        <v>0.85449231067255949</v>
      </c>
      <c r="AI70" s="25" t="s">
        <v>63</v>
      </c>
      <c r="AJ70" s="18">
        <v>0</v>
      </c>
      <c r="AK70" s="18" t="s">
        <v>63</v>
      </c>
      <c r="AL70" s="19">
        <v>64.161927463999987</v>
      </c>
      <c r="AM70" s="25">
        <f>SUM(AM71:AM74)</f>
        <v>5392.623124300846</v>
      </c>
      <c r="AN70" s="26">
        <f>SUM(AN71:AN74)</f>
        <v>17.663850289811794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65.94645035854829</v>
      </c>
      <c r="G71" s="16">
        <f t="shared" si="30"/>
        <v>0</v>
      </c>
      <c r="H71" s="25">
        <v>0</v>
      </c>
      <c r="I71" s="25">
        <v>0</v>
      </c>
      <c r="J71" s="16">
        <f t="shared" si="31"/>
        <v>1.7845228945482967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1.7845228945482967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64.161927463999987</v>
      </c>
      <c r="AM71" s="25">
        <f t="shared" ref="AM71:AM77" si="38">SUM(G71,V71,J71,W71,AJ71)-IF(ISNUMBER(W71*$W$37/($W$37+$W$9)),W71*$W$37/($W$37+$W$9),0)+IF(ISNUMBER(AL71*AM$84/F$84),AL71*AM$84/F$84,0)</f>
        <v>21.022886599927471</v>
      </c>
      <c r="AN71" s="26">
        <f t="shared" ref="AN71:AN77" si="39">SUM(AD71:AH71)+IF(ISNUMBER(W71*$W$37/($W$37+$W$9)),W71*$W$37/($W$37+$W$9),0)+IF(ISNUMBER(AL71*AN$84/F$84),AL71*AN$84/F$84,0)</f>
        <v>0.32341643711299284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5013.9663247191247</v>
      </c>
      <c r="G72" s="16">
        <f t="shared" si="30"/>
        <v>0</v>
      </c>
      <c r="H72" s="25">
        <v>0</v>
      </c>
      <c r="I72" s="25">
        <v>0</v>
      </c>
      <c r="J72" s="16">
        <f t="shared" si="31"/>
        <v>4993.6046811797414</v>
      </c>
      <c r="K72" s="25">
        <v>0</v>
      </c>
      <c r="L72" s="25">
        <v>0</v>
      </c>
      <c r="M72" s="25">
        <v>2.89845</v>
      </c>
      <c r="N72" s="25">
        <v>1419.6664279341949</v>
      </c>
      <c r="O72" s="25">
        <v>0</v>
      </c>
      <c r="P72" s="25">
        <v>0</v>
      </c>
      <c r="Q72" s="25">
        <v>3571.0398032455469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3.0212096866840001</v>
      </c>
      <c r="X72" s="18">
        <f t="shared" si="24"/>
        <v>17.340433852698801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16.485941542026243</v>
      </c>
      <c r="AH72" s="25">
        <v>0.85449231067255949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8"/>
        <v>4996.6258908664258</v>
      </c>
      <c r="AN72" s="26">
        <f t="shared" si="39"/>
        <v>17.340433852698801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251.60414976663714</v>
      </c>
      <c r="G73" s="16">
        <f t="shared" si="30"/>
        <v>0</v>
      </c>
      <c r="H73" s="25">
        <v>0</v>
      </c>
      <c r="I73" s="25">
        <v>0</v>
      </c>
      <c r="J73" s="16">
        <f t="shared" si="31"/>
        <v>251.60414976663714</v>
      </c>
      <c r="K73" s="25">
        <v>0</v>
      </c>
      <c r="L73" s="25">
        <v>0</v>
      </c>
      <c r="M73" s="25">
        <v>0</v>
      </c>
      <c r="N73" s="25">
        <v>1.490909090909091</v>
      </c>
      <c r="O73" s="25">
        <v>250.11324067572804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251.60414976663714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123.3701970678548</v>
      </c>
      <c r="G74" s="16">
        <f t="shared" si="30"/>
        <v>0</v>
      </c>
      <c r="H74" s="25">
        <v>0</v>
      </c>
      <c r="I74" s="25">
        <v>0</v>
      </c>
      <c r="J74" s="16">
        <f t="shared" si="31"/>
        <v>123.3701970678548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44.786735583614181</v>
      </c>
      <c r="R74" s="25">
        <v>78.58346148424063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123.3701970678548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1857.3448279035269</v>
      </c>
      <c r="G75" s="16">
        <f t="shared" si="30"/>
        <v>0.29614309599999977</v>
      </c>
      <c r="H75" s="25">
        <v>0</v>
      </c>
      <c r="I75" s="25">
        <v>0.29614309599999977</v>
      </c>
      <c r="J75" s="16">
        <f t="shared" si="31"/>
        <v>334.49663949031742</v>
      </c>
      <c r="K75" s="25">
        <v>0</v>
      </c>
      <c r="L75" s="25">
        <v>0</v>
      </c>
      <c r="M75" s="25">
        <v>63.311349267000779</v>
      </c>
      <c r="N75" s="25">
        <v>0</v>
      </c>
      <c r="O75" s="25">
        <v>0</v>
      </c>
      <c r="P75" s="25">
        <v>0</v>
      </c>
      <c r="Q75" s="25">
        <v>260.40506934397683</v>
      </c>
      <c r="R75" s="25">
        <v>10.317591989722567</v>
      </c>
      <c r="S75" s="25">
        <v>0.46262888961725068</v>
      </c>
      <c r="T75" s="25">
        <v>0</v>
      </c>
      <c r="U75" s="25">
        <v>0</v>
      </c>
      <c r="V75" s="18">
        <v>0</v>
      </c>
      <c r="W75" s="18">
        <v>420.44460068538615</v>
      </c>
      <c r="X75" s="18">
        <f t="shared" si="24"/>
        <v>9.7076442935002927</v>
      </c>
      <c r="Y75" s="25" t="s">
        <v>63</v>
      </c>
      <c r="Z75" s="25" t="s">
        <v>63</v>
      </c>
      <c r="AA75" s="25" t="s">
        <v>63</v>
      </c>
      <c r="AB75" s="25">
        <v>0.4368603899999996</v>
      </c>
      <c r="AC75" s="25" t="s">
        <v>63</v>
      </c>
      <c r="AD75" s="25">
        <v>8.8205018800558488</v>
      </c>
      <c r="AE75" s="25">
        <v>0.45028202344444446</v>
      </c>
      <c r="AF75" s="25">
        <v>0</v>
      </c>
      <c r="AG75" s="25">
        <v>0</v>
      </c>
      <c r="AH75" s="25">
        <v>0</v>
      </c>
      <c r="AI75" s="25">
        <v>0</v>
      </c>
      <c r="AJ75" s="18">
        <v>1.5158808519222222</v>
      </c>
      <c r="AK75" s="18" t="s">
        <v>63</v>
      </c>
      <c r="AL75" s="19">
        <v>1090.8839194864011</v>
      </c>
      <c r="AM75" s="25">
        <f t="shared" si="38"/>
        <v>1083.8447720151905</v>
      </c>
      <c r="AN75" s="26">
        <f t="shared" si="39"/>
        <v>14.769524425940233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2259.8296324130692</v>
      </c>
      <c r="G76" s="16">
        <f t="shared" si="30"/>
        <v>0.20841030400000005</v>
      </c>
      <c r="H76" s="25">
        <v>0</v>
      </c>
      <c r="I76" s="25">
        <v>0.20841030400000005</v>
      </c>
      <c r="J76" s="16">
        <f t="shared" si="31"/>
        <v>516.12261020583219</v>
      </c>
      <c r="K76" s="25">
        <v>0</v>
      </c>
      <c r="L76" s="25">
        <v>0</v>
      </c>
      <c r="M76" s="25">
        <v>180.57526348299922</v>
      </c>
      <c r="N76" s="25">
        <v>0</v>
      </c>
      <c r="O76" s="25">
        <v>0.66775499999999999</v>
      </c>
      <c r="P76" s="25">
        <v>0</v>
      </c>
      <c r="Q76" s="25">
        <v>332.38514488397584</v>
      </c>
      <c r="R76" s="25">
        <v>0</v>
      </c>
      <c r="S76" s="25">
        <v>2.4944468388571428</v>
      </c>
      <c r="T76" s="25">
        <v>0</v>
      </c>
      <c r="U76" s="25">
        <v>0</v>
      </c>
      <c r="V76" s="18">
        <v>0</v>
      </c>
      <c r="W76" s="18">
        <v>893.34082998535598</v>
      </c>
      <c r="X76" s="18">
        <f t="shared" si="24"/>
        <v>41.983996489880994</v>
      </c>
      <c r="Y76" s="25" t="s">
        <v>63</v>
      </c>
      <c r="Z76" s="25" t="s">
        <v>63</v>
      </c>
      <c r="AA76" s="25" t="s">
        <v>63</v>
      </c>
      <c r="AB76" s="25">
        <v>2.0558136000000005</v>
      </c>
      <c r="AC76" s="25" t="s">
        <v>63</v>
      </c>
      <c r="AD76" s="25">
        <v>39.928182889880993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808.17378542799986</v>
      </c>
      <c r="AM76" s="25">
        <f t="shared" si="38"/>
        <v>1651.9953254241573</v>
      </c>
      <c r="AN76" s="26">
        <f t="shared" si="39"/>
        <v>44.001886666905108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245.32510744530671</v>
      </c>
      <c r="G77" s="16">
        <f t="shared" si="30"/>
        <v>0</v>
      </c>
      <c r="H77" s="25">
        <v>0</v>
      </c>
      <c r="I77" s="25">
        <v>0</v>
      </c>
      <c r="J77" s="16">
        <f t="shared" si="31"/>
        <v>204.93832013090145</v>
      </c>
      <c r="K77" s="25">
        <v>0</v>
      </c>
      <c r="L77" s="25">
        <v>0</v>
      </c>
      <c r="M77" s="25">
        <v>15.401899999999998</v>
      </c>
      <c r="N77" s="25">
        <v>0</v>
      </c>
      <c r="O77" s="25">
        <v>0</v>
      </c>
      <c r="P77" s="25">
        <v>0</v>
      </c>
      <c r="Q77" s="25">
        <v>181.76718872349403</v>
      </c>
      <c r="R77" s="25">
        <v>0</v>
      </c>
      <c r="S77" s="25">
        <v>7.7692314074074087</v>
      </c>
      <c r="T77" s="25">
        <v>0</v>
      </c>
      <c r="U77" s="25">
        <v>0</v>
      </c>
      <c r="V77" s="18">
        <v>0</v>
      </c>
      <c r="W77" s="18">
        <v>11.727216111111112</v>
      </c>
      <c r="X77" s="18">
        <f t="shared" si="24"/>
        <v>1.5818109812941465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1.5818109812941465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27.077760221999998</v>
      </c>
      <c r="AM77" s="25">
        <f t="shared" si="38"/>
        <v>224.78455354818948</v>
      </c>
      <c r="AN77" s="26">
        <f t="shared" si="39"/>
        <v>1.7182999098867728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2003_x000D_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3906.9828547699999</v>
      </c>
      <c r="G84" s="31">
        <f t="shared" si="40"/>
        <v>49.380714495599996</v>
      </c>
      <c r="H84" s="31">
        <v>12.438519106599998</v>
      </c>
      <c r="I84" s="31">
        <v>36.942195388999998</v>
      </c>
      <c r="J84" s="31">
        <f t="shared" si="40"/>
        <v>105.12700983459999</v>
      </c>
      <c r="K84" s="31">
        <v>0</v>
      </c>
      <c r="L84" s="31">
        <v>10.079871745999998</v>
      </c>
      <c r="M84" s="31">
        <v>0</v>
      </c>
      <c r="N84" s="31">
        <v>0</v>
      </c>
      <c r="O84" s="31">
        <v>0</v>
      </c>
      <c r="P84" s="31">
        <v>0</v>
      </c>
      <c r="Q84" s="31">
        <v>11.851743875800002</v>
      </c>
      <c r="R84" s="31">
        <v>83.195394212799982</v>
      </c>
      <c r="S84" s="31">
        <v>0</v>
      </c>
      <c r="T84" s="31">
        <v>0</v>
      </c>
      <c r="U84" s="31">
        <v>0</v>
      </c>
      <c r="V84" s="31">
        <v>0</v>
      </c>
      <c r="W84" s="31">
        <v>993.50506386099994</v>
      </c>
      <c r="X84" s="31">
        <f t="shared" ref="X84" si="41">SUM(X85:X88)</f>
        <v>553.27486526739983</v>
      </c>
      <c r="Y84" s="31">
        <v>519.46776415399984</v>
      </c>
      <c r="Z84" s="31">
        <v>14.026085805999998</v>
      </c>
      <c r="AA84" s="31">
        <v>8.7366367999999986E-2</v>
      </c>
      <c r="AB84" s="31">
        <v>0</v>
      </c>
      <c r="AC84" s="31">
        <v>0</v>
      </c>
      <c r="AD84" s="31">
        <v>9.1863333799999988E-2</v>
      </c>
      <c r="AE84" s="31">
        <v>6.1647634473999995</v>
      </c>
      <c r="AF84" s="31">
        <v>13.437022158199998</v>
      </c>
      <c r="AG84" s="31">
        <v>0</v>
      </c>
      <c r="AH84" s="31">
        <v>0</v>
      </c>
      <c r="AI84" s="31">
        <v>0</v>
      </c>
      <c r="AJ84" s="31">
        <v>23.460079311399998</v>
      </c>
      <c r="AK84" s="31">
        <v>2182.235122</v>
      </c>
      <c r="AL84" s="32">
        <v>0</v>
      </c>
      <c r="AM84" s="93">
        <f>SUM(AM85:AM88)</f>
        <v>1171.4728675025999</v>
      </c>
      <c r="AN84" s="94">
        <f>SUM(AN85:AN88)</f>
        <v>19.693648939399996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3201.2027275588084</v>
      </c>
      <c r="G85" s="16">
        <f t="shared" ref="G85:G88" si="43">SUM(H85:I85)</f>
        <v>49.380714495599996</v>
      </c>
      <c r="H85" s="25">
        <v>12.438519106599998</v>
      </c>
      <c r="I85" s="25">
        <v>36.942195388999998</v>
      </c>
      <c r="J85" s="16">
        <f t="shared" ref="J85:J88" si="44">SUM(K85:U85)</f>
        <v>53.339816893999995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3.3469822538000003</v>
      </c>
      <c r="R85" s="25">
        <v>49.992834640199995</v>
      </c>
      <c r="S85" s="25">
        <v>0</v>
      </c>
      <c r="T85" s="25">
        <v>0</v>
      </c>
      <c r="U85" s="25">
        <v>0</v>
      </c>
      <c r="V85" s="18">
        <v>0</v>
      </c>
      <c r="W85" s="18">
        <v>389.11415661039996</v>
      </c>
      <c r="X85" s="18">
        <f t="shared" ref="X85:X88" si="45">SUM(Y85:AI85)</f>
        <v>527.13291755880846</v>
      </c>
      <c r="Y85" s="25">
        <v>513.10634561599989</v>
      </c>
      <c r="Z85" s="25">
        <v>14.026085805999998</v>
      </c>
      <c r="AA85" s="25">
        <v>4.8613680863743812E-4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2182.235122</v>
      </c>
      <c r="AL85" s="19">
        <v>0</v>
      </c>
      <c r="AM85" s="25">
        <f>SUM(G85,V85,J85,W85,IF(ISNUMBER(-W85*$W$37/($W$37+$W$9)),-W85*$W$37/($W$37+$W$9),0),AJ85)</f>
        <v>491.83468799999991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34.010155894</v>
      </c>
      <c r="G86" s="16">
        <f t="shared" si="43"/>
        <v>0</v>
      </c>
      <c r="H86" s="25">
        <v>0</v>
      </c>
      <c r="I86" s="25">
        <v>0</v>
      </c>
      <c r="J86" s="16">
        <f t="shared" si="44"/>
        <v>1.7438222751999999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1.7438222751999999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32.266333618799997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34.010155894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18.828049595191363</v>
      </c>
      <c r="G87" s="16">
        <f t="shared" si="43"/>
        <v>0</v>
      </c>
      <c r="H87" s="25">
        <v>0</v>
      </c>
      <c r="I87" s="25">
        <v>0</v>
      </c>
      <c r="J87" s="16">
        <f t="shared" si="44"/>
        <v>0.28846568919999999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0.28846568919999999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0.85955249039999981</v>
      </c>
      <c r="X87" s="18">
        <f t="shared" si="45"/>
        <v>14.941303464491362</v>
      </c>
      <c r="Y87" s="25">
        <v>6.3614185379999997</v>
      </c>
      <c r="Z87" s="25">
        <v>0</v>
      </c>
      <c r="AA87" s="25">
        <v>8.6880231191362553E-2</v>
      </c>
      <c r="AB87" s="25">
        <v>0</v>
      </c>
      <c r="AC87" s="25">
        <v>0</v>
      </c>
      <c r="AD87" s="25">
        <v>9.1863333799999988E-2</v>
      </c>
      <c r="AE87" s="25">
        <v>5.6624134103999992</v>
      </c>
      <c r="AF87" s="25">
        <v>2.7387279510999996</v>
      </c>
      <c r="AG87" s="25">
        <v>0</v>
      </c>
      <c r="AH87" s="25">
        <v>0</v>
      </c>
      <c r="AI87" s="25">
        <v>0</v>
      </c>
      <c r="AJ87" s="18">
        <v>2.7387279510999996</v>
      </c>
      <c r="AK87" s="18">
        <v>0</v>
      </c>
      <c r="AL87" s="19">
        <v>0</v>
      </c>
      <c r="AM87" s="25">
        <f>SUM(G87,V87,J87,W87,IF(ISNUMBER(-W87*$W$37/($W$37+$W$9)),-W87*$W$37/($W$37+$W$9),0),AJ87)</f>
        <v>3.8867461306999993</v>
      </c>
      <c r="AN87" s="26">
        <f>SUM(AD87:AH87,IF(ISNUMBER(W87*$W$37/($W$37+$W$9)),W87*$W$37/($W$37+$W$9),0))</f>
        <v>8.493004695299998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652.94192172199996</v>
      </c>
      <c r="G88" s="16">
        <f t="shared" si="43"/>
        <v>0</v>
      </c>
      <c r="H88" s="25">
        <v>0</v>
      </c>
      <c r="I88" s="25">
        <v>0</v>
      </c>
      <c r="J88" s="16">
        <f t="shared" si="44"/>
        <v>49.754904976199995</v>
      </c>
      <c r="K88" s="25">
        <v>0</v>
      </c>
      <c r="L88" s="25">
        <v>10.079871745999998</v>
      </c>
      <c r="M88" s="25">
        <v>0</v>
      </c>
      <c r="N88" s="25">
        <v>0</v>
      </c>
      <c r="O88" s="25">
        <v>0</v>
      </c>
      <c r="P88" s="25">
        <v>0</v>
      </c>
      <c r="Q88" s="25">
        <v>6.472473657600001</v>
      </c>
      <c r="R88" s="25">
        <v>33.202559572599995</v>
      </c>
      <c r="S88" s="25">
        <v>0</v>
      </c>
      <c r="T88" s="25">
        <v>0</v>
      </c>
      <c r="U88" s="25">
        <v>0</v>
      </c>
      <c r="V88" s="18">
        <v>0</v>
      </c>
      <c r="W88" s="18">
        <v>571.26502114139998</v>
      </c>
      <c r="X88" s="18">
        <f t="shared" si="45"/>
        <v>11.200644244099998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0.50235003699999992</v>
      </c>
      <c r="AF88" s="25">
        <v>10.698294207099998</v>
      </c>
      <c r="AG88" s="25">
        <v>0</v>
      </c>
      <c r="AH88" s="25">
        <v>0</v>
      </c>
      <c r="AI88" s="25">
        <v>0</v>
      </c>
      <c r="AJ88" s="18">
        <v>20.721351360299998</v>
      </c>
      <c r="AK88" s="18">
        <v>0</v>
      </c>
      <c r="AL88" s="19">
        <v>0</v>
      </c>
      <c r="AM88" s="25">
        <f>SUM(G88,V88,J88,W88,IF(ISNUMBER(-W88*$W$37/($W$37+$W$9)),-W88*$W$37/($W$37+$W$9),0),AJ88)</f>
        <v>641.74127747789998</v>
      </c>
      <c r="AN88" s="26">
        <f>SUM(AD88:AH88,IF(ISNUMBER(W88*$W$37/($W$37+$W$9)),W88*$W$37/($W$37+$W$9),0))</f>
        <v>11.200644244099998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119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7582.2082426954194</v>
      </c>
      <c r="G7" s="16">
        <f t="shared" ref="G7:G13" si="1">SUM(H7:I7)</f>
        <v>86.7</v>
      </c>
      <c r="H7" s="17">
        <v>86.7</v>
      </c>
      <c r="I7" s="17">
        <v>0</v>
      </c>
      <c r="J7" s="16">
        <f t="shared" ref="J7:J13" si="2">SUM(K7:U7)</f>
        <v>314.5</v>
      </c>
      <c r="K7" s="17">
        <v>314.5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1.9</v>
      </c>
      <c r="X7" s="18">
        <f t="shared" ref="X7:X38" si="3">SUM(Y7:AI7)</f>
        <v>483.51012529867006</v>
      </c>
      <c r="Y7" s="17">
        <v>319.11012742200001</v>
      </c>
      <c r="Z7" s="17">
        <v>14.804695234</v>
      </c>
      <c r="AA7" s="17">
        <v>2.9738198000000004E-2</v>
      </c>
      <c r="AB7" s="17">
        <v>2.5</v>
      </c>
      <c r="AC7" s="17">
        <v>0</v>
      </c>
      <c r="AD7" s="17">
        <v>80.7</v>
      </c>
      <c r="AE7" s="17">
        <v>9.2493630446699999</v>
      </c>
      <c r="AF7" s="17">
        <v>55.316201399999997</v>
      </c>
      <c r="AG7" s="17">
        <v>0</v>
      </c>
      <c r="AH7" s="17">
        <v>1.8</v>
      </c>
      <c r="AI7" s="17">
        <v>0</v>
      </c>
      <c r="AJ7" s="18">
        <v>92.613144396750002</v>
      </c>
      <c r="AK7" s="18">
        <v>6602.9849729999996</v>
      </c>
      <c r="AL7" s="19">
        <v>0</v>
      </c>
      <c r="AM7" s="17">
        <f>SUM(G7,V7,J7,W7,AJ7)</f>
        <v>495.71314439674995</v>
      </c>
      <c r="AN7" s="20">
        <f>SUM(AD7:AH7)</f>
        <v>147.06556444467003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18083.627603502446</v>
      </c>
      <c r="G8" s="16">
        <f t="shared" si="1"/>
        <v>191.50324118000003</v>
      </c>
      <c r="H8" s="17">
        <f>H9-H7</f>
        <v>-14.937607819999997</v>
      </c>
      <c r="I8" s="17">
        <f>I9-I7</f>
        <v>206.44084900000001</v>
      </c>
      <c r="J8" s="16">
        <f t="shared" si="2"/>
        <v>12632.320366714577</v>
      </c>
      <c r="K8" s="17">
        <f t="shared" ref="K8:W8" si="4">K9-K7</f>
        <v>8451</v>
      </c>
      <c r="L8" s="17">
        <f t="shared" si="4"/>
        <v>-14.517603581160074</v>
      </c>
      <c r="M8" s="17">
        <f t="shared" si="4"/>
        <v>551.98322000000007</v>
      </c>
      <c r="N8" s="17">
        <f t="shared" si="4"/>
        <v>246.60000000000014</v>
      </c>
      <c r="O8" s="17">
        <f t="shared" si="4"/>
        <v>-41.38852356426446</v>
      </c>
      <c r="P8" s="17">
        <f t="shared" si="4"/>
        <v>2476</v>
      </c>
      <c r="Q8" s="17">
        <f t="shared" si="4"/>
        <v>1428.6196925088655</v>
      </c>
      <c r="R8" s="17">
        <f t="shared" si="4"/>
        <v>-436.97641864886543</v>
      </c>
      <c r="S8" s="17">
        <f t="shared" si="4"/>
        <v>696.8</v>
      </c>
      <c r="T8" s="17">
        <f t="shared" si="4"/>
        <v>-725.8</v>
      </c>
      <c r="U8" s="17">
        <f t="shared" si="4"/>
        <v>0</v>
      </c>
      <c r="V8" s="18">
        <f t="shared" si="4"/>
        <v>0</v>
      </c>
      <c r="W8" s="18">
        <f t="shared" si="4"/>
        <v>4910.5343280393208</v>
      </c>
      <c r="X8" s="18">
        <f t="shared" si="3"/>
        <v>-0.70999999995001128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-9.999999950011329E-3</v>
      </c>
      <c r="AE8" s="17">
        <f t="shared" si="5"/>
        <v>0</v>
      </c>
      <c r="AF8" s="17">
        <f t="shared" si="5"/>
        <v>0</v>
      </c>
      <c r="AG8" s="17">
        <f t="shared" si="5"/>
        <v>0.7</v>
      </c>
      <c r="AH8" s="17">
        <f t="shared" si="5"/>
        <v>-1.4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349.9796675684961</v>
      </c>
      <c r="AM8" s="25">
        <f>SUM(G8,V8,J8,W8,AJ8)-IF(ISNUMBER(W8*$W$37/($W$37+$W$9)),W8*$W$37/($W$37+$W$9),0)+IF(ISNUMBER(AL8*AM$84/F$84),AL8*AM$84/F$84,0)</f>
        <v>17837.905446290391</v>
      </c>
      <c r="AN8" s="26">
        <f>SUM(AD8:AH8)+IF(ISNUMBER(W8*$W$37/($W$37+$W$9)),W8*$W$37/($W$37+$W$9),0)+IF(ISNUMBER(AL8*AN$84/F$84),AL8*AN$84/F$84,0)</f>
        <v>0.46506859299561643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25665.835846197861</v>
      </c>
      <c r="G9" s="30">
        <f t="shared" si="1"/>
        <v>278.20324118000002</v>
      </c>
      <c r="H9" s="30">
        <f>H10+H11</f>
        <v>71.762392180000006</v>
      </c>
      <c r="I9" s="30">
        <f>I10+I11</f>
        <v>206.44084900000001</v>
      </c>
      <c r="J9" s="30">
        <f t="shared" si="2"/>
        <v>12946.820366714577</v>
      </c>
      <c r="K9" s="30">
        <f t="shared" ref="K9:W9" si="6">K10+K11</f>
        <v>8765.5</v>
      </c>
      <c r="L9" s="30">
        <f t="shared" si="6"/>
        <v>-14.517603581160074</v>
      </c>
      <c r="M9" s="30">
        <f t="shared" si="6"/>
        <v>551.98322000000007</v>
      </c>
      <c r="N9" s="30">
        <f t="shared" si="6"/>
        <v>246.60000000000014</v>
      </c>
      <c r="O9" s="30">
        <f t="shared" si="6"/>
        <v>-41.38852356426446</v>
      </c>
      <c r="P9" s="30">
        <f t="shared" si="6"/>
        <v>2476</v>
      </c>
      <c r="Q9" s="30">
        <f t="shared" si="6"/>
        <v>1428.6196925088655</v>
      </c>
      <c r="R9" s="30">
        <f t="shared" si="6"/>
        <v>-436.97641864886543</v>
      </c>
      <c r="S9" s="30">
        <f t="shared" si="6"/>
        <v>696.8</v>
      </c>
      <c r="T9" s="30">
        <f t="shared" si="6"/>
        <v>-725.8</v>
      </c>
      <c r="U9" s="30">
        <f t="shared" si="6"/>
        <v>0</v>
      </c>
      <c r="V9" s="31">
        <f t="shared" si="6"/>
        <v>0</v>
      </c>
      <c r="W9" s="31">
        <f t="shared" si="6"/>
        <v>4912.4343280393205</v>
      </c>
      <c r="X9" s="31">
        <f t="shared" si="3"/>
        <v>482.80012529872005</v>
      </c>
      <c r="Y9" s="31">
        <f t="shared" ref="Y9:AL9" si="7">Y10+Y11</f>
        <v>319.11012742200001</v>
      </c>
      <c r="Z9" s="30">
        <f t="shared" si="7"/>
        <v>14.804695234</v>
      </c>
      <c r="AA9" s="30">
        <f t="shared" si="7"/>
        <v>2.9738198000000004E-2</v>
      </c>
      <c r="AB9" s="30">
        <f t="shared" si="7"/>
        <v>2.5</v>
      </c>
      <c r="AC9" s="30">
        <f t="shared" si="7"/>
        <v>0</v>
      </c>
      <c r="AD9" s="30">
        <f t="shared" si="7"/>
        <v>80.690000000049992</v>
      </c>
      <c r="AE9" s="30">
        <f t="shared" si="7"/>
        <v>9.2493630446699999</v>
      </c>
      <c r="AF9" s="30">
        <f t="shared" si="7"/>
        <v>55.316201399999997</v>
      </c>
      <c r="AG9" s="30">
        <f t="shared" si="7"/>
        <v>0.7</v>
      </c>
      <c r="AH9" s="30">
        <f t="shared" si="7"/>
        <v>0.4</v>
      </c>
      <c r="AI9" s="30">
        <f t="shared" si="7"/>
        <v>0</v>
      </c>
      <c r="AJ9" s="31">
        <f t="shared" si="7"/>
        <v>92.613144396750002</v>
      </c>
      <c r="AK9" s="31">
        <f t="shared" si="7"/>
        <v>6602.9849729999996</v>
      </c>
      <c r="AL9" s="32">
        <f t="shared" si="7"/>
        <v>349.9796675684961</v>
      </c>
      <c r="AM9" s="31">
        <f>SUM(AM7:AM8)</f>
        <v>18333.61859068714</v>
      </c>
      <c r="AN9" s="30">
        <f>SUM(AN7:AN8)</f>
        <v>147.53063303766564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547.87981024130829</v>
      </c>
      <c r="G10" s="16">
        <f t="shared" si="1"/>
        <v>0</v>
      </c>
      <c r="H10" s="17">
        <v>0</v>
      </c>
      <c r="I10" s="17">
        <v>0</v>
      </c>
      <c r="J10" s="16">
        <f t="shared" si="2"/>
        <v>547.87981024130829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131.3084275888134</v>
      </c>
      <c r="R10" s="17">
        <v>416.57138265249489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547.87981024130829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25117.956035956551</v>
      </c>
      <c r="G11" s="30">
        <f t="shared" si="1"/>
        <v>278.20324118000002</v>
      </c>
      <c r="H11" s="30">
        <f>H12+H13</f>
        <v>71.762392180000006</v>
      </c>
      <c r="I11" s="30">
        <f>I12+I13</f>
        <v>206.44084900000001</v>
      </c>
      <c r="J11" s="30">
        <f t="shared" si="2"/>
        <v>12398.940556473268</v>
      </c>
      <c r="K11" s="30">
        <f t="shared" ref="K11:W11" si="8">K12+K13</f>
        <v>8765.5</v>
      </c>
      <c r="L11" s="30">
        <f t="shared" si="8"/>
        <v>-14.517603581160074</v>
      </c>
      <c r="M11" s="30">
        <f t="shared" si="8"/>
        <v>551.98322000000007</v>
      </c>
      <c r="N11" s="30">
        <f t="shared" si="8"/>
        <v>246.60000000000014</v>
      </c>
      <c r="O11" s="30">
        <f t="shared" si="8"/>
        <v>-41.38852356426446</v>
      </c>
      <c r="P11" s="30">
        <f t="shared" si="8"/>
        <v>2476</v>
      </c>
      <c r="Q11" s="30">
        <f t="shared" si="8"/>
        <v>1297.3112649200521</v>
      </c>
      <c r="R11" s="30">
        <f t="shared" si="8"/>
        <v>-853.54780130136032</v>
      </c>
      <c r="S11" s="30">
        <f t="shared" si="8"/>
        <v>696.8</v>
      </c>
      <c r="T11" s="30">
        <f t="shared" si="8"/>
        <v>-725.8</v>
      </c>
      <c r="U11" s="30">
        <f t="shared" si="8"/>
        <v>0</v>
      </c>
      <c r="V11" s="31">
        <f t="shared" si="8"/>
        <v>0</v>
      </c>
      <c r="W11" s="31">
        <f t="shared" si="8"/>
        <v>4912.4343280393205</v>
      </c>
      <c r="X11" s="31">
        <f t="shared" si="3"/>
        <v>482.80012529872005</v>
      </c>
      <c r="Y11" s="31">
        <f t="shared" ref="Y11:AL11" si="9">Y12+Y13</f>
        <v>319.11012742200001</v>
      </c>
      <c r="Z11" s="30">
        <f t="shared" si="9"/>
        <v>14.804695234</v>
      </c>
      <c r="AA11" s="30">
        <f t="shared" si="9"/>
        <v>2.9738198000000004E-2</v>
      </c>
      <c r="AB11" s="30">
        <f t="shared" si="9"/>
        <v>2.5</v>
      </c>
      <c r="AC11" s="30">
        <f t="shared" si="9"/>
        <v>0</v>
      </c>
      <c r="AD11" s="30">
        <f t="shared" si="9"/>
        <v>80.690000000049992</v>
      </c>
      <c r="AE11" s="30">
        <f t="shared" si="9"/>
        <v>9.2493630446699999</v>
      </c>
      <c r="AF11" s="30">
        <f t="shared" si="9"/>
        <v>55.316201399999997</v>
      </c>
      <c r="AG11" s="30">
        <f t="shared" si="9"/>
        <v>0.7</v>
      </c>
      <c r="AH11" s="30">
        <f t="shared" si="9"/>
        <v>0.4</v>
      </c>
      <c r="AI11" s="30">
        <f t="shared" si="9"/>
        <v>0</v>
      </c>
      <c r="AJ11" s="31">
        <f t="shared" si="9"/>
        <v>92.613144396750002</v>
      </c>
      <c r="AK11" s="31">
        <f t="shared" si="9"/>
        <v>6602.9849729999996</v>
      </c>
      <c r="AL11" s="32">
        <f t="shared" si="9"/>
        <v>349.9796675684961</v>
      </c>
      <c r="AM11" s="31">
        <f>SUM(AM7:AM8)-SUM(AM10)</f>
        <v>17785.73878044583</v>
      </c>
      <c r="AN11" s="30">
        <f>SUM(AD11:AH11)+IF(ISNUMBER(W11*$W$37/($W$37+$W$9)),W11*$W$37/($W$37+$W$9),0)+IF(ISNUMBER(AL11*AN$84/F$84),AL11*AN$84/F$84,0)</f>
        <v>147.53063303766561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446.5463101061801</v>
      </c>
      <c r="G12" s="16">
        <f t="shared" si="1"/>
        <v>0</v>
      </c>
      <c r="H12" s="39">
        <v>0</v>
      </c>
      <c r="I12" s="39">
        <v>0</v>
      </c>
      <c r="J12" s="16">
        <f t="shared" si="2"/>
        <v>446.5463101061801</v>
      </c>
      <c r="K12" s="39">
        <v>0</v>
      </c>
      <c r="L12" s="39">
        <v>0</v>
      </c>
      <c r="M12" s="39">
        <v>0</v>
      </c>
      <c r="N12" s="39">
        <v>0</v>
      </c>
      <c r="O12" s="39">
        <v>446.5463101061801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446.5463101061801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24671.409725850372</v>
      </c>
      <c r="G13" s="41">
        <f t="shared" si="1"/>
        <v>278.20324118000002</v>
      </c>
      <c r="H13" s="41">
        <f>SUM(H17,-H28,H39,H47,H48)</f>
        <v>71.762392180000006</v>
      </c>
      <c r="I13" s="41">
        <f>SUM(I17,-I28,I39,I47,I48)</f>
        <v>206.44084900000001</v>
      </c>
      <c r="J13" s="41">
        <f t="shared" si="2"/>
        <v>11952.394246367088</v>
      </c>
      <c r="K13" s="41">
        <f t="shared" ref="K13:W13" si="10">SUM(K17,-K28,K39,K47,K48)</f>
        <v>8765.5</v>
      </c>
      <c r="L13" s="41">
        <f t="shared" si="10"/>
        <v>-14.517603581160074</v>
      </c>
      <c r="M13" s="41">
        <f t="shared" si="10"/>
        <v>551.98322000000007</v>
      </c>
      <c r="N13" s="41">
        <f t="shared" si="10"/>
        <v>246.60000000000014</v>
      </c>
      <c r="O13" s="41">
        <f t="shared" si="10"/>
        <v>-487.93483367044456</v>
      </c>
      <c r="P13" s="41">
        <f t="shared" si="10"/>
        <v>2476</v>
      </c>
      <c r="Q13" s="41">
        <f t="shared" si="10"/>
        <v>1297.3112649200521</v>
      </c>
      <c r="R13" s="41">
        <f t="shared" si="10"/>
        <v>-853.54780130136032</v>
      </c>
      <c r="S13" s="41">
        <f t="shared" si="10"/>
        <v>696.8</v>
      </c>
      <c r="T13" s="41">
        <f t="shared" si="10"/>
        <v>-725.8</v>
      </c>
      <c r="U13" s="41">
        <f t="shared" si="10"/>
        <v>0</v>
      </c>
      <c r="V13" s="31">
        <f t="shared" si="10"/>
        <v>0</v>
      </c>
      <c r="W13" s="31">
        <f t="shared" si="10"/>
        <v>4912.4343280393205</v>
      </c>
      <c r="X13" s="31">
        <f t="shared" si="3"/>
        <v>482.80012529872005</v>
      </c>
      <c r="Y13" s="31">
        <f t="shared" ref="Y13:AL13" si="11">SUM(Y17,-Y28,Y39,Y47,Y48)</f>
        <v>319.11012742200001</v>
      </c>
      <c r="Z13" s="41">
        <f t="shared" si="11"/>
        <v>14.804695234</v>
      </c>
      <c r="AA13" s="41">
        <f t="shared" si="11"/>
        <v>2.9738198000000004E-2</v>
      </c>
      <c r="AB13" s="41">
        <f t="shared" si="11"/>
        <v>2.5</v>
      </c>
      <c r="AC13" s="41">
        <f t="shared" si="11"/>
        <v>0</v>
      </c>
      <c r="AD13" s="41">
        <f t="shared" si="11"/>
        <v>80.690000000049992</v>
      </c>
      <c r="AE13" s="41">
        <f t="shared" si="11"/>
        <v>9.2493630446699999</v>
      </c>
      <c r="AF13" s="41">
        <f t="shared" si="11"/>
        <v>55.316201399999997</v>
      </c>
      <c r="AG13" s="41">
        <f t="shared" si="11"/>
        <v>0.7</v>
      </c>
      <c r="AH13" s="41">
        <f t="shared" si="11"/>
        <v>0.4</v>
      </c>
      <c r="AI13" s="41">
        <f t="shared" si="11"/>
        <v>0</v>
      </c>
      <c r="AJ13" s="31">
        <f t="shared" si="11"/>
        <v>92.613144396750002</v>
      </c>
      <c r="AK13" s="31">
        <f t="shared" si="11"/>
        <v>6602.9849729999996</v>
      </c>
      <c r="AL13" s="32">
        <f t="shared" si="11"/>
        <v>349.9796675684961</v>
      </c>
      <c r="AM13" s="31">
        <f>SUM(AM7:AM8)-SUM(AM10,AM12)</f>
        <v>17339.192470339651</v>
      </c>
      <c r="AN13" s="41">
        <f>SUM(AD13:AH13)+IF(ISNUMBER(W13*$W$37/($W$37+$W$9)),W13*$W$37/($W$37+$W$9),0)+IF(ISNUMBER(AL13*AN$84/F$84),AL13*AN$84/F$84,0)</f>
        <v>147.53063303766561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25117.956035956551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22208.356035956553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15252.347240762458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20296.631273779531</v>
      </c>
      <c r="G17" s="30">
        <f t="shared" ref="G17:G48" si="13">SUM(H17:I17)</f>
        <v>233.80324118000001</v>
      </c>
      <c r="H17" s="31">
        <v>69.762392180000006</v>
      </c>
      <c r="I17" s="31">
        <v>164.04084900000001</v>
      </c>
      <c r="J17" s="30">
        <f t="shared" ref="J17:J48" si="14">SUM(K17:U17)</f>
        <v>11148.358045864741</v>
      </c>
      <c r="K17" s="31">
        <v>8765.5</v>
      </c>
      <c r="L17" s="31">
        <v>14.18239641884</v>
      </c>
      <c r="M17" s="31">
        <v>202.46499999999997</v>
      </c>
      <c r="N17" s="31">
        <v>32.776974014139796</v>
      </c>
      <c r="O17" s="31">
        <v>0</v>
      </c>
      <c r="P17" s="31">
        <v>1227.17</v>
      </c>
      <c r="Q17" s="31">
        <v>15.484194342550001</v>
      </c>
      <c r="R17" s="31">
        <v>890.77948108921009</v>
      </c>
      <c r="S17" s="31">
        <v>0</v>
      </c>
      <c r="T17" s="31">
        <v>0</v>
      </c>
      <c r="U17" s="31">
        <v>0</v>
      </c>
      <c r="V17" s="31">
        <v>0</v>
      </c>
      <c r="W17" s="31">
        <v>1793.23432803932</v>
      </c>
      <c r="X17" s="31">
        <f t="shared" si="3"/>
        <v>397.60012529872006</v>
      </c>
      <c r="Y17" s="31">
        <v>319.11012742200001</v>
      </c>
      <c r="Z17" s="31">
        <v>14.804695234</v>
      </c>
      <c r="AA17" s="31">
        <v>2.9738198000000004E-2</v>
      </c>
      <c r="AB17" s="31">
        <v>0</v>
      </c>
      <c r="AC17" s="31">
        <v>0</v>
      </c>
      <c r="AD17" s="31">
        <v>0.39000000005000002</v>
      </c>
      <c r="AE17" s="31">
        <v>7.9493630446700001</v>
      </c>
      <c r="AF17" s="31">
        <v>55.316201399999997</v>
      </c>
      <c r="AG17" s="31">
        <v>0</v>
      </c>
      <c r="AH17" s="31">
        <v>0</v>
      </c>
      <c r="AI17" s="31">
        <v>0</v>
      </c>
      <c r="AJ17" s="31">
        <v>70.413144396749999</v>
      </c>
      <c r="AK17" s="31">
        <v>6602.9849729999996</v>
      </c>
      <c r="AL17" s="32">
        <v>50.237415999999989</v>
      </c>
      <c r="AM17" s="31">
        <f>SUM(AM18,AM24:AM25,AM26:AM26)</f>
        <v>13260.672363957276</v>
      </c>
      <c r="AN17" s="30">
        <f>SUM(AN18,AN24:AN25,AN26:AN26)</f>
        <v>63.824238271238194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9337.7692997653903</v>
      </c>
      <c r="G18" s="16">
        <f t="shared" si="13"/>
        <v>233.80324118000001</v>
      </c>
      <c r="H18" s="17">
        <v>69.762392180000006</v>
      </c>
      <c r="I18" s="17">
        <v>164.04084900000001</v>
      </c>
      <c r="J18" s="16">
        <f t="shared" si="14"/>
        <v>291.79607185060001</v>
      </c>
      <c r="K18" s="17">
        <v>0</v>
      </c>
      <c r="L18" s="17">
        <v>14.18239641884</v>
      </c>
      <c r="M18" s="17">
        <v>0</v>
      </c>
      <c r="N18" s="17">
        <v>0</v>
      </c>
      <c r="O18" s="17">
        <v>0</v>
      </c>
      <c r="P18" s="17">
        <v>0</v>
      </c>
      <c r="Q18" s="17">
        <v>15.484194342550001</v>
      </c>
      <c r="R18" s="17">
        <v>262.12948108921</v>
      </c>
      <c r="S18" s="17">
        <v>0</v>
      </c>
      <c r="T18" s="17">
        <v>0</v>
      </c>
      <c r="U18" s="17">
        <v>0</v>
      </c>
      <c r="V18" s="18">
        <v>0</v>
      </c>
      <c r="W18" s="18">
        <v>1690.93432803932</v>
      </c>
      <c r="X18" s="18">
        <f t="shared" si="3"/>
        <v>397.60012529872006</v>
      </c>
      <c r="Y18" s="17">
        <v>319.11012742200001</v>
      </c>
      <c r="Z18" s="17">
        <v>14.804695234</v>
      </c>
      <c r="AA18" s="17">
        <v>2.9738198000000004E-2</v>
      </c>
      <c r="AB18" s="17">
        <v>0</v>
      </c>
      <c r="AC18" s="17">
        <v>0</v>
      </c>
      <c r="AD18" s="17">
        <v>0.39000000005000002</v>
      </c>
      <c r="AE18" s="17">
        <v>7.9493630446700001</v>
      </c>
      <c r="AF18" s="17">
        <v>55.316201399999997</v>
      </c>
      <c r="AG18" s="17">
        <v>0</v>
      </c>
      <c r="AH18" s="17">
        <v>0</v>
      </c>
      <c r="AI18" s="17">
        <v>0</v>
      </c>
      <c r="AJ18" s="18">
        <v>70.413144396749999</v>
      </c>
      <c r="AK18" s="18">
        <v>6602.9849729999996</v>
      </c>
      <c r="AL18" s="19">
        <v>50.237415999999989</v>
      </c>
      <c r="AM18" s="17">
        <f t="shared" ref="AM18:AN18" si="15">SUM(AM19:AM23)</f>
        <v>2301.8103899431367</v>
      </c>
      <c r="AN18" s="20">
        <f t="shared" si="15"/>
        <v>63.824238271238194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8094.7810600440898</v>
      </c>
      <c r="G19" s="16">
        <f t="shared" si="13"/>
        <v>233.80324118000001</v>
      </c>
      <c r="H19" s="25">
        <v>69.762392180000006</v>
      </c>
      <c r="I19" s="25">
        <v>164.04084900000001</v>
      </c>
      <c r="J19" s="16">
        <f t="shared" si="14"/>
        <v>166.41784885729999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1.8158840572999999</v>
      </c>
      <c r="R19" s="25">
        <v>164.60196479999999</v>
      </c>
      <c r="S19" s="25">
        <v>0</v>
      </c>
      <c r="T19" s="25">
        <v>0</v>
      </c>
      <c r="U19" s="25">
        <v>0</v>
      </c>
      <c r="V19" s="18">
        <v>0</v>
      </c>
      <c r="W19" s="18">
        <v>763.09993585560005</v>
      </c>
      <c r="X19" s="18">
        <f t="shared" si="3"/>
        <v>328.47506115119057</v>
      </c>
      <c r="Y19" s="25">
        <v>313.67027043600001</v>
      </c>
      <c r="Z19" s="25">
        <v>14.804695234</v>
      </c>
      <c r="AA19" s="25">
        <v>9.5481190527965085E-5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6602.9849729999996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1163.3210258929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0.67632854801999998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0.67632854801999998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0.67632854801999998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48.586360636809466</v>
      </c>
      <c r="G21" s="16">
        <f t="shared" si="13"/>
        <v>0</v>
      </c>
      <c r="H21" s="25">
        <v>0</v>
      </c>
      <c r="I21" s="25">
        <v>0</v>
      </c>
      <c r="J21" s="16">
        <f t="shared" si="14"/>
        <v>0.47221988845000001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0.47221988845000001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4.2006525295000001</v>
      </c>
      <c r="X21" s="18">
        <f t="shared" si="3"/>
        <v>28.418528218859471</v>
      </c>
      <c r="Y21" s="25">
        <v>5.4398569859999997</v>
      </c>
      <c r="Z21" s="25">
        <v>0</v>
      </c>
      <c r="AA21" s="25">
        <v>2.9642716809472038E-2</v>
      </c>
      <c r="AB21" s="25">
        <v>0</v>
      </c>
      <c r="AC21" s="25">
        <v>0</v>
      </c>
      <c r="AD21" s="25">
        <v>0.39000000005000002</v>
      </c>
      <c r="AE21" s="25">
        <v>7.0640685159999999</v>
      </c>
      <c r="AF21" s="25">
        <v>15.494960000000001</v>
      </c>
      <c r="AG21" s="25">
        <v>0</v>
      </c>
      <c r="AH21" s="25">
        <v>0</v>
      </c>
      <c r="AI21" s="25">
        <v>0</v>
      </c>
      <c r="AJ21" s="18">
        <v>15.494960000000001</v>
      </c>
      <c r="AK21" s="18">
        <v>0</v>
      </c>
      <c r="AL21" s="19">
        <v>0</v>
      </c>
      <c r="AM21" s="25">
        <f t="shared" si="16"/>
        <v>20.167832417950002</v>
      </c>
      <c r="AN21" s="26">
        <f t="shared" si="17"/>
        <v>22.949028516049999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1143.4881345364699</v>
      </c>
      <c r="G22" s="16">
        <f t="shared" si="13"/>
        <v>0</v>
      </c>
      <c r="H22" s="25">
        <v>0</v>
      </c>
      <c r="I22" s="25">
        <v>0</v>
      </c>
      <c r="J22" s="16">
        <f t="shared" si="14"/>
        <v>124.90600310485</v>
      </c>
      <c r="K22" s="25">
        <v>0</v>
      </c>
      <c r="L22" s="25">
        <v>14.18239641884</v>
      </c>
      <c r="M22" s="25">
        <v>0</v>
      </c>
      <c r="N22" s="25">
        <v>0</v>
      </c>
      <c r="O22" s="25">
        <v>0</v>
      </c>
      <c r="P22" s="25">
        <v>0</v>
      </c>
      <c r="Q22" s="25">
        <v>13.196090396800001</v>
      </c>
      <c r="R22" s="25">
        <v>97.527516289209998</v>
      </c>
      <c r="S22" s="25">
        <v>0</v>
      </c>
      <c r="T22" s="25">
        <v>0</v>
      </c>
      <c r="U22" s="25">
        <v>0</v>
      </c>
      <c r="V22" s="18">
        <v>0</v>
      </c>
      <c r="W22" s="18">
        <v>922.95741110619997</v>
      </c>
      <c r="X22" s="18">
        <f t="shared" si="3"/>
        <v>40.70653592867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0.88529452867000002</v>
      </c>
      <c r="AF22" s="25">
        <v>39.821241399999998</v>
      </c>
      <c r="AG22" s="25">
        <v>0</v>
      </c>
      <c r="AH22" s="25">
        <v>0</v>
      </c>
      <c r="AI22" s="25">
        <v>0</v>
      </c>
      <c r="AJ22" s="18">
        <v>54.91818439675</v>
      </c>
      <c r="AK22" s="18">
        <v>0</v>
      </c>
      <c r="AL22" s="19">
        <v>0</v>
      </c>
      <c r="AM22" s="25">
        <f t="shared" si="16"/>
        <v>1102.7815986077999</v>
      </c>
      <c r="AN22" s="26">
        <f t="shared" si="17"/>
        <v>40.70653592867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50.237415999999989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50.237415999999989</v>
      </c>
      <c r="AM23" s="25">
        <f t="shared" si="16"/>
        <v>14.863604476466646</v>
      </c>
      <c r="AN23" s="26">
        <f t="shared" si="17"/>
        <v>0.16867382651819524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10958.861974014138</v>
      </c>
      <c r="G25" s="16">
        <f t="shared" si="13"/>
        <v>0</v>
      </c>
      <c r="H25" s="25">
        <v>0</v>
      </c>
      <c r="I25" s="25">
        <v>0</v>
      </c>
      <c r="J25" s="16">
        <f t="shared" si="14"/>
        <v>10856.561974014139</v>
      </c>
      <c r="K25" s="25">
        <v>8765.5</v>
      </c>
      <c r="L25" s="25">
        <v>0</v>
      </c>
      <c r="M25" s="25">
        <v>202.46499999999997</v>
      </c>
      <c r="N25" s="25">
        <v>32.776974014139796</v>
      </c>
      <c r="O25" s="25">
        <v>0</v>
      </c>
      <c r="P25" s="25">
        <v>1227.17</v>
      </c>
      <c r="Q25" s="25">
        <v>0</v>
      </c>
      <c r="R25" s="25">
        <v>628.65000000000009</v>
      </c>
      <c r="S25" s="25">
        <v>0</v>
      </c>
      <c r="T25" s="25">
        <v>0</v>
      </c>
      <c r="U25" s="25">
        <v>0</v>
      </c>
      <c r="V25" s="18">
        <v>0</v>
      </c>
      <c r="W25" s="18">
        <v>102.3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10958.861974014138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14434.129336524136</v>
      </c>
      <c r="G28" s="30">
        <f t="shared" si="13"/>
        <v>0</v>
      </c>
      <c r="H28" s="31">
        <v>0</v>
      </c>
      <c r="I28" s="31">
        <v>0</v>
      </c>
      <c r="J28" s="30">
        <f t="shared" si="14"/>
        <v>10750.761974014138</v>
      </c>
      <c r="K28" s="31">
        <v>0</v>
      </c>
      <c r="L28" s="31">
        <v>948</v>
      </c>
      <c r="M28" s="31">
        <v>262.96499999999997</v>
      </c>
      <c r="N28" s="31">
        <v>1330.8769740141397</v>
      </c>
      <c r="O28" s="31">
        <v>730</v>
      </c>
      <c r="P28" s="31">
        <v>1091.17</v>
      </c>
      <c r="Q28" s="31">
        <v>3010</v>
      </c>
      <c r="R28" s="31">
        <v>2629.65</v>
      </c>
      <c r="S28" s="31">
        <v>0</v>
      </c>
      <c r="T28" s="31">
        <v>725.8</v>
      </c>
      <c r="U28" s="31">
        <v>22.3</v>
      </c>
      <c r="V28" s="31">
        <v>0</v>
      </c>
      <c r="W28" s="31">
        <v>49.8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3633.5673625099998</v>
      </c>
      <c r="AM28" s="31">
        <f>SUM(AM29,AM35:AM36,AM37:AM38)</f>
        <v>11875.615438446837</v>
      </c>
      <c r="AN28" s="30">
        <f>SUM(AN29,AN35:AN36,AN37:AN38)</f>
        <v>12.199825543300001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3633.5673625099998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3633.5673625099998</v>
      </c>
      <c r="AM29" s="17">
        <f t="shared" ref="AM29:AN29" si="21">SUM(AM30:AM34)</f>
        <v>1075.0534644326999</v>
      </c>
      <c r="AN29" s="20">
        <f t="shared" si="21"/>
        <v>12.199825543300001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2963.1449978191904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2963.1449978191904</v>
      </c>
      <c r="AM30" s="25">
        <f t="shared" ref="AM30:AM38" si="22">SUM(G30,V30,J30,W30,AJ30)-IF(ISNUMBER(W30*$W$37/($W$37+$W$9)),W30*$W$37/($W$37+$W$9),0)+IF(ISNUMBER(AL30*AM$84/F$84),AL30*AM$84/F$84,0)</f>
        <v>876.69746497321989</v>
      </c>
      <c r="AN30" s="26">
        <f t="shared" ref="AN30:AN38" si="23">SUM(AD30:AH30)+IF(ISNUMBER(W30*$W$37/($W$37+$W$9)),W30*$W$37/($W$37+$W$9),0)+IF(ISNUMBER(AL30*AN$84/F$84),AL30*AN$84/F$84,0)</f>
        <v>9.9488597365440192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0.36360799999999999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0.36360799999999999</v>
      </c>
      <c r="AM31" s="25">
        <f t="shared" si="22"/>
        <v>0.10757968714949601</v>
      </c>
      <c r="AN31" s="26">
        <f t="shared" si="23"/>
        <v>1.2208261808813563E-3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14.000117224809472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14.000117224809472</v>
      </c>
      <c r="AM32" s="25">
        <f t="shared" si="22"/>
        <v>4.1421757252350702</v>
      </c>
      <c r="AN32" s="26">
        <f t="shared" si="23"/>
        <v>4.7005867977204685E-2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621.40279445399983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621.40279445399983</v>
      </c>
      <c r="AM33" s="25">
        <f t="shared" si="22"/>
        <v>183.85271562007404</v>
      </c>
      <c r="AN33" s="26">
        <f t="shared" si="23"/>
        <v>2.0863809386544827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34.655845012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34.655845012</v>
      </c>
      <c r="AM34" s="25">
        <f t="shared" si="22"/>
        <v>10.253528427021356</v>
      </c>
      <c r="AN34" s="26">
        <f t="shared" si="23"/>
        <v>0.11635817394341204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10800.561974014137</v>
      </c>
      <c r="G36" s="16">
        <f t="shared" si="13"/>
        <v>0</v>
      </c>
      <c r="H36" s="25">
        <v>0</v>
      </c>
      <c r="I36" s="25">
        <v>0</v>
      </c>
      <c r="J36" s="16">
        <f t="shared" si="14"/>
        <v>10750.761974014138</v>
      </c>
      <c r="K36" s="25">
        <v>0</v>
      </c>
      <c r="L36" s="25">
        <v>948</v>
      </c>
      <c r="M36" s="25">
        <v>262.96499999999997</v>
      </c>
      <c r="N36" s="25">
        <v>1330.8769740141397</v>
      </c>
      <c r="O36" s="25">
        <v>730</v>
      </c>
      <c r="P36" s="25">
        <v>1091.17</v>
      </c>
      <c r="Q36" s="25">
        <v>3010</v>
      </c>
      <c r="R36" s="25">
        <v>2629.65</v>
      </c>
      <c r="S36" s="25">
        <v>0</v>
      </c>
      <c r="T36" s="25">
        <v>725.8</v>
      </c>
      <c r="U36" s="25">
        <v>22.3</v>
      </c>
      <c r="V36" s="18">
        <v>0</v>
      </c>
      <c r="W36" s="18">
        <v>49.8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10800.561974014137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696.70685793870803</v>
      </c>
      <c r="G39" s="30">
        <f t="shared" si="13"/>
        <v>0</v>
      </c>
      <c r="H39" s="31">
        <v>0</v>
      </c>
      <c r="I39" s="31">
        <v>0</v>
      </c>
      <c r="J39" s="30">
        <f t="shared" si="14"/>
        <v>407.42067133719041</v>
      </c>
      <c r="K39" s="31">
        <v>0</v>
      </c>
      <c r="L39" s="31">
        <v>147.1342560144011</v>
      </c>
      <c r="M39" s="31">
        <v>0</v>
      </c>
      <c r="N39" s="31">
        <v>0</v>
      </c>
      <c r="O39" s="31">
        <v>0</v>
      </c>
      <c r="P39" s="31">
        <v>0</v>
      </c>
      <c r="Q39" s="31">
        <v>1</v>
      </c>
      <c r="R39" s="31">
        <v>259.28641532278931</v>
      </c>
      <c r="S39" s="31">
        <v>0</v>
      </c>
      <c r="T39" s="31" t="s">
        <v>63</v>
      </c>
      <c r="U39" s="31" t="s">
        <v>63</v>
      </c>
      <c r="V39" s="31">
        <v>0</v>
      </c>
      <c r="W39" s="31">
        <v>107.31792294821358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181.96826365330401</v>
      </c>
      <c r="AM39" s="31">
        <f>SUM(AM40:AM45)</f>
        <v>568.33079396212747</v>
      </c>
      <c r="AN39" s="30">
        <f>SUM(AN40:AN45)</f>
        <v>0.61086169395567969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146.55404344159791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146.55404344159791</v>
      </c>
      <c r="AM40" s="25">
        <f t="shared" ref="AM40:AM47" si="25">SUM(G40,V40,J40,W40,AJ40)-IF(ISNUMBER(W40*$W$37/($W$37+$W$9)),W40*$W$37/($W$37+$W$9),0)+IF(ISNUMBER(AL40*AM$84/F$84),AL40*AM$84/F$84,0)</f>
        <v>43.360537017724447</v>
      </c>
      <c r="AN40" s="26">
        <f t="shared" ref="AN40:AN47" si="26">SUM(AD40:AH40)+IF(ISNUMBER(W40*$W$37/($W$37+$W$9)),W40*$W$37/($W$37+$W$9),0)+IF(ISNUMBER(AL40*AN$84/F$84),AL40*AN$84/F$84,0)</f>
        <v>0.49206016684871173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1.79426</v>
      </c>
      <c r="G41" s="16">
        <f t="shared" si="13"/>
        <v>0</v>
      </c>
      <c r="H41" s="25">
        <v>0</v>
      </c>
      <c r="I41" s="25">
        <v>0</v>
      </c>
      <c r="J41" s="16">
        <f t="shared" si="14"/>
        <v>1.2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</v>
      </c>
      <c r="R41" s="25">
        <v>0.2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0.59426000000000001</v>
      </c>
      <c r="AM41" s="25">
        <f t="shared" si="25"/>
        <v>1.3758220525551128</v>
      </c>
      <c r="AN41" s="26">
        <f t="shared" si="26"/>
        <v>1.995248086539776E-3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0.44909199999999999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0.44909199999999999</v>
      </c>
      <c r="AM42" s="25">
        <f t="shared" si="25"/>
        <v>0.13287160035351658</v>
      </c>
      <c r="AN42" s="26">
        <f t="shared" si="26"/>
        <v>1.5078416075124039E-3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534.87265093471433</v>
      </c>
      <c r="G44" s="16">
        <f t="shared" si="13"/>
        <v>0</v>
      </c>
      <c r="H44" s="25">
        <v>0</v>
      </c>
      <c r="I44" s="25">
        <v>0</v>
      </c>
      <c r="J44" s="16">
        <f t="shared" si="14"/>
        <v>406.22067133719042</v>
      </c>
      <c r="K44" s="25">
        <v>0</v>
      </c>
      <c r="L44" s="25">
        <v>147.1342560144011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259.08641532278932</v>
      </c>
      <c r="S44" s="25">
        <v>0</v>
      </c>
      <c r="T44" s="25" t="s">
        <v>63</v>
      </c>
      <c r="U44" s="25" t="s">
        <v>63</v>
      </c>
      <c r="V44" s="18">
        <v>0</v>
      </c>
      <c r="W44" s="18">
        <v>100.48708002271577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28.164899574808121</v>
      </c>
      <c r="AM44" s="25">
        <f t="shared" si="25"/>
        <v>515.04082182275306</v>
      </c>
      <c r="AN44" s="26">
        <f t="shared" si="26"/>
        <v>9.4564604691920795E-2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12.768983907848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6.5936679078479994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6.1753159999999996</v>
      </c>
      <c r="AM45" s="25">
        <f t="shared" si="25"/>
        <v>8.4207414687412605</v>
      </c>
      <c r="AN45" s="26">
        <f t="shared" si="26"/>
        <v>2.0733832720994955E-2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0.26782765454778024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0.23717501764980287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3.0652636897977353E-2</v>
      </c>
      <c r="AM46" s="39">
        <f t="shared" si="25"/>
        <v>0.24624412803183929</v>
      </c>
      <c r="AN46" s="64">
        <f t="shared" si="26"/>
        <v>1.0291726705160678E-4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396.8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85.8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311</v>
      </c>
      <c r="AM47" s="31">
        <f t="shared" si="25"/>
        <v>177.81470458156383</v>
      </c>
      <c r="AN47" s="30">
        <f t="shared" si="26"/>
        <v>1.044193038255764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17715.400930656273</v>
      </c>
      <c r="G48" s="30">
        <f t="shared" si="13"/>
        <v>44.400000000000006</v>
      </c>
      <c r="H48" s="31">
        <f>SUM(H49,H50)</f>
        <v>2</v>
      </c>
      <c r="I48" s="31">
        <f>SUM(I49,I50)</f>
        <v>42.400000000000006</v>
      </c>
      <c r="J48" s="30">
        <f t="shared" si="14"/>
        <v>11147.377503179294</v>
      </c>
      <c r="K48" s="31">
        <f t="shared" ref="K48:W48" si="27">SUM(K49,K50)</f>
        <v>0</v>
      </c>
      <c r="L48" s="31">
        <f t="shared" si="27"/>
        <v>772.16574398559885</v>
      </c>
      <c r="M48" s="31">
        <f t="shared" si="27"/>
        <v>612.48322000000007</v>
      </c>
      <c r="N48" s="31">
        <f t="shared" si="27"/>
        <v>1544.7</v>
      </c>
      <c r="O48" s="31">
        <f t="shared" si="27"/>
        <v>242.06516632955544</v>
      </c>
      <c r="P48" s="31">
        <f t="shared" si="27"/>
        <v>2340</v>
      </c>
      <c r="Q48" s="31">
        <f t="shared" si="27"/>
        <v>4290.8270705775021</v>
      </c>
      <c r="R48" s="31">
        <f t="shared" si="27"/>
        <v>626.03630228664042</v>
      </c>
      <c r="S48" s="31">
        <f t="shared" si="27"/>
        <v>696.8</v>
      </c>
      <c r="T48" s="31">
        <f t="shared" si="27"/>
        <v>0</v>
      </c>
      <c r="U48" s="31">
        <f t="shared" si="27"/>
        <v>22.3</v>
      </c>
      <c r="V48" s="31">
        <f t="shared" si="27"/>
        <v>0</v>
      </c>
      <c r="W48" s="31">
        <f t="shared" si="27"/>
        <v>2975.8820770517864</v>
      </c>
      <c r="X48" s="31">
        <f t="shared" si="24"/>
        <v>85.2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2.5</v>
      </c>
      <c r="AC48" s="31" t="s">
        <v>63</v>
      </c>
      <c r="AD48" s="31">
        <f t="shared" ref="AD48:AL48" si="29">SUM(AD49,AD50)</f>
        <v>80.3</v>
      </c>
      <c r="AE48" s="31">
        <f t="shared" si="29"/>
        <v>1.3</v>
      </c>
      <c r="AF48" s="31">
        <f t="shared" si="29"/>
        <v>0</v>
      </c>
      <c r="AG48" s="31">
        <f t="shared" si="29"/>
        <v>0.7</v>
      </c>
      <c r="AH48" s="31">
        <f t="shared" si="29"/>
        <v>0.4</v>
      </c>
      <c r="AI48" s="31">
        <f t="shared" si="29"/>
        <v>0</v>
      </c>
      <c r="AJ48" s="31">
        <f t="shared" si="29"/>
        <v>22.2</v>
      </c>
      <c r="AK48" s="31" t="s">
        <v>63</v>
      </c>
      <c r="AL48" s="32">
        <f t="shared" si="29"/>
        <v>3440.3413504251921</v>
      </c>
      <c r="AM48" s="31">
        <f>SUM(AM13,AM28)-SUM(AM17,AM39,AM47)</f>
        <v>15207.990046285522</v>
      </c>
      <c r="AN48" s="30">
        <f>SUM(AN13,AN28)-SUM(AN17,AN39,AN47)</f>
        <v>94.251165577515962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2909.6</v>
      </c>
      <c r="G49" s="67">
        <f t="shared" ref="G49:G77" si="30">SUM(H49:I49)</f>
        <v>8.1999999999999993</v>
      </c>
      <c r="H49" s="68">
        <v>0</v>
      </c>
      <c r="I49" s="68">
        <v>8.1999999999999993</v>
      </c>
      <c r="J49" s="67">
        <f t="shared" ref="J49:J77" si="31">SUM(K49:U49)</f>
        <v>2893.4</v>
      </c>
      <c r="K49" s="68">
        <v>0</v>
      </c>
      <c r="L49" s="68">
        <v>0</v>
      </c>
      <c r="M49" s="68">
        <v>313.8</v>
      </c>
      <c r="N49" s="68">
        <v>59.3</v>
      </c>
      <c r="O49" s="68">
        <v>0</v>
      </c>
      <c r="P49" s="68">
        <v>2340</v>
      </c>
      <c r="Q49" s="68">
        <v>0</v>
      </c>
      <c r="R49" s="68">
        <v>158</v>
      </c>
      <c r="S49" s="68">
        <v>0</v>
      </c>
      <c r="T49" s="68">
        <v>0</v>
      </c>
      <c r="U49" s="68">
        <v>22.3</v>
      </c>
      <c r="V49" s="68">
        <v>0</v>
      </c>
      <c r="W49" s="68">
        <v>8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2909.6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14805.800930656278</v>
      </c>
      <c r="G50" s="30">
        <f t="shared" si="30"/>
        <v>36.200000000000003</v>
      </c>
      <c r="H50" s="31">
        <f>SUM(H51,H70)+SUM(H75:H77)</f>
        <v>2</v>
      </c>
      <c r="I50" s="31">
        <f>SUM(I51,I70)+SUM(I75:I77)</f>
        <v>34.200000000000003</v>
      </c>
      <c r="J50" s="30">
        <f t="shared" si="31"/>
        <v>8253.977503179296</v>
      </c>
      <c r="K50" s="31">
        <f t="shared" ref="K50:W50" si="32">SUM(K51,K70)+SUM(K75:K77)</f>
        <v>0</v>
      </c>
      <c r="L50" s="31">
        <f t="shared" si="32"/>
        <v>772.16574398559885</v>
      </c>
      <c r="M50" s="31">
        <f t="shared" si="32"/>
        <v>298.68322000000001</v>
      </c>
      <c r="N50" s="31">
        <f t="shared" si="32"/>
        <v>1485.4</v>
      </c>
      <c r="O50" s="31">
        <f t="shared" si="32"/>
        <v>242.06516632955544</v>
      </c>
      <c r="P50" s="31">
        <f t="shared" si="32"/>
        <v>0</v>
      </c>
      <c r="Q50" s="31">
        <f t="shared" si="32"/>
        <v>4290.8270705775021</v>
      </c>
      <c r="R50" s="31">
        <f t="shared" si="32"/>
        <v>468.03630228664042</v>
      </c>
      <c r="S50" s="31">
        <f t="shared" si="32"/>
        <v>696.8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2967.8820770517864</v>
      </c>
      <c r="X50" s="31">
        <f t="shared" si="24"/>
        <v>85.2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2.5</v>
      </c>
      <c r="AC50" s="31" t="s">
        <v>63</v>
      </c>
      <c r="AD50" s="31">
        <f>SUM(AD51,AD70)+SUM(AD75:AD77)</f>
        <v>80.3</v>
      </c>
      <c r="AE50" s="31">
        <f t="shared" ref="AE50:AN50" si="34">SUM(AE51,AE70)+SUM(AE75:AE77)</f>
        <v>1.3</v>
      </c>
      <c r="AF50" s="31">
        <f t="shared" si="34"/>
        <v>0</v>
      </c>
      <c r="AG50" s="31">
        <f t="shared" si="34"/>
        <v>0.7</v>
      </c>
      <c r="AH50" s="31">
        <f t="shared" si="34"/>
        <v>0.4</v>
      </c>
      <c r="AI50" s="31">
        <f t="shared" si="34"/>
        <v>0</v>
      </c>
      <c r="AJ50" s="31">
        <f t="shared" si="34"/>
        <v>22.2</v>
      </c>
      <c r="AK50" s="31" t="s">
        <v>63</v>
      </c>
      <c r="AL50" s="32">
        <f t="shared" si="34"/>
        <v>3440.3413504251921</v>
      </c>
      <c r="AM50" s="31">
        <f t="shared" si="34"/>
        <v>7808.744294316718</v>
      </c>
      <c r="AN50" s="30">
        <f t="shared" si="34"/>
        <v>53.815021955097102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5685.4027561397879</v>
      </c>
      <c r="G51" s="16">
        <f t="shared" si="30"/>
        <v>35.6</v>
      </c>
      <c r="H51" s="17">
        <v>2</v>
      </c>
      <c r="I51" s="17">
        <v>33.6</v>
      </c>
      <c r="J51" s="16">
        <f t="shared" si="31"/>
        <v>1997.5793286628095</v>
      </c>
      <c r="K51" s="17">
        <v>0</v>
      </c>
      <c r="L51" s="17">
        <v>772.16574398559885</v>
      </c>
      <c r="M51" s="17">
        <v>29.9</v>
      </c>
      <c r="N51" s="17">
        <v>0</v>
      </c>
      <c r="O51" s="17">
        <v>0</v>
      </c>
      <c r="P51" s="17">
        <v>0</v>
      </c>
      <c r="Q51" s="17">
        <v>118.9</v>
      </c>
      <c r="R51" s="17">
        <v>389.61358467721067</v>
      </c>
      <c r="S51" s="17">
        <v>687</v>
      </c>
      <c r="T51" s="17">
        <v>0</v>
      </c>
      <c r="U51" s="17">
        <v>0</v>
      </c>
      <c r="V51" s="18">
        <v>0</v>
      </c>
      <c r="W51" s="18">
        <v>1946.1820770517863</v>
      </c>
      <c r="X51" s="18">
        <f t="shared" si="24"/>
        <v>35</v>
      </c>
      <c r="Y51" s="17" t="s">
        <v>63</v>
      </c>
      <c r="Z51" s="17" t="s">
        <v>63</v>
      </c>
      <c r="AA51" s="17" t="s">
        <v>63</v>
      </c>
      <c r="AB51" s="17">
        <v>0.1</v>
      </c>
      <c r="AC51" s="17" t="s">
        <v>63</v>
      </c>
      <c r="AD51" s="17">
        <v>34</v>
      </c>
      <c r="AE51" s="17">
        <v>0.9</v>
      </c>
      <c r="AF51" s="17">
        <v>0</v>
      </c>
      <c r="AG51" s="17">
        <v>0</v>
      </c>
      <c r="AH51" s="17">
        <v>0</v>
      </c>
      <c r="AI51" s="17">
        <v>0</v>
      </c>
      <c r="AJ51" s="18">
        <v>22.2</v>
      </c>
      <c r="AK51" s="18" t="s">
        <v>63</v>
      </c>
      <c r="AL51" s="19">
        <v>1648.8413504251919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5311.2596493491465</v>
      </c>
      <c r="G70" s="16">
        <f t="shared" si="30"/>
        <v>0</v>
      </c>
      <c r="H70" s="25">
        <v>0</v>
      </c>
      <c r="I70" s="25">
        <v>0</v>
      </c>
      <c r="J70" s="16">
        <f t="shared" si="31"/>
        <v>5247.0596493491457</v>
      </c>
      <c r="K70" s="25">
        <v>0</v>
      </c>
      <c r="L70" s="25">
        <v>0</v>
      </c>
      <c r="M70" s="25">
        <v>3.3832199999999997</v>
      </c>
      <c r="N70" s="25">
        <v>1485.4</v>
      </c>
      <c r="O70" s="25">
        <v>240.46516632955544</v>
      </c>
      <c r="P70" s="25">
        <v>0</v>
      </c>
      <c r="Q70" s="25">
        <v>3451.7885454101606</v>
      </c>
      <c r="R70" s="25">
        <v>66.022717609429776</v>
      </c>
      <c r="S70" s="25">
        <v>0</v>
      </c>
      <c r="T70" s="25">
        <v>0</v>
      </c>
      <c r="U70" s="25">
        <v>0</v>
      </c>
      <c r="V70" s="18">
        <v>0</v>
      </c>
      <c r="W70" s="18">
        <v>2.1</v>
      </c>
      <c r="X70" s="18">
        <f t="shared" si="24"/>
        <v>1.1000000000000001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0.7</v>
      </c>
      <c r="AH70" s="25">
        <v>0.4</v>
      </c>
      <c r="AI70" s="25" t="s">
        <v>63</v>
      </c>
      <c r="AJ70" s="18">
        <v>0</v>
      </c>
      <c r="AK70" s="18" t="s">
        <v>63</v>
      </c>
      <c r="AL70" s="19">
        <v>61</v>
      </c>
      <c r="AM70" s="25">
        <f>SUM(AM71:AM74)</f>
        <v>5267.2075496046946</v>
      </c>
      <c r="AN70" s="26">
        <f>SUM(AN71:AN74)</f>
        <v>1.3048095669890727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62.8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61</v>
      </c>
      <c r="AM71" s="25">
        <f t="shared" ref="AM71:AM77" si="36">SUM(G71,V71,J71,W71,AJ71)-IF(ISNUMBER(W71*$W$37/($W$37+$W$9)),W71*$W$37/($W$37+$W$9),0)+IF(ISNUMBER(AL71*AM$84/F$84),AL71*AM$84/F$84,0)</f>
        <v>19.847900255547891</v>
      </c>
      <c r="AN71" s="26">
        <f t="shared" ref="AN71:AN77" si="37">SUM(AD71:AH71)+IF(ISNUMBER(W71*$W$37/($W$37+$W$9)),W71*$W$37/($W$37+$W$9),0)+IF(ISNUMBER(AL71*AN$84/F$84),AL71*AN$84/F$84,0)</f>
        <v>0.20480956698907268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4903.665038181819</v>
      </c>
      <c r="G72" s="16">
        <f t="shared" si="30"/>
        <v>0</v>
      </c>
      <c r="H72" s="25">
        <v>0</v>
      </c>
      <c r="I72" s="25">
        <v>0</v>
      </c>
      <c r="J72" s="16">
        <f t="shared" si="31"/>
        <v>4900.4650381818183</v>
      </c>
      <c r="K72" s="25">
        <v>0</v>
      </c>
      <c r="L72" s="25">
        <v>0</v>
      </c>
      <c r="M72" s="25">
        <v>3.3832199999999997</v>
      </c>
      <c r="N72" s="25">
        <v>1483.9818181818182</v>
      </c>
      <c r="O72" s="25">
        <v>0</v>
      </c>
      <c r="P72" s="25">
        <v>0</v>
      </c>
      <c r="Q72" s="25">
        <v>3413.1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2.1</v>
      </c>
      <c r="X72" s="18">
        <f t="shared" si="24"/>
        <v>1.1000000000000001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0.7</v>
      </c>
      <c r="AH72" s="25">
        <v>0.4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4902.5650381818186</v>
      </c>
      <c r="AN72" s="26">
        <f t="shared" si="37"/>
        <v>1.1000000000000001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241.88334814773725</v>
      </c>
      <c r="G73" s="16">
        <f t="shared" si="30"/>
        <v>0</v>
      </c>
      <c r="H73" s="25">
        <v>0</v>
      </c>
      <c r="I73" s="25">
        <v>0</v>
      </c>
      <c r="J73" s="16">
        <f t="shared" si="31"/>
        <v>241.88334814773725</v>
      </c>
      <c r="K73" s="25">
        <v>0</v>
      </c>
      <c r="L73" s="25">
        <v>0</v>
      </c>
      <c r="M73" s="25">
        <v>0</v>
      </c>
      <c r="N73" s="25">
        <v>1.4181818181818182</v>
      </c>
      <c r="O73" s="25">
        <v>240.46516632955544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241.88334814773725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102.91126301959017</v>
      </c>
      <c r="G74" s="16">
        <f t="shared" si="30"/>
        <v>0</v>
      </c>
      <c r="H74" s="25">
        <v>0</v>
      </c>
      <c r="I74" s="25">
        <v>0</v>
      </c>
      <c r="J74" s="16">
        <f t="shared" si="31"/>
        <v>102.91126301959017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36.888545410160397</v>
      </c>
      <c r="R74" s="25">
        <v>66.022717609429776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102.91126301959017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1566.8766638318348</v>
      </c>
      <c r="G75" s="16">
        <f t="shared" si="30"/>
        <v>0.4</v>
      </c>
      <c r="H75" s="25">
        <v>0</v>
      </c>
      <c r="I75" s="25">
        <v>0.4</v>
      </c>
      <c r="J75" s="16">
        <f t="shared" si="31"/>
        <v>314.17666383183479</v>
      </c>
      <c r="K75" s="25">
        <v>0</v>
      </c>
      <c r="L75" s="25">
        <v>0</v>
      </c>
      <c r="M75" s="25">
        <v>61.1</v>
      </c>
      <c r="N75" s="25">
        <v>0</v>
      </c>
      <c r="O75" s="25">
        <v>0</v>
      </c>
      <c r="P75" s="25">
        <v>0</v>
      </c>
      <c r="Q75" s="25">
        <v>240.07666383183479</v>
      </c>
      <c r="R75" s="25">
        <v>12.4</v>
      </c>
      <c r="S75" s="25">
        <v>0.6</v>
      </c>
      <c r="T75" s="25">
        <v>0</v>
      </c>
      <c r="U75" s="25">
        <v>0</v>
      </c>
      <c r="V75" s="18">
        <v>0</v>
      </c>
      <c r="W75" s="18">
        <v>298.10000000000002</v>
      </c>
      <c r="X75" s="18">
        <f t="shared" si="24"/>
        <v>8.9</v>
      </c>
      <c r="Y75" s="25" t="s">
        <v>63</v>
      </c>
      <c r="Z75" s="25" t="s">
        <v>63</v>
      </c>
      <c r="AA75" s="25" t="s">
        <v>63</v>
      </c>
      <c r="AB75" s="25">
        <v>0.4</v>
      </c>
      <c r="AC75" s="25" t="s">
        <v>63</v>
      </c>
      <c r="AD75" s="25">
        <v>8.1</v>
      </c>
      <c r="AE75" s="25">
        <v>0.4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945.3</v>
      </c>
      <c r="AM75" s="25">
        <f t="shared" si="36"/>
        <v>892.35994434936617</v>
      </c>
      <c r="AN75" s="26">
        <f t="shared" si="37"/>
        <v>11.673876781553613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1990.8297196989768</v>
      </c>
      <c r="G76" s="16">
        <f t="shared" si="30"/>
        <v>0.2</v>
      </c>
      <c r="H76" s="25">
        <v>0</v>
      </c>
      <c r="I76" s="25">
        <v>0.2</v>
      </c>
      <c r="J76" s="16">
        <f t="shared" si="31"/>
        <v>488.02971969897681</v>
      </c>
      <c r="K76" s="25">
        <v>0</v>
      </c>
      <c r="L76" s="25">
        <v>0</v>
      </c>
      <c r="M76" s="25">
        <v>186.5</v>
      </c>
      <c r="N76" s="25">
        <v>0</v>
      </c>
      <c r="O76" s="25">
        <v>1.6</v>
      </c>
      <c r="P76" s="25">
        <v>0</v>
      </c>
      <c r="Q76" s="25">
        <v>297.02971969897686</v>
      </c>
      <c r="R76" s="25">
        <v>0</v>
      </c>
      <c r="S76" s="25">
        <v>2.9</v>
      </c>
      <c r="T76" s="25">
        <v>0</v>
      </c>
      <c r="U76" s="25">
        <v>0</v>
      </c>
      <c r="V76" s="18">
        <v>0</v>
      </c>
      <c r="W76" s="18">
        <v>712.6</v>
      </c>
      <c r="X76" s="18">
        <f t="shared" si="24"/>
        <v>38.799999999999997</v>
      </c>
      <c r="Y76" s="25" t="s">
        <v>63</v>
      </c>
      <c r="Z76" s="25" t="s">
        <v>63</v>
      </c>
      <c r="AA76" s="25" t="s">
        <v>63</v>
      </c>
      <c r="AB76" s="25">
        <v>2</v>
      </c>
      <c r="AC76" s="25" t="s">
        <v>63</v>
      </c>
      <c r="AD76" s="25">
        <v>36.799999999999997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751.2</v>
      </c>
      <c r="AM76" s="25">
        <f t="shared" si="36"/>
        <v>1423.0851733377895</v>
      </c>
      <c r="AN76" s="26">
        <f t="shared" si="37"/>
        <v>39.322179454462152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251.43214163652954</v>
      </c>
      <c r="G77" s="16">
        <f t="shared" si="30"/>
        <v>0</v>
      </c>
      <c r="H77" s="25">
        <v>0</v>
      </c>
      <c r="I77" s="25">
        <v>0</v>
      </c>
      <c r="J77" s="16">
        <f t="shared" si="31"/>
        <v>207.13214163652952</v>
      </c>
      <c r="K77" s="25">
        <v>0</v>
      </c>
      <c r="L77" s="25">
        <v>0</v>
      </c>
      <c r="M77" s="25">
        <v>17.8</v>
      </c>
      <c r="N77" s="25">
        <v>0</v>
      </c>
      <c r="O77" s="25">
        <v>0</v>
      </c>
      <c r="P77" s="25">
        <v>0</v>
      </c>
      <c r="Q77" s="25">
        <v>183.0321416365295</v>
      </c>
      <c r="R77" s="25">
        <v>0</v>
      </c>
      <c r="S77" s="25">
        <v>6.3</v>
      </c>
      <c r="T77" s="25">
        <v>0</v>
      </c>
      <c r="U77" s="25">
        <v>0</v>
      </c>
      <c r="V77" s="18">
        <v>0</v>
      </c>
      <c r="W77" s="18">
        <v>8.9</v>
      </c>
      <c r="X77" s="18">
        <f t="shared" si="24"/>
        <v>1.4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1.4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34</v>
      </c>
      <c r="AM77" s="25">
        <f t="shared" si="36"/>
        <v>226.09162702486771</v>
      </c>
      <c r="AN77" s="26">
        <f t="shared" si="37"/>
        <v>1.5141561520922699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2002_x000D_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3633.5673625099998</v>
      </c>
      <c r="G84" s="31">
        <f t="shared" si="38"/>
        <v>82.349033993399999</v>
      </c>
      <c r="H84" s="31">
        <v>24.571368542199995</v>
      </c>
      <c r="I84" s="31">
        <v>57.777665451200001</v>
      </c>
      <c r="J84" s="31">
        <f t="shared" si="38"/>
        <v>130.329877297</v>
      </c>
      <c r="K84" s="31">
        <v>0</v>
      </c>
      <c r="L84" s="31">
        <v>9.8257463297999994</v>
      </c>
      <c r="M84" s="31">
        <v>0</v>
      </c>
      <c r="N84" s="31">
        <v>0</v>
      </c>
      <c r="O84" s="31">
        <v>0</v>
      </c>
      <c r="P84" s="31">
        <v>0</v>
      </c>
      <c r="Q84" s="31">
        <v>7.9290999905999993</v>
      </c>
      <c r="R84" s="31">
        <v>112.5750309766</v>
      </c>
      <c r="S84" s="31">
        <v>0</v>
      </c>
      <c r="T84" s="31">
        <v>0</v>
      </c>
      <c r="U84" s="31">
        <v>0</v>
      </c>
      <c r="V84" s="31">
        <v>0</v>
      </c>
      <c r="W84" s="31">
        <v>848.87268198319987</v>
      </c>
      <c r="X84" s="31">
        <f t="shared" ref="X84" si="39">SUM(X85:X88)</f>
        <v>382.8177000773</v>
      </c>
      <c r="Y84" s="31">
        <v>355.78344110199998</v>
      </c>
      <c r="Z84" s="31">
        <v>14.804695233999999</v>
      </c>
      <c r="AA84" s="31">
        <v>2.9738198E-2</v>
      </c>
      <c r="AB84" s="31">
        <v>0</v>
      </c>
      <c r="AC84" s="31">
        <v>0</v>
      </c>
      <c r="AD84" s="31">
        <v>9.493414439999999E-2</v>
      </c>
      <c r="AE84" s="31">
        <v>2.8634303031999999</v>
      </c>
      <c r="AF84" s="31">
        <v>9.2414610957000001</v>
      </c>
      <c r="AG84" s="31">
        <v>0</v>
      </c>
      <c r="AH84" s="31">
        <v>0</v>
      </c>
      <c r="AI84" s="31">
        <v>0</v>
      </c>
      <c r="AJ84" s="31">
        <v>13.501871159100002</v>
      </c>
      <c r="AK84" s="31">
        <v>2175.6961980000001</v>
      </c>
      <c r="AL84" s="32">
        <v>0</v>
      </c>
      <c r="AM84" s="93">
        <f>SUM(AM85:AM88)</f>
        <v>1075.0534644326999</v>
      </c>
      <c r="AN84" s="94">
        <f>SUM(AN85:AN88)</f>
        <v>12.199825543299999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2997.8008428311905</v>
      </c>
      <c r="G85" s="16">
        <f t="shared" ref="G85:G88" si="41">SUM(H85:I85)</f>
        <v>82.349033993399999</v>
      </c>
      <c r="H85" s="25">
        <v>24.571368542199995</v>
      </c>
      <c r="I85" s="25">
        <v>57.777665451200001</v>
      </c>
      <c r="J85" s="16">
        <f t="shared" ref="J85:J88" si="42">SUM(K85:U85)</f>
        <v>59.044053334200008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0.72678599999999993</v>
      </c>
      <c r="R85" s="25">
        <v>58.317267334200011</v>
      </c>
      <c r="S85" s="25">
        <v>0</v>
      </c>
      <c r="T85" s="25">
        <v>0</v>
      </c>
      <c r="U85" s="25">
        <v>0</v>
      </c>
      <c r="V85" s="18">
        <v>0</v>
      </c>
      <c r="W85" s="18">
        <v>315.56318267239999</v>
      </c>
      <c r="X85" s="18">
        <f t="shared" ref="X85:X88" si="43">SUM(Y85:AI85)</f>
        <v>365.14837483119055</v>
      </c>
      <c r="Y85" s="25">
        <v>350.34358411599999</v>
      </c>
      <c r="Z85" s="25">
        <v>14.804695233999999</v>
      </c>
      <c r="AA85" s="25">
        <v>9.5481190527965071E-5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2175.6961980000001</v>
      </c>
      <c r="AL85" s="19">
        <v>0</v>
      </c>
      <c r="AM85" s="25">
        <f>SUM(G85,V85,J85,W85,IF(ISNUMBER(-W85*$W$37/($W$37+$W$9)),-W85*$W$37/($W$37+$W$9),0),AJ85)</f>
        <v>456.95627000000002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0.36360799999999999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0.36360799999999999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0.36360799999999999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14.000117224809472</v>
      </c>
      <c r="G87" s="16">
        <f t="shared" si="41"/>
        <v>0</v>
      </c>
      <c r="H87" s="25">
        <v>0</v>
      </c>
      <c r="I87" s="25">
        <v>0</v>
      </c>
      <c r="J87" s="16">
        <f t="shared" si="42"/>
        <v>0.11183852800000001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0.11183852800000001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1.2060471784</v>
      </c>
      <c r="X87" s="18">
        <f t="shared" si="43"/>
        <v>10.327686572809473</v>
      </c>
      <c r="Y87" s="25">
        <v>5.4398569859999997</v>
      </c>
      <c r="Z87" s="25">
        <v>0</v>
      </c>
      <c r="AA87" s="25">
        <v>2.9642716809472034E-2</v>
      </c>
      <c r="AB87" s="25">
        <v>0</v>
      </c>
      <c r="AC87" s="25">
        <v>0</v>
      </c>
      <c r="AD87" s="25">
        <v>9.493414439999999E-2</v>
      </c>
      <c r="AE87" s="25">
        <v>2.4087077799999999</v>
      </c>
      <c r="AF87" s="25">
        <v>2.3545449455999998</v>
      </c>
      <c r="AG87" s="25">
        <v>0</v>
      </c>
      <c r="AH87" s="25">
        <v>0</v>
      </c>
      <c r="AI87" s="25">
        <v>0</v>
      </c>
      <c r="AJ87" s="18">
        <v>2.3545449455999998</v>
      </c>
      <c r="AK87" s="18">
        <v>0</v>
      </c>
      <c r="AL87" s="19">
        <v>0</v>
      </c>
      <c r="AM87" s="25">
        <f>SUM(G87,V87,J87,W87,IF(ISNUMBER(-W87*$W$37/($W$37+$W$9)),-W87*$W$37/($W$37+$W$9),0),AJ87)</f>
        <v>3.6724306520000001</v>
      </c>
      <c r="AN87" s="26">
        <f>SUM(AD87:AH87,IF(ISNUMBER(W87*$W$37/($W$37+$W$9)),W87*$W$37/($W$37+$W$9),0))</f>
        <v>4.858186869999999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621.40279445399995</v>
      </c>
      <c r="G88" s="16">
        <f t="shared" si="41"/>
        <v>0</v>
      </c>
      <c r="H88" s="25">
        <v>0</v>
      </c>
      <c r="I88" s="25">
        <v>0</v>
      </c>
      <c r="J88" s="16">
        <f t="shared" si="42"/>
        <v>71.173985434800002</v>
      </c>
      <c r="K88" s="25">
        <v>0</v>
      </c>
      <c r="L88" s="25">
        <v>9.8257463297999994</v>
      </c>
      <c r="M88" s="25">
        <v>0</v>
      </c>
      <c r="N88" s="25">
        <v>0</v>
      </c>
      <c r="O88" s="25">
        <v>0</v>
      </c>
      <c r="P88" s="25">
        <v>0</v>
      </c>
      <c r="Q88" s="25">
        <v>7.0904754625999988</v>
      </c>
      <c r="R88" s="25">
        <v>54.2577636424</v>
      </c>
      <c r="S88" s="25">
        <v>0</v>
      </c>
      <c r="T88" s="25">
        <v>0</v>
      </c>
      <c r="U88" s="25">
        <v>0</v>
      </c>
      <c r="V88" s="18">
        <v>0</v>
      </c>
      <c r="W88" s="18">
        <v>531.73984413239987</v>
      </c>
      <c r="X88" s="18">
        <f t="shared" si="43"/>
        <v>7.3416386733000003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0.45472252320000001</v>
      </c>
      <c r="AF88" s="25">
        <v>6.8869161501000002</v>
      </c>
      <c r="AG88" s="25">
        <v>0</v>
      </c>
      <c r="AH88" s="25">
        <v>0</v>
      </c>
      <c r="AI88" s="25">
        <v>0</v>
      </c>
      <c r="AJ88" s="18">
        <v>11.147326213500001</v>
      </c>
      <c r="AK88" s="18">
        <v>0</v>
      </c>
      <c r="AL88" s="19">
        <v>0</v>
      </c>
      <c r="AM88" s="25">
        <f>SUM(G88,V88,J88,W88,IF(ISNUMBER(-W88*$W$37/($W$37+$W$9)),-W88*$W$37/($W$37+$W$9),0),AJ88)</f>
        <v>614.06115578069989</v>
      </c>
      <c r="AN88" s="26">
        <f>SUM(AD88:AH88,IF(ISNUMBER(W88*$W$37/($W$37+$W$9)),W88*$W$37/($W$37+$W$9),0))</f>
        <v>7.3416386733000003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118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7783.4356473015805</v>
      </c>
      <c r="G7" s="16">
        <f t="shared" ref="G7:G13" si="1">SUM(H7:I7)</f>
        <v>101.8</v>
      </c>
      <c r="H7" s="17">
        <v>101.8</v>
      </c>
      <c r="I7" s="17">
        <v>0</v>
      </c>
      <c r="J7" s="16">
        <f t="shared" ref="J7:J13" si="2">SUM(K7:U7)</f>
        <v>336.4</v>
      </c>
      <c r="K7" s="17">
        <v>336.4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1.8</v>
      </c>
      <c r="X7" s="18">
        <f t="shared" ref="X7:X38" si="3">SUM(Y7:AI7)</f>
        <v>561.64913519521508</v>
      </c>
      <c r="Y7" s="17">
        <v>395.594121298</v>
      </c>
      <c r="Z7" s="17">
        <v>14.027581776</v>
      </c>
      <c r="AA7" s="17">
        <v>1.1859744E-2</v>
      </c>
      <c r="AB7" s="17">
        <v>2.2999999999999998</v>
      </c>
      <c r="AC7" s="17">
        <v>0</v>
      </c>
      <c r="AD7" s="17">
        <v>86.9</v>
      </c>
      <c r="AE7" s="17">
        <v>5.0419060772400002</v>
      </c>
      <c r="AF7" s="17">
        <v>57.773666299974998</v>
      </c>
      <c r="AG7" s="17">
        <v>0</v>
      </c>
      <c r="AH7" s="17">
        <v>0</v>
      </c>
      <c r="AI7" s="17">
        <v>0</v>
      </c>
      <c r="AJ7" s="18">
        <v>85.407648106365002</v>
      </c>
      <c r="AK7" s="18">
        <v>6696.3788640000002</v>
      </c>
      <c r="AL7" s="19">
        <v>0</v>
      </c>
      <c r="AM7" s="17">
        <f>SUM(G7,V7,J7,W7,AJ7)</f>
        <v>525.40764810636506</v>
      </c>
      <c r="AN7" s="20">
        <f>SUM(AD7:AH7)</f>
        <v>149.71557237721501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16953.890925403182</v>
      </c>
      <c r="G8" s="16">
        <f t="shared" si="1"/>
        <v>29.473462000000012</v>
      </c>
      <c r="H8" s="17">
        <f>H9-H7</f>
        <v>-78.2047168</v>
      </c>
      <c r="I8" s="17">
        <f>I9-I7</f>
        <v>107.67817880000001</v>
      </c>
      <c r="J8" s="16">
        <f t="shared" si="2"/>
        <v>12255.485315632541</v>
      </c>
      <c r="K8" s="17">
        <f t="shared" ref="K8:W8" si="4">K9-K7</f>
        <v>8452</v>
      </c>
      <c r="L8" s="17">
        <f t="shared" si="4"/>
        <v>-12.252464126160021</v>
      </c>
      <c r="M8" s="17">
        <f t="shared" si="4"/>
        <v>283.60947554999996</v>
      </c>
      <c r="N8" s="17">
        <f t="shared" si="4"/>
        <v>299.5</v>
      </c>
      <c r="O8" s="17">
        <f t="shared" si="4"/>
        <v>88.406523265210012</v>
      </c>
      <c r="P8" s="17">
        <f t="shared" si="4"/>
        <v>2695</v>
      </c>
      <c r="Q8" s="17">
        <f t="shared" si="4"/>
        <v>1542.9421972068092</v>
      </c>
      <c r="R8" s="17">
        <f t="shared" si="4"/>
        <v>-1029.4204162633171</v>
      </c>
      <c r="S8" s="17">
        <f t="shared" si="4"/>
        <v>661.5</v>
      </c>
      <c r="T8" s="17">
        <f t="shared" si="4"/>
        <v>-725.8</v>
      </c>
      <c r="U8" s="17">
        <f t="shared" si="4"/>
        <v>0</v>
      </c>
      <c r="V8" s="18">
        <f t="shared" si="4"/>
        <v>0</v>
      </c>
      <c r="W8" s="18">
        <f t="shared" si="4"/>
        <v>4245.4565345401697</v>
      </c>
      <c r="X8" s="18">
        <f t="shared" si="3"/>
        <v>-1.0000000000047748E-3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-1.0000000000047748E-3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423.47661323047396</v>
      </c>
      <c r="AM8" s="25">
        <f>SUM(G8,V8,J8,W8,AJ8)-IF(ISNUMBER(W8*$W$37/($W$37+$W$9)),W8*$W$37/($W$37+$W$9),0)+IF(ISNUMBER(AL8*AM$84/F$84),AL8*AM$84/F$84,0)</f>
        <v>16629.26294690615</v>
      </c>
      <c r="AN8" s="26">
        <f>SUM(AD8:AH8)+IF(ISNUMBER(W8*$W$37/($W$37+$W$9)),W8*$W$37/($W$37+$W$9),0)+IF(ISNUMBER(AL8*AN$84/F$84),AL8*AN$84/F$84,0)</f>
        <v>1.4145512894961485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24737.326572704762</v>
      </c>
      <c r="G9" s="30">
        <f t="shared" si="1"/>
        <v>131.27346200000002</v>
      </c>
      <c r="H9" s="30">
        <f>H10+H11</f>
        <v>23.595283200000001</v>
      </c>
      <c r="I9" s="30">
        <f>I10+I11</f>
        <v>107.67817880000001</v>
      </c>
      <c r="J9" s="30">
        <f t="shared" si="2"/>
        <v>12591.88531563254</v>
      </c>
      <c r="K9" s="30">
        <f t="shared" ref="K9:W9" si="6">K10+K11</f>
        <v>8788.4</v>
      </c>
      <c r="L9" s="30">
        <f t="shared" si="6"/>
        <v>-12.252464126160021</v>
      </c>
      <c r="M9" s="30">
        <f t="shared" si="6"/>
        <v>283.60947554999996</v>
      </c>
      <c r="N9" s="30">
        <f t="shared" si="6"/>
        <v>299.5</v>
      </c>
      <c r="O9" s="30">
        <f t="shared" si="6"/>
        <v>88.406523265210012</v>
      </c>
      <c r="P9" s="30">
        <f t="shared" si="6"/>
        <v>2695</v>
      </c>
      <c r="Q9" s="30">
        <f t="shared" si="6"/>
        <v>1542.9421972068092</v>
      </c>
      <c r="R9" s="30">
        <f t="shared" si="6"/>
        <v>-1029.4204162633171</v>
      </c>
      <c r="S9" s="30">
        <f t="shared" si="6"/>
        <v>661.5</v>
      </c>
      <c r="T9" s="30">
        <f t="shared" si="6"/>
        <v>-725.8</v>
      </c>
      <c r="U9" s="30">
        <f t="shared" si="6"/>
        <v>0</v>
      </c>
      <c r="V9" s="31">
        <f t="shared" si="6"/>
        <v>0</v>
      </c>
      <c r="W9" s="31">
        <f t="shared" si="6"/>
        <v>4247.2565345401699</v>
      </c>
      <c r="X9" s="31">
        <f t="shared" si="3"/>
        <v>561.64813519521499</v>
      </c>
      <c r="Y9" s="31">
        <f t="shared" ref="Y9:AL9" si="7">Y10+Y11</f>
        <v>395.594121298</v>
      </c>
      <c r="Z9" s="30">
        <f t="shared" si="7"/>
        <v>14.027581776</v>
      </c>
      <c r="AA9" s="30">
        <f t="shared" si="7"/>
        <v>1.1859744E-2</v>
      </c>
      <c r="AB9" s="30">
        <f t="shared" si="7"/>
        <v>2.3000000000000003</v>
      </c>
      <c r="AC9" s="30">
        <f t="shared" si="7"/>
        <v>0</v>
      </c>
      <c r="AD9" s="30">
        <f t="shared" si="7"/>
        <v>86.899000000000001</v>
      </c>
      <c r="AE9" s="30">
        <f t="shared" si="7"/>
        <v>5.0419060772400002</v>
      </c>
      <c r="AF9" s="30">
        <f t="shared" si="7"/>
        <v>57.773666299974998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85.407648106365002</v>
      </c>
      <c r="AK9" s="31">
        <f t="shared" si="7"/>
        <v>6696.3788640000002</v>
      </c>
      <c r="AL9" s="32">
        <f t="shared" si="7"/>
        <v>423.47661323047396</v>
      </c>
      <c r="AM9" s="31">
        <f>SUM(AM7:AM8)</f>
        <v>17154.670595012514</v>
      </c>
      <c r="AN9" s="30">
        <f>SUM(AN7:AN8)</f>
        <v>151.13012366671117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493.08384165285526</v>
      </c>
      <c r="G10" s="16">
        <f t="shared" si="1"/>
        <v>0</v>
      </c>
      <c r="H10" s="17">
        <v>0</v>
      </c>
      <c r="I10" s="17">
        <v>0</v>
      </c>
      <c r="J10" s="16">
        <f t="shared" si="2"/>
        <v>493.08384165285526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124.74484276207414</v>
      </c>
      <c r="R10" s="17">
        <v>368.33899889078111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493.08384165285526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24244.242731051905</v>
      </c>
      <c r="G11" s="30">
        <f t="shared" si="1"/>
        <v>131.27346200000002</v>
      </c>
      <c r="H11" s="30">
        <f>H12+H13</f>
        <v>23.595283200000001</v>
      </c>
      <c r="I11" s="30">
        <f>I12+I13</f>
        <v>107.67817880000001</v>
      </c>
      <c r="J11" s="30">
        <f t="shared" si="2"/>
        <v>12098.801473979687</v>
      </c>
      <c r="K11" s="30">
        <f t="shared" ref="K11:W11" si="8">K12+K13</f>
        <v>8788.4</v>
      </c>
      <c r="L11" s="30">
        <f t="shared" si="8"/>
        <v>-12.252464126160021</v>
      </c>
      <c r="M11" s="30">
        <f t="shared" si="8"/>
        <v>283.60947554999996</v>
      </c>
      <c r="N11" s="30">
        <f t="shared" si="8"/>
        <v>299.5</v>
      </c>
      <c r="O11" s="30">
        <f t="shared" si="8"/>
        <v>88.406523265210012</v>
      </c>
      <c r="P11" s="30">
        <f t="shared" si="8"/>
        <v>2695</v>
      </c>
      <c r="Q11" s="30">
        <f t="shared" si="8"/>
        <v>1418.1973544447351</v>
      </c>
      <c r="R11" s="30">
        <f t="shared" si="8"/>
        <v>-1397.7594151540982</v>
      </c>
      <c r="S11" s="30">
        <f t="shared" si="8"/>
        <v>661.5</v>
      </c>
      <c r="T11" s="30">
        <f t="shared" si="8"/>
        <v>-725.8</v>
      </c>
      <c r="U11" s="30">
        <f t="shared" si="8"/>
        <v>0</v>
      </c>
      <c r="V11" s="31">
        <f t="shared" si="8"/>
        <v>0</v>
      </c>
      <c r="W11" s="31">
        <f t="shared" si="8"/>
        <v>4247.2565345401699</v>
      </c>
      <c r="X11" s="31">
        <f t="shared" si="3"/>
        <v>561.64813519521499</v>
      </c>
      <c r="Y11" s="31">
        <f t="shared" ref="Y11:AL11" si="9">Y12+Y13</f>
        <v>395.594121298</v>
      </c>
      <c r="Z11" s="30">
        <f t="shared" si="9"/>
        <v>14.027581776</v>
      </c>
      <c r="AA11" s="30">
        <f t="shared" si="9"/>
        <v>1.1859744E-2</v>
      </c>
      <c r="AB11" s="30">
        <f t="shared" si="9"/>
        <v>2.3000000000000003</v>
      </c>
      <c r="AC11" s="30">
        <f t="shared" si="9"/>
        <v>0</v>
      </c>
      <c r="AD11" s="30">
        <f t="shared" si="9"/>
        <v>86.899000000000001</v>
      </c>
      <c r="AE11" s="30">
        <f t="shared" si="9"/>
        <v>5.0419060772400002</v>
      </c>
      <c r="AF11" s="30">
        <f t="shared" si="9"/>
        <v>57.773666299974998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85.407648106365002</v>
      </c>
      <c r="AK11" s="31">
        <f t="shared" si="9"/>
        <v>6696.3788640000002</v>
      </c>
      <c r="AL11" s="32">
        <f t="shared" si="9"/>
        <v>423.47661323047396</v>
      </c>
      <c r="AM11" s="31">
        <f>SUM(AM7:AM8)-SUM(AM10)</f>
        <v>16661.586753359657</v>
      </c>
      <c r="AN11" s="30">
        <f>SUM(AD11:AH11)+IF(ISNUMBER(W11*$W$37/($W$37+$W$9)),W11*$W$37/($W$37+$W$9),0)+IF(ISNUMBER(AL11*AN$84/F$84),AL11*AN$84/F$84,0)</f>
        <v>151.13012366671117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443.91799811086895</v>
      </c>
      <c r="G12" s="16">
        <f t="shared" si="1"/>
        <v>0</v>
      </c>
      <c r="H12" s="39">
        <v>0</v>
      </c>
      <c r="I12" s="39">
        <v>0</v>
      </c>
      <c r="J12" s="16">
        <f t="shared" si="2"/>
        <v>443.91799811086895</v>
      </c>
      <c r="K12" s="39">
        <v>0</v>
      </c>
      <c r="L12" s="39">
        <v>0</v>
      </c>
      <c r="M12" s="39">
        <v>0</v>
      </c>
      <c r="N12" s="39">
        <v>0</v>
      </c>
      <c r="O12" s="39">
        <v>443.91799811086895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443.91799811086895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23800.324732941037</v>
      </c>
      <c r="G13" s="41">
        <f t="shared" si="1"/>
        <v>131.27346200000002</v>
      </c>
      <c r="H13" s="41">
        <f>SUM(H17,-H28,H39,H47,H48)</f>
        <v>23.595283200000001</v>
      </c>
      <c r="I13" s="41">
        <f>SUM(I17,-I28,I39,I47,I48)</f>
        <v>107.67817880000001</v>
      </c>
      <c r="J13" s="41">
        <f t="shared" si="2"/>
        <v>11654.883475868819</v>
      </c>
      <c r="K13" s="41">
        <f t="shared" ref="K13:W13" si="10">SUM(K17,-K28,K39,K47,K48)</f>
        <v>8788.4</v>
      </c>
      <c r="L13" s="41">
        <f t="shared" si="10"/>
        <v>-12.252464126160021</v>
      </c>
      <c r="M13" s="41">
        <f t="shared" si="10"/>
        <v>283.60947554999996</v>
      </c>
      <c r="N13" s="41">
        <f t="shared" si="10"/>
        <v>299.5</v>
      </c>
      <c r="O13" s="41">
        <f t="shared" si="10"/>
        <v>-355.51147484565894</v>
      </c>
      <c r="P13" s="41">
        <f t="shared" si="10"/>
        <v>2695</v>
      </c>
      <c r="Q13" s="41">
        <f t="shared" si="10"/>
        <v>1418.1973544447351</v>
      </c>
      <c r="R13" s="41">
        <f t="shared" si="10"/>
        <v>-1397.7594151540982</v>
      </c>
      <c r="S13" s="41">
        <f t="shared" si="10"/>
        <v>661.5</v>
      </c>
      <c r="T13" s="41">
        <f t="shared" si="10"/>
        <v>-725.8</v>
      </c>
      <c r="U13" s="41">
        <f t="shared" si="10"/>
        <v>0</v>
      </c>
      <c r="V13" s="31">
        <f t="shared" si="10"/>
        <v>0</v>
      </c>
      <c r="W13" s="31">
        <f t="shared" si="10"/>
        <v>4247.2565345401699</v>
      </c>
      <c r="X13" s="31">
        <f t="shared" si="3"/>
        <v>561.64813519521499</v>
      </c>
      <c r="Y13" s="31">
        <f t="shared" ref="Y13:AL13" si="11">SUM(Y17,-Y28,Y39,Y47,Y48)</f>
        <v>395.594121298</v>
      </c>
      <c r="Z13" s="41">
        <f t="shared" si="11"/>
        <v>14.027581776</v>
      </c>
      <c r="AA13" s="41">
        <f t="shared" si="11"/>
        <v>1.1859744E-2</v>
      </c>
      <c r="AB13" s="41">
        <f t="shared" si="11"/>
        <v>2.3000000000000003</v>
      </c>
      <c r="AC13" s="41">
        <f t="shared" si="11"/>
        <v>0</v>
      </c>
      <c r="AD13" s="41">
        <f t="shared" si="11"/>
        <v>86.899000000000001</v>
      </c>
      <c r="AE13" s="41">
        <f t="shared" si="11"/>
        <v>5.0419060772400002</v>
      </c>
      <c r="AF13" s="41">
        <f t="shared" si="11"/>
        <v>57.773666299974998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85.407648106365002</v>
      </c>
      <c r="AK13" s="31">
        <f t="shared" si="11"/>
        <v>6696.3788640000002</v>
      </c>
      <c r="AL13" s="32">
        <f t="shared" si="11"/>
        <v>423.47661323047396</v>
      </c>
      <c r="AM13" s="31">
        <f>SUM(AM7:AM8)-SUM(AM10,AM12)</f>
        <v>16217.668755248789</v>
      </c>
      <c r="AN13" s="41">
        <f>SUM(AD13:AH13)+IF(ISNUMBER(W13*$W$37/($W$37+$W$9)),W13*$W$37/($W$37+$W$9),0)+IF(ISNUMBER(AL13*AN$84/F$84),AL13*AN$84/F$84,0)</f>
        <v>151.13012366671117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24244.242731051905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21583.542731051904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15022.338383981605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19754.077936327732</v>
      </c>
      <c r="G17" s="30">
        <f t="shared" ref="G17:G48" si="13">SUM(H17:I17)</f>
        <v>60.873462000000004</v>
      </c>
      <c r="H17" s="31">
        <v>21.495283199999999</v>
      </c>
      <c r="I17" s="31">
        <v>39.378178800000001</v>
      </c>
      <c r="J17" s="30">
        <f t="shared" ref="J17:J48" si="14">SUM(K17:U17)</f>
        <v>11158.139458485981</v>
      </c>
      <c r="K17" s="31">
        <v>8788.4</v>
      </c>
      <c r="L17" s="31">
        <v>12.447535873840001</v>
      </c>
      <c r="M17" s="31">
        <v>272.87799999999993</v>
      </c>
      <c r="N17" s="31">
        <v>33.077448546740015</v>
      </c>
      <c r="O17" s="31">
        <v>0</v>
      </c>
      <c r="P17" s="31">
        <v>1230.376</v>
      </c>
      <c r="Q17" s="31">
        <v>15.43868432276</v>
      </c>
      <c r="R17" s="31">
        <v>805.52178974263961</v>
      </c>
      <c r="S17" s="31">
        <v>0</v>
      </c>
      <c r="T17" s="31">
        <v>0</v>
      </c>
      <c r="U17" s="31">
        <v>0</v>
      </c>
      <c r="V17" s="31">
        <v>0</v>
      </c>
      <c r="W17" s="31">
        <v>1242.6565345401698</v>
      </c>
      <c r="X17" s="31">
        <f t="shared" si="3"/>
        <v>472.54813519521497</v>
      </c>
      <c r="Y17" s="31">
        <v>395.594121298</v>
      </c>
      <c r="Z17" s="31">
        <v>14.027581776</v>
      </c>
      <c r="AA17" s="31">
        <v>1.1859744E-2</v>
      </c>
      <c r="AB17" s="31">
        <v>0</v>
      </c>
      <c r="AC17" s="31">
        <v>0</v>
      </c>
      <c r="AD17" s="31">
        <v>0.39900000000000002</v>
      </c>
      <c r="AE17" s="31">
        <v>4.7419060772400004</v>
      </c>
      <c r="AF17" s="31">
        <v>57.773666299974998</v>
      </c>
      <c r="AG17" s="31">
        <v>0</v>
      </c>
      <c r="AH17" s="31">
        <v>0</v>
      </c>
      <c r="AI17" s="31">
        <v>0</v>
      </c>
      <c r="AJ17" s="31">
        <v>68.207648106364999</v>
      </c>
      <c r="AK17" s="31">
        <v>6696.3788640000002</v>
      </c>
      <c r="AL17" s="32">
        <v>55.273834000000001</v>
      </c>
      <c r="AM17" s="31">
        <f>SUM(AM18,AM24:AM25,AM26:AM26)</f>
        <v>12542.779085397529</v>
      </c>
      <c r="AN17" s="30">
        <f>SUM(AN18,AN24:AN25,AN26:AN26)</f>
        <v>63.099335701917212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8952.2064877809898</v>
      </c>
      <c r="G18" s="16">
        <f t="shared" si="13"/>
        <v>60.873462000000004</v>
      </c>
      <c r="H18" s="17">
        <v>21.495283199999999</v>
      </c>
      <c r="I18" s="17">
        <v>39.378178800000001</v>
      </c>
      <c r="J18" s="16">
        <f t="shared" si="14"/>
        <v>377.46800993924001</v>
      </c>
      <c r="K18" s="17">
        <v>0</v>
      </c>
      <c r="L18" s="17">
        <v>12.447535873840001</v>
      </c>
      <c r="M18" s="17">
        <v>0</v>
      </c>
      <c r="N18" s="17">
        <v>0</v>
      </c>
      <c r="O18" s="17">
        <v>0</v>
      </c>
      <c r="P18" s="17">
        <v>0</v>
      </c>
      <c r="Q18" s="17">
        <v>15.43868432276</v>
      </c>
      <c r="R18" s="17">
        <v>349.58178974264001</v>
      </c>
      <c r="S18" s="17">
        <v>0</v>
      </c>
      <c r="T18" s="17">
        <v>0</v>
      </c>
      <c r="U18" s="17">
        <v>0</v>
      </c>
      <c r="V18" s="18">
        <v>0</v>
      </c>
      <c r="W18" s="18">
        <v>1221.4565345401697</v>
      </c>
      <c r="X18" s="18">
        <f t="shared" si="3"/>
        <v>472.54813519521497</v>
      </c>
      <c r="Y18" s="17">
        <v>395.594121298</v>
      </c>
      <c r="Z18" s="17">
        <v>14.027581776</v>
      </c>
      <c r="AA18" s="17">
        <v>1.1859744E-2</v>
      </c>
      <c r="AB18" s="17">
        <v>0</v>
      </c>
      <c r="AC18" s="17">
        <v>0</v>
      </c>
      <c r="AD18" s="17">
        <v>0.39900000000000002</v>
      </c>
      <c r="AE18" s="17">
        <v>4.7419060772400004</v>
      </c>
      <c r="AF18" s="17">
        <v>57.773666299974998</v>
      </c>
      <c r="AG18" s="17">
        <v>0</v>
      </c>
      <c r="AH18" s="17">
        <v>0</v>
      </c>
      <c r="AI18" s="17">
        <v>0</v>
      </c>
      <c r="AJ18" s="18">
        <v>68.207648106364999</v>
      </c>
      <c r="AK18" s="18">
        <v>6696.3788640000002</v>
      </c>
      <c r="AL18" s="19">
        <v>55.273834000000001</v>
      </c>
      <c r="AM18" s="17">
        <f t="shared" ref="AM18:AN18" si="15">SUM(AM19:AM23)</f>
        <v>1740.9076368507911</v>
      </c>
      <c r="AN18" s="20">
        <f t="shared" si="15"/>
        <v>63.099335701917212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7770.8299947198002</v>
      </c>
      <c r="G19" s="16">
        <f t="shared" si="13"/>
        <v>60.873462000000004</v>
      </c>
      <c r="H19" s="25">
        <v>21.495283199999999</v>
      </c>
      <c r="I19" s="25">
        <v>39.378178800000001</v>
      </c>
      <c r="J19" s="16">
        <f t="shared" si="14"/>
        <v>234.76618892639999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2.0020074864000001</v>
      </c>
      <c r="R19" s="25">
        <v>232.76418143999999</v>
      </c>
      <c r="S19" s="25">
        <v>0</v>
      </c>
      <c r="T19" s="25">
        <v>0</v>
      </c>
      <c r="U19" s="25">
        <v>0</v>
      </c>
      <c r="V19" s="18">
        <v>0</v>
      </c>
      <c r="W19" s="18">
        <v>374.64797045339998</v>
      </c>
      <c r="X19" s="18">
        <f t="shared" si="3"/>
        <v>404.16350933999996</v>
      </c>
      <c r="Y19" s="25">
        <v>390.13592756399999</v>
      </c>
      <c r="Z19" s="25">
        <v>14.027581776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6696.3788640000002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670.28762137979993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0.66367206813000001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0.66367206813000001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0.66367206813000001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29.4393935736</v>
      </c>
      <c r="G21" s="16">
        <f t="shared" si="13"/>
        <v>0</v>
      </c>
      <c r="H21" s="25">
        <v>0</v>
      </c>
      <c r="I21" s="25">
        <v>0</v>
      </c>
      <c r="J21" s="16">
        <f t="shared" si="14"/>
        <v>0.98496106194999999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0.98496106194999999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3.0863688008999999</v>
      </c>
      <c r="X21" s="18">
        <f t="shared" si="3"/>
        <v>17.779550410775002</v>
      </c>
      <c r="Y21" s="25">
        <v>5.4581937339999991</v>
      </c>
      <c r="Z21" s="25">
        <v>0</v>
      </c>
      <c r="AA21" s="25">
        <v>1.1859744E-2</v>
      </c>
      <c r="AB21" s="25">
        <v>0</v>
      </c>
      <c r="AC21" s="25">
        <v>0</v>
      </c>
      <c r="AD21" s="25">
        <v>0.39900000000000002</v>
      </c>
      <c r="AE21" s="25">
        <v>4.3219836328000003</v>
      </c>
      <c r="AF21" s="25">
        <v>7.5885132999750002</v>
      </c>
      <c r="AG21" s="25">
        <v>0</v>
      </c>
      <c r="AH21" s="25">
        <v>0</v>
      </c>
      <c r="AI21" s="25">
        <v>0</v>
      </c>
      <c r="AJ21" s="18">
        <v>7.5885132999750002</v>
      </c>
      <c r="AK21" s="18">
        <v>0</v>
      </c>
      <c r="AL21" s="19">
        <v>0</v>
      </c>
      <c r="AM21" s="25">
        <f t="shared" si="16"/>
        <v>11.659843162825</v>
      </c>
      <c r="AN21" s="26">
        <f t="shared" si="17"/>
        <v>12.309496932775001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1095.9995934194599</v>
      </c>
      <c r="G22" s="16">
        <f t="shared" si="13"/>
        <v>0</v>
      </c>
      <c r="H22" s="25">
        <v>0</v>
      </c>
      <c r="I22" s="25">
        <v>0</v>
      </c>
      <c r="J22" s="16">
        <f t="shared" si="14"/>
        <v>141.71685995089001</v>
      </c>
      <c r="K22" s="25">
        <v>0</v>
      </c>
      <c r="L22" s="25">
        <v>12.447535873840001</v>
      </c>
      <c r="M22" s="25">
        <v>0</v>
      </c>
      <c r="N22" s="25">
        <v>0</v>
      </c>
      <c r="O22" s="25">
        <v>0</v>
      </c>
      <c r="P22" s="25">
        <v>0</v>
      </c>
      <c r="Q22" s="25">
        <v>12.451715774410001</v>
      </c>
      <c r="R22" s="25">
        <v>116.81760830264</v>
      </c>
      <c r="S22" s="25">
        <v>0</v>
      </c>
      <c r="T22" s="25">
        <v>0</v>
      </c>
      <c r="U22" s="25">
        <v>0</v>
      </c>
      <c r="V22" s="18">
        <v>0</v>
      </c>
      <c r="W22" s="18">
        <v>843.05852321773966</v>
      </c>
      <c r="X22" s="18">
        <f t="shared" si="3"/>
        <v>50.605075444439997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0.41992244443999999</v>
      </c>
      <c r="AF22" s="25">
        <v>50.185153</v>
      </c>
      <c r="AG22" s="25">
        <v>0</v>
      </c>
      <c r="AH22" s="25">
        <v>0</v>
      </c>
      <c r="AI22" s="25">
        <v>0</v>
      </c>
      <c r="AJ22" s="18">
        <v>60.619134806390001</v>
      </c>
      <c r="AK22" s="18">
        <v>0</v>
      </c>
      <c r="AL22" s="19">
        <v>0</v>
      </c>
      <c r="AM22" s="25">
        <f t="shared" si="16"/>
        <v>1045.3945179750197</v>
      </c>
      <c r="AN22" s="26">
        <f t="shared" si="17"/>
        <v>50.605075444439997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55.273834000000001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55.273834000000001</v>
      </c>
      <c r="AM23" s="25">
        <f t="shared" si="16"/>
        <v>12.901982265016413</v>
      </c>
      <c r="AN23" s="26">
        <f t="shared" si="17"/>
        <v>0.1847633247022149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10801.871448546739</v>
      </c>
      <c r="G25" s="16">
        <f t="shared" si="13"/>
        <v>0</v>
      </c>
      <c r="H25" s="25">
        <v>0</v>
      </c>
      <c r="I25" s="25">
        <v>0</v>
      </c>
      <c r="J25" s="16">
        <f t="shared" si="14"/>
        <v>10780.671448546738</v>
      </c>
      <c r="K25" s="25">
        <v>8788.4</v>
      </c>
      <c r="L25" s="25">
        <v>0</v>
      </c>
      <c r="M25" s="25">
        <v>272.87799999999993</v>
      </c>
      <c r="N25" s="25">
        <v>33.077448546740015</v>
      </c>
      <c r="O25" s="25">
        <v>0</v>
      </c>
      <c r="P25" s="25">
        <v>1230.376</v>
      </c>
      <c r="Q25" s="25">
        <v>0</v>
      </c>
      <c r="R25" s="25">
        <v>455.9399999999996</v>
      </c>
      <c r="S25" s="25">
        <v>0</v>
      </c>
      <c r="T25" s="25">
        <v>0</v>
      </c>
      <c r="U25" s="25">
        <v>0</v>
      </c>
      <c r="V25" s="18">
        <v>0</v>
      </c>
      <c r="W25" s="18">
        <v>21.2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10801.871448546739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14175.375902120541</v>
      </c>
      <c r="G28" s="30">
        <f t="shared" si="13"/>
        <v>0</v>
      </c>
      <c r="H28" s="31">
        <v>0</v>
      </c>
      <c r="I28" s="31">
        <v>0</v>
      </c>
      <c r="J28" s="30">
        <f t="shared" si="14"/>
        <v>10694.871448546739</v>
      </c>
      <c r="K28" s="31">
        <v>0</v>
      </c>
      <c r="L28" s="31">
        <v>860</v>
      </c>
      <c r="M28" s="31">
        <v>395.47799999999995</v>
      </c>
      <c r="N28" s="31">
        <v>1343.07744854674</v>
      </c>
      <c r="O28" s="31">
        <v>615</v>
      </c>
      <c r="P28" s="31">
        <v>875.37599999999998</v>
      </c>
      <c r="Q28" s="31">
        <v>2785</v>
      </c>
      <c r="R28" s="31">
        <v>3075.9399999999996</v>
      </c>
      <c r="S28" s="31">
        <v>0</v>
      </c>
      <c r="T28" s="31">
        <v>725.8</v>
      </c>
      <c r="U28" s="31">
        <v>19.2</v>
      </c>
      <c r="V28" s="31">
        <v>0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3480.5044535738007</v>
      </c>
      <c r="AM28" s="31">
        <f>SUM(AM29,AM35:AM36,AM37:AM38)</f>
        <v>11507.288527002338</v>
      </c>
      <c r="AN28" s="30">
        <f>SUM(AN29,AN35:AN36,AN37:AN38)</f>
        <v>11.634249480199998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3480.5044535738007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3480.5044535738007</v>
      </c>
      <c r="AM29" s="17">
        <f t="shared" ref="AM29:AN29" si="21">SUM(AM30:AM34)</f>
        <v>812.41707845559984</v>
      </c>
      <c r="AN29" s="20">
        <f t="shared" si="21"/>
        <v>11.634249480199998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2844.8178736946002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2844.8178736946002</v>
      </c>
      <c r="AM30" s="25">
        <f t="shared" ref="AM30:AM38" si="22">SUM(G30,V30,J30,W30,AJ30)-IF(ISNUMBER(W30*$W$37/($W$37+$W$9)),W30*$W$37/($W$37+$W$9),0)+IF(ISNUMBER(AL30*AM$84/F$84),AL30*AM$84/F$84,0)</f>
        <v>664.03553177819049</v>
      </c>
      <c r="AN30" s="26">
        <f t="shared" ref="AN30:AN38" si="23">SUM(AD30:AH30)+IF(ISNUMBER(W30*$W$37/($W$37+$W$9)),W30*$W$37/($W$37+$W$9),0)+IF(ISNUMBER(AL30*AN$84/F$84),AL30*AN$84/F$84,0)</f>
        <v>9.5093459324008514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0.36025400000000002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0.36025400000000002</v>
      </c>
      <c r="AM31" s="25">
        <f t="shared" si="22"/>
        <v>8.4090253607180976E-2</v>
      </c>
      <c r="AN31" s="26">
        <f t="shared" si="23"/>
        <v>1.2042176552701542E-3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10.503120229999999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10.503120229999999</v>
      </c>
      <c r="AM32" s="25">
        <f t="shared" si="22"/>
        <v>2.4516314705941165</v>
      </c>
      <c r="AN32" s="26">
        <f t="shared" si="23"/>
        <v>3.5108681142724633E-2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586.09560317520015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586.09560317520015</v>
      </c>
      <c r="AM33" s="25">
        <f t="shared" si="22"/>
        <v>136.80605325424918</v>
      </c>
      <c r="AN33" s="26">
        <f t="shared" si="23"/>
        <v>1.9591362566960706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38.727602473999994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38.727602473999994</v>
      </c>
      <c r="AM34" s="25">
        <f t="shared" si="22"/>
        <v>9.0397716989589263</v>
      </c>
      <c r="AN34" s="26">
        <f t="shared" si="23"/>
        <v>0.12945439230508168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10694.871448546739</v>
      </c>
      <c r="G36" s="16">
        <f t="shared" si="13"/>
        <v>0</v>
      </c>
      <c r="H36" s="25">
        <v>0</v>
      </c>
      <c r="I36" s="25">
        <v>0</v>
      </c>
      <c r="J36" s="16">
        <f t="shared" si="14"/>
        <v>10694.871448546739</v>
      </c>
      <c r="K36" s="25">
        <v>0</v>
      </c>
      <c r="L36" s="25">
        <v>860</v>
      </c>
      <c r="M36" s="25">
        <v>395.47799999999995</v>
      </c>
      <c r="N36" s="25">
        <v>1343.07744854674</v>
      </c>
      <c r="O36" s="25">
        <v>615</v>
      </c>
      <c r="P36" s="25">
        <v>875.37599999999998</v>
      </c>
      <c r="Q36" s="25">
        <v>2785</v>
      </c>
      <c r="R36" s="25">
        <v>3075.9399999999996</v>
      </c>
      <c r="S36" s="25">
        <v>0</v>
      </c>
      <c r="T36" s="25">
        <v>725.8</v>
      </c>
      <c r="U36" s="25">
        <v>19.2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10694.871448546739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612.80231286311675</v>
      </c>
      <c r="G39" s="30">
        <f t="shared" si="13"/>
        <v>0</v>
      </c>
      <c r="H39" s="31">
        <v>0</v>
      </c>
      <c r="I39" s="31">
        <v>0</v>
      </c>
      <c r="J39" s="30">
        <f t="shared" si="14"/>
        <v>382.64121363294163</v>
      </c>
      <c r="K39" s="31">
        <v>0</v>
      </c>
      <c r="L39" s="31">
        <v>122.38104008154596</v>
      </c>
      <c r="M39" s="31">
        <v>0</v>
      </c>
      <c r="N39" s="31">
        <v>0</v>
      </c>
      <c r="O39" s="31">
        <v>0</v>
      </c>
      <c r="P39" s="31">
        <v>0</v>
      </c>
      <c r="Q39" s="31">
        <v>1</v>
      </c>
      <c r="R39" s="31">
        <v>259.26017355139567</v>
      </c>
      <c r="S39" s="31">
        <v>0</v>
      </c>
      <c r="T39" s="31" t="s">
        <v>63</v>
      </c>
      <c r="U39" s="31" t="s">
        <v>63</v>
      </c>
      <c r="V39" s="31">
        <v>0</v>
      </c>
      <c r="W39" s="31">
        <v>66.802989026896199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163.35811020327887</v>
      </c>
      <c r="AM39" s="31">
        <f>SUM(AM40:AM45)</f>
        <v>487.57514614910798</v>
      </c>
      <c r="AN39" s="30">
        <f>SUM(AN40:AN45)</f>
        <v>0.5460556175319522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133.68782680427427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133.68782680427427</v>
      </c>
      <c r="AM40" s="25">
        <f t="shared" ref="AM40:AM47" si="25">SUM(G40,V40,J40,W40,AJ40)-IF(ISNUMBER(W40*$W$37/($W$37+$W$9)),W40*$W$37/($W$37+$W$9),0)+IF(ISNUMBER(AL40*AM$84/F$84),AL40*AM$84/F$84,0)</f>
        <v>31.205325298717877</v>
      </c>
      <c r="AN40" s="26">
        <f t="shared" ref="AN40:AN47" si="26">SUM(AD40:AH40)+IF(ISNUMBER(W40*$W$37/($W$37+$W$9)),W40*$W$37/($W$37+$W$9),0)+IF(ISNUMBER(AL40*AN$84/F$84),AL40*AN$84/F$84,0)</f>
        <v>0.4468770404559162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1.8084499999999999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1.2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</v>
      </c>
      <c r="R41" s="25">
        <v>0.2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0.60844999999999994</v>
      </c>
      <c r="AM41" s="25">
        <f t="shared" si="25"/>
        <v>1.3420240019744103</v>
      </c>
      <c r="AN41" s="26">
        <f t="shared" si="26"/>
        <v>2.0338600885739652E-3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0.5316519999999999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0.5316519999999999</v>
      </c>
      <c r="AM42" s="25">
        <f t="shared" si="25"/>
        <v>0.12409786292661559</v>
      </c>
      <c r="AN42" s="26">
        <f t="shared" si="26"/>
        <v>1.777148136758198E-3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466.50071681984241</v>
      </c>
      <c r="G44" s="16">
        <f t="shared" si="13"/>
        <v>0</v>
      </c>
      <c r="H44" s="25">
        <v>0</v>
      </c>
      <c r="I44" s="25">
        <v>0</v>
      </c>
      <c r="J44" s="16">
        <f t="shared" si="14"/>
        <v>381.44121363294164</v>
      </c>
      <c r="K44" s="25">
        <v>0</v>
      </c>
      <c r="L44" s="25">
        <v>122.38104008154596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259.06017355139568</v>
      </c>
      <c r="S44" s="25">
        <v>0</v>
      </c>
      <c r="T44" s="25" t="s">
        <v>63</v>
      </c>
      <c r="U44" s="25" t="s">
        <v>63</v>
      </c>
      <c r="V44" s="18">
        <v>0</v>
      </c>
      <c r="W44" s="18">
        <v>61.897527787896202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23.161975399004604</v>
      </c>
      <c r="AM44" s="25">
        <f t="shared" si="25"/>
        <v>448.74519460482907</v>
      </c>
      <c r="AN44" s="26">
        <f t="shared" si="26"/>
        <v>7.7423317177364614E-2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10.273667238999998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4.9054612389999983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5.3682059999999989</v>
      </c>
      <c r="AM45" s="25">
        <f t="shared" si="25"/>
        <v>6.1585043806600233</v>
      </c>
      <c r="AN45" s="26">
        <f t="shared" si="26"/>
        <v>1.7944251673339288E-2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369.7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48.4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321.3</v>
      </c>
      <c r="AM47" s="31">
        <f t="shared" si="25"/>
        <v>123.39763634543198</v>
      </c>
      <c r="AN47" s="30">
        <f t="shared" si="26"/>
        <v>1.0740064860856522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17239.120385870738</v>
      </c>
      <c r="G48" s="30">
        <f t="shared" si="13"/>
        <v>70.400000000000006</v>
      </c>
      <c r="H48" s="31">
        <f>SUM(H49,H50)</f>
        <v>2.1</v>
      </c>
      <c r="I48" s="31">
        <f>SUM(I49,I50)</f>
        <v>68.300000000000011</v>
      </c>
      <c r="J48" s="30">
        <f t="shared" si="14"/>
        <v>10808.974252296637</v>
      </c>
      <c r="K48" s="31">
        <f t="shared" ref="K48:W48" si="27">SUM(K49,K50)</f>
        <v>0</v>
      </c>
      <c r="L48" s="31">
        <f t="shared" si="27"/>
        <v>712.91895991845399</v>
      </c>
      <c r="M48" s="31">
        <f t="shared" si="27"/>
        <v>406.20947554999998</v>
      </c>
      <c r="N48" s="31">
        <f t="shared" si="27"/>
        <v>1609.5</v>
      </c>
      <c r="O48" s="31">
        <f t="shared" si="27"/>
        <v>259.48852515434106</v>
      </c>
      <c r="P48" s="31">
        <f t="shared" si="27"/>
        <v>2340</v>
      </c>
      <c r="Q48" s="31">
        <f t="shared" si="27"/>
        <v>4186.7586701219752</v>
      </c>
      <c r="R48" s="31">
        <f t="shared" si="27"/>
        <v>613.3986215518662</v>
      </c>
      <c r="S48" s="31">
        <f t="shared" si="27"/>
        <v>661.5</v>
      </c>
      <c r="T48" s="31">
        <f t="shared" si="27"/>
        <v>0</v>
      </c>
      <c r="U48" s="31">
        <f t="shared" si="27"/>
        <v>19.2</v>
      </c>
      <c r="V48" s="31">
        <f t="shared" si="27"/>
        <v>0</v>
      </c>
      <c r="W48" s="31">
        <f t="shared" si="27"/>
        <v>2889.397010973104</v>
      </c>
      <c r="X48" s="31">
        <f t="shared" si="24"/>
        <v>89.1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2.3000000000000003</v>
      </c>
      <c r="AC48" s="31" t="s">
        <v>63</v>
      </c>
      <c r="AD48" s="31">
        <f t="shared" ref="AD48:AL48" si="29">SUM(AD49,AD50)</f>
        <v>86.5</v>
      </c>
      <c r="AE48" s="31">
        <f t="shared" si="29"/>
        <v>0.3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17.2</v>
      </c>
      <c r="AK48" s="31" t="s">
        <v>63</v>
      </c>
      <c r="AL48" s="32">
        <f t="shared" si="29"/>
        <v>3364.0491226009954</v>
      </c>
      <c r="AM48" s="31">
        <f>SUM(AM13,AM28)-SUM(AM17,AM39,AM47)</f>
        <v>14571.205414359058</v>
      </c>
      <c r="AN48" s="30">
        <f>SUM(AN13,AN28)-SUM(AN17,AN39,AN47)</f>
        <v>98.044975341376343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2660.7000000000003</v>
      </c>
      <c r="G49" s="67">
        <f t="shared" ref="G49:G77" si="30">SUM(H49:I49)</f>
        <v>8.4</v>
      </c>
      <c r="H49" s="68">
        <v>0</v>
      </c>
      <c r="I49" s="68">
        <v>8.4</v>
      </c>
      <c r="J49" s="67">
        <f t="shared" ref="J49:J77" si="31">SUM(K49:U49)</f>
        <v>2644</v>
      </c>
      <c r="K49" s="68">
        <v>0</v>
      </c>
      <c r="L49" s="68">
        <v>0</v>
      </c>
      <c r="M49" s="68">
        <v>95.5</v>
      </c>
      <c r="N49" s="68">
        <v>59.3</v>
      </c>
      <c r="O49" s="68">
        <v>0</v>
      </c>
      <c r="P49" s="68">
        <v>2340</v>
      </c>
      <c r="Q49" s="68">
        <v>0</v>
      </c>
      <c r="R49" s="68">
        <v>130</v>
      </c>
      <c r="S49" s="68">
        <v>0</v>
      </c>
      <c r="T49" s="68">
        <v>0</v>
      </c>
      <c r="U49" s="68">
        <v>19.2</v>
      </c>
      <c r="V49" s="68">
        <v>0</v>
      </c>
      <c r="W49" s="68">
        <v>8.3000000000000007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2660.7000000000003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14578.420385870737</v>
      </c>
      <c r="G50" s="30">
        <f t="shared" si="30"/>
        <v>62.000000000000007</v>
      </c>
      <c r="H50" s="31">
        <f>SUM(H51,H70)+SUM(H75:H77)</f>
        <v>2.1</v>
      </c>
      <c r="I50" s="31">
        <f>SUM(I51,I70)+SUM(I75:I77)</f>
        <v>59.900000000000006</v>
      </c>
      <c r="J50" s="30">
        <f t="shared" si="31"/>
        <v>8164.9742522966362</v>
      </c>
      <c r="K50" s="31">
        <f t="shared" ref="K50:W50" si="32">SUM(K51,K70)+SUM(K75:K77)</f>
        <v>0</v>
      </c>
      <c r="L50" s="31">
        <f t="shared" si="32"/>
        <v>712.91895991845399</v>
      </c>
      <c r="M50" s="31">
        <f t="shared" si="32"/>
        <v>310.70947554999998</v>
      </c>
      <c r="N50" s="31">
        <f t="shared" si="32"/>
        <v>1550.2</v>
      </c>
      <c r="O50" s="31">
        <f t="shared" si="32"/>
        <v>259.48852515434106</v>
      </c>
      <c r="P50" s="31">
        <f t="shared" si="32"/>
        <v>0</v>
      </c>
      <c r="Q50" s="31">
        <f t="shared" si="32"/>
        <v>4186.7586701219752</v>
      </c>
      <c r="R50" s="31">
        <f t="shared" si="32"/>
        <v>483.39862155186626</v>
      </c>
      <c r="S50" s="31">
        <f t="shared" si="32"/>
        <v>661.5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2881.0970109731038</v>
      </c>
      <c r="X50" s="31">
        <f t="shared" si="24"/>
        <v>89.1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2.3000000000000003</v>
      </c>
      <c r="AC50" s="31" t="s">
        <v>63</v>
      </c>
      <c r="AD50" s="31">
        <f>SUM(AD51,AD70)+SUM(AD75:AD77)</f>
        <v>86.5</v>
      </c>
      <c r="AE50" s="31">
        <f t="shared" ref="AE50:AN50" si="34">SUM(AE51,AE70)+SUM(AE75:AE77)</f>
        <v>0.3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17.2</v>
      </c>
      <c r="AK50" s="31" t="s">
        <v>63</v>
      </c>
      <c r="AL50" s="32">
        <f t="shared" si="34"/>
        <v>3364.0491226009954</v>
      </c>
      <c r="AM50" s="31">
        <f t="shared" si="34"/>
        <v>7690.2802013644668</v>
      </c>
      <c r="AN50" s="30">
        <f t="shared" si="34"/>
        <v>58.083803973880997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5484.4049199411575</v>
      </c>
      <c r="G51" s="16">
        <f t="shared" si="30"/>
        <v>61.300000000000004</v>
      </c>
      <c r="H51" s="17">
        <v>2.1</v>
      </c>
      <c r="I51" s="17">
        <v>59.2</v>
      </c>
      <c r="J51" s="16">
        <f t="shared" si="31"/>
        <v>1917.7587863670583</v>
      </c>
      <c r="K51" s="17">
        <v>0</v>
      </c>
      <c r="L51" s="17">
        <v>712.91895991845399</v>
      </c>
      <c r="M51" s="17">
        <v>29.6</v>
      </c>
      <c r="N51" s="17">
        <v>0</v>
      </c>
      <c r="O51" s="17">
        <v>0</v>
      </c>
      <c r="P51" s="17">
        <v>0</v>
      </c>
      <c r="Q51" s="17">
        <v>115.2</v>
      </c>
      <c r="R51" s="17">
        <v>408.23982644860428</v>
      </c>
      <c r="S51" s="17">
        <v>651.79999999999995</v>
      </c>
      <c r="T51" s="17">
        <v>0</v>
      </c>
      <c r="U51" s="17">
        <v>0</v>
      </c>
      <c r="V51" s="18">
        <v>0</v>
      </c>
      <c r="W51" s="18">
        <v>1849.5970109731038</v>
      </c>
      <c r="X51" s="18">
        <f t="shared" si="24"/>
        <v>34.700000000000003</v>
      </c>
      <c r="Y51" s="17" t="s">
        <v>63</v>
      </c>
      <c r="Z51" s="17" t="s">
        <v>63</v>
      </c>
      <c r="AA51" s="17" t="s">
        <v>63</v>
      </c>
      <c r="AB51" s="17">
        <v>0.1</v>
      </c>
      <c r="AC51" s="17" t="s">
        <v>63</v>
      </c>
      <c r="AD51" s="17">
        <v>34.6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17.2</v>
      </c>
      <c r="AK51" s="18" t="s">
        <v>63</v>
      </c>
      <c r="AL51" s="19">
        <v>1603.8491226009953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5250.067816309288</v>
      </c>
      <c r="G70" s="16">
        <f t="shared" si="30"/>
        <v>0</v>
      </c>
      <c r="H70" s="25">
        <v>0</v>
      </c>
      <c r="I70" s="25">
        <v>0</v>
      </c>
      <c r="J70" s="16">
        <f t="shared" si="31"/>
        <v>5186.7678163092878</v>
      </c>
      <c r="K70" s="25">
        <v>0</v>
      </c>
      <c r="L70" s="25">
        <v>0</v>
      </c>
      <c r="M70" s="25">
        <v>3.4094755499999994</v>
      </c>
      <c r="N70" s="25">
        <v>1550.2</v>
      </c>
      <c r="O70" s="25">
        <v>257.78852515434107</v>
      </c>
      <c r="P70" s="25">
        <v>0</v>
      </c>
      <c r="Q70" s="25">
        <v>3314.1110205016844</v>
      </c>
      <c r="R70" s="25">
        <v>61.258795103261981</v>
      </c>
      <c r="S70" s="25">
        <v>0</v>
      </c>
      <c r="T70" s="25">
        <v>0</v>
      </c>
      <c r="U70" s="25">
        <v>0</v>
      </c>
      <c r="V70" s="18">
        <v>0</v>
      </c>
      <c r="W70" s="18">
        <v>1.3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62</v>
      </c>
      <c r="AM70" s="25">
        <f>SUM(AM71:AM74)</f>
        <v>5202.5398158530688</v>
      </c>
      <c r="AN70" s="26">
        <f>SUM(AN71:AN74)</f>
        <v>0.20724681648711618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63.8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62</v>
      </c>
      <c r="AM71" s="25">
        <f t="shared" ref="AM71:AM77" si="36">SUM(G71,V71,J71,W71,AJ71)-IF(ISNUMBER(W71*$W$37/($W$37+$W$9)),W71*$W$37/($W$37+$W$9),0)+IF(ISNUMBER(AL71*AM$84/F$84),AL71*AM$84/F$84,0)</f>
        <v>16.271999543780833</v>
      </c>
      <c r="AN71" s="26">
        <f t="shared" ref="AN71:AN77" si="37">SUM(AD71:AH71)+IF(ISNUMBER(W71*$W$37/($W$37+$W$9)),W71*$W$37/($W$37+$W$9),0)+IF(ISNUMBER(AL71*AN$84/F$84),AL71*AN$84/F$84,0)</f>
        <v>0.20724681648711618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4829.4640210045454</v>
      </c>
      <c r="G72" s="16">
        <f t="shared" si="30"/>
        <v>0</v>
      </c>
      <c r="H72" s="25">
        <v>0</v>
      </c>
      <c r="I72" s="25">
        <v>0</v>
      </c>
      <c r="J72" s="16">
        <f t="shared" si="31"/>
        <v>4828.1640210045452</v>
      </c>
      <c r="K72" s="25">
        <v>0</v>
      </c>
      <c r="L72" s="25">
        <v>0</v>
      </c>
      <c r="M72" s="25">
        <v>3.4094755499999994</v>
      </c>
      <c r="N72" s="25">
        <v>1548.8545454545456</v>
      </c>
      <c r="O72" s="25">
        <v>0</v>
      </c>
      <c r="P72" s="25">
        <v>0</v>
      </c>
      <c r="Q72" s="25">
        <v>3275.8999999999996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1.3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4829.4640210045454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259.13397969979565</v>
      </c>
      <c r="G73" s="16">
        <f t="shared" si="30"/>
        <v>0</v>
      </c>
      <c r="H73" s="25">
        <v>0</v>
      </c>
      <c r="I73" s="25">
        <v>0</v>
      </c>
      <c r="J73" s="16">
        <f t="shared" si="31"/>
        <v>259.13397969979565</v>
      </c>
      <c r="K73" s="25">
        <v>0</v>
      </c>
      <c r="L73" s="25">
        <v>0</v>
      </c>
      <c r="M73" s="25">
        <v>0</v>
      </c>
      <c r="N73" s="25">
        <v>1.3454545454545455</v>
      </c>
      <c r="O73" s="25">
        <v>257.78852515434107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259.13397969979565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97.669815604946749</v>
      </c>
      <c r="G74" s="16">
        <f t="shared" si="30"/>
        <v>0</v>
      </c>
      <c r="H74" s="25">
        <v>0</v>
      </c>
      <c r="I74" s="25">
        <v>0</v>
      </c>
      <c r="J74" s="16">
        <f t="shared" si="31"/>
        <v>97.669815604946749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36.411020501684767</v>
      </c>
      <c r="R74" s="25">
        <v>61.258795103261981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97.669815604946749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1598.5173823927655</v>
      </c>
      <c r="G75" s="16">
        <f t="shared" si="30"/>
        <v>0.4</v>
      </c>
      <c r="H75" s="25">
        <v>0</v>
      </c>
      <c r="I75" s="25">
        <v>0.4</v>
      </c>
      <c r="J75" s="16">
        <f t="shared" si="31"/>
        <v>328.51738239276551</v>
      </c>
      <c r="K75" s="25">
        <v>0</v>
      </c>
      <c r="L75" s="25">
        <v>0</v>
      </c>
      <c r="M75" s="25">
        <v>62.5</v>
      </c>
      <c r="N75" s="25">
        <v>0</v>
      </c>
      <c r="O75" s="25">
        <v>0</v>
      </c>
      <c r="P75" s="25">
        <v>0</v>
      </c>
      <c r="Q75" s="25">
        <v>251.41738239276555</v>
      </c>
      <c r="R75" s="25">
        <v>13.9</v>
      </c>
      <c r="S75" s="25">
        <v>0.7</v>
      </c>
      <c r="T75" s="25">
        <v>0</v>
      </c>
      <c r="U75" s="25">
        <v>0</v>
      </c>
      <c r="V75" s="18">
        <v>0</v>
      </c>
      <c r="W75" s="18">
        <v>302.60000000000002</v>
      </c>
      <c r="X75" s="18">
        <f t="shared" si="24"/>
        <v>9.8000000000000007</v>
      </c>
      <c r="Y75" s="25" t="s">
        <v>63</v>
      </c>
      <c r="Z75" s="25" t="s">
        <v>63</v>
      </c>
      <c r="AA75" s="25" t="s">
        <v>63</v>
      </c>
      <c r="AB75" s="25">
        <v>0.4</v>
      </c>
      <c r="AC75" s="25" t="s">
        <v>63</v>
      </c>
      <c r="AD75" s="25">
        <v>9.1</v>
      </c>
      <c r="AE75" s="25">
        <v>0.3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957.2</v>
      </c>
      <c r="AM75" s="25">
        <f t="shared" si="36"/>
        <v>854.94638180094319</v>
      </c>
      <c r="AN75" s="26">
        <f t="shared" si="37"/>
        <v>12.599623431313994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1983.3350872050414</v>
      </c>
      <c r="G76" s="16">
        <f t="shared" si="30"/>
        <v>0.3</v>
      </c>
      <c r="H76" s="25">
        <v>0</v>
      </c>
      <c r="I76" s="25">
        <v>0.3</v>
      </c>
      <c r="J76" s="16">
        <f t="shared" si="31"/>
        <v>513.83508720504142</v>
      </c>
      <c r="K76" s="25">
        <v>0</v>
      </c>
      <c r="L76" s="25">
        <v>0</v>
      </c>
      <c r="M76" s="25">
        <v>197.2</v>
      </c>
      <c r="N76" s="25">
        <v>0</v>
      </c>
      <c r="O76" s="25">
        <v>1.7</v>
      </c>
      <c r="P76" s="25">
        <v>0</v>
      </c>
      <c r="Q76" s="25">
        <v>311.63508720504149</v>
      </c>
      <c r="R76" s="25">
        <v>0</v>
      </c>
      <c r="S76" s="25">
        <v>3.3</v>
      </c>
      <c r="T76" s="25">
        <v>0</v>
      </c>
      <c r="U76" s="25">
        <v>0</v>
      </c>
      <c r="V76" s="18">
        <v>0</v>
      </c>
      <c r="W76" s="18">
        <v>718.6</v>
      </c>
      <c r="X76" s="18">
        <f t="shared" si="24"/>
        <v>43</v>
      </c>
      <c r="Y76" s="25" t="s">
        <v>63</v>
      </c>
      <c r="Z76" s="25" t="s">
        <v>63</v>
      </c>
      <c r="AA76" s="25" t="s">
        <v>63</v>
      </c>
      <c r="AB76" s="25">
        <v>1.8</v>
      </c>
      <c r="AC76" s="25" t="s">
        <v>63</v>
      </c>
      <c r="AD76" s="25">
        <v>41.2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707.6</v>
      </c>
      <c r="AM76" s="25">
        <f t="shared" si="36"/>
        <v>1397.9026174821274</v>
      </c>
      <c r="AN76" s="26">
        <f t="shared" si="37"/>
        <v>43.565287860423929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262.09518002248421</v>
      </c>
      <c r="G77" s="16">
        <f t="shared" si="30"/>
        <v>0</v>
      </c>
      <c r="H77" s="25">
        <v>0</v>
      </c>
      <c r="I77" s="25">
        <v>0</v>
      </c>
      <c r="J77" s="16">
        <f t="shared" si="31"/>
        <v>218.09518002248421</v>
      </c>
      <c r="K77" s="25">
        <v>0</v>
      </c>
      <c r="L77" s="25">
        <v>0</v>
      </c>
      <c r="M77" s="25">
        <v>18</v>
      </c>
      <c r="N77" s="25">
        <v>0</v>
      </c>
      <c r="O77" s="25">
        <v>0</v>
      </c>
      <c r="P77" s="25">
        <v>0</v>
      </c>
      <c r="Q77" s="25">
        <v>194.39518002248423</v>
      </c>
      <c r="R77" s="25">
        <v>0</v>
      </c>
      <c r="S77" s="25">
        <v>5.7</v>
      </c>
      <c r="T77" s="25">
        <v>0</v>
      </c>
      <c r="U77" s="25">
        <v>0</v>
      </c>
      <c r="V77" s="18">
        <v>0</v>
      </c>
      <c r="W77" s="18">
        <v>9</v>
      </c>
      <c r="X77" s="18">
        <f t="shared" si="24"/>
        <v>1.6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1.6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33.4</v>
      </c>
      <c r="AM77" s="25">
        <f t="shared" si="36"/>
        <v>234.89138622832743</v>
      </c>
      <c r="AN77" s="26">
        <f t="shared" si="37"/>
        <v>1.7116458656559628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2001_x000D_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3480.5044535738007</v>
      </c>
      <c r="G84" s="31">
        <f t="shared" si="38"/>
        <v>20.723487294999998</v>
      </c>
      <c r="H84" s="31">
        <v>7.317757423599998</v>
      </c>
      <c r="I84" s="31">
        <v>13.405729871399998</v>
      </c>
      <c r="J84" s="31">
        <f t="shared" si="38"/>
        <v>165.222996954</v>
      </c>
      <c r="K84" s="31">
        <v>0</v>
      </c>
      <c r="L84" s="31">
        <v>9.1921065771999988</v>
      </c>
      <c r="M84" s="31">
        <v>0</v>
      </c>
      <c r="N84" s="31">
        <v>0</v>
      </c>
      <c r="O84" s="31">
        <v>0</v>
      </c>
      <c r="P84" s="31">
        <v>0</v>
      </c>
      <c r="Q84" s="31">
        <v>7.8326968973999982</v>
      </c>
      <c r="R84" s="31">
        <v>148.1981934794</v>
      </c>
      <c r="S84" s="31">
        <v>0</v>
      </c>
      <c r="T84" s="31">
        <v>0</v>
      </c>
      <c r="U84" s="31">
        <v>0</v>
      </c>
      <c r="V84" s="31">
        <v>0</v>
      </c>
      <c r="W84" s="31">
        <v>614.43436872080008</v>
      </c>
      <c r="X84" s="31">
        <f t="shared" ref="X84" si="39">SUM(X85:X88)</f>
        <v>461.61771111819991</v>
      </c>
      <c r="Y84" s="31">
        <v>435.94402011799997</v>
      </c>
      <c r="Z84" s="31">
        <v>14.027581775999998</v>
      </c>
      <c r="AA84" s="31">
        <v>1.1859743999999998E-2</v>
      </c>
      <c r="AB84" s="31">
        <v>0</v>
      </c>
      <c r="AC84" s="31">
        <v>0</v>
      </c>
      <c r="AD84" s="31">
        <v>9.6360841399999994E-2</v>
      </c>
      <c r="AE84" s="31">
        <v>1.6771068979999999</v>
      </c>
      <c r="AF84" s="31">
        <v>9.8607817408000003</v>
      </c>
      <c r="AG84" s="31">
        <v>0</v>
      </c>
      <c r="AH84" s="31">
        <v>0</v>
      </c>
      <c r="AI84" s="31">
        <v>0</v>
      </c>
      <c r="AJ84" s="31">
        <v>12.036225485799999</v>
      </c>
      <c r="AK84" s="31">
        <v>2206.4696640000002</v>
      </c>
      <c r="AL84" s="32">
        <v>0</v>
      </c>
      <c r="AM84" s="93">
        <f>SUM(AM85:AM88)</f>
        <v>812.41707845560006</v>
      </c>
      <c r="AN84" s="94">
        <f>SUM(AN85:AN88)</f>
        <v>11.634249480200001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2883.5454761686001</v>
      </c>
      <c r="G85" s="16">
        <f t="shared" ref="G85:G88" si="41">SUM(H85:I85)</f>
        <v>20.723487294999998</v>
      </c>
      <c r="H85" s="25">
        <v>7.317757423599998</v>
      </c>
      <c r="I85" s="25">
        <v>13.405729871399998</v>
      </c>
      <c r="J85" s="16">
        <f t="shared" ref="J85:J88" si="42">SUM(K85:U85)</f>
        <v>81.093015569000002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0.80323999999999984</v>
      </c>
      <c r="R85" s="25">
        <v>80.289775569</v>
      </c>
      <c r="S85" s="25">
        <v>0</v>
      </c>
      <c r="T85" s="25">
        <v>0</v>
      </c>
      <c r="U85" s="25">
        <v>0</v>
      </c>
      <c r="V85" s="18">
        <v>0</v>
      </c>
      <c r="W85" s="18">
        <v>130.74590114459997</v>
      </c>
      <c r="X85" s="18">
        <f t="shared" ref="X85:X88" si="43">SUM(Y85:AI85)</f>
        <v>444.51340815999993</v>
      </c>
      <c r="Y85" s="25">
        <v>430.48582638399995</v>
      </c>
      <c r="Z85" s="25">
        <v>14.027581775999998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2206.4696640000002</v>
      </c>
      <c r="AL85" s="19">
        <v>0</v>
      </c>
      <c r="AM85" s="25">
        <f>SUM(G85,V85,J85,W85,IF(ISNUMBER(-W85*$W$37/($W$37+$W$9)),-W85*$W$37/($W$37+$W$9),0),AJ85)</f>
        <v>232.56240400859997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0.36025400000000002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0.36025400000000002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0.36025400000000002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10.50312023</v>
      </c>
      <c r="G87" s="16">
        <f t="shared" si="41"/>
        <v>0</v>
      </c>
      <c r="H87" s="25">
        <v>0</v>
      </c>
      <c r="I87" s="25">
        <v>0</v>
      </c>
      <c r="J87" s="16">
        <f t="shared" si="42"/>
        <v>0.23597592459999997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0.23597592459999997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0.84169696399999994</v>
      </c>
      <c r="X87" s="18">
        <f t="shared" si="43"/>
        <v>8.2050279203999992</v>
      </c>
      <c r="Y87" s="25">
        <v>5.4581937339999991</v>
      </c>
      <c r="Z87" s="25">
        <v>0</v>
      </c>
      <c r="AA87" s="25">
        <v>1.1859743999999998E-2</v>
      </c>
      <c r="AB87" s="25">
        <v>0</v>
      </c>
      <c r="AC87" s="25">
        <v>0</v>
      </c>
      <c r="AD87" s="25">
        <v>9.6360841399999994E-2</v>
      </c>
      <c r="AE87" s="25">
        <v>1.41819418</v>
      </c>
      <c r="AF87" s="25">
        <v>1.2204194209999999</v>
      </c>
      <c r="AG87" s="25">
        <v>0</v>
      </c>
      <c r="AH87" s="25">
        <v>0</v>
      </c>
      <c r="AI87" s="25">
        <v>0</v>
      </c>
      <c r="AJ87" s="18">
        <v>1.2204194209999999</v>
      </c>
      <c r="AK87" s="18">
        <v>0</v>
      </c>
      <c r="AL87" s="19">
        <v>0</v>
      </c>
      <c r="AM87" s="25">
        <f>SUM(G87,V87,J87,W87,IF(ISNUMBER(-W87*$W$37/($W$37+$W$9)),-W87*$W$37/($W$37+$W$9),0),AJ87)</f>
        <v>2.2980923095999999</v>
      </c>
      <c r="AN87" s="26">
        <f>SUM(AD87:AH87,IF(ISNUMBER(W87*$W$37/($W$37+$W$9)),W87*$W$37/($W$37+$W$9),0))</f>
        <v>2.7349744423999995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586.09560317520004</v>
      </c>
      <c r="G88" s="16">
        <f t="shared" si="41"/>
        <v>0</v>
      </c>
      <c r="H88" s="25">
        <v>0</v>
      </c>
      <c r="I88" s="25">
        <v>0</v>
      </c>
      <c r="J88" s="16">
        <f t="shared" si="42"/>
        <v>83.894005460399995</v>
      </c>
      <c r="K88" s="25">
        <v>0</v>
      </c>
      <c r="L88" s="25">
        <v>9.1921065771999988</v>
      </c>
      <c r="M88" s="25">
        <v>0</v>
      </c>
      <c r="N88" s="25">
        <v>0</v>
      </c>
      <c r="O88" s="25">
        <v>0</v>
      </c>
      <c r="P88" s="25">
        <v>0</v>
      </c>
      <c r="Q88" s="25">
        <v>6.7934809727999985</v>
      </c>
      <c r="R88" s="25">
        <v>67.90841791039999</v>
      </c>
      <c r="S88" s="25">
        <v>0</v>
      </c>
      <c r="T88" s="25">
        <v>0</v>
      </c>
      <c r="U88" s="25">
        <v>0</v>
      </c>
      <c r="V88" s="18">
        <v>0</v>
      </c>
      <c r="W88" s="18">
        <v>482.48651661220009</v>
      </c>
      <c r="X88" s="18">
        <f t="shared" si="43"/>
        <v>8.8992750378000007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0.25891271799999999</v>
      </c>
      <c r="AF88" s="25">
        <v>8.6403623198000012</v>
      </c>
      <c r="AG88" s="25">
        <v>0</v>
      </c>
      <c r="AH88" s="25">
        <v>0</v>
      </c>
      <c r="AI88" s="25">
        <v>0</v>
      </c>
      <c r="AJ88" s="18">
        <v>10.8158060648</v>
      </c>
      <c r="AK88" s="18">
        <v>0</v>
      </c>
      <c r="AL88" s="19">
        <v>0</v>
      </c>
      <c r="AM88" s="25">
        <f>SUM(G88,V88,J88,W88,IF(ISNUMBER(-W88*$W$37/($W$37+$W$9)),-W88*$W$37/($W$37+$W$9),0),AJ88)</f>
        <v>577.19632813740009</v>
      </c>
      <c r="AN88" s="26">
        <f>SUM(AD88:AH88,IF(ISNUMBER(W88*$W$37/($W$37+$W$9)),W88*$W$37/($W$37+$W$9),0))</f>
        <v>8.8992750378000007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117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7487.7619028298004</v>
      </c>
      <c r="G7" s="16">
        <f t="shared" ref="G7:G13" si="1">SUM(H7:I7)</f>
        <v>111.8</v>
      </c>
      <c r="H7" s="17">
        <v>111.8</v>
      </c>
      <c r="I7" s="17">
        <v>0</v>
      </c>
      <c r="J7" s="16">
        <f t="shared" ref="J7:J13" si="2">SUM(K7:U7)</f>
        <v>217.6</v>
      </c>
      <c r="K7" s="17">
        <v>217.6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2.1</v>
      </c>
      <c r="X7" s="18">
        <f t="shared" ref="X7:X38" si="3">SUM(Y7:AI7)</f>
        <v>506.03778355101497</v>
      </c>
      <c r="Y7" s="17">
        <v>342.77785649399993</v>
      </c>
      <c r="Z7" s="17">
        <v>11.878849416</v>
      </c>
      <c r="AA7" s="17">
        <v>6.6967340000000002E-3</v>
      </c>
      <c r="AB7" s="17">
        <v>2.1</v>
      </c>
      <c r="AC7" s="17">
        <v>0</v>
      </c>
      <c r="AD7" s="17">
        <v>86.1</v>
      </c>
      <c r="AE7" s="17">
        <v>1.8190138070399999</v>
      </c>
      <c r="AF7" s="17">
        <v>61.355367099974998</v>
      </c>
      <c r="AG7" s="17">
        <v>0</v>
      </c>
      <c r="AH7" s="17">
        <v>0</v>
      </c>
      <c r="AI7" s="17">
        <v>0</v>
      </c>
      <c r="AJ7" s="18">
        <v>95.555988278784994</v>
      </c>
      <c r="AK7" s="18">
        <v>6554.6681310000004</v>
      </c>
      <c r="AL7" s="19">
        <v>0</v>
      </c>
      <c r="AM7" s="17">
        <f>SUM(G7,V7,J7,W7,AJ7)</f>
        <v>427.05598827878498</v>
      </c>
      <c r="AN7" s="20">
        <f>SUM(AD7:AH7)</f>
        <v>149.27438090701497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16290.328385532477</v>
      </c>
      <c r="G8" s="16">
        <f t="shared" si="1"/>
        <v>147.71873060000001</v>
      </c>
      <c r="H8" s="17">
        <f>H9-H7</f>
        <v>-31.763302999999993</v>
      </c>
      <c r="I8" s="17">
        <f>I9-I7</f>
        <v>179.48203359999999</v>
      </c>
      <c r="J8" s="16">
        <f t="shared" si="2"/>
        <v>11891.383135124583</v>
      </c>
      <c r="K8" s="17">
        <f t="shared" ref="K8:W8" si="4">K9-K7</f>
        <v>8612.5</v>
      </c>
      <c r="L8" s="17">
        <f t="shared" si="4"/>
        <v>-6.6616826263100393</v>
      </c>
      <c r="M8" s="17">
        <f t="shared" si="4"/>
        <v>291.61599000000001</v>
      </c>
      <c r="N8" s="17">
        <f t="shared" si="4"/>
        <v>358.19999999999982</v>
      </c>
      <c r="O8" s="17">
        <f t="shared" si="4"/>
        <v>82.771001432344065</v>
      </c>
      <c r="P8" s="17">
        <f t="shared" si="4"/>
        <v>2554.6999999999998</v>
      </c>
      <c r="Q8" s="17">
        <f t="shared" si="4"/>
        <v>1448.0268575489088</v>
      </c>
      <c r="R8" s="17">
        <f t="shared" si="4"/>
        <v>-1372.0690312303589</v>
      </c>
      <c r="S8" s="17">
        <f t="shared" si="4"/>
        <v>648.1</v>
      </c>
      <c r="T8" s="17">
        <f t="shared" si="4"/>
        <v>-725.8</v>
      </c>
      <c r="U8" s="17">
        <f t="shared" si="4"/>
        <v>0</v>
      </c>
      <c r="V8" s="18">
        <f t="shared" si="4"/>
        <v>0</v>
      </c>
      <c r="W8" s="18">
        <f t="shared" si="4"/>
        <v>3934.6804253956097</v>
      </c>
      <c r="X8" s="18">
        <f t="shared" si="3"/>
        <v>-5.49999999999784E-2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-5.49999999999784E-2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316.60109441228633</v>
      </c>
      <c r="AM8" s="25">
        <f>SUM(G8,V8,J8,W8,AJ8)-IF(ISNUMBER(W8*$W$37/($W$37+$W$9)),W8*$W$37/($W$37+$W$9),0)+IF(ISNUMBER(AL8*AM$84/F$84),AL8*AM$84/F$84,0)</f>
        <v>16049.778109999444</v>
      </c>
      <c r="AN8" s="26">
        <f>SUM(AD8:AH8)+IF(ISNUMBER(W8*$W$37/($W$37+$W$9)),W8*$W$37/($W$37+$W$9),0)+IF(ISNUMBER(AL8*AN$84/F$84),AL8*AN$84/F$84,0)</f>
        <v>1.0828561422466443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23778.09028836228</v>
      </c>
      <c r="G9" s="30">
        <f t="shared" si="1"/>
        <v>259.51873060000003</v>
      </c>
      <c r="H9" s="30">
        <f>H10+H11</f>
        <v>80.036697000000004</v>
      </c>
      <c r="I9" s="30">
        <f>I10+I11</f>
        <v>179.48203359999999</v>
      </c>
      <c r="J9" s="30">
        <f t="shared" si="2"/>
        <v>12108.983135124581</v>
      </c>
      <c r="K9" s="30">
        <f t="shared" ref="K9:W9" si="6">K10+K11</f>
        <v>8830.1</v>
      </c>
      <c r="L9" s="30">
        <f t="shared" si="6"/>
        <v>-6.6616826263100393</v>
      </c>
      <c r="M9" s="30">
        <f t="shared" si="6"/>
        <v>291.61599000000001</v>
      </c>
      <c r="N9" s="30">
        <f t="shared" si="6"/>
        <v>358.19999999999982</v>
      </c>
      <c r="O9" s="30">
        <f t="shared" si="6"/>
        <v>82.771001432344065</v>
      </c>
      <c r="P9" s="30">
        <f t="shared" si="6"/>
        <v>2554.6999999999998</v>
      </c>
      <c r="Q9" s="30">
        <f t="shared" si="6"/>
        <v>1448.0268575489088</v>
      </c>
      <c r="R9" s="30">
        <f t="shared" si="6"/>
        <v>-1372.0690312303589</v>
      </c>
      <c r="S9" s="30">
        <f t="shared" si="6"/>
        <v>648.1</v>
      </c>
      <c r="T9" s="30">
        <f t="shared" si="6"/>
        <v>-725.8</v>
      </c>
      <c r="U9" s="30">
        <f t="shared" si="6"/>
        <v>0</v>
      </c>
      <c r="V9" s="31">
        <f t="shared" si="6"/>
        <v>0</v>
      </c>
      <c r="W9" s="31">
        <f t="shared" si="6"/>
        <v>3936.7804253956097</v>
      </c>
      <c r="X9" s="31">
        <f t="shared" si="3"/>
        <v>505.98278355101496</v>
      </c>
      <c r="Y9" s="31">
        <f t="shared" ref="Y9:AL9" si="7">Y10+Y11</f>
        <v>342.77785649399993</v>
      </c>
      <c r="Z9" s="30">
        <f t="shared" si="7"/>
        <v>11.878849416</v>
      </c>
      <c r="AA9" s="30">
        <f t="shared" si="7"/>
        <v>6.6967340000000002E-3</v>
      </c>
      <c r="AB9" s="30">
        <f t="shared" si="7"/>
        <v>2.1</v>
      </c>
      <c r="AC9" s="30">
        <f t="shared" si="7"/>
        <v>0</v>
      </c>
      <c r="AD9" s="30">
        <f t="shared" si="7"/>
        <v>86.045000000000016</v>
      </c>
      <c r="AE9" s="30">
        <f t="shared" si="7"/>
        <v>1.8190138070399999</v>
      </c>
      <c r="AF9" s="30">
        <f t="shared" si="7"/>
        <v>61.355367099974998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95.555988278784994</v>
      </c>
      <c r="AK9" s="31">
        <f t="shared" si="7"/>
        <v>6554.6681310000004</v>
      </c>
      <c r="AL9" s="32">
        <f t="shared" si="7"/>
        <v>316.60109441228633</v>
      </c>
      <c r="AM9" s="31">
        <f>SUM(AM7:AM8)</f>
        <v>16476.834098278228</v>
      </c>
      <c r="AN9" s="30">
        <f>SUM(AN7:AN8)</f>
        <v>150.35723704926161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472.42737547051638</v>
      </c>
      <c r="G10" s="16">
        <f t="shared" si="1"/>
        <v>0</v>
      </c>
      <c r="H10" s="17">
        <v>0</v>
      </c>
      <c r="I10" s="17">
        <v>0</v>
      </c>
      <c r="J10" s="16">
        <f t="shared" si="2"/>
        <v>472.42737547051638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129.20442693318111</v>
      </c>
      <c r="R10" s="17">
        <v>343.22294853733524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472.42737547051638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23305.662912891759</v>
      </c>
      <c r="G11" s="30">
        <f t="shared" si="1"/>
        <v>259.51873060000003</v>
      </c>
      <c r="H11" s="30">
        <f>H12+H13</f>
        <v>80.036697000000004</v>
      </c>
      <c r="I11" s="30">
        <f>I12+I13</f>
        <v>179.48203359999999</v>
      </c>
      <c r="J11" s="30">
        <f t="shared" si="2"/>
        <v>11636.555759654066</v>
      </c>
      <c r="K11" s="30">
        <f t="shared" ref="K11:W11" si="8">K12+K13</f>
        <v>8830.1</v>
      </c>
      <c r="L11" s="30">
        <f t="shared" si="8"/>
        <v>-6.6616826263100393</v>
      </c>
      <c r="M11" s="30">
        <f t="shared" si="8"/>
        <v>291.61599000000001</v>
      </c>
      <c r="N11" s="30">
        <f t="shared" si="8"/>
        <v>358.19999999999982</v>
      </c>
      <c r="O11" s="30">
        <f t="shared" si="8"/>
        <v>82.771001432344065</v>
      </c>
      <c r="P11" s="30">
        <f t="shared" si="8"/>
        <v>2554.6999999999998</v>
      </c>
      <c r="Q11" s="30">
        <f t="shared" si="8"/>
        <v>1318.8224306157276</v>
      </c>
      <c r="R11" s="30">
        <f t="shared" si="8"/>
        <v>-1715.2919797676941</v>
      </c>
      <c r="S11" s="30">
        <f t="shared" si="8"/>
        <v>648.1</v>
      </c>
      <c r="T11" s="30">
        <f t="shared" si="8"/>
        <v>-725.8</v>
      </c>
      <c r="U11" s="30">
        <f t="shared" si="8"/>
        <v>0</v>
      </c>
      <c r="V11" s="31">
        <f t="shared" si="8"/>
        <v>0</v>
      </c>
      <c r="W11" s="31">
        <f t="shared" si="8"/>
        <v>3936.7804253956097</v>
      </c>
      <c r="X11" s="31">
        <f t="shared" si="3"/>
        <v>505.98278355101496</v>
      </c>
      <c r="Y11" s="31">
        <f t="shared" ref="Y11:AL11" si="9">Y12+Y13</f>
        <v>342.77785649399993</v>
      </c>
      <c r="Z11" s="30">
        <f t="shared" si="9"/>
        <v>11.878849416</v>
      </c>
      <c r="AA11" s="30">
        <f t="shared" si="9"/>
        <v>6.6967340000000002E-3</v>
      </c>
      <c r="AB11" s="30">
        <f t="shared" si="9"/>
        <v>2.1</v>
      </c>
      <c r="AC11" s="30">
        <f t="shared" si="9"/>
        <v>0</v>
      </c>
      <c r="AD11" s="30">
        <f t="shared" si="9"/>
        <v>86.045000000000016</v>
      </c>
      <c r="AE11" s="30">
        <f t="shared" si="9"/>
        <v>1.8190138070399999</v>
      </c>
      <c r="AF11" s="30">
        <f t="shared" si="9"/>
        <v>61.355367099974998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95.555988278784994</v>
      </c>
      <c r="AK11" s="31">
        <f t="shared" si="9"/>
        <v>6554.6681310000004</v>
      </c>
      <c r="AL11" s="32">
        <f t="shared" si="9"/>
        <v>316.60109441228633</v>
      </c>
      <c r="AM11" s="31">
        <f>SUM(AM7:AM8)-SUM(AM10)</f>
        <v>16004.406722807711</v>
      </c>
      <c r="AN11" s="30">
        <f>SUM(AD11:AH11)+IF(ISNUMBER(W11*$W$37/($W$37+$W$9)),W11*$W$37/($W$37+$W$9),0)+IF(ISNUMBER(AL11*AN$84/F$84),AL11*AN$84/F$84,0)</f>
        <v>150.35723704926164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422.97657507377215</v>
      </c>
      <c r="G12" s="16">
        <f t="shared" si="1"/>
        <v>0</v>
      </c>
      <c r="H12" s="39">
        <v>0</v>
      </c>
      <c r="I12" s="39">
        <v>0</v>
      </c>
      <c r="J12" s="16">
        <f t="shared" si="2"/>
        <v>422.97657507377215</v>
      </c>
      <c r="K12" s="39">
        <v>0</v>
      </c>
      <c r="L12" s="39">
        <v>0</v>
      </c>
      <c r="M12" s="39">
        <v>0</v>
      </c>
      <c r="N12" s="39">
        <v>0</v>
      </c>
      <c r="O12" s="39">
        <v>422.97657507377215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422.97657507377215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22882.686337817991</v>
      </c>
      <c r="G13" s="41">
        <f t="shared" si="1"/>
        <v>259.51873060000003</v>
      </c>
      <c r="H13" s="41">
        <f>SUM(H17,-H28,H39,H47,H48)</f>
        <v>80.036697000000004</v>
      </c>
      <c r="I13" s="41">
        <f>SUM(I17,-I28,I39,I47,I48)</f>
        <v>179.48203359999999</v>
      </c>
      <c r="J13" s="41">
        <f t="shared" si="2"/>
        <v>11213.579184580294</v>
      </c>
      <c r="K13" s="41">
        <f t="shared" ref="K13:W13" si="10">SUM(K17,-K28,K39,K47,K48)</f>
        <v>8830.1</v>
      </c>
      <c r="L13" s="41">
        <f t="shared" si="10"/>
        <v>-6.6616826263100393</v>
      </c>
      <c r="M13" s="41">
        <f t="shared" si="10"/>
        <v>291.61599000000001</v>
      </c>
      <c r="N13" s="41">
        <f t="shared" si="10"/>
        <v>358.19999999999982</v>
      </c>
      <c r="O13" s="41">
        <f t="shared" si="10"/>
        <v>-340.20557364142809</v>
      </c>
      <c r="P13" s="41">
        <f t="shared" si="10"/>
        <v>2554.6999999999998</v>
      </c>
      <c r="Q13" s="41">
        <f t="shared" si="10"/>
        <v>1318.8224306157276</v>
      </c>
      <c r="R13" s="41">
        <f t="shared" si="10"/>
        <v>-1715.2919797676941</v>
      </c>
      <c r="S13" s="41">
        <f t="shared" si="10"/>
        <v>648.1</v>
      </c>
      <c r="T13" s="41">
        <f t="shared" si="10"/>
        <v>-725.8</v>
      </c>
      <c r="U13" s="41">
        <f t="shared" si="10"/>
        <v>0</v>
      </c>
      <c r="V13" s="31">
        <f t="shared" si="10"/>
        <v>0</v>
      </c>
      <c r="W13" s="31">
        <f t="shared" si="10"/>
        <v>3936.7804253956097</v>
      </c>
      <c r="X13" s="31">
        <f t="shared" si="3"/>
        <v>505.98278355101496</v>
      </c>
      <c r="Y13" s="31">
        <f t="shared" ref="Y13:AL13" si="11">SUM(Y17,-Y28,Y39,Y47,Y48)</f>
        <v>342.77785649399993</v>
      </c>
      <c r="Z13" s="41">
        <f t="shared" si="11"/>
        <v>11.878849416</v>
      </c>
      <c r="AA13" s="41">
        <f t="shared" si="11"/>
        <v>6.6967340000000002E-3</v>
      </c>
      <c r="AB13" s="41">
        <f t="shared" si="11"/>
        <v>2.1</v>
      </c>
      <c r="AC13" s="41">
        <f t="shared" si="11"/>
        <v>0</v>
      </c>
      <c r="AD13" s="41">
        <f t="shared" si="11"/>
        <v>86.045000000000016</v>
      </c>
      <c r="AE13" s="41">
        <f t="shared" si="11"/>
        <v>1.8190138070399999</v>
      </c>
      <c r="AF13" s="41">
        <f t="shared" si="11"/>
        <v>61.355367099974998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95.555988278784994</v>
      </c>
      <c r="AK13" s="31">
        <f t="shared" si="11"/>
        <v>6554.6681310000004</v>
      </c>
      <c r="AL13" s="32">
        <f t="shared" si="11"/>
        <v>316.60109441228633</v>
      </c>
      <c r="AM13" s="31">
        <f>SUM(AM7:AM8)-SUM(AM10,AM12)</f>
        <v>15581.43014773394</v>
      </c>
      <c r="AN13" s="41">
        <f>SUM(AD13:AH13)+IF(ISNUMBER(W13*$W$37/($W$37+$W$9)),W13*$W$37/($W$37+$W$9),0)+IF(ISNUMBER(AL13*AN$84/F$84),AL13*AN$84/F$84,0)</f>
        <v>150.35723704926164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23305.662912891759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20764.062912891761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14369.755136552001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19560.095606340463</v>
      </c>
      <c r="G17" s="30">
        <f t="shared" ref="G17:G48" si="13">SUM(H17:I17)</f>
        <v>185.81873060000001</v>
      </c>
      <c r="H17" s="31">
        <v>77.536697000000004</v>
      </c>
      <c r="I17" s="31">
        <v>108.28203360000001</v>
      </c>
      <c r="J17" s="30">
        <f t="shared" ref="J17:J48" si="14">SUM(K17:U17)</f>
        <v>11050.861397515055</v>
      </c>
      <c r="K17" s="31">
        <v>8830.1</v>
      </c>
      <c r="L17" s="31">
        <v>9.8383173736900016</v>
      </c>
      <c r="M17" s="31">
        <v>274.75450000000001</v>
      </c>
      <c r="N17" s="31">
        <v>32.804748970934952</v>
      </c>
      <c r="O17" s="31">
        <v>0</v>
      </c>
      <c r="P17" s="31">
        <v>1236.2140000000002</v>
      </c>
      <c r="Q17" s="31">
        <v>20.825245922619999</v>
      </c>
      <c r="R17" s="31">
        <v>646.32458524781032</v>
      </c>
      <c r="S17" s="31">
        <v>0</v>
      </c>
      <c r="T17" s="31">
        <v>0</v>
      </c>
      <c r="U17" s="31">
        <v>0</v>
      </c>
      <c r="V17" s="31">
        <v>0</v>
      </c>
      <c r="W17" s="31">
        <v>1229.0804253956101</v>
      </c>
      <c r="X17" s="31">
        <f t="shared" si="3"/>
        <v>417.88278355101494</v>
      </c>
      <c r="Y17" s="31">
        <v>342.77785649399993</v>
      </c>
      <c r="Z17" s="31">
        <v>11.878849416</v>
      </c>
      <c r="AA17" s="31">
        <v>6.6967340000000002E-3</v>
      </c>
      <c r="AB17" s="31">
        <v>0</v>
      </c>
      <c r="AC17" s="31">
        <v>0</v>
      </c>
      <c r="AD17" s="31">
        <v>0.245</v>
      </c>
      <c r="AE17" s="31">
        <v>1.61901380704</v>
      </c>
      <c r="AF17" s="31">
        <v>61.355367099974998</v>
      </c>
      <c r="AG17" s="31">
        <v>0</v>
      </c>
      <c r="AH17" s="31">
        <v>0</v>
      </c>
      <c r="AI17" s="31">
        <v>0</v>
      </c>
      <c r="AJ17" s="31">
        <v>75.255988278784997</v>
      </c>
      <c r="AK17" s="31">
        <v>6554.6681310000004</v>
      </c>
      <c r="AL17" s="32">
        <v>46.528149999999997</v>
      </c>
      <c r="AM17" s="31">
        <f>SUM(AM18,AM24:AM25,AM26:AM26)</f>
        <v>12552.184996108128</v>
      </c>
      <c r="AN17" s="30">
        <f>SUM(AN18,AN24:AN25,AN26:AN26)</f>
        <v>63.386601874343462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8737.6853573695316</v>
      </c>
      <c r="G18" s="16">
        <f t="shared" si="13"/>
        <v>185.81873060000001</v>
      </c>
      <c r="H18" s="17">
        <v>77.536697000000004</v>
      </c>
      <c r="I18" s="17">
        <v>108.28203360000001</v>
      </c>
      <c r="J18" s="16">
        <f t="shared" si="14"/>
        <v>246.95114854412</v>
      </c>
      <c r="K18" s="17">
        <v>0</v>
      </c>
      <c r="L18" s="17">
        <v>9.8383173736900016</v>
      </c>
      <c r="M18" s="17">
        <v>0</v>
      </c>
      <c r="N18" s="17">
        <v>0</v>
      </c>
      <c r="O18" s="17">
        <v>0</v>
      </c>
      <c r="P18" s="17">
        <v>0</v>
      </c>
      <c r="Q18" s="17">
        <v>20.825245922619999</v>
      </c>
      <c r="R18" s="17">
        <v>216.28758524781</v>
      </c>
      <c r="S18" s="17">
        <v>0</v>
      </c>
      <c r="T18" s="17">
        <v>0</v>
      </c>
      <c r="U18" s="17">
        <v>0</v>
      </c>
      <c r="V18" s="18">
        <v>0</v>
      </c>
      <c r="W18" s="18">
        <v>1210.5804253956101</v>
      </c>
      <c r="X18" s="18">
        <f t="shared" si="3"/>
        <v>417.88278355101494</v>
      </c>
      <c r="Y18" s="17">
        <v>342.77785649399993</v>
      </c>
      <c r="Z18" s="17">
        <v>11.878849416</v>
      </c>
      <c r="AA18" s="17">
        <v>6.6967340000000002E-3</v>
      </c>
      <c r="AB18" s="17">
        <v>0</v>
      </c>
      <c r="AC18" s="17">
        <v>0</v>
      </c>
      <c r="AD18" s="17">
        <v>0.245</v>
      </c>
      <c r="AE18" s="17">
        <v>1.61901380704</v>
      </c>
      <c r="AF18" s="17">
        <v>61.355367099974998</v>
      </c>
      <c r="AG18" s="17">
        <v>0</v>
      </c>
      <c r="AH18" s="17">
        <v>0</v>
      </c>
      <c r="AI18" s="17">
        <v>0</v>
      </c>
      <c r="AJ18" s="18">
        <v>75.255988278784997</v>
      </c>
      <c r="AK18" s="18">
        <v>6554.6681310000004</v>
      </c>
      <c r="AL18" s="19">
        <v>46.528149999999997</v>
      </c>
      <c r="AM18" s="17">
        <f t="shared" ref="AM18:AN18" si="15">SUM(AM19:AM23)</f>
        <v>1729.7747471371918</v>
      </c>
      <c r="AN18" s="20">
        <f t="shared" si="15"/>
        <v>63.386601874343462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7494.8526223842</v>
      </c>
      <c r="G19" s="16">
        <f t="shared" si="13"/>
        <v>185.81873060000001</v>
      </c>
      <c r="H19" s="25">
        <v>77.536697000000004</v>
      </c>
      <c r="I19" s="25">
        <v>108.28203360000001</v>
      </c>
      <c r="J19" s="16">
        <f t="shared" si="14"/>
        <v>110.91536912930999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2.0401428893000002</v>
      </c>
      <c r="R19" s="25">
        <v>108.87522624000999</v>
      </c>
      <c r="S19" s="25">
        <v>0</v>
      </c>
      <c r="T19" s="25">
        <v>0</v>
      </c>
      <c r="U19" s="25">
        <v>0</v>
      </c>
      <c r="V19" s="18">
        <v>0</v>
      </c>
      <c r="W19" s="18">
        <v>294.58285305889001</v>
      </c>
      <c r="X19" s="18">
        <f t="shared" si="3"/>
        <v>348.86753859599992</v>
      </c>
      <c r="Y19" s="25">
        <v>336.98868917999994</v>
      </c>
      <c r="Z19" s="25">
        <v>11.878849416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6554.6681310000004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591.31695278820007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0.68213572606000006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0.68213572606000006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0.68213572606000006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44.286116085300002</v>
      </c>
      <c r="G21" s="16">
        <f t="shared" si="13"/>
        <v>0</v>
      </c>
      <c r="H21" s="25">
        <v>0</v>
      </c>
      <c r="I21" s="25">
        <v>0</v>
      </c>
      <c r="J21" s="16">
        <f t="shared" si="14"/>
        <v>0.58638856495000002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0.58638856495000002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4.4211867098000006</v>
      </c>
      <c r="X21" s="18">
        <f t="shared" si="3"/>
        <v>23.320369610575</v>
      </c>
      <c r="Y21" s="25">
        <v>5.7891673140000002</v>
      </c>
      <c r="Z21" s="25">
        <v>0</v>
      </c>
      <c r="AA21" s="25">
        <v>6.6967340000000002E-3</v>
      </c>
      <c r="AB21" s="25">
        <v>0</v>
      </c>
      <c r="AC21" s="25">
        <v>0</v>
      </c>
      <c r="AD21" s="25">
        <v>0.245</v>
      </c>
      <c r="AE21" s="25">
        <v>1.3214893625999999</v>
      </c>
      <c r="AF21" s="25">
        <v>15.958016199975001</v>
      </c>
      <c r="AG21" s="25">
        <v>0</v>
      </c>
      <c r="AH21" s="25">
        <v>0</v>
      </c>
      <c r="AI21" s="25">
        <v>0</v>
      </c>
      <c r="AJ21" s="18">
        <v>15.958171199975</v>
      </c>
      <c r="AK21" s="18">
        <v>0</v>
      </c>
      <c r="AL21" s="19">
        <v>0</v>
      </c>
      <c r="AM21" s="25">
        <f t="shared" si="16"/>
        <v>20.965746474725002</v>
      </c>
      <c r="AN21" s="26">
        <f t="shared" si="17"/>
        <v>17.524505562575001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1151.3363331739702</v>
      </c>
      <c r="G22" s="16">
        <f t="shared" si="13"/>
        <v>0</v>
      </c>
      <c r="H22" s="25">
        <v>0</v>
      </c>
      <c r="I22" s="25">
        <v>0</v>
      </c>
      <c r="J22" s="16">
        <f t="shared" si="14"/>
        <v>135.44939084985998</v>
      </c>
      <c r="K22" s="25">
        <v>0</v>
      </c>
      <c r="L22" s="25">
        <v>9.8383173736900016</v>
      </c>
      <c r="M22" s="25">
        <v>0</v>
      </c>
      <c r="N22" s="25">
        <v>0</v>
      </c>
      <c r="O22" s="25">
        <v>0</v>
      </c>
      <c r="P22" s="25">
        <v>0</v>
      </c>
      <c r="Q22" s="25">
        <v>18.19871446837</v>
      </c>
      <c r="R22" s="25">
        <v>107.41235900779999</v>
      </c>
      <c r="S22" s="25">
        <v>0</v>
      </c>
      <c r="T22" s="25">
        <v>0</v>
      </c>
      <c r="U22" s="25">
        <v>0</v>
      </c>
      <c r="V22" s="18">
        <v>0</v>
      </c>
      <c r="W22" s="18">
        <v>910.89424990086002</v>
      </c>
      <c r="X22" s="18">
        <f t="shared" si="3"/>
        <v>45.69487534444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0.29752444444000004</v>
      </c>
      <c r="AF22" s="25">
        <v>45.397350899999999</v>
      </c>
      <c r="AG22" s="25">
        <v>0</v>
      </c>
      <c r="AH22" s="25">
        <v>0</v>
      </c>
      <c r="AI22" s="25">
        <v>0</v>
      </c>
      <c r="AJ22" s="18">
        <v>59.297817078809999</v>
      </c>
      <c r="AK22" s="18">
        <v>0</v>
      </c>
      <c r="AL22" s="19">
        <v>0</v>
      </c>
      <c r="AM22" s="25">
        <f t="shared" si="16"/>
        <v>1105.6414578295298</v>
      </c>
      <c r="AN22" s="26">
        <f t="shared" si="17"/>
        <v>45.69487534444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46.528149999999997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46.528149999999997</v>
      </c>
      <c r="AM23" s="25">
        <f t="shared" si="16"/>
        <v>11.168454318676851</v>
      </c>
      <c r="AN23" s="26">
        <f t="shared" si="17"/>
        <v>0.16722096732846187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10822.410248970937</v>
      </c>
      <c r="G25" s="16">
        <f t="shared" si="13"/>
        <v>0</v>
      </c>
      <c r="H25" s="25">
        <v>0</v>
      </c>
      <c r="I25" s="25">
        <v>0</v>
      </c>
      <c r="J25" s="16">
        <f t="shared" si="14"/>
        <v>10803.910248970937</v>
      </c>
      <c r="K25" s="25">
        <v>8830.1</v>
      </c>
      <c r="L25" s="25">
        <v>0</v>
      </c>
      <c r="M25" s="25">
        <v>274.75450000000001</v>
      </c>
      <c r="N25" s="25">
        <v>32.804748970934952</v>
      </c>
      <c r="O25" s="25">
        <v>0</v>
      </c>
      <c r="P25" s="25">
        <v>1236.2140000000002</v>
      </c>
      <c r="Q25" s="25">
        <v>0</v>
      </c>
      <c r="R25" s="25">
        <v>430.03700000000026</v>
      </c>
      <c r="S25" s="25">
        <v>0</v>
      </c>
      <c r="T25" s="25">
        <v>0</v>
      </c>
      <c r="U25" s="25">
        <v>0</v>
      </c>
      <c r="V25" s="18">
        <v>0</v>
      </c>
      <c r="W25" s="18">
        <v>18.5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10822.410248970937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14064.469022570936</v>
      </c>
      <c r="G28" s="30">
        <f t="shared" si="13"/>
        <v>0</v>
      </c>
      <c r="H28" s="31">
        <v>0</v>
      </c>
      <c r="I28" s="31">
        <v>0</v>
      </c>
      <c r="J28" s="30">
        <f t="shared" si="14"/>
        <v>10695.210248970936</v>
      </c>
      <c r="K28" s="31">
        <v>0</v>
      </c>
      <c r="L28" s="31">
        <v>800.6</v>
      </c>
      <c r="M28" s="31">
        <v>397.35450000000003</v>
      </c>
      <c r="N28" s="31">
        <v>1332.004748970935</v>
      </c>
      <c r="O28" s="31">
        <v>590.4</v>
      </c>
      <c r="P28" s="31">
        <v>920.41400000000021</v>
      </c>
      <c r="Q28" s="31">
        <v>2645.4</v>
      </c>
      <c r="R28" s="31">
        <v>3267.1370000000002</v>
      </c>
      <c r="S28" s="31">
        <v>0</v>
      </c>
      <c r="T28" s="31">
        <v>725.8</v>
      </c>
      <c r="U28" s="31">
        <v>16.100000000000001</v>
      </c>
      <c r="V28" s="31">
        <v>0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3369.2587736</v>
      </c>
      <c r="AM28" s="31">
        <f>SUM(AM29,AM35:AM36,AM37:AM38)</f>
        <v>11503.955335563736</v>
      </c>
      <c r="AN28" s="30">
        <f>SUM(AN29,AN35:AN36,AN37:AN38)</f>
        <v>12.109028863199999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3369.2587736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3369.2587736</v>
      </c>
      <c r="AM29" s="17">
        <f t="shared" ref="AM29:AN29" si="21">SUM(AM30:AM34)</f>
        <v>808.74508659280013</v>
      </c>
      <c r="AN29" s="20">
        <f t="shared" si="21"/>
        <v>12.109028863199999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2720.9434084119998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2720.9434084119998</v>
      </c>
      <c r="AM30" s="25">
        <f t="shared" ref="AM30:AM38" si="22">SUM(G30,V30,J30,W30,AJ30)-IF(ISNUMBER(W30*$W$37/($W$37+$W$9)),W30*$W$37/($W$37+$W$9),0)+IF(ISNUMBER(AL30*AM$84/F$84),AL30*AM$84/F$84,0)</f>
        <v>653.12573486275119</v>
      </c>
      <c r="AN30" s="26">
        <f t="shared" ref="AN30:AN38" si="23">SUM(AD30:AH30)+IF(ISNUMBER(W30*$W$37/($W$37+$W$9)),W30*$W$37/($W$37+$W$9),0)+IF(ISNUMBER(AL30*AN$84/F$84),AL30*AN$84/F$84,0)</f>
        <v>9.7790002138631493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0.362232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0.362232</v>
      </c>
      <c r="AM31" s="25">
        <f t="shared" si="22"/>
        <v>8.6948901788765576E-2</v>
      </c>
      <c r="AN31" s="26">
        <f t="shared" si="23"/>
        <v>1.3018524363707432E-3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12.932302975999997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12.932302975999997</v>
      </c>
      <c r="AM32" s="25">
        <f t="shared" si="22"/>
        <v>3.1042247547505042</v>
      </c>
      <c r="AN32" s="26">
        <f t="shared" si="23"/>
        <v>4.6478362312524044E-2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602.7355965280002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602.7355965280002</v>
      </c>
      <c r="AM33" s="25">
        <f t="shared" si="22"/>
        <v>144.6785435497309</v>
      </c>
      <c r="AN33" s="26">
        <f t="shared" si="23"/>
        <v>2.1662161400079243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32.285233683999998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32.285233683999998</v>
      </c>
      <c r="AM34" s="25">
        <f t="shared" si="22"/>
        <v>7.7496345237788553</v>
      </c>
      <c r="AN34" s="26">
        <f t="shared" si="23"/>
        <v>0.1160322945800321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10695.210248970936</v>
      </c>
      <c r="G36" s="16">
        <f t="shared" si="13"/>
        <v>0</v>
      </c>
      <c r="H36" s="25">
        <v>0</v>
      </c>
      <c r="I36" s="25">
        <v>0</v>
      </c>
      <c r="J36" s="16">
        <f t="shared" si="14"/>
        <v>10695.210248970936</v>
      </c>
      <c r="K36" s="25">
        <v>0</v>
      </c>
      <c r="L36" s="25">
        <v>800.6</v>
      </c>
      <c r="M36" s="25">
        <v>397.35450000000003</v>
      </c>
      <c r="N36" s="25">
        <v>1332.004748970935</v>
      </c>
      <c r="O36" s="25">
        <v>590.4</v>
      </c>
      <c r="P36" s="25">
        <v>920.41400000000021</v>
      </c>
      <c r="Q36" s="25">
        <v>2645.4</v>
      </c>
      <c r="R36" s="25">
        <v>3267.1370000000002</v>
      </c>
      <c r="S36" s="25">
        <v>0</v>
      </c>
      <c r="T36" s="25">
        <v>725.8</v>
      </c>
      <c r="U36" s="25">
        <v>16.100000000000001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10695.210248970936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591.48119257023109</v>
      </c>
      <c r="G39" s="30">
        <f t="shared" si="13"/>
        <v>0</v>
      </c>
      <c r="H39" s="31">
        <v>0</v>
      </c>
      <c r="I39" s="31">
        <v>0</v>
      </c>
      <c r="J39" s="30">
        <f t="shared" si="14"/>
        <v>388.49544914151056</v>
      </c>
      <c r="K39" s="31">
        <v>0</v>
      </c>
      <c r="L39" s="31">
        <v>104.26385129304413</v>
      </c>
      <c r="M39" s="31">
        <v>0</v>
      </c>
      <c r="N39" s="31">
        <v>0</v>
      </c>
      <c r="O39" s="31">
        <v>0</v>
      </c>
      <c r="P39" s="31">
        <v>0</v>
      </c>
      <c r="Q39" s="31">
        <v>1.2000000000000002</v>
      </c>
      <c r="R39" s="31">
        <v>283.03159784846645</v>
      </c>
      <c r="S39" s="31">
        <v>0</v>
      </c>
      <c r="T39" s="31" t="s">
        <v>63</v>
      </c>
      <c r="U39" s="31" t="s">
        <v>63</v>
      </c>
      <c r="V39" s="31">
        <v>0</v>
      </c>
      <c r="W39" s="31">
        <v>46.800205463978095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156.18553796474242</v>
      </c>
      <c r="AM39" s="31">
        <f>SUM(AM40:AM45)</f>
        <v>472.78588462746882</v>
      </c>
      <c r="AN39" s="30">
        <f>SUM(AN40:AN45)</f>
        <v>0.56132678262901992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125.49433401228606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125.49433401228606</v>
      </c>
      <c r="AM40" s="25">
        <f t="shared" ref="AM40:AM47" si="25">SUM(G40,V40,J40,W40,AJ40)-IF(ISNUMBER(W40*$W$37/($W$37+$W$9)),W40*$W$37/($W$37+$W$9),0)+IF(ISNUMBER(AL40*AM$84/F$84),AL40*AM$84/F$84,0)</f>
        <v>30.123220817268503</v>
      </c>
      <c r="AN40" s="26">
        <f t="shared" ref="AN40:AN47" si="26">SUM(AD40:AH40)+IF(ISNUMBER(W40*$W$37/($W$37+$W$9)),W40*$W$37/($W$37+$W$9),0)+IF(ISNUMBER(AL40*AN$84/F$84),AL40*AN$84/F$84,0)</f>
        <v>0.45102338966358146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1.9508480000000001</v>
      </c>
      <c r="G41" s="16">
        <f t="shared" si="13"/>
        <v>0</v>
      </c>
      <c r="H41" s="25">
        <v>0</v>
      </c>
      <c r="I41" s="25">
        <v>0</v>
      </c>
      <c r="J41" s="16">
        <f t="shared" si="14"/>
        <v>1.3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1.1000000000000001</v>
      </c>
      <c r="R41" s="25">
        <v>0.2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0.65084799999999998</v>
      </c>
      <c r="AM41" s="25">
        <f t="shared" si="25"/>
        <v>1.4562272765283424</v>
      </c>
      <c r="AN41" s="26">
        <f t="shared" si="26"/>
        <v>2.3391308733271094E-3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0.49742399999999998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0.49742399999999998</v>
      </c>
      <c r="AM42" s="25">
        <f t="shared" si="25"/>
        <v>0.11939991641648151</v>
      </c>
      <c r="AN42" s="26">
        <f t="shared" si="26"/>
        <v>1.7877289866971458E-3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455.81339072574508</v>
      </c>
      <c r="G44" s="16">
        <f t="shared" si="13"/>
        <v>0</v>
      </c>
      <c r="H44" s="25">
        <v>0</v>
      </c>
      <c r="I44" s="25">
        <v>0</v>
      </c>
      <c r="J44" s="16">
        <f t="shared" si="14"/>
        <v>387.19544914151061</v>
      </c>
      <c r="K44" s="25">
        <v>0</v>
      </c>
      <c r="L44" s="25">
        <v>104.26385129304413</v>
      </c>
      <c r="M44" s="25">
        <v>0</v>
      </c>
      <c r="N44" s="25">
        <v>0</v>
      </c>
      <c r="O44" s="25">
        <v>0</v>
      </c>
      <c r="P44" s="25">
        <v>0</v>
      </c>
      <c r="Q44" s="25">
        <v>0.1</v>
      </c>
      <c r="R44" s="25">
        <v>282.83159784846646</v>
      </c>
      <c r="S44" s="25">
        <v>0</v>
      </c>
      <c r="T44" s="25" t="s">
        <v>63</v>
      </c>
      <c r="U44" s="25" t="s">
        <v>63</v>
      </c>
      <c r="V44" s="18">
        <v>0</v>
      </c>
      <c r="W44" s="18">
        <v>44.551403631778093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24.066537952456358</v>
      </c>
      <c r="AM44" s="25">
        <f t="shared" si="25"/>
        <v>437.52370033182501</v>
      </c>
      <c r="AN44" s="26">
        <f t="shared" si="26"/>
        <v>8.649451475411965E-2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7.7251958321999989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2.2488018321999999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5.4763939999999991</v>
      </c>
      <c r="AM45" s="25">
        <f t="shared" si="25"/>
        <v>3.5633362854304851</v>
      </c>
      <c r="AN45" s="26">
        <f t="shared" si="26"/>
        <v>1.9682018351294527E-2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307.20000000000005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-55.9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363.1</v>
      </c>
      <c r="AM47" s="31">
        <f t="shared" si="25"/>
        <v>31.257253471534234</v>
      </c>
      <c r="AN47" s="30">
        <f t="shared" si="26"/>
        <v>1.3049720059139363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16488.378561478232</v>
      </c>
      <c r="G48" s="30">
        <f t="shared" si="13"/>
        <v>73.699999999999989</v>
      </c>
      <c r="H48" s="31">
        <f>SUM(H49,H50)</f>
        <v>2.5</v>
      </c>
      <c r="I48" s="31">
        <f>SUM(I49,I50)</f>
        <v>71.199999999999989</v>
      </c>
      <c r="J48" s="30">
        <f t="shared" si="14"/>
        <v>10469.432586894665</v>
      </c>
      <c r="K48" s="31">
        <f t="shared" ref="K48:W48" si="27">SUM(K49,K50)</f>
        <v>0</v>
      </c>
      <c r="L48" s="31">
        <f t="shared" si="27"/>
        <v>679.8361487069559</v>
      </c>
      <c r="M48" s="31">
        <f t="shared" si="27"/>
        <v>414.21599000000003</v>
      </c>
      <c r="N48" s="31">
        <f t="shared" si="27"/>
        <v>1657.3999999999999</v>
      </c>
      <c r="O48" s="31">
        <f t="shared" si="27"/>
        <v>250.19442635857189</v>
      </c>
      <c r="P48" s="31">
        <f t="shared" si="27"/>
        <v>2238.9</v>
      </c>
      <c r="Q48" s="31">
        <f t="shared" si="27"/>
        <v>3942.1971846931078</v>
      </c>
      <c r="R48" s="31">
        <f t="shared" si="27"/>
        <v>622.48883713602936</v>
      </c>
      <c r="S48" s="31">
        <f t="shared" si="27"/>
        <v>648.1</v>
      </c>
      <c r="T48" s="31">
        <f t="shared" si="27"/>
        <v>0</v>
      </c>
      <c r="U48" s="31">
        <f t="shared" si="27"/>
        <v>16.100000000000001</v>
      </c>
      <c r="V48" s="31">
        <f t="shared" si="27"/>
        <v>0</v>
      </c>
      <c r="W48" s="31">
        <f t="shared" si="27"/>
        <v>2716.7997945360216</v>
      </c>
      <c r="X48" s="31">
        <f t="shared" si="24"/>
        <v>88.100000000000009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2.1</v>
      </c>
      <c r="AC48" s="31" t="s">
        <v>63</v>
      </c>
      <c r="AD48" s="31">
        <f t="shared" ref="AD48:AL48" si="29">SUM(AD49,AD50)</f>
        <v>85.800000000000011</v>
      </c>
      <c r="AE48" s="31">
        <f t="shared" si="29"/>
        <v>0.2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20.3</v>
      </c>
      <c r="AK48" s="31" t="s">
        <v>63</v>
      </c>
      <c r="AL48" s="32">
        <f t="shared" si="29"/>
        <v>3120.0461800475441</v>
      </c>
      <c r="AM48" s="31">
        <f>SUM(AM13,AM28)-SUM(AM17,AM39,AM47)</f>
        <v>14029.157349090545</v>
      </c>
      <c r="AN48" s="30">
        <f>SUM(AN13,AN28)-SUM(AN17,AN39,AN47)</f>
        <v>97.213365249575219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2541.6</v>
      </c>
      <c r="G49" s="67">
        <f t="shared" ref="G49:G77" si="30">SUM(H49:I49)</f>
        <v>6.6</v>
      </c>
      <c r="H49" s="68">
        <v>0</v>
      </c>
      <c r="I49" s="68">
        <v>6.6</v>
      </c>
      <c r="J49" s="67">
        <f t="shared" ref="J49:J77" si="31">SUM(K49:U49)</f>
        <v>2525</v>
      </c>
      <c r="K49" s="68">
        <v>0</v>
      </c>
      <c r="L49" s="68">
        <v>0</v>
      </c>
      <c r="M49" s="68">
        <v>91.4</v>
      </c>
      <c r="N49" s="68">
        <v>59.3</v>
      </c>
      <c r="O49" s="68">
        <v>0.3</v>
      </c>
      <c r="P49" s="68">
        <v>2238.9</v>
      </c>
      <c r="Q49" s="68">
        <v>0</v>
      </c>
      <c r="R49" s="68">
        <v>119</v>
      </c>
      <c r="S49" s="68">
        <v>0</v>
      </c>
      <c r="T49" s="68">
        <v>0</v>
      </c>
      <c r="U49" s="68">
        <v>16.100000000000001</v>
      </c>
      <c r="V49" s="68">
        <v>0</v>
      </c>
      <c r="W49" s="68">
        <v>10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2541.6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13946.77856147823</v>
      </c>
      <c r="G50" s="30">
        <f t="shared" si="30"/>
        <v>67.099999999999994</v>
      </c>
      <c r="H50" s="31">
        <f>SUM(H51,H70)+SUM(H75:H77)</f>
        <v>2.5</v>
      </c>
      <c r="I50" s="31">
        <f>SUM(I51,I70)+SUM(I75:I77)</f>
        <v>64.599999999999994</v>
      </c>
      <c r="J50" s="30">
        <f t="shared" si="31"/>
        <v>7944.4325868946644</v>
      </c>
      <c r="K50" s="31">
        <f t="shared" ref="K50:W50" si="32">SUM(K51,K70)+SUM(K75:K77)</f>
        <v>0</v>
      </c>
      <c r="L50" s="31">
        <f t="shared" si="32"/>
        <v>679.8361487069559</v>
      </c>
      <c r="M50" s="31">
        <f t="shared" si="32"/>
        <v>322.81599</v>
      </c>
      <c r="N50" s="31">
        <f t="shared" si="32"/>
        <v>1598.1</v>
      </c>
      <c r="O50" s="31">
        <f t="shared" si="32"/>
        <v>249.89442635857188</v>
      </c>
      <c r="P50" s="31">
        <f t="shared" si="32"/>
        <v>0</v>
      </c>
      <c r="Q50" s="31">
        <f t="shared" si="32"/>
        <v>3942.1971846931078</v>
      </c>
      <c r="R50" s="31">
        <f t="shared" si="32"/>
        <v>503.48883713602936</v>
      </c>
      <c r="S50" s="31">
        <f t="shared" si="32"/>
        <v>648.1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2706.7997945360216</v>
      </c>
      <c r="X50" s="31">
        <f t="shared" si="24"/>
        <v>88.100000000000009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2.1</v>
      </c>
      <c r="AC50" s="31" t="s">
        <v>63</v>
      </c>
      <c r="AD50" s="31">
        <f>SUM(AD51,AD70)+SUM(AD75:AD77)</f>
        <v>85.800000000000011</v>
      </c>
      <c r="AE50" s="31">
        <f t="shared" ref="AE50:AN50" si="34">SUM(AE51,AE70)+SUM(AE75:AE77)</f>
        <v>0.2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20.3</v>
      </c>
      <c r="AK50" s="31" t="s">
        <v>63</v>
      </c>
      <c r="AL50" s="32">
        <f t="shared" si="34"/>
        <v>3120.0461800475441</v>
      </c>
      <c r="AM50" s="31">
        <f t="shared" si="34"/>
        <v>7400.4575358811453</v>
      </c>
      <c r="AN50" s="30">
        <f t="shared" si="34"/>
        <v>57.561587443999514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5295.2505254420548</v>
      </c>
      <c r="G51" s="16">
        <f t="shared" si="30"/>
        <v>66.3</v>
      </c>
      <c r="H51" s="17">
        <v>2.5</v>
      </c>
      <c r="I51" s="17">
        <v>63.8</v>
      </c>
      <c r="J51" s="16">
        <f t="shared" si="31"/>
        <v>1886.8045508584896</v>
      </c>
      <c r="K51" s="17">
        <v>0</v>
      </c>
      <c r="L51" s="17">
        <v>679.8361487069559</v>
      </c>
      <c r="M51" s="17">
        <v>28.3</v>
      </c>
      <c r="N51" s="17">
        <v>0</v>
      </c>
      <c r="O51" s="17">
        <v>0</v>
      </c>
      <c r="P51" s="17">
        <v>0</v>
      </c>
      <c r="Q51" s="17">
        <v>111.6</v>
      </c>
      <c r="R51" s="17">
        <v>428.46840215153361</v>
      </c>
      <c r="S51" s="17">
        <v>638.6</v>
      </c>
      <c r="T51" s="17">
        <v>0</v>
      </c>
      <c r="U51" s="17">
        <v>0</v>
      </c>
      <c r="V51" s="18">
        <v>0</v>
      </c>
      <c r="W51" s="18">
        <v>1742.8997945360218</v>
      </c>
      <c r="X51" s="18">
        <f t="shared" si="24"/>
        <v>34.200000000000003</v>
      </c>
      <c r="Y51" s="17" t="s">
        <v>63</v>
      </c>
      <c r="Z51" s="17" t="s">
        <v>63</v>
      </c>
      <c r="AA51" s="17" t="s">
        <v>63</v>
      </c>
      <c r="AB51" s="17">
        <v>0.1</v>
      </c>
      <c r="AC51" s="17" t="s">
        <v>63</v>
      </c>
      <c r="AD51" s="17">
        <v>34.1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20.3</v>
      </c>
      <c r="AK51" s="18" t="s">
        <v>63</v>
      </c>
      <c r="AL51" s="19">
        <v>1544.7461800475437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5081.6156568097076</v>
      </c>
      <c r="G70" s="16">
        <f t="shared" si="30"/>
        <v>0</v>
      </c>
      <c r="H70" s="25">
        <v>0</v>
      </c>
      <c r="I70" s="25">
        <v>0</v>
      </c>
      <c r="J70" s="16">
        <f t="shared" si="31"/>
        <v>5024.9156568097078</v>
      </c>
      <c r="K70" s="25">
        <v>0</v>
      </c>
      <c r="L70" s="25">
        <v>0</v>
      </c>
      <c r="M70" s="25">
        <v>3.4159899999999999</v>
      </c>
      <c r="N70" s="25">
        <v>1598.1</v>
      </c>
      <c r="O70" s="25">
        <v>248.09442635857187</v>
      </c>
      <c r="P70" s="25">
        <v>0</v>
      </c>
      <c r="Q70" s="25">
        <v>3114.88480546664</v>
      </c>
      <c r="R70" s="25">
        <v>60.420434984495735</v>
      </c>
      <c r="S70" s="25">
        <v>0</v>
      </c>
      <c r="T70" s="25">
        <v>0</v>
      </c>
      <c r="U70" s="25">
        <v>0</v>
      </c>
      <c r="V70" s="18">
        <v>0</v>
      </c>
      <c r="W70" s="18">
        <v>0.7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56</v>
      </c>
      <c r="AM70" s="25">
        <f>SUM(AM71:AM74)</f>
        <v>5039.0577008592982</v>
      </c>
      <c r="AN70" s="26">
        <f>SUM(AN71:AN74)</f>
        <v>0.20126255117372741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57.8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56</v>
      </c>
      <c r="AM71" s="25">
        <f t="shared" ref="AM71:AM77" si="36">SUM(G71,V71,J71,W71,AJ71)-IF(ISNUMBER(W71*$W$37/($W$37+$W$9)),W71*$W$37/($W$37+$W$9),0)+IF(ISNUMBER(AL71*AM$84/F$84),AL71*AM$84/F$84,0)</f>
        <v>15.242044049589413</v>
      </c>
      <c r="AN71" s="26">
        <f t="shared" ref="AN71:AN77" si="37">SUM(AD71:AH71)+IF(ISNUMBER(W71*$W$37/($W$37+$W$9)),W71*$W$37/($W$37+$W$9),0)+IF(ISNUMBER(AL71*AN$84/F$84),AL71*AN$84/F$84,0)</f>
        <v>0.20126255117372741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4674.6432627272725</v>
      </c>
      <c r="G72" s="16">
        <f t="shared" si="30"/>
        <v>0</v>
      </c>
      <c r="H72" s="25">
        <v>0</v>
      </c>
      <c r="I72" s="25">
        <v>0</v>
      </c>
      <c r="J72" s="16">
        <f t="shared" si="31"/>
        <v>4673.9432627272727</v>
      </c>
      <c r="K72" s="25">
        <v>0</v>
      </c>
      <c r="L72" s="25">
        <v>0</v>
      </c>
      <c r="M72" s="25">
        <v>3.4159899999999999</v>
      </c>
      <c r="N72" s="25">
        <v>1596.8272727272727</v>
      </c>
      <c r="O72" s="25">
        <v>0</v>
      </c>
      <c r="P72" s="25">
        <v>0</v>
      </c>
      <c r="Q72" s="25">
        <v>3073.7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0.7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4674.6432627272725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249.36715363129915</v>
      </c>
      <c r="G73" s="16">
        <f t="shared" si="30"/>
        <v>0</v>
      </c>
      <c r="H73" s="25">
        <v>0</v>
      </c>
      <c r="I73" s="25">
        <v>0</v>
      </c>
      <c r="J73" s="16">
        <f t="shared" si="31"/>
        <v>249.36715363129915</v>
      </c>
      <c r="K73" s="25">
        <v>0</v>
      </c>
      <c r="L73" s="25">
        <v>0</v>
      </c>
      <c r="M73" s="25">
        <v>0</v>
      </c>
      <c r="N73" s="25">
        <v>1.2727272727272727</v>
      </c>
      <c r="O73" s="25">
        <v>248.09442635857187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249.36715363129915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99.805240451135916</v>
      </c>
      <c r="G74" s="16">
        <f t="shared" si="30"/>
        <v>0</v>
      </c>
      <c r="H74" s="25">
        <v>0</v>
      </c>
      <c r="I74" s="25">
        <v>0</v>
      </c>
      <c r="J74" s="16">
        <f t="shared" si="31"/>
        <v>99.805240451135916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39.384805466640174</v>
      </c>
      <c r="R74" s="25">
        <v>60.420434984495735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99.805240451135916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1408.3160728900277</v>
      </c>
      <c r="G75" s="16">
        <f t="shared" si="30"/>
        <v>0.5</v>
      </c>
      <c r="H75" s="25">
        <v>0</v>
      </c>
      <c r="I75" s="25">
        <v>0.5</v>
      </c>
      <c r="J75" s="16">
        <f t="shared" si="31"/>
        <v>311.31607289002773</v>
      </c>
      <c r="K75" s="25">
        <v>0</v>
      </c>
      <c r="L75" s="25">
        <v>0</v>
      </c>
      <c r="M75" s="25">
        <v>64.2</v>
      </c>
      <c r="N75" s="25">
        <v>0</v>
      </c>
      <c r="O75" s="25">
        <v>0</v>
      </c>
      <c r="P75" s="25">
        <v>0</v>
      </c>
      <c r="Q75" s="25">
        <v>231.61607289002771</v>
      </c>
      <c r="R75" s="25">
        <v>14.6</v>
      </c>
      <c r="S75" s="25">
        <v>0.9</v>
      </c>
      <c r="T75" s="25">
        <v>0</v>
      </c>
      <c r="U75" s="25">
        <v>0</v>
      </c>
      <c r="V75" s="18">
        <v>0</v>
      </c>
      <c r="W75" s="18">
        <v>281.89999999999998</v>
      </c>
      <c r="X75" s="18">
        <f t="shared" si="24"/>
        <v>9.6</v>
      </c>
      <c r="Y75" s="25" t="s">
        <v>63</v>
      </c>
      <c r="Z75" s="25" t="s">
        <v>63</v>
      </c>
      <c r="AA75" s="25" t="s">
        <v>63</v>
      </c>
      <c r="AB75" s="25">
        <v>0.3</v>
      </c>
      <c r="AC75" s="25" t="s">
        <v>63</v>
      </c>
      <c r="AD75" s="25">
        <v>9.1</v>
      </c>
      <c r="AE75" s="25">
        <v>0.2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805</v>
      </c>
      <c r="AM75" s="25">
        <f t="shared" si="36"/>
        <v>786.94545610287548</v>
      </c>
      <c r="AN75" s="26">
        <f t="shared" si="37"/>
        <v>12.193149173122331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1904.1166062474176</v>
      </c>
      <c r="G76" s="16">
        <f t="shared" si="30"/>
        <v>0.3</v>
      </c>
      <c r="H76" s="25">
        <v>0</v>
      </c>
      <c r="I76" s="25">
        <v>0.3</v>
      </c>
      <c r="J76" s="16">
        <f t="shared" si="31"/>
        <v>502.61660624741756</v>
      </c>
      <c r="K76" s="25">
        <v>0</v>
      </c>
      <c r="L76" s="25">
        <v>0</v>
      </c>
      <c r="M76" s="25">
        <v>210.6</v>
      </c>
      <c r="N76" s="25">
        <v>0</v>
      </c>
      <c r="O76" s="25">
        <v>1.8</v>
      </c>
      <c r="P76" s="25">
        <v>0</v>
      </c>
      <c r="Q76" s="25">
        <v>286.5166062474176</v>
      </c>
      <c r="R76" s="25">
        <v>0</v>
      </c>
      <c r="S76" s="25">
        <v>3.7</v>
      </c>
      <c r="T76" s="25">
        <v>0</v>
      </c>
      <c r="U76" s="25">
        <v>0</v>
      </c>
      <c r="V76" s="18">
        <v>0</v>
      </c>
      <c r="W76" s="18">
        <v>671</v>
      </c>
      <c r="X76" s="18">
        <f t="shared" si="24"/>
        <v>42.800000000000004</v>
      </c>
      <c r="Y76" s="25" t="s">
        <v>63</v>
      </c>
      <c r="Z76" s="25" t="s">
        <v>63</v>
      </c>
      <c r="AA76" s="25" t="s">
        <v>63</v>
      </c>
      <c r="AB76" s="25">
        <v>1.7</v>
      </c>
      <c r="AC76" s="25" t="s">
        <v>63</v>
      </c>
      <c r="AD76" s="25">
        <v>41.1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687.4</v>
      </c>
      <c r="AM76" s="25">
        <f t="shared" si="36"/>
        <v>1338.9176969561277</v>
      </c>
      <c r="AN76" s="26">
        <f t="shared" si="37"/>
        <v>43.570497815657504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257.47970008902263</v>
      </c>
      <c r="G77" s="16">
        <f t="shared" si="30"/>
        <v>0</v>
      </c>
      <c r="H77" s="25">
        <v>0</v>
      </c>
      <c r="I77" s="25">
        <v>0</v>
      </c>
      <c r="J77" s="16">
        <f t="shared" si="31"/>
        <v>218.77970008902264</v>
      </c>
      <c r="K77" s="25">
        <v>0</v>
      </c>
      <c r="L77" s="25">
        <v>0</v>
      </c>
      <c r="M77" s="25">
        <v>16.3</v>
      </c>
      <c r="N77" s="25">
        <v>0</v>
      </c>
      <c r="O77" s="25">
        <v>0</v>
      </c>
      <c r="P77" s="25">
        <v>0</v>
      </c>
      <c r="Q77" s="25">
        <v>197.57970008902262</v>
      </c>
      <c r="R77" s="25">
        <v>0</v>
      </c>
      <c r="S77" s="25">
        <v>4.9000000000000004</v>
      </c>
      <c r="T77" s="25">
        <v>0</v>
      </c>
      <c r="U77" s="25">
        <v>0</v>
      </c>
      <c r="V77" s="18">
        <v>0</v>
      </c>
      <c r="W77" s="18">
        <v>10.3</v>
      </c>
      <c r="X77" s="18">
        <f t="shared" si="24"/>
        <v>1.5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26.9</v>
      </c>
      <c r="AM77" s="25">
        <f t="shared" si="36"/>
        <v>235.53668196284329</v>
      </c>
      <c r="AN77" s="26">
        <f t="shared" si="37"/>
        <v>1.5966779040459511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2000_x000D_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3369.2587735999996</v>
      </c>
      <c r="G84" s="31">
        <f t="shared" si="38"/>
        <v>65.752586267599995</v>
      </c>
      <c r="H84" s="31">
        <v>27.436622466799999</v>
      </c>
      <c r="I84" s="31">
        <v>38.315963800799999</v>
      </c>
      <c r="J84" s="31">
        <f t="shared" si="38"/>
        <v>113.78100206219999</v>
      </c>
      <c r="K84" s="31">
        <v>0</v>
      </c>
      <c r="L84" s="31">
        <v>7.2456529595999992</v>
      </c>
      <c r="M84" s="31">
        <v>0</v>
      </c>
      <c r="N84" s="31">
        <v>0</v>
      </c>
      <c r="O84" s="31">
        <v>0</v>
      </c>
      <c r="P84" s="31">
        <v>0</v>
      </c>
      <c r="Q84" s="31">
        <v>11.3377519586</v>
      </c>
      <c r="R84" s="31">
        <v>95.197597143999985</v>
      </c>
      <c r="S84" s="31">
        <v>0</v>
      </c>
      <c r="T84" s="31">
        <v>0</v>
      </c>
      <c r="U84" s="31">
        <v>0</v>
      </c>
      <c r="V84" s="31">
        <v>0</v>
      </c>
      <c r="W84" s="31">
        <v>613.86675740320004</v>
      </c>
      <c r="X84" s="31">
        <f t="shared" ref="X84" si="39">SUM(X85:X88)</f>
        <v>400.73798100719989</v>
      </c>
      <c r="Y84" s="31">
        <v>376.74340599399994</v>
      </c>
      <c r="Z84" s="31">
        <v>11.878849416</v>
      </c>
      <c r="AA84" s="31">
        <v>6.6967339999999993E-3</v>
      </c>
      <c r="AB84" s="31">
        <v>0</v>
      </c>
      <c r="AC84" s="31">
        <v>0</v>
      </c>
      <c r="AD84" s="31">
        <v>6.4155999999999991E-2</v>
      </c>
      <c r="AE84" s="31">
        <v>0.602455026</v>
      </c>
      <c r="AF84" s="31">
        <v>11.442417837199999</v>
      </c>
      <c r="AG84" s="31">
        <v>0</v>
      </c>
      <c r="AH84" s="31">
        <v>0</v>
      </c>
      <c r="AI84" s="31">
        <v>0</v>
      </c>
      <c r="AJ84" s="31">
        <v>15.344740859799998</v>
      </c>
      <c r="AK84" s="31">
        <v>2159.7757059999999</v>
      </c>
      <c r="AL84" s="32">
        <v>0</v>
      </c>
      <c r="AM84" s="93">
        <f>SUM(AM85:AM88)</f>
        <v>808.74508659280002</v>
      </c>
      <c r="AN84" s="94">
        <f>SUM(AN85:AN88)</f>
        <v>12.109028863199999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2753.2286420959999</v>
      </c>
      <c r="G85" s="16">
        <f t="shared" ref="G85:G88" si="41">SUM(H85:I85)</f>
        <v>65.752586267599995</v>
      </c>
      <c r="H85" s="25">
        <v>27.436622466799999</v>
      </c>
      <c r="I85" s="25">
        <v>38.315963800799999</v>
      </c>
      <c r="J85" s="16">
        <f t="shared" ref="J85:J88" si="42">SUM(K85:U85)</f>
        <v>39.286601407599996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0.81656999999999991</v>
      </c>
      <c r="R85" s="25">
        <v>38.470031407599997</v>
      </c>
      <c r="S85" s="25">
        <v>0</v>
      </c>
      <c r="T85" s="25">
        <v>0</v>
      </c>
      <c r="U85" s="25">
        <v>0</v>
      </c>
      <c r="V85" s="18">
        <v>0</v>
      </c>
      <c r="W85" s="18">
        <v>105.58066032479998</v>
      </c>
      <c r="X85" s="18">
        <f t="shared" ref="X85:X88" si="43">SUM(Y85:AI85)</f>
        <v>382.83308809599993</v>
      </c>
      <c r="Y85" s="25">
        <v>370.95423867999995</v>
      </c>
      <c r="Z85" s="25">
        <v>11.878849416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2159.7757059999999</v>
      </c>
      <c r="AL85" s="19">
        <v>0</v>
      </c>
      <c r="AM85" s="25">
        <f>SUM(G85,V85,J85,W85,IF(ISNUMBER(-W85*$W$37/($W$37+$W$9)),-W85*$W$37/($W$37+$W$9),0),AJ85)</f>
        <v>210.61984799999999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0.362232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0.362232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0.362232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12.932302975999999</v>
      </c>
      <c r="G87" s="16">
        <f t="shared" si="41"/>
        <v>0</v>
      </c>
      <c r="H87" s="25">
        <v>0</v>
      </c>
      <c r="I87" s="25">
        <v>0</v>
      </c>
      <c r="J87" s="16">
        <f t="shared" si="42"/>
        <v>0.15448548079999999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0.15448548079999999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1.2545000599999998</v>
      </c>
      <c r="X87" s="18">
        <f t="shared" si="43"/>
        <v>8.8991239701999998</v>
      </c>
      <c r="Y87" s="25">
        <v>5.7891673139999993</v>
      </c>
      <c r="Z87" s="25">
        <v>0</v>
      </c>
      <c r="AA87" s="25">
        <v>6.6967339999999993E-3</v>
      </c>
      <c r="AB87" s="25">
        <v>0</v>
      </c>
      <c r="AC87" s="25">
        <v>0</v>
      </c>
      <c r="AD87" s="25">
        <v>6.4155999999999991E-2</v>
      </c>
      <c r="AE87" s="25">
        <v>0.41493718600000001</v>
      </c>
      <c r="AF87" s="25">
        <v>2.6241667361999998</v>
      </c>
      <c r="AG87" s="25">
        <v>0</v>
      </c>
      <c r="AH87" s="25">
        <v>0</v>
      </c>
      <c r="AI87" s="25">
        <v>0</v>
      </c>
      <c r="AJ87" s="18">
        <v>2.6241934649999998</v>
      </c>
      <c r="AK87" s="18">
        <v>0</v>
      </c>
      <c r="AL87" s="19">
        <v>0</v>
      </c>
      <c r="AM87" s="25">
        <f>SUM(G87,V87,J87,W87,IF(ISNUMBER(-W87*$W$37/($W$37+$W$9)),-W87*$W$37/($W$37+$W$9),0),AJ87)</f>
        <v>4.0331790057999992</v>
      </c>
      <c r="AN87" s="26">
        <f>SUM(AD87:AH87,IF(ISNUMBER(W87*$W$37/($W$37+$W$9)),W87*$W$37/($W$37+$W$9),0))</f>
        <v>3.1032599221999999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602.73559652800009</v>
      </c>
      <c r="G88" s="16">
        <f t="shared" si="41"/>
        <v>0</v>
      </c>
      <c r="H88" s="25">
        <v>0</v>
      </c>
      <c r="I88" s="25">
        <v>0</v>
      </c>
      <c r="J88" s="16">
        <f t="shared" si="42"/>
        <v>74.339915173799994</v>
      </c>
      <c r="K88" s="25">
        <v>0</v>
      </c>
      <c r="L88" s="25">
        <v>7.2456529595999992</v>
      </c>
      <c r="M88" s="25">
        <v>0</v>
      </c>
      <c r="N88" s="25">
        <v>0</v>
      </c>
      <c r="O88" s="25">
        <v>0</v>
      </c>
      <c r="P88" s="25">
        <v>0</v>
      </c>
      <c r="Q88" s="25">
        <v>10.3666964778</v>
      </c>
      <c r="R88" s="25">
        <v>56.727565736399995</v>
      </c>
      <c r="S88" s="25">
        <v>0</v>
      </c>
      <c r="T88" s="25">
        <v>0</v>
      </c>
      <c r="U88" s="25">
        <v>0</v>
      </c>
      <c r="V88" s="18">
        <v>0</v>
      </c>
      <c r="W88" s="18">
        <v>506.66936501840007</v>
      </c>
      <c r="X88" s="18">
        <f t="shared" si="43"/>
        <v>9.0057689409999995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0.18751783999999999</v>
      </c>
      <c r="AF88" s="25">
        <v>8.8182511009999995</v>
      </c>
      <c r="AG88" s="25">
        <v>0</v>
      </c>
      <c r="AH88" s="25">
        <v>0</v>
      </c>
      <c r="AI88" s="25">
        <v>0</v>
      </c>
      <c r="AJ88" s="18">
        <v>12.720547394799999</v>
      </c>
      <c r="AK88" s="18">
        <v>0</v>
      </c>
      <c r="AL88" s="19">
        <v>0</v>
      </c>
      <c r="AM88" s="25">
        <f>SUM(G88,V88,J88,W88,IF(ISNUMBER(-W88*$W$37/($W$37+$W$9)),-W88*$W$37/($W$37+$W$9),0),AJ88)</f>
        <v>593.72982758700005</v>
      </c>
      <c r="AN88" s="26">
        <f>SUM(AD88:AH88,IF(ISNUMBER(W88*$W$37/($W$37+$W$9)),W88*$W$37/($W$37+$W$9),0))</f>
        <v>9.0057689409999995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116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7164.0659530592602</v>
      </c>
      <c r="G7" s="16">
        <f t="shared" ref="G7:G13" si="1">SUM(H7:I7)</f>
        <v>116.1</v>
      </c>
      <c r="H7" s="17">
        <v>116.1</v>
      </c>
      <c r="I7" s="17">
        <v>0</v>
      </c>
      <c r="J7" s="16">
        <f t="shared" ref="J7:J13" si="2">SUM(K7:U7)</f>
        <v>292.39999999999998</v>
      </c>
      <c r="K7" s="17">
        <v>292.39999999999998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</v>
      </c>
      <c r="X7" s="18">
        <f t="shared" ref="X7:X38" si="3">SUM(Y7:AI7)</f>
        <v>528.04010649079999</v>
      </c>
      <c r="Y7" s="17">
        <v>365.64366919199995</v>
      </c>
      <c r="Z7" s="17">
        <v>7.5515468239999999</v>
      </c>
      <c r="AA7" s="17">
        <v>3.6428739999999999E-3</v>
      </c>
      <c r="AB7" s="17">
        <v>1.5999999999999999</v>
      </c>
      <c r="AC7" s="17">
        <v>0</v>
      </c>
      <c r="AD7" s="17">
        <v>91.6</v>
      </c>
      <c r="AE7" s="17">
        <v>0.3244123008</v>
      </c>
      <c r="AF7" s="17">
        <v>61.316835300000001</v>
      </c>
      <c r="AG7" s="17">
        <v>0</v>
      </c>
      <c r="AH7" s="17">
        <v>0</v>
      </c>
      <c r="AI7" s="17">
        <v>0</v>
      </c>
      <c r="AJ7" s="18">
        <v>88.971363568460006</v>
      </c>
      <c r="AK7" s="18">
        <v>6136.5544829999999</v>
      </c>
      <c r="AL7" s="19">
        <v>0</v>
      </c>
      <c r="AM7" s="17">
        <f>SUM(G7,V7,J7,W7,AJ7)</f>
        <v>499.47136356845999</v>
      </c>
      <c r="AN7" s="20">
        <f>SUM(AD7:AH7)</f>
        <v>153.24124760079999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16016.356653822917</v>
      </c>
      <c r="G8" s="16">
        <f t="shared" si="1"/>
        <v>116.78077658000001</v>
      </c>
      <c r="H8" s="17">
        <f>H9-H7</f>
        <v>-37.759555199999994</v>
      </c>
      <c r="I8" s="17">
        <f>I9-I7</f>
        <v>154.54033178</v>
      </c>
      <c r="J8" s="16">
        <f t="shared" si="2"/>
        <v>12040.387055485306</v>
      </c>
      <c r="K8" s="17">
        <f t="shared" ref="K8:W8" si="4">K9-K7</f>
        <v>8524.6</v>
      </c>
      <c r="L8" s="17">
        <f t="shared" si="4"/>
        <v>7.1280483704999824</v>
      </c>
      <c r="M8" s="17">
        <f t="shared" si="4"/>
        <v>320.98041999999998</v>
      </c>
      <c r="N8" s="17">
        <f t="shared" si="4"/>
        <v>387.90000000000009</v>
      </c>
      <c r="O8" s="17">
        <f t="shared" si="4"/>
        <v>33.499999999999943</v>
      </c>
      <c r="P8" s="17">
        <f t="shared" si="4"/>
        <v>2678</v>
      </c>
      <c r="Q8" s="17">
        <f t="shared" si="4"/>
        <v>1227.4340433719115</v>
      </c>
      <c r="R8" s="17">
        <f t="shared" si="4"/>
        <v>-1063.155456257105</v>
      </c>
      <c r="S8" s="17">
        <f t="shared" si="4"/>
        <v>617.6</v>
      </c>
      <c r="T8" s="17">
        <f t="shared" si="4"/>
        <v>-693.6</v>
      </c>
      <c r="U8" s="17">
        <f t="shared" si="4"/>
        <v>0</v>
      </c>
      <c r="V8" s="18">
        <f t="shared" si="4"/>
        <v>0</v>
      </c>
      <c r="W8" s="18">
        <f t="shared" si="4"/>
        <v>3640.9206311763401</v>
      </c>
      <c r="X8" s="18">
        <f t="shared" si="3"/>
        <v>-8.6499999999986699E-2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-8.6499999999986699E-2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218.35469058127092</v>
      </c>
      <c r="AM8" s="25">
        <f>SUM(G8,V8,J8,W8,AJ8)-IF(ISNUMBER(W8*$W$37/($W$37+$W$9)),W8*$W$37/($W$37+$W$9),0)+IF(ISNUMBER(AL8*AM$84/F$84),AL8*AM$84/F$84,0)</f>
        <v>15851.960101806939</v>
      </c>
      <c r="AN8" s="26">
        <f>SUM(AD8:AH8)+IF(ISNUMBER(W8*$W$37/($W$37+$W$9)),W8*$W$37/($W$37+$W$9),0)+IF(ISNUMBER(AL8*AN$84/F$84),AL8*AN$84/F$84,0)</f>
        <v>0.68470758131045184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23180.422606882174</v>
      </c>
      <c r="G9" s="30">
        <f t="shared" si="1"/>
        <v>232.88077658</v>
      </c>
      <c r="H9" s="30">
        <f>H10+H11</f>
        <v>78.3404448</v>
      </c>
      <c r="I9" s="30">
        <f>I10+I11</f>
        <v>154.54033178</v>
      </c>
      <c r="J9" s="30">
        <f t="shared" si="2"/>
        <v>12332.787055485305</v>
      </c>
      <c r="K9" s="30">
        <f t="shared" ref="K9:W9" si="6">K10+K11</f>
        <v>8817</v>
      </c>
      <c r="L9" s="30">
        <f t="shared" si="6"/>
        <v>7.1280483704999824</v>
      </c>
      <c r="M9" s="30">
        <f t="shared" si="6"/>
        <v>320.98041999999998</v>
      </c>
      <c r="N9" s="30">
        <f t="shared" si="6"/>
        <v>387.90000000000009</v>
      </c>
      <c r="O9" s="30">
        <f t="shared" si="6"/>
        <v>33.499999999999943</v>
      </c>
      <c r="P9" s="30">
        <f t="shared" si="6"/>
        <v>2678</v>
      </c>
      <c r="Q9" s="30">
        <f t="shared" si="6"/>
        <v>1227.4340433719115</v>
      </c>
      <c r="R9" s="30">
        <f t="shared" si="6"/>
        <v>-1063.155456257105</v>
      </c>
      <c r="S9" s="30">
        <f t="shared" si="6"/>
        <v>617.6</v>
      </c>
      <c r="T9" s="30">
        <f t="shared" si="6"/>
        <v>-693.6</v>
      </c>
      <c r="U9" s="30">
        <f t="shared" si="6"/>
        <v>0</v>
      </c>
      <c r="V9" s="31">
        <f t="shared" si="6"/>
        <v>0</v>
      </c>
      <c r="W9" s="31">
        <f t="shared" si="6"/>
        <v>3642.9206311763401</v>
      </c>
      <c r="X9" s="31">
        <f t="shared" si="3"/>
        <v>527.95360649079998</v>
      </c>
      <c r="Y9" s="31">
        <f t="shared" ref="Y9:AL9" si="7">Y10+Y11</f>
        <v>365.64366919199995</v>
      </c>
      <c r="Z9" s="30">
        <f t="shared" si="7"/>
        <v>7.5515468239999999</v>
      </c>
      <c r="AA9" s="30">
        <f t="shared" si="7"/>
        <v>3.6428739999999999E-3</v>
      </c>
      <c r="AB9" s="30">
        <f t="shared" si="7"/>
        <v>1.5999999999999999</v>
      </c>
      <c r="AC9" s="30">
        <f t="shared" si="7"/>
        <v>0</v>
      </c>
      <c r="AD9" s="30">
        <f t="shared" si="7"/>
        <v>91.513500000000008</v>
      </c>
      <c r="AE9" s="30">
        <f t="shared" si="7"/>
        <v>0.3244123008</v>
      </c>
      <c r="AF9" s="30">
        <f t="shared" si="7"/>
        <v>61.316835300000001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88.971363568460006</v>
      </c>
      <c r="AK9" s="31">
        <f t="shared" si="7"/>
        <v>6136.5544829999999</v>
      </c>
      <c r="AL9" s="32">
        <f t="shared" si="7"/>
        <v>218.35469058127092</v>
      </c>
      <c r="AM9" s="31">
        <f>SUM(AM7:AM8)</f>
        <v>16351.431465375399</v>
      </c>
      <c r="AN9" s="30">
        <f>SUM(AN7:AN8)</f>
        <v>153.92595518211044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408.55763301718753</v>
      </c>
      <c r="G10" s="16">
        <f t="shared" si="1"/>
        <v>0</v>
      </c>
      <c r="H10" s="17">
        <v>0</v>
      </c>
      <c r="I10" s="17">
        <v>0</v>
      </c>
      <c r="J10" s="16">
        <f t="shared" si="2"/>
        <v>408.55763301718753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92.719646436787855</v>
      </c>
      <c r="R10" s="17">
        <v>315.83798658039967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408.55763301718753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22771.864973864984</v>
      </c>
      <c r="G11" s="30">
        <f t="shared" si="1"/>
        <v>232.88077658</v>
      </c>
      <c r="H11" s="30">
        <f>H12+H13</f>
        <v>78.3404448</v>
      </c>
      <c r="I11" s="30">
        <f>I12+I13</f>
        <v>154.54033178</v>
      </c>
      <c r="J11" s="30">
        <f t="shared" si="2"/>
        <v>11924.229422468117</v>
      </c>
      <c r="K11" s="30">
        <f t="shared" ref="K11:W11" si="8">K12+K13</f>
        <v>8817</v>
      </c>
      <c r="L11" s="30">
        <f t="shared" si="8"/>
        <v>7.1280483704999824</v>
      </c>
      <c r="M11" s="30">
        <f t="shared" si="8"/>
        <v>320.98041999999998</v>
      </c>
      <c r="N11" s="30">
        <f t="shared" si="8"/>
        <v>387.90000000000009</v>
      </c>
      <c r="O11" s="30">
        <f t="shared" si="8"/>
        <v>33.499999999999943</v>
      </c>
      <c r="P11" s="30">
        <f t="shared" si="8"/>
        <v>2678</v>
      </c>
      <c r="Q11" s="30">
        <f t="shared" si="8"/>
        <v>1134.7143969351237</v>
      </c>
      <c r="R11" s="30">
        <f t="shared" si="8"/>
        <v>-1378.9934428375047</v>
      </c>
      <c r="S11" s="30">
        <f t="shared" si="8"/>
        <v>617.6</v>
      </c>
      <c r="T11" s="30">
        <f t="shared" si="8"/>
        <v>-693.6</v>
      </c>
      <c r="U11" s="30">
        <f t="shared" si="8"/>
        <v>0</v>
      </c>
      <c r="V11" s="31">
        <f t="shared" si="8"/>
        <v>0</v>
      </c>
      <c r="W11" s="31">
        <f t="shared" si="8"/>
        <v>3642.9206311763401</v>
      </c>
      <c r="X11" s="31">
        <f t="shared" si="3"/>
        <v>527.95360649079998</v>
      </c>
      <c r="Y11" s="31">
        <f t="shared" ref="Y11:AL11" si="9">Y12+Y13</f>
        <v>365.64366919199995</v>
      </c>
      <c r="Z11" s="30">
        <f t="shared" si="9"/>
        <v>7.5515468239999999</v>
      </c>
      <c r="AA11" s="30">
        <f t="shared" si="9"/>
        <v>3.6428739999999999E-3</v>
      </c>
      <c r="AB11" s="30">
        <f t="shared" si="9"/>
        <v>1.5999999999999999</v>
      </c>
      <c r="AC11" s="30">
        <f t="shared" si="9"/>
        <v>0</v>
      </c>
      <c r="AD11" s="30">
        <f t="shared" si="9"/>
        <v>91.513500000000008</v>
      </c>
      <c r="AE11" s="30">
        <f t="shared" si="9"/>
        <v>0.3244123008</v>
      </c>
      <c r="AF11" s="30">
        <f t="shared" si="9"/>
        <v>61.316835300000001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88.971363568460006</v>
      </c>
      <c r="AK11" s="31">
        <f t="shared" si="9"/>
        <v>6136.5544829999999</v>
      </c>
      <c r="AL11" s="32">
        <f t="shared" si="9"/>
        <v>218.35469058127092</v>
      </c>
      <c r="AM11" s="31">
        <f>SUM(AM7:AM8)-SUM(AM10)</f>
        <v>15942.873832358211</v>
      </c>
      <c r="AN11" s="30">
        <f>SUM(AD11:AH11)+IF(ISNUMBER(W11*$W$37/($W$37+$W$9)),W11*$W$37/($W$37+$W$9),0)+IF(ISNUMBER(AL11*AN$84/F$84),AL11*AN$84/F$84,0)</f>
        <v>153.92595518211047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366.1442390640272</v>
      </c>
      <c r="G12" s="16">
        <f t="shared" si="1"/>
        <v>0</v>
      </c>
      <c r="H12" s="39">
        <v>0</v>
      </c>
      <c r="I12" s="39">
        <v>0</v>
      </c>
      <c r="J12" s="16">
        <f t="shared" si="2"/>
        <v>366.1442390640272</v>
      </c>
      <c r="K12" s="39">
        <v>0</v>
      </c>
      <c r="L12" s="39">
        <v>0</v>
      </c>
      <c r="M12" s="39">
        <v>0</v>
      </c>
      <c r="N12" s="39">
        <v>0</v>
      </c>
      <c r="O12" s="39">
        <v>366.1442390640272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366.1442390640272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22405.720734800962</v>
      </c>
      <c r="G13" s="41">
        <f t="shared" si="1"/>
        <v>232.88077658</v>
      </c>
      <c r="H13" s="41">
        <f>SUM(H17,-H28,H39,H47,H48)</f>
        <v>78.3404448</v>
      </c>
      <c r="I13" s="41">
        <f>SUM(I17,-I28,I39,I47,I48)</f>
        <v>154.54033178</v>
      </c>
      <c r="J13" s="41">
        <f t="shared" si="2"/>
        <v>11558.08518340409</v>
      </c>
      <c r="K13" s="41">
        <f t="shared" ref="K13:W13" si="10">SUM(K17,-K28,K39,K47,K48)</f>
        <v>8817</v>
      </c>
      <c r="L13" s="41">
        <f t="shared" si="10"/>
        <v>7.1280483704999824</v>
      </c>
      <c r="M13" s="41">
        <f t="shared" si="10"/>
        <v>320.98041999999998</v>
      </c>
      <c r="N13" s="41">
        <f t="shared" si="10"/>
        <v>387.90000000000009</v>
      </c>
      <c r="O13" s="41">
        <f t="shared" si="10"/>
        <v>-332.64423906402726</v>
      </c>
      <c r="P13" s="41">
        <f t="shared" si="10"/>
        <v>2678</v>
      </c>
      <c r="Q13" s="41">
        <f t="shared" si="10"/>
        <v>1134.7143969351237</v>
      </c>
      <c r="R13" s="41">
        <f t="shared" si="10"/>
        <v>-1378.9934428375047</v>
      </c>
      <c r="S13" s="41">
        <f t="shared" si="10"/>
        <v>617.6</v>
      </c>
      <c r="T13" s="41">
        <f t="shared" si="10"/>
        <v>-693.6</v>
      </c>
      <c r="U13" s="41">
        <f t="shared" si="10"/>
        <v>0</v>
      </c>
      <c r="V13" s="31">
        <f t="shared" si="10"/>
        <v>0</v>
      </c>
      <c r="W13" s="31">
        <f t="shared" si="10"/>
        <v>3642.9206311763401</v>
      </c>
      <c r="X13" s="31">
        <f t="shared" si="3"/>
        <v>527.95360649079998</v>
      </c>
      <c r="Y13" s="31">
        <f t="shared" ref="Y13:AL13" si="11">SUM(Y17,-Y28,Y39,Y47,Y48)</f>
        <v>365.64366919199995</v>
      </c>
      <c r="Z13" s="41">
        <f t="shared" si="11"/>
        <v>7.5515468239999999</v>
      </c>
      <c r="AA13" s="41">
        <f t="shared" si="11"/>
        <v>3.6428739999999999E-3</v>
      </c>
      <c r="AB13" s="41">
        <f t="shared" si="11"/>
        <v>1.5999999999999999</v>
      </c>
      <c r="AC13" s="41">
        <f t="shared" si="11"/>
        <v>0</v>
      </c>
      <c r="AD13" s="41">
        <f t="shared" si="11"/>
        <v>91.513500000000008</v>
      </c>
      <c r="AE13" s="41">
        <f t="shared" si="11"/>
        <v>0.3244123008</v>
      </c>
      <c r="AF13" s="41">
        <f t="shared" si="11"/>
        <v>61.316835300000001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88.971363568460006</v>
      </c>
      <c r="AK13" s="31">
        <f t="shared" si="11"/>
        <v>6136.5544829999999</v>
      </c>
      <c r="AL13" s="32">
        <f t="shared" si="11"/>
        <v>218.35469058127092</v>
      </c>
      <c r="AM13" s="31">
        <f>SUM(AM7:AM8)-SUM(AM10,AM12)</f>
        <v>15576.729593294185</v>
      </c>
      <c r="AN13" s="41">
        <f>SUM(AD13:AH13)+IF(ISNUMBER(W13*$W$37/($W$37+$W$9)),W13*$W$37/($W$37+$W$9),0)+IF(ISNUMBER(AL13*AN$84/F$84),AL13*AN$84/F$84,0)</f>
        <v>153.92595518211047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22771.864973864984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20123.264973864985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14048.46741776926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19102.891864071556</v>
      </c>
      <c r="G17" s="30">
        <f t="shared" ref="G17:G48" si="13">SUM(H17:I17)</f>
        <v>166.38077658</v>
      </c>
      <c r="H17" s="31">
        <v>77.740444800000006</v>
      </c>
      <c r="I17" s="31">
        <v>88.640331779999997</v>
      </c>
      <c r="J17" s="30">
        <f t="shared" ref="J17:J48" si="14">SUM(K17:U17)</f>
        <v>11293.056953255958</v>
      </c>
      <c r="K17" s="31">
        <v>8817</v>
      </c>
      <c r="L17" s="31">
        <v>23.328048370499999</v>
      </c>
      <c r="M17" s="31">
        <v>267.76499999999999</v>
      </c>
      <c r="N17" s="31">
        <v>33.632947682639269</v>
      </c>
      <c r="O17" s="31">
        <v>0</v>
      </c>
      <c r="P17" s="31">
        <v>1234.3800000000001</v>
      </c>
      <c r="Q17" s="31">
        <v>31.915400517110001</v>
      </c>
      <c r="R17" s="31">
        <v>885.03555668570993</v>
      </c>
      <c r="S17" s="31">
        <v>0</v>
      </c>
      <c r="T17" s="31">
        <v>0</v>
      </c>
      <c r="U17" s="31">
        <v>0</v>
      </c>
      <c r="V17" s="31">
        <v>0</v>
      </c>
      <c r="W17" s="31">
        <v>965.62063117633988</v>
      </c>
      <c r="X17" s="31">
        <f t="shared" si="3"/>
        <v>435.05360649079995</v>
      </c>
      <c r="Y17" s="31">
        <v>365.64366919199995</v>
      </c>
      <c r="Z17" s="31">
        <v>7.5515468239999999</v>
      </c>
      <c r="AA17" s="31">
        <v>3.6428739999999999E-3</v>
      </c>
      <c r="AB17" s="31">
        <v>0</v>
      </c>
      <c r="AC17" s="31">
        <v>0</v>
      </c>
      <c r="AD17" s="31">
        <v>0.2135</v>
      </c>
      <c r="AE17" s="31">
        <v>0.3244123008</v>
      </c>
      <c r="AF17" s="31">
        <v>61.316835300000001</v>
      </c>
      <c r="AG17" s="31">
        <v>0</v>
      </c>
      <c r="AH17" s="31">
        <v>0</v>
      </c>
      <c r="AI17" s="31">
        <v>0</v>
      </c>
      <c r="AJ17" s="31">
        <v>72.971363568460006</v>
      </c>
      <c r="AK17" s="31">
        <v>6136.5544829999999</v>
      </c>
      <c r="AL17" s="32">
        <v>33.254049999999999</v>
      </c>
      <c r="AM17" s="31">
        <f>SUM(AM18,AM24:AM25,AM26:AM26)</f>
        <v>12506.234037287135</v>
      </c>
      <c r="AN17" s="30">
        <f>SUM(AN18,AN24:AN25,AN26:AN26)</f>
        <v>61.972197678932083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8295.1239163889186</v>
      </c>
      <c r="G18" s="16">
        <f t="shared" si="13"/>
        <v>166.38077658</v>
      </c>
      <c r="H18" s="17">
        <v>77.740444800000006</v>
      </c>
      <c r="I18" s="17">
        <v>88.640331779999997</v>
      </c>
      <c r="J18" s="16">
        <f t="shared" si="14"/>
        <v>485.98900557331996</v>
      </c>
      <c r="K18" s="17">
        <v>0</v>
      </c>
      <c r="L18" s="17">
        <v>23.328048370499999</v>
      </c>
      <c r="M18" s="17">
        <v>0</v>
      </c>
      <c r="N18" s="17">
        <v>0</v>
      </c>
      <c r="O18" s="17">
        <v>0</v>
      </c>
      <c r="P18" s="17">
        <v>0</v>
      </c>
      <c r="Q18" s="17">
        <v>31.915400517110001</v>
      </c>
      <c r="R18" s="17">
        <v>430.74555668570997</v>
      </c>
      <c r="S18" s="17">
        <v>0</v>
      </c>
      <c r="T18" s="17">
        <v>0</v>
      </c>
      <c r="U18" s="17">
        <v>0</v>
      </c>
      <c r="V18" s="18">
        <v>0</v>
      </c>
      <c r="W18" s="18">
        <v>964.92063117633984</v>
      </c>
      <c r="X18" s="18">
        <f t="shared" si="3"/>
        <v>435.05360649079995</v>
      </c>
      <c r="Y18" s="17">
        <v>365.64366919199995</v>
      </c>
      <c r="Z18" s="17">
        <v>7.5515468239999999</v>
      </c>
      <c r="AA18" s="17">
        <v>3.6428739999999999E-3</v>
      </c>
      <c r="AB18" s="17">
        <v>0</v>
      </c>
      <c r="AC18" s="17">
        <v>0</v>
      </c>
      <c r="AD18" s="17">
        <v>0.2135</v>
      </c>
      <c r="AE18" s="17">
        <v>0.3244123008</v>
      </c>
      <c r="AF18" s="17">
        <v>61.316835300000001</v>
      </c>
      <c r="AG18" s="17">
        <v>0</v>
      </c>
      <c r="AH18" s="17">
        <v>0</v>
      </c>
      <c r="AI18" s="17">
        <v>0</v>
      </c>
      <c r="AJ18" s="18">
        <v>72.971363568460006</v>
      </c>
      <c r="AK18" s="18">
        <v>6136.5544829999999</v>
      </c>
      <c r="AL18" s="19">
        <v>33.254049999999999</v>
      </c>
      <c r="AM18" s="17">
        <f t="shared" ref="AM18:AN18" si="15">SUM(AM19:AM23)</f>
        <v>1698.4660896044936</v>
      </c>
      <c r="AN18" s="20">
        <f t="shared" si="15"/>
        <v>61.972197678932083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7085.5901444074998</v>
      </c>
      <c r="G19" s="16">
        <f t="shared" si="13"/>
        <v>166.38077658</v>
      </c>
      <c r="H19" s="25">
        <v>77.740444800000006</v>
      </c>
      <c r="I19" s="25">
        <v>88.640331779999997</v>
      </c>
      <c r="J19" s="16">
        <f t="shared" si="14"/>
        <v>290.65789444578996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3.6277872458</v>
      </c>
      <c r="R19" s="25">
        <v>287.03010719998997</v>
      </c>
      <c r="S19" s="25">
        <v>0</v>
      </c>
      <c r="T19" s="25">
        <v>0</v>
      </c>
      <c r="U19" s="25">
        <v>0</v>
      </c>
      <c r="V19" s="18">
        <v>0</v>
      </c>
      <c r="W19" s="18">
        <v>125.66741847171001</v>
      </c>
      <c r="X19" s="18">
        <f t="shared" si="3"/>
        <v>366.32957190999997</v>
      </c>
      <c r="Y19" s="25">
        <v>358.77802508599996</v>
      </c>
      <c r="Z19" s="25">
        <v>7.5515468239999999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6136.5544829999999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582.70608949749999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0.47287216570000001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0.47287216570000001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0.47287216570000001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44.566341531599996</v>
      </c>
      <c r="G21" s="16">
        <f t="shared" si="13"/>
        <v>0</v>
      </c>
      <c r="H21" s="25">
        <v>0</v>
      </c>
      <c r="I21" s="25">
        <v>0</v>
      </c>
      <c r="J21" s="16">
        <f t="shared" si="14"/>
        <v>0.83075232369999996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0.83075232369999996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4.4771795271000006</v>
      </c>
      <c r="X21" s="18">
        <f t="shared" si="3"/>
        <v>23.328679480799998</v>
      </c>
      <c r="Y21" s="25">
        <v>6.8656441060000004</v>
      </c>
      <c r="Z21" s="25">
        <v>0</v>
      </c>
      <c r="AA21" s="25">
        <v>3.6428739999999999E-3</v>
      </c>
      <c r="AB21" s="25">
        <v>0</v>
      </c>
      <c r="AC21" s="25">
        <v>0</v>
      </c>
      <c r="AD21" s="25">
        <v>0.2135</v>
      </c>
      <c r="AE21" s="25">
        <v>0.3244123008</v>
      </c>
      <c r="AF21" s="25">
        <v>15.9214802</v>
      </c>
      <c r="AG21" s="25">
        <v>0</v>
      </c>
      <c r="AH21" s="25">
        <v>0</v>
      </c>
      <c r="AI21" s="25">
        <v>0</v>
      </c>
      <c r="AJ21" s="18">
        <v>15.9297302</v>
      </c>
      <c r="AK21" s="18">
        <v>0</v>
      </c>
      <c r="AL21" s="19">
        <v>0</v>
      </c>
      <c r="AM21" s="25">
        <f t="shared" si="16"/>
        <v>21.237662050800001</v>
      </c>
      <c r="AN21" s="26">
        <f t="shared" si="17"/>
        <v>16.4593925008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1131.2405082841199</v>
      </c>
      <c r="G22" s="16">
        <f t="shared" si="13"/>
        <v>0</v>
      </c>
      <c r="H22" s="25">
        <v>0</v>
      </c>
      <c r="I22" s="25">
        <v>0</v>
      </c>
      <c r="J22" s="16">
        <f t="shared" si="14"/>
        <v>194.50035880383001</v>
      </c>
      <c r="K22" s="25">
        <v>0</v>
      </c>
      <c r="L22" s="25">
        <v>23.328048370499999</v>
      </c>
      <c r="M22" s="25">
        <v>0</v>
      </c>
      <c r="N22" s="25">
        <v>0</v>
      </c>
      <c r="O22" s="25">
        <v>0</v>
      </c>
      <c r="P22" s="25">
        <v>0</v>
      </c>
      <c r="Q22" s="25">
        <v>27.45686094761</v>
      </c>
      <c r="R22" s="25">
        <v>143.71544948572</v>
      </c>
      <c r="S22" s="25">
        <v>0</v>
      </c>
      <c r="T22" s="25">
        <v>0</v>
      </c>
      <c r="U22" s="25">
        <v>0</v>
      </c>
      <c r="V22" s="18">
        <v>0</v>
      </c>
      <c r="W22" s="18">
        <v>834.30316101182984</v>
      </c>
      <c r="X22" s="18">
        <f t="shared" si="3"/>
        <v>45.395355100000003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45.395355100000003</v>
      </c>
      <c r="AG22" s="25">
        <v>0</v>
      </c>
      <c r="AH22" s="25">
        <v>0</v>
      </c>
      <c r="AI22" s="25">
        <v>0</v>
      </c>
      <c r="AJ22" s="18">
        <v>57.041633368460005</v>
      </c>
      <c r="AK22" s="18">
        <v>0</v>
      </c>
      <c r="AL22" s="19">
        <v>0</v>
      </c>
      <c r="AM22" s="25">
        <f t="shared" si="16"/>
        <v>1085.8451531841199</v>
      </c>
      <c r="AN22" s="26">
        <f t="shared" si="17"/>
        <v>45.395355100000003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33.254049999999999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33.254049999999999</v>
      </c>
      <c r="AM23" s="25">
        <f t="shared" si="16"/>
        <v>8.204312706373651</v>
      </c>
      <c r="AN23" s="26">
        <f t="shared" si="17"/>
        <v>0.11745007813207983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10807.767947682642</v>
      </c>
      <c r="G25" s="16">
        <f t="shared" si="13"/>
        <v>0</v>
      </c>
      <c r="H25" s="25">
        <v>0</v>
      </c>
      <c r="I25" s="25">
        <v>0</v>
      </c>
      <c r="J25" s="16">
        <f t="shared" si="14"/>
        <v>10807.067947682641</v>
      </c>
      <c r="K25" s="25">
        <v>8817</v>
      </c>
      <c r="L25" s="25">
        <v>0</v>
      </c>
      <c r="M25" s="25">
        <v>267.76499999999999</v>
      </c>
      <c r="N25" s="25">
        <v>33.632947682639269</v>
      </c>
      <c r="O25" s="25">
        <v>0</v>
      </c>
      <c r="P25" s="25">
        <v>1234.3800000000001</v>
      </c>
      <c r="Q25" s="25">
        <v>0</v>
      </c>
      <c r="R25" s="25">
        <v>454.28999999999996</v>
      </c>
      <c r="S25" s="25">
        <v>0</v>
      </c>
      <c r="T25" s="25">
        <v>0</v>
      </c>
      <c r="U25" s="25">
        <v>0</v>
      </c>
      <c r="V25" s="18">
        <v>0</v>
      </c>
      <c r="W25" s="18">
        <v>0.7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10807.767947682642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13914.809811790039</v>
      </c>
      <c r="G28" s="30">
        <f t="shared" si="13"/>
        <v>0</v>
      </c>
      <c r="H28" s="31">
        <v>0</v>
      </c>
      <c r="I28" s="31">
        <v>0</v>
      </c>
      <c r="J28" s="30">
        <f t="shared" si="14"/>
        <v>10687.76794768264</v>
      </c>
      <c r="K28" s="31">
        <v>0</v>
      </c>
      <c r="L28" s="31">
        <v>836</v>
      </c>
      <c r="M28" s="31">
        <v>396.76499999999999</v>
      </c>
      <c r="N28" s="31">
        <v>1365.6329476826393</v>
      </c>
      <c r="O28" s="31">
        <v>580</v>
      </c>
      <c r="P28" s="31">
        <v>889.38000000000011</v>
      </c>
      <c r="Q28" s="31">
        <v>2648</v>
      </c>
      <c r="R28" s="31">
        <v>3262.29</v>
      </c>
      <c r="S28" s="31">
        <v>0</v>
      </c>
      <c r="T28" s="31">
        <v>693.6</v>
      </c>
      <c r="U28" s="31">
        <v>16.100000000000001</v>
      </c>
      <c r="V28" s="31">
        <v>0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3227.0418641073993</v>
      </c>
      <c r="AM28" s="31">
        <f>SUM(AM29,AM35:AM36,AM37:AM38)</f>
        <v>11483.93143963914</v>
      </c>
      <c r="AN28" s="30">
        <f>SUM(AN29,AN35:AN36,AN37:AN38)</f>
        <v>11.397598760900001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3227.0418641073993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3227.0418641073993</v>
      </c>
      <c r="AM29" s="17">
        <f t="shared" ref="AM29:AN29" si="21">SUM(AM30:AM34)</f>
        <v>796.1634919564998</v>
      </c>
      <c r="AN29" s="20">
        <f t="shared" si="21"/>
        <v>11.397598760900001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2603.4356824099996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2603.4356824099996</v>
      </c>
      <c r="AM30" s="25">
        <f t="shared" ref="AM30:AM38" si="22">SUM(G30,V30,J30,W30,AJ30)-IF(ISNUMBER(W30*$W$37/($W$37+$W$9)),W30*$W$37/($W$37+$W$9),0)+IF(ISNUMBER(AL30*AM$84/F$84),AL30*AM$84/F$84,0)</f>
        <v>642.30974721644168</v>
      </c>
      <c r="AN30" s="26">
        <f t="shared" ref="AN30:AN38" si="23">SUM(AD30:AH30)+IF(ISNUMBER(W30*$W$37/($W$37+$W$9)),W30*$W$37/($W$37+$W$9),0)+IF(ISNUMBER(AL30*AN$84/F$84),AL30*AN$84/F$84,0)</f>
        <v>9.1950822324167749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0.25472546399999996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0.25472546399999996</v>
      </c>
      <c r="AM31" s="25">
        <f t="shared" si="22"/>
        <v>6.2844897416468773E-2</v>
      </c>
      <c r="AN31" s="26">
        <f t="shared" si="23"/>
        <v>8.9966562415796827E-4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13.654014460000001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13.654014460000001</v>
      </c>
      <c r="AM32" s="25">
        <f t="shared" si="22"/>
        <v>3.3686665030932343</v>
      </c>
      <c r="AN32" s="26">
        <f t="shared" si="23"/>
        <v>4.8224654294546018E-2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585.72631777339996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585.72631777339996</v>
      </c>
      <c r="AM33" s="25">
        <f t="shared" si="22"/>
        <v>144.50816882051225</v>
      </c>
      <c r="AN33" s="26">
        <f t="shared" si="23"/>
        <v>2.0687285243902998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23.971123999999996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23.971123999999996</v>
      </c>
      <c r="AM34" s="25">
        <f t="shared" si="22"/>
        <v>5.9140645190362777</v>
      </c>
      <c r="AN34" s="26">
        <f t="shared" si="23"/>
        <v>8.4663684174221598E-2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10687.76794768264</v>
      </c>
      <c r="G36" s="16">
        <f t="shared" si="13"/>
        <v>0</v>
      </c>
      <c r="H36" s="25">
        <v>0</v>
      </c>
      <c r="I36" s="25">
        <v>0</v>
      </c>
      <c r="J36" s="16">
        <f t="shared" si="14"/>
        <v>10687.76794768264</v>
      </c>
      <c r="K36" s="25">
        <v>0</v>
      </c>
      <c r="L36" s="25">
        <v>836</v>
      </c>
      <c r="M36" s="25">
        <v>396.76499999999999</v>
      </c>
      <c r="N36" s="25">
        <v>1365.6329476826393</v>
      </c>
      <c r="O36" s="25">
        <v>580</v>
      </c>
      <c r="P36" s="25">
        <v>889.38000000000011</v>
      </c>
      <c r="Q36" s="25">
        <v>2648</v>
      </c>
      <c r="R36" s="25">
        <v>3262.29</v>
      </c>
      <c r="S36" s="25">
        <v>0</v>
      </c>
      <c r="T36" s="25">
        <v>693.6</v>
      </c>
      <c r="U36" s="25">
        <v>16.100000000000001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10687.76794768264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565.3155038142113</v>
      </c>
      <c r="G39" s="30">
        <f t="shared" si="13"/>
        <v>0</v>
      </c>
      <c r="H39" s="31">
        <v>0</v>
      </c>
      <c r="I39" s="31">
        <v>0</v>
      </c>
      <c r="J39" s="30">
        <f t="shared" si="14"/>
        <v>378.9767984487894</v>
      </c>
      <c r="K39" s="31">
        <v>0</v>
      </c>
      <c r="L39" s="31">
        <v>97.911837344822402</v>
      </c>
      <c r="M39" s="31">
        <v>0</v>
      </c>
      <c r="N39" s="31">
        <v>0</v>
      </c>
      <c r="O39" s="31">
        <v>0</v>
      </c>
      <c r="P39" s="31">
        <v>0</v>
      </c>
      <c r="Q39" s="31">
        <v>1.3</v>
      </c>
      <c r="R39" s="31">
        <v>279.76496110396698</v>
      </c>
      <c r="S39" s="31">
        <v>0</v>
      </c>
      <c r="T39" s="31" t="s">
        <v>63</v>
      </c>
      <c r="U39" s="31" t="s">
        <v>63</v>
      </c>
      <c r="V39" s="31">
        <v>0</v>
      </c>
      <c r="W39" s="31">
        <v>35.6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150.73870536542191</v>
      </c>
      <c r="AM39" s="31">
        <f>SUM(AM40:AM45)</f>
        <v>451.76647837565076</v>
      </c>
      <c r="AN39" s="30">
        <f>SUM(AN40:AN45)</f>
        <v>0.53239448195625394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122.41282268867023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122.41282268867023</v>
      </c>
      <c r="AM40" s="25">
        <f t="shared" ref="AM40:AM47" si="25">SUM(G40,V40,J40,W40,AJ40)-IF(ISNUMBER(W40*$W$37/($W$37+$W$9)),W40*$W$37/($W$37+$W$9),0)+IF(ISNUMBER(AL40*AM$84/F$84),AL40*AM$84/F$84,0)</f>
        <v>30.201225914068267</v>
      </c>
      <c r="AN40" s="26">
        <f t="shared" ref="AN40:AN47" si="26">SUM(AD40:AH40)+IF(ISNUMBER(W40*$W$37/($W$37+$W$9)),W40*$W$37/($W$37+$W$9),0)+IF(ISNUMBER(AL40*AN$84/F$84),AL40*AN$84/F$84,0)</f>
        <v>0.43235021265538348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2.1476660000000001</v>
      </c>
      <c r="G41" s="16">
        <f t="shared" si="13"/>
        <v>0</v>
      </c>
      <c r="H41" s="25">
        <v>0</v>
      </c>
      <c r="I41" s="25">
        <v>0</v>
      </c>
      <c r="J41" s="16">
        <f t="shared" si="14"/>
        <v>1.5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1.2</v>
      </c>
      <c r="R41" s="25">
        <v>0.3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0.64766599999999996</v>
      </c>
      <c r="AM41" s="25">
        <f t="shared" si="25"/>
        <v>1.659789691580009</v>
      </c>
      <c r="AN41" s="26">
        <f t="shared" si="26"/>
        <v>2.2874934723286825E-3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0.48572799999999994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0.48572799999999994</v>
      </c>
      <c r="AM42" s="25">
        <f t="shared" si="25"/>
        <v>0.11983696428679994</v>
      </c>
      <c r="AN42" s="26">
        <f t="shared" si="26"/>
        <v>1.715544168332545E-3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432.7987816255411</v>
      </c>
      <c r="G44" s="16">
        <f t="shared" si="13"/>
        <v>0</v>
      </c>
      <c r="H44" s="25">
        <v>0</v>
      </c>
      <c r="I44" s="25">
        <v>0</v>
      </c>
      <c r="J44" s="16">
        <f t="shared" si="14"/>
        <v>377.4767984487894</v>
      </c>
      <c r="K44" s="25">
        <v>0</v>
      </c>
      <c r="L44" s="25">
        <v>97.911837344822402</v>
      </c>
      <c r="M44" s="25">
        <v>0</v>
      </c>
      <c r="N44" s="25">
        <v>0</v>
      </c>
      <c r="O44" s="25">
        <v>0</v>
      </c>
      <c r="P44" s="25">
        <v>0</v>
      </c>
      <c r="Q44" s="25">
        <v>0.1</v>
      </c>
      <c r="R44" s="25">
        <v>279.46496110396697</v>
      </c>
      <c r="S44" s="25">
        <v>0</v>
      </c>
      <c r="T44" s="25" t="s">
        <v>63</v>
      </c>
      <c r="U44" s="25" t="s">
        <v>63</v>
      </c>
      <c r="V44" s="18">
        <v>0</v>
      </c>
      <c r="W44" s="18">
        <v>33.473018500000002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21.848964676751677</v>
      </c>
      <c r="AM44" s="25">
        <f t="shared" si="25"/>
        <v>416.34031039300396</v>
      </c>
      <c r="AN44" s="26">
        <f t="shared" si="26"/>
        <v>7.7168423346616041E-2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7.4705054999999998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2.1269814999999999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5.3435239999999995</v>
      </c>
      <c r="AM45" s="25">
        <f t="shared" si="25"/>
        <v>3.4453154127117616</v>
      </c>
      <c r="AN45" s="26">
        <f t="shared" si="26"/>
        <v>1.8872808313593194E-2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321.39999999999998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45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276.39999999999998</v>
      </c>
      <c r="AM47" s="31">
        <f t="shared" si="25"/>
        <v>113.19235648114069</v>
      </c>
      <c r="AN47" s="30">
        <f t="shared" si="26"/>
        <v>0.9762179823422068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16330.92317870523</v>
      </c>
      <c r="G48" s="30">
        <f t="shared" si="13"/>
        <v>66.5</v>
      </c>
      <c r="H48" s="31">
        <f>SUM(H49,H50)</f>
        <v>0.6</v>
      </c>
      <c r="I48" s="31">
        <f>SUM(I49,I50)</f>
        <v>65.900000000000006</v>
      </c>
      <c r="J48" s="30">
        <f t="shared" si="14"/>
        <v>10573.819379381983</v>
      </c>
      <c r="K48" s="31">
        <f t="shared" ref="K48:W48" si="27">SUM(K49,K50)</f>
        <v>0</v>
      </c>
      <c r="L48" s="31">
        <f t="shared" si="27"/>
        <v>721.88816265517755</v>
      </c>
      <c r="M48" s="31">
        <f t="shared" si="27"/>
        <v>449.98041999999998</v>
      </c>
      <c r="N48" s="31">
        <f t="shared" si="27"/>
        <v>1719.9</v>
      </c>
      <c r="O48" s="31">
        <f t="shared" si="27"/>
        <v>247.35576093597274</v>
      </c>
      <c r="P48" s="31">
        <f t="shared" si="27"/>
        <v>2333</v>
      </c>
      <c r="Q48" s="31">
        <f t="shared" si="27"/>
        <v>3749.4989964180136</v>
      </c>
      <c r="R48" s="31">
        <f t="shared" si="27"/>
        <v>718.49603937281859</v>
      </c>
      <c r="S48" s="31">
        <f t="shared" si="27"/>
        <v>617.6</v>
      </c>
      <c r="T48" s="31">
        <f t="shared" si="27"/>
        <v>0</v>
      </c>
      <c r="U48" s="31">
        <f t="shared" si="27"/>
        <v>16.100000000000001</v>
      </c>
      <c r="V48" s="31">
        <f t="shared" si="27"/>
        <v>0</v>
      </c>
      <c r="W48" s="31">
        <f t="shared" si="27"/>
        <v>2596.7000000000003</v>
      </c>
      <c r="X48" s="31">
        <f t="shared" si="24"/>
        <v>92.9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1.5999999999999999</v>
      </c>
      <c r="AC48" s="31" t="s">
        <v>63</v>
      </c>
      <c r="AD48" s="31">
        <f t="shared" ref="AD48:AL48" si="29">SUM(AD49,AD50)</f>
        <v>91.300000000000011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16</v>
      </c>
      <c r="AK48" s="31" t="s">
        <v>63</v>
      </c>
      <c r="AL48" s="32">
        <f t="shared" si="29"/>
        <v>2985.0037993232481</v>
      </c>
      <c r="AM48" s="31">
        <f>SUM(AM13,AM28)-SUM(AM17,AM39,AM47)</f>
        <v>13989.468160789402</v>
      </c>
      <c r="AN48" s="30">
        <f>SUM(AN13,AN28)-SUM(AN17,AN39,AN47)</f>
        <v>101.84274379977992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2648.6000000000004</v>
      </c>
      <c r="G49" s="67">
        <f t="shared" ref="G49:G77" si="30">SUM(H49:I49)</f>
        <v>6.3</v>
      </c>
      <c r="H49" s="68">
        <v>0</v>
      </c>
      <c r="I49" s="68">
        <v>6.3</v>
      </c>
      <c r="J49" s="67">
        <f t="shared" ref="J49:J77" si="31">SUM(K49:U49)</f>
        <v>2632.5</v>
      </c>
      <c r="K49" s="68">
        <v>0</v>
      </c>
      <c r="L49" s="68">
        <v>0</v>
      </c>
      <c r="M49" s="68">
        <v>105.2</v>
      </c>
      <c r="N49" s="68">
        <v>58.9</v>
      </c>
      <c r="O49" s="68">
        <v>0.3</v>
      </c>
      <c r="P49" s="68">
        <v>2333</v>
      </c>
      <c r="Q49" s="68">
        <v>0</v>
      </c>
      <c r="R49" s="68">
        <v>119</v>
      </c>
      <c r="S49" s="68">
        <v>0</v>
      </c>
      <c r="T49" s="68">
        <v>0</v>
      </c>
      <c r="U49" s="68">
        <v>16.100000000000001</v>
      </c>
      <c r="V49" s="68">
        <v>0</v>
      </c>
      <c r="W49" s="68">
        <v>9.8000000000000007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2648.6000000000004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13682.323178705232</v>
      </c>
      <c r="G50" s="30">
        <f t="shared" si="30"/>
        <v>60.2</v>
      </c>
      <c r="H50" s="31">
        <f>SUM(H51,H70)+SUM(H75:H77)</f>
        <v>0.6</v>
      </c>
      <c r="I50" s="31">
        <f>SUM(I51,I70)+SUM(I75:I77)</f>
        <v>59.6</v>
      </c>
      <c r="J50" s="30">
        <f t="shared" si="31"/>
        <v>7941.3193793819828</v>
      </c>
      <c r="K50" s="31">
        <f t="shared" ref="K50:W50" si="32">SUM(K51,K70)+SUM(K75:K77)</f>
        <v>0</v>
      </c>
      <c r="L50" s="31">
        <f t="shared" si="32"/>
        <v>721.88816265517755</v>
      </c>
      <c r="M50" s="31">
        <f t="shared" si="32"/>
        <v>344.78041999999999</v>
      </c>
      <c r="N50" s="31">
        <f t="shared" si="32"/>
        <v>1661</v>
      </c>
      <c r="O50" s="31">
        <f t="shared" si="32"/>
        <v>247.05576093597273</v>
      </c>
      <c r="P50" s="31">
        <f t="shared" si="32"/>
        <v>0</v>
      </c>
      <c r="Q50" s="31">
        <f t="shared" si="32"/>
        <v>3749.4989964180136</v>
      </c>
      <c r="R50" s="31">
        <f t="shared" si="32"/>
        <v>599.49603937281859</v>
      </c>
      <c r="S50" s="31">
        <f t="shared" si="32"/>
        <v>617.6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2586.9</v>
      </c>
      <c r="X50" s="31">
        <f t="shared" si="24"/>
        <v>92.9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1.5999999999999999</v>
      </c>
      <c r="AC50" s="31" t="s">
        <v>63</v>
      </c>
      <c r="AD50" s="31">
        <f>SUM(AD51,AD70)+SUM(AD75:AD77)</f>
        <v>91.300000000000011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16</v>
      </c>
      <c r="AK50" s="31" t="s">
        <v>63</v>
      </c>
      <c r="AL50" s="32">
        <f t="shared" si="34"/>
        <v>2985.0037993232481</v>
      </c>
      <c r="AM50" s="31">
        <f t="shared" si="34"/>
        <v>7207.4977699876972</v>
      </c>
      <c r="AN50" s="30">
        <f t="shared" si="34"/>
        <v>64.595382130700685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5284.5270008744592</v>
      </c>
      <c r="G51" s="16">
        <f t="shared" si="30"/>
        <v>59.300000000000004</v>
      </c>
      <c r="H51" s="17">
        <v>0.6</v>
      </c>
      <c r="I51" s="17">
        <v>58.7</v>
      </c>
      <c r="J51" s="16">
        <f t="shared" si="31"/>
        <v>1973.7232015512106</v>
      </c>
      <c r="K51" s="17">
        <v>0</v>
      </c>
      <c r="L51" s="17">
        <v>721.88816265517755</v>
      </c>
      <c r="M51" s="17">
        <v>22.2</v>
      </c>
      <c r="N51" s="17">
        <v>0</v>
      </c>
      <c r="O51" s="17">
        <v>0</v>
      </c>
      <c r="P51" s="17">
        <v>0</v>
      </c>
      <c r="Q51" s="17">
        <v>107.9</v>
      </c>
      <c r="R51" s="17">
        <v>512.23503889603307</v>
      </c>
      <c r="S51" s="17">
        <v>609.5</v>
      </c>
      <c r="T51" s="17">
        <v>0</v>
      </c>
      <c r="U51" s="17">
        <v>0</v>
      </c>
      <c r="V51" s="18">
        <v>0</v>
      </c>
      <c r="W51" s="18">
        <v>1717.8</v>
      </c>
      <c r="X51" s="18">
        <f t="shared" si="24"/>
        <v>32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32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16</v>
      </c>
      <c r="AK51" s="18" t="s">
        <v>63</v>
      </c>
      <c r="AL51" s="19">
        <v>1485.7037993232484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4963.9821307559487</v>
      </c>
      <c r="G70" s="16">
        <f t="shared" si="30"/>
        <v>0</v>
      </c>
      <c r="H70" s="25">
        <v>0</v>
      </c>
      <c r="I70" s="25">
        <v>0</v>
      </c>
      <c r="J70" s="16">
        <f t="shared" si="31"/>
        <v>4907.1821307559485</v>
      </c>
      <c r="K70" s="25">
        <v>0</v>
      </c>
      <c r="L70" s="25">
        <v>0</v>
      </c>
      <c r="M70" s="25">
        <v>3.8804199999999995</v>
      </c>
      <c r="N70" s="25">
        <v>1661</v>
      </c>
      <c r="O70" s="25">
        <v>244.85576093597274</v>
      </c>
      <c r="P70" s="25">
        <v>0</v>
      </c>
      <c r="Q70" s="25">
        <v>2925.6849493431896</v>
      </c>
      <c r="R70" s="25">
        <v>71.761000476785568</v>
      </c>
      <c r="S70" s="25">
        <v>0</v>
      </c>
      <c r="T70" s="25">
        <v>0</v>
      </c>
      <c r="U70" s="25">
        <v>0</v>
      </c>
      <c r="V70" s="18">
        <v>0</v>
      </c>
      <c r="W70" s="18">
        <v>0.2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56.6</v>
      </c>
      <c r="AM70" s="25">
        <f>SUM(AM71:AM74)</f>
        <v>4921.3462674304501</v>
      </c>
      <c r="AN70" s="26">
        <f>SUM(AN71:AN74)</f>
        <v>0.19990570839569072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58.4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56.6</v>
      </c>
      <c r="AM71" s="25">
        <f t="shared" ref="AM71:AM77" si="36">SUM(G71,V71,J71,W71,AJ71)-IF(ISNUMBER(W71*$W$37/($W$37+$W$9)),W71*$W$37/($W$37+$W$9),0)+IF(ISNUMBER(AL71*AM$84/F$84),AL71*AM$84/F$84,0)</f>
        <v>15.764136674502764</v>
      </c>
      <c r="AN71" s="26">
        <f t="shared" ref="AN71:AN77" si="37">SUM(AD71:AH71)+IF(ISNUMBER(W71*$W$37/($W$37+$W$9)),W71*$W$37/($W$37+$W$9),0)+IF(ISNUMBER(AL71*AN$84/F$84),AL71*AN$84/F$84,0)</f>
        <v>0.19990570839569072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4548.3804199999995</v>
      </c>
      <c r="G72" s="16">
        <f t="shared" si="30"/>
        <v>0</v>
      </c>
      <c r="H72" s="25">
        <v>0</v>
      </c>
      <c r="I72" s="25">
        <v>0</v>
      </c>
      <c r="J72" s="16">
        <f t="shared" si="31"/>
        <v>4548.1804199999997</v>
      </c>
      <c r="K72" s="25">
        <v>0</v>
      </c>
      <c r="L72" s="25">
        <v>0</v>
      </c>
      <c r="M72" s="25">
        <v>3.8804199999999995</v>
      </c>
      <c r="N72" s="25">
        <v>1659.8</v>
      </c>
      <c r="O72" s="25">
        <v>0</v>
      </c>
      <c r="P72" s="25">
        <v>0</v>
      </c>
      <c r="Q72" s="25">
        <v>2884.5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0.2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4548.3804199999995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246.05576093597273</v>
      </c>
      <c r="G73" s="16">
        <f t="shared" si="30"/>
        <v>0</v>
      </c>
      <c r="H73" s="25">
        <v>0</v>
      </c>
      <c r="I73" s="25">
        <v>0</v>
      </c>
      <c r="J73" s="16">
        <f t="shared" si="31"/>
        <v>246.05576093597273</v>
      </c>
      <c r="K73" s="25">
        <v>0</v>
      </c>
      <c r="L73" s="25">
        <v>0</v>
      </c>
      <c r="M73" s="25">
        <v>0</v>
      </c>
      <c r="N73" s="25">
        <v>1.2</v>
      </c>
      <c r="O73" s="25">
        <v>244.85576093597274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246.05576093597273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111.14594981997513</v>
      </c>
      <c r="G74" s="16">
        <f t="shared" si="30"/>
        <v>0</v>
      </c>
      <c r="H74" s="25">
        <v>0</v>
      </c>
      <c r="I74" s="25">
        <v>0</v>
      </c>
      <c r="J74" s="16">
        <f t="shared" si="31"/>
        <v>111.14594981997513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39.362152862875469</v>
      </c>
      <c r="R74" s="25">
        <v>71.783796957099668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111.14594981997513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1336.9494626133887</v>
      </c>
      <c r="G75" s="16">
        <f t="shared" si="30"/>
        <v>0.6</v>
      </c>
      <c r="H75" s="25">
        <v>0</v>
      </c>
      <c r="I75" s="25">
        <v>0.6</v>
      </c>
      <c r="J75" s="16">
        <f t="shared" si="31"/>
        <v>301.04946261338876</v>
      </c>
      <c r="K75" s="25">
        <v>0</v>
      </c>
      <c r="L75" s="25">
        <v>0</v>
      </c>
      <c r="M75" s="25">
        <v>70.5</v>
      </c>
      <c r="N75" s="25">
        <v>0</v>
      </c>
      <c r="O75" s="25">
        <v>0</v>
      </c>
      <c r="P75" s="25">
        <v>0</v>
      </c>
      <c r="Q75" s="25">
        <v>213.94946261338876</v>
      </c>
      <c r="R75" s="25">
        <v>15.5</v>
      </c>
      <c r="S75" s="25">
        <v>1.1000000000000001</v>
      </c>
      <c r="T75" s="25">
        <v>0</v>
      </c>
      <c r="U75" s="25">
        <v>0</v>
      </c>
      <c r="V75" s="18">
        <v>0</v>
      </c>
      <c r="W75" s="18">
        <v>233.2</v>
      </c>
      <c r="X75" s="18">
        <f t="shared" si="24"/>
        <v>10.6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10.4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791.5</v>
      </c>
      <c r="AM75" s="25">
        <f t="shared" si="36"/>
        <v>730.12533148033117</v>
      </c>
      <c r="AN75" s="26">
        <f t="shared" si="37"/>
        <v>13.195501204862001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1833.5364713235786</v>
      </c>
      <c r="G76" s="16">
        <f t="shared" si="30"/>
        <v>0.3</v>
      </c>
      <c r="H76" s="25">
        <v>0</v>
      </c>
      <c r="I76" s="25">
        <v>0.3</v>
      </c>
      <c r="J76" s="16">
        <f t="shared" si="31"/>
        <v>531.93647132357876</v>
      </c>
      <c r="K76" s="25">
        <v>0</v>
      </c>
      <c r="L76" s="25">
        <v>0</v>
      </c>
      <c r="M76" s="25">
        <v>231.4</v>
      </c>
      <c r="N76" s="25">
        <v>0</v>
      </c>
      <c r="O76" s="25">
        <v>2.2000000000000002</v>
      </c>
      <c r="P76" s="25">
        <v>0</v>
      </c>
      <c r="Q76" s="25">
        <v>294.13647132357875</v>
      </c>
      <c r="R76" s="25">
        <v>0</v>
      </c>
      <c r="S76" s="25">
        <v>4.2</v>
      </c>
      <c r="T76" s="25">
        <v>0</v>
      </c>
      <c r="U76" s="25">
        <v>0</v>
      </c>
      <c r="V76" s="18">
        <v>0</v>
      </c>
      <c r="W76" s="18">
        <v>624.1</v>
      </c>
      <c r="X76" s="18">
        <f t="shared" si="24"/>
        <v>48.6</v>
      </c>
      <c r="Y76" s="25" t="s">
        <v>63</v>
      </c>
      <c r="Z76" s="25" t="s">
        <v>63</v>
      </c>
      <c r="AA76" s="25" t="s">
        <v>63</v>
      </c>
      <c r="AB76" s="25">
        <v>1.4</v>
      </c>
      <c r="AC76" s="25" t="s">
        <v>63</v>
      </c>
      <c r="AD76" s="25">
        <v>47.2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628.6</v>
      </c>
      <c r="AM76" s="25">
        <f t="shared" si="36"/>
        <v>1311.4222719170848</v>
      </c>
      <c r="AN76" s="26">
        <f t="shared" si="37"/>
        <v>49.420154210203734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263.32811313785641</v>
      </c>
      <c r="G77" s="16">
        <f t="shared" si="30"/>
        <v>0</v>
      </c>
      <c r="H77" s="25">
        <v>0</v>
      </c>
      <c r="I77" s="25">
        <v>0</v>
      </c>
      <c r="J77" s="16">
        <f t="shared" si="31"/>
        <v>227.4281131378564</v>
      </c>
      <c r="K77" s="25">
        <v>0</v>
      </c>
      <c r="L77" s="25">
        <v>0</v>
      </c>
      <c r="M77" s="25">
        <v>16.8</v>
      </c>
      <c r="N77" s="25">
        <v>0</v>
      </c>
      <c r="O77" s="25">
        <v>0</v>
      </c>
      <c r="P77" s="25">
        <v>0</v>
      </c>
      <c r="Q77" s="25">
        <v>207.82811313785638</v>
      </c>
      <c r="R77" s="25">
        <v>0</v>
      </c>
      <c r="S77" s="25">
        <v>2.8</v>
      </c>
      <c r="T77" s="25">
        <v>0</v>
      </c>
      <c r="U77" s="25">
        <v>0</v>
      </c>
      <c r="V77" s="18">
        <v>0</v>
      </c>
      <c r="W77" s="18">
        <v>11.6</v>
      </c>
      <c r="X77" s="18">
        <f t="shared" si="24"/>
        <v>1.7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1.7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22.6</v>
      </c>
      <c r="AM77" s="25">
        <f t="shared" si="36"/>
        <v>244.603899159831</v>
      </c>
      <c r="AN77" s="26">
        <f t="shared" si="37"/>
        <v>1.7798210072392686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1999_x000D_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3227.0418641073993</v>
      </c>
      <c r="G84" s="31">
        <f t="shared" si="38"/>
        <v>58.658233279999997</v>
      </c>
      <c r="H84" s="31">
        <v>27.407716447799999</v>
      </c>
      <c r="I84" s="31">
        <v>31.250516832199999</v>
      </c>
      <c r="J84" s="31">
        <f t="shared" si="38"/>
        <v>211.75526373959997</v>
      </c>
      <c r="K84" s="31">
        <v>0</v>
      </c>
      <c r="L84" s="31">
        <v>10.782990425599998</v>
      </c>
      <c r="M84" s="31">
        <v>0</v>
      </c>
      <c r="N84" s="31">
        <v>0</v>
      </c>
      <c r="O84" s="31">
        <v>0</v>
      </c>
      <c r="P84" s="31">
        <v>0</v>
      </c>
      <c r="Q84" s="31">
        <v>16.482232450200001</v>
      </c>
      <c r="R84" s="31">
        <v>184.49004086379998</v>
      </c>
      <c r="S84" s="31">
        <v>0</v>
      </c>
      <c r="T84" s="31">
        <v>0</v>
      </c>
      <c r="U84" s="31">
        <v>0</v>
      </c>
      <c r="V84" s="31">
        <v>0</v>
      </c>
      <c r="W84" s="31">
        <v>511.81993877339994</v>
      </c>
      <c r="X84" s="31">
        <f t="shared" ref="X84" si="39">SUM(X85:X88)</f>
        <v>408.87191415090001</v>
      </c>
      <c r="Y84" s="31">
        <v>389.91912569199997</v>
      </c>
      <c r="Z84" s="31">
        <v>7.551546823999999</v>
      </c>
      <c r="AA84" s="31">
        <v>3.6428739999999999E-3</v>
      </c>
      <c r="AB84" s="31">
        <v>0</v>
      </c>
      <c r="AC84" s="31">
        <v>0</v>
      </c>
      <c r="AD84" s="31">
        <v>5.1169999999999993E-2</v>
      </c>
      <c r="AE84" s="31">
        <v>8.9251659999999983E-2</v>
      </c>
      <c r="AF84" s="31">
        <v>11.2571771009</v>
      </c>
      <c r="AG84" s="31">
        <v>0</v>
      </c>
      <c r="AH84" s="31">
        <v>0</v>
      </c>
      <c r="AI84" s="31">
        <v>0</v>
      </c>
      <c r="AJ84" s="31">
        <v>13.930056163499998</v>
      </c>
      <c r="AK84" s="31">
        <v>2022.0064579999998</v>
      </c>
      <c r="AL84" s="32">
        <v>0</v>
      </c>
      <c r="AM84" s="93">
        <f>SUM(AM85:AM88)</f>
        <v>796.16349195649991</v>
      </c>
      <c r="AN84" s="94">
        <f>SUM(AN85:AN88)</f>
        <v>11.397598760899999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2627.4068064099997</v>
      </c>
      <c r="G85" s="16">
        <f t="shared" ref="G85:G88" si="41">SUM(H85:I85)</f>
        <v>58.658233279999997</v>
      </c>
      <c r="H85" s="25">
        <v>27.407716447799999</v>
      </c>
      <c r="I85" s="25">
        <v>31.250516832199999</v>
      </c>
      <c r="J85" s="16">
        <f t="shared" ref="J85:J88" si="42">SUM(K85:U85)</f>
        <v>109.14436250119999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1.4644080000000002</v>
      </c>
      <c r="R85" s="25">
        <v>107.67995450119999</v>
      </c>
      <c r="S85" s="25">
        <v>0</v>
      </c>
      <c r="T85" s="25">
        <v>0</v>
      </c>
      <c r="U85" s="25">
        <v>0</v>
      </c>
      <c r="V85" s="18">
        <v>0</v>
      </c>
      <c r="W85" s="18">
        <v>46.992724218799992</v>
      </c>
      <c r="X85" s="18">
        <f t="shared" ref="X85:X88" si="43">SUM(Y85:AI85)</f>
        <v>390.60502840999999</v>
      </c>
      <c r="Y85" s="25">
        <v>383.05348158599998</v>
      </c>
      <c r="Z85" s="25">
        <v>7.551546823999999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2022.0064579999998</v>
      </c>
      <c r="AL85" s="19">
        <v>0</v>
      </c>
      <c r="AM85" s="25">
        <f>SUM(G85,V85,J85,W85,IF(ISNUMBER(-W85*$W$37/($W$37+$W$9)),-W85*$W$37/($W$37+$W$9),0),AJ85)</f>
        <v>214.79531999999998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0.25472546399999996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0.25472546399999996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0.25472546399999996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13.654014459999999</v>
      </c>
      <c r="G87" s="16">
        <f t="shared" si="41"/>
        <v>0</v>
      </c>
      <c r="H87" s="25">
        <v>0</v>
      </c>
      <c r="I87" s="25">
        <v>0</v>
      </c>
      <c r="J87" s="16">
        <f t="shared" si="42"/>
        <v>0.23626606279999995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0.23626606279999995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1.2703019235999999</v>
      </c>
      <c r="X87" s="18">
        <f t="shared" si="43"/>
        <v>9.5778817952999997</v>
      </c>
      <c r="Y87" s="25">
        <v>6.8656441059999995</v>
      </c>
      <c r="Z87" s="25">
        <v>0</v>
      </c>
      <c r="AA87" s="25">
        <v>3.6428739999999999E-3</v>
      </c>
      <c r="AB87" s="25">
        <v>0</v>
      </c>
      <c r="AC87" s="25">
        <v>0</v>
      </c>
      <c r="AD87" s="25">
        <v>5.1169999999999993E-2</v>
      </c>
      <c r="AE87" s="25">
        <v>8.9251659999999983E-2</v>
      </c>
      <c r="AF87" s="25">
        <v>2.5681731552999998</v>
      </c>
      <c r="AG87" s="25">
        <v>0</v>
      </c>
      <c r="AH87" s="25">
        <v>0</v>
      </c>
      <c r="AI87" s="25">
        <v>0</v>
      </c>
      <c r="AJ87" s="18">
        <v>2.5695646782999999</v>
      </c>
      <c r="AK87" s="18">
        <v>0</v>
      </c>
      <c r="AL87" s="19">
        <v>0</v>
      </c>
      <c r="AM87" s="25">
        <f>SUM(G87,V87,J87,W87,IF(ISNUMBER(-W87*$W$37/($W$37+$W$9)),-W87*$W$37/($W$37+$W$9),0),AJ87)</f>
        <v>4.0761326646999994</v>
      </c>
      <c r="AN87" s="26">
        <f>SUM(AD87:AH87,IF(ISNUMBER(W87*$W$37/($W$37+$W$9)),W87*$W$37/($W$37+$W$9),0))</f>
        <v>2.7085948152999997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585.72631777339996</v>
      </c>
      <c r="G88" s="16">
        <f t="shared" si="41"/>
        <v>0</v>
      </c>
      <c r="H88" s="25">
        <v>0</v>
      </c>
      <c r="I88" s="25">
        <v>0</v>
      </c>
      <c r="J88" s="16">
        <f t="shared" si="42"/>
        <v>102.37463517559999</v>
      </c>
      <c r="K88" s="25">
        <v>0</v>
      </c>
      <c r="L88" s="25">
        <v>10.782990425599998</v>
      </c>
      <c r="M88" s="25">
        <v>0</v>
      </c>
      <c r="N88" s="25">
        <v>0</v>
      </c>
      <c r="O88" s="25">
        <v>0</v>
      </c>
      <c r="P88" s="25">
        <v>0</v>
      </c>
      <c r="Q88" s="25">
        <v>14.7815583874</v>
      </c>
      <c r="R88" s="25">
        <v>76.810086362599989</v>
      </c>
      <c r="S88" s="25">
        <v>0</v>
      </c>
      <c r="T88" s="25">
        <v>0</v>
      </c>
      <c r="U88" s="25">
        <v>0</v>
      </c>
      <c r="V88" s="18">
        <v>0</v>
      </c>
      <c r="W88" s="18">
        <v>463.30218716699994</v>
      </c>
      <c r="X88" s="18">
        <f t="shared" si="43"/>
        <v>8.6890039455999997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8.6890039455999997</v>
      </c>
      <c r="AG88" s="25">
        <v>0</v>
      </c>
      <c r="AH88" s="25">
        <v>0</v>
      </c>
      <c r="AI88" s="25">
        <v>0</v>
      </c>
      <c r="AJ88" s="18">
        <v>11.360491485199999</v>
      </c>
      <c r="AK88" s="18">
        <v>0</v>
      </c>
      <c r="AL88" s="19">
        <v>0</v>
      </c>
      <c r="AM88" s="25">
        <f>SUM(G88,V88,J88,W88,IF(ISNUMBER(-W88*$W$37/($W$37+$W$9)),-W88*$W$37/($W$37+$W$9),0),AJ88)</f>
        <v>577.03731382779995</v>
      </c>
      <c r="AN88" s="26">
        <f>SUM(AD88:AH88,IF(ISNUMBER(W88*$W$37/($W$37+$W$9)),W88*$W$37/($W$37+$W$9),0))</f>
        <v>8.6890039455999997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115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7518.8540806988804</v>
      </c>
      <c r="G7" s="16">
        <f t="shared" ref="G7:G13" si="1">SUM(H7:I7)</f>
        <v>115.6</v>
      </c>
      <c r="H7" s="17">
        <v>115.6</v>
      </c>
      <c r="I7" s="17">
        <v>0</v>
      </c>
      <c r="J7" s="16">
        <f t="shared" ref="J7:J13" si="2">SUM(K7:U7)</f>
        <v>529.1</v>
      </c>
      <c r="K7" s="17">
        <v>529.1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2.2000000000000002</v>
      </c>
      <c r="X7" s="18">
        <f t="shared" ref="X7:X38" si="3">SUM(Y7:AI7)</f>
        <v>542.74125061077496</v>
      </c>
      <c r="Y7" s="17">
        <v>386.57205754999995</v>
      </c>
      <c r="Z7" s="17">
        <v>0.72695799999999999</v>
      </c>
      <c r="AA7" s="17">
        <v>3.9780159999999991E-3</v>
      </c>
      <c r="AB7" s="17">
        <v>1.4</v>
      </c>
      <c r="AC7" s="17">
        <v>0</v>
      </c>
      <c r="AD7" s="17">
        <v>94</v>
      </c>
      <c r="AE7" s="17">
        <v>0.33826524479999998</v>
      </c>
      <c r="AF7" s="17">
        <v>59.699991799975002</v>
      </c>
      <c r="AG7" s="17">
        <v>0</v>
      </c>
      <c r="AH7" s="17">
        <v>0</v>
      </c>
      <c r="AI7" s="17">
        <v>0</v>
      </c>
      <c r="AJ7" s="18">
        <v>79.413840088105005</v>
      </c>
      <c r="AK7" s="18">
        <v>6249.7989900000002</v>
      </c>
      <c r="AL7" s="19">
        <v>0</v>
      </c>
      <c r="AM7" s="17">
        <f>SUM(G7,V7,J7,W7,AJ7)</f>
        <v>726.31384008810505</v>
      </c>
      <c r="AN7" s="20">
        <f>SUM(AD7:AH7)</f>
        <v>154.03825704477501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14704.386096701819</v>
      </c>
      <c r="G8" s="16">
        <f t="shared" si="1"/>
        <v>93.81312813000001</v>
      </c>
      <c r="H8" s="17">
        <f>H9-H7</f>
        <v>-42.496543829999993</v>
      </c>
      <c r="I8" s="17">
        <f>I9-I7</f>
        <v>136.30967196</v>
      </c>
      <c r="J8" s="16">
        <f t="shared" si="2"/>
        <v>11253.570514706505</v>
      </c>
      <c r="K8" s="17">
        <f t="shared" ref="K8:W8" si="4">K9-K7</f>
        <v>9199.2999999999993</v>
      </c>
      <c r="L8" s="17">
        <f t="shared" si="4"/>
        <v>-6.3752421886400725</v>
      </c>
      <c r="M8" s="17">
        <f t="shared" si="4"/>
        <v>214.52573000000001</v>
      </c>
      <c r="N8" s="17">
        <f t="shared" si="4"/>
        <v>341.59999999999991</v>
      </c>
      <c r="O8" s="17">
        <f t="shared" si="4"/>
        <v>4.1299999999999955</v>
      </c>
      <c r="P8" s="17">
        <f t="shared" si="4"/>
        <v>2316</v>
      </c>
      <c r="Q8" s="17">
        <f t="shared" si="4"/>
        <v>594.97045569081024</v>
      </c>
      <c r="R8" s="17">
        <f t="shared" si="4"/>
        <v>-1332.7804287956642</v>
      </c>
      <c r="S8" s="17">
        <f t="shared" si="4"/>
        <v>605.20000000000005</v>
      </c>
      <c r="T8" s="17">
        <f t="shared" si="4"/>
        <v>-683</v>
      </c>
      <c r="U8" s="17">
        <f t="shared" si="4"/>
        <v>0</v>
      </c>
      <c r="V8" s="18">
        <f t="shared" si="4"/>
        <v>0</v>
      </c>
      <c r="W8" s="18">
        <f t="shared" si="4"/>
        <v>3160.3403220261898</v>
      </c>
      <c r="X8" s="18">
        <f t="shared" si="3"/>
        <v>6.7400000000006344E-2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6.7400000000006344E-2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196.5947318391236</v>
      </c>
      <c r="AM8" s="25">
        <f>SUM(G8,V8,J8,W8,AJ8)-IF(ISNUMBER(W8*$W$37/($W$37+$W$9)),W8*$W$37/($W$37+$W$9),0)+IF(ISNUMBER(AL8*AM$84/F$84),AL8*AM$84/F$84,0)</f>
        <v>14549.26886997667</v>
      </c>
      <c r="AN8" s="26">
        <f>SUM(AD8:AH8)+IF(ISNUMBER(W8*$W$37/($W$37+$W$9)),W8*$W$37/($W$37+$W$9),0)+IF(ISNUMBER(AL8*AN$84/F$84),AL8*AN$84/F$84,0)</f>
        <v>0.73882694537860638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22223.240177400698</v>
      </c>
      <c r="G9" s="30">
        <f t="shared" si="1"/>
        <v>209.41312813000002</v>
      </c>
      <c r="H9" s="30">
        <f>H10+H11</f>
        <v>73.103456170000001</v>
      </c>
      <c r="I9" s="30">
        <f>I10+I11</f>
        <v>136.30967196</v>
      </c>
      <c r="J9" s="30">
        <f t="shared" si="2"/>
        <v>11782.670514706506</v>
      </c>
      <c r="K9" s="30">
        <f t="shared" ref="K9:W9" si="6">K10+K11</f>
        <v>9728.4</v>
      </c>
      <c r="L9" s="30">
        <f t="shared" si="6"/>
        <v>-6.3752421886400725</v>
      </c>
      <c r="M9" s="30">
        <f t="shared" si="6"/>
        <v>214.52573000000001</v>
      </c>
      <c r="N9" s="30">
        <f t="shared" si="6"/>
        <v>341.59999999999991</v>
      </c>
      <c r="O9" s="30">
        <f t="shared" si="6"/>
        <v>4.1299999999999955</v>
      </c>
      <c r="P9" s="30">
        <f t="shared" si="6"/>
        <v>2316</v>
      </c>
      <c r="Q9" s="30">
        <f t="shared" si="6"/>
        <v>594.97045569081024</v>
      </c>
      <c r="R9" s="30">
        <f t="shared" si="6"/>
        <v>-1332.7804287956642</v>
      </c>
      <c r="S9" s="30">
        <f t="shared" si="6"/>
        <v>605.20000000000005</v>
      </c>
      <c r="T9" s="30">
        <f t="shared" si="6"/>
        <v>-683</v>
      </c>
      <c r="U9" s="30">
        <f t="shared" si="6"/>
        <v>0</v>
      </c>
      <c r="V9" s="31">
        <f t="shared" si="6"/>
        <v>0</v>
      </c>
      <c r="W9" s="31">
        <f t="shared" si="6"/>
        <v>3162.5403220261896</v>
      </c>
      <c r="X9" s="31">
        <f t="shared" si="3"/>
        <v>542.80865061077498</v>
      </c>
      <c r="Y9" s="31">
        <f t="shared" ref="Y9:AL9" si="7">Y10+Y11</f>
        <v>386.57205754999995</v>
      </c>
      <c r="Z9" s="30">
        <f t="shared" si="7"/>
        <v>0.72695799999999999</v>
      </c>
      <c r="AA9" s="30">
        <f t="shared" si="7"/>
        <v>3.9780159999999991E-3</v>
      </c>
      <c r="AB9" s="30">
        <f t="shared" si="7"/>
        <v>1.4</v>
      </c>
      <c r="AC9" s="30">
        <f t="shared" si="7"/>
        <v>0</v>
      </c>
      <c r="AD9" s="30">
        <f t="shared" si="7"/>
        <v>94.067400000000006</v>
      </c>
      <c r="AE9" s="30">
        <f t="shared" si="7"/>
        <v>0.33826524479999998</v>
      </c>
      <c r="AF9" s="30">
        <f t="shared" si="7"/>
        <v>59.699991799975002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79.413840088105005</v>
      </c>
      <c r="AK9" s="31">
        <f t="shared" si="7"/>
        <v>6249.7989900000002</v>
      </c>
      <c r="AL9" s="32">
        <f t="shared" si="7"/>
        <v>196.5947318391236</v>
      </c>
      <c r="AM9" s="31">
        <f>SUM(AM7:AM8)</f>
        <v>15275.582710064775</v>
      </c>
      <c r="AN9" s="30">
        <f>SUM(AN7:AN8)</f>
        <v>154.77708399015361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386.87466392034179</v>
      </c>
      <c r="G10" s="16">
        <f t="shared" si="1"/>
        <v>0</v>
      </c>
      <c r="H10" s="17">
        <v>0</v>
      </c>
      <c r="I10" s="17">
        <v>0</v>
      </c>
      <c r="J10" s="16">
        <f t="shared" si="2"/>
        <v>386.87466392034179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87.563675964094898</v>
      </c>
      <c r="R10" s="17">
        <v>299.31098795624689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386.87466392034179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21836.365513480356</v>
      </c>
      <c r="G11" s="30">
        <f t="shared" si="1"/>
        <v>209.41312813000002</v>
      </c>
      <c r="H11" s="30">
        <f>H12+H13</f>
        <v>73.103456170000001</v>
      </c>
      <c r="I11" s="30">
        <f>I12+I13</f>
        <v>136.30967196</v>
      </c>
      <c r="J11" s="30">
        <f t="shared" si="2"/>
        <v>11395.795850786162</v>
      </c>
      <c r="K11" s="30">
        <f t="shared" ref="K11:W11" si="8">K12+K13</f>
        <v>9728.4</v>
      </c>
      <c r="L11" s="30">
        <f t="shared" si="8"/>
        <v>-6.3752421886400725</v>
      </c>
      <c r="M11" s="30">
        <f t="shared" si="8"/>
        <v>214.52573000000001</v>
      </c>
      <c r="N11" s="30">
        <f t="shared" si="8"/>
        <v>341.59999999999991</v>
      </c>
      <c r="O11" s="30">
        <f t="shared" si="8"/>
        <v>4.1299999999999955</v>
      </c>
      <c r="P11" s="30">
        <f t="shared" si="8"/>
        <v>2316</v>
      </c>
      <c r="Q11" s="30">
        <f t="shared" si="8"/>
        <v>507.40677972671529</v>
      </c>
      <c r="R11" s="30">
        <f t="shared" si="8"/>
        <v>-1632.0914167519111</v>
      </c>
      <c r="S11" s="30">
        <f t="shared" si="8"/>
        <v>605.20000000000005</v>
      </c>
      <c r="T11" s="30">
        <f t="shared" si="8"/>
        <v>-683</v>
      </c>
      <c r="U11" s="30">
        <f t="shared" si="8"/>
        <v>0</v>
      </c>
      <c r="V11" s="31">
        <f t="shared" si="8"/>
        <v>0</v>
      </c>
      <c r="W11" s="31">
        <f t="shared" si="8"/>
        <v>3162.5403220261896</v>
      </c>
      <c r="X11" s="31">
        <f t="shared" si="3"/>
        <v>542.80865061077498</v>
      </c>
      <c r="Y11" s="31">
        <f t="shared" ref="Y11:AL11" si="9">Y12+Y13</f>
        <v>386.57205754999995</v>
      </c>
      <c r="Z11" s="30">
        <f t="shared" si="9"/>
        <v>0.72695799999999999</v>
      </c>
      <c r="AA11" s="30">
        <f t="shared" si="9"/>
        <v>3.9780159999999991E-3</v>
      </c>
      <c r="AB11" s="30">
        <f t="shared" si="9"/>
        <v>1.4</v>
      </c>
      <c r="AC11" s="30">
        <f t="shared" si="9"/>
        <v>0</v>
      </c>
      <c r="AD11" s="30">
        <f t="shared" si="9"/>
        <v>94.067400000000006</v>
      </c>
      <c r="AE11" s="30">
        <f t="shared" si="9"/>
        <v>0.33826524479999998</v>
      </c>
      <c r="AF11" s="30">
        <f t="shared" si="9"/>
        <v>59.699991799975002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79.413840088105005</v>
      </c>
      <c r="AK11" s="31">
        <f t="shared" si="9"/>
        <v>6249.7989900000002</v>
      </c>
      <c r="AL11" s="32">
        <f t="shared" si="9"/>
        <v>196.5947318391236</v>
      </c>
      <c r="AM11" s="31">
        <f>SUM(AM7:AM8)-SUM(AM10)</f>
        <v>14888.708046144433</v>
      </c>
      <c r="AN11" s="30">
        <f>SUM(AD11:AH11)+IF(ISNUMBER(W11*$W$37/($W$37+$W$9)),W11*$W$37/($W$37+$W$9),0)+IF(ISNUMBER(AL11*AN$84/F$84),AL11*AN$84/F$84,0)</f>
        <v>154.77708399015361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343.35972570554748</v>
      </c>
      <c r="G12" s="16">
        <f t="shared" si="1"/>
        <v>0</v>
      </c>
      <c r="H12" s="39">
        <v>0</v>
      </c>
      <c r="I12" s="39">
        <v>0</v>
      </c>
      <c r="J12" s="16">
        <f t="shared" si="2"/>
        <v>343.35972570554748</v>
      </c>
      <c r="K12" s="39">
        <v>0</v>
      </c>
      <c r="L12" s="39">
        <v>0</v>
      </c>
      <c r="M12" s="39">
        <v>0</v>
      </c>
      <c r="N12" s="39">
        <v>0</v>
      </c>
      <c r="O12" s="39">
        <v>343.35972570554748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343.35972570554748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21493.005787774811</v>
      </c>
      <c r="G13" s="41">
        <f t="shared" si="1"/>
        <v>209.41312813000002</v>
      </c>
      <c r="H13" s="41">
        <f>SUM(H17,-H28,H39,H47,H48)</f>
        <v>73.103456170000001</v>
      </c>
      <c r="I13" s="41">
        <f>SUM(I17,-I28,I39,I47,I48)</f>
        <v>136.30967196</v>
      </c>
      <c r="J13" s="41">
        <f t="shared" si="2"/>
        <v>11052.436125080618</v>
      </c>
      <c r="K13" s="41">
        <f t="shared" ref="K13:W13" si="10">SUM(K17,-K28,K39,K47,K48)</f>
        <v>9728.4</v>
      </c>
      <c r="L13" s="41">
        <f t="shared" si="10"/>
        <v>-6.3752421886400725</v>
      </c>
      <c r="M13" s="41">
        <f t="shared" si="10"/>
        <v>214.52573000000001</v>
      </c>
      <c r="N13" s="41">
        <f t="shared" si="10"/>
        <v>341.59999999999991</v>
      </c>
      <c r="O13" s="41">
        <f t="shared" si="10"/>
        <v>-339.22972570554748</v>
      </c>
      <c r="P13" s="41">
        <f t="shared" si="10"/>
        <v>2316</v>
      </c>
      <c r="Q13" s="41">
        <f t="shared" si="10"/>
        <v>507.40677972671529</v>
      </c>
      <c r="R13" s="41">
        <f t="shared" si="10"/>
        <v>-1632.0914167519111</v>
      </c>
      <c r="S13" s="41">
        <f t="shared" si="10"/>
        <v>605.20000000000005</v>
      </c>
      <c r="T13" s="41">
        <f t="shared" si="10"/>
        <v>-683</v>
      </c>
      <c r="U13" s="41">
        <f t="shared" si="10"/>
        <v>0</v>
      </c>
      <c r="V13" s="31">
        <f t="shared" si="10"/>
        <v>0</v>
      </c>
      <c r="W13" s="31">
        <f t="shared" si="10"/>
        <v>3162.5403220261896</v>
      </c>
      <c r="X13" s="31">
        <f t="shared" si="3"/>
        <v>542.80865061077498</v>
      </c>
      <c r="Y13" s="31">
        <f t="shared" ref="Y13:AL13" si="11">SUM(Y17,-Y28,Y39,Y47,Y48)</f>
        <v>386.57205754999995</v>
      </c>
      <c r="Z13" s="41">
        <f t="shared" si="11"/>
        <v>0.72695799999999999</v>
      </c>
      <c r="AA13" s="41">
        <f t="shared" si="11"/>
        <v>3.9780159999999991E-3</v>
      </c>
      <c r="AB13" s="41">
        <f t="shared" si="11"/>
        <v>1.4</v>
      </c>
      <c r="AC13" s="41">
        <f t="shared" si="11"/>
        <v>0</v>
      </c>
      <c r="AD13" s="41">
        <f t="shared" si="11"/>
        <v>94.067400000000006</v>
      </c>
      <c r="AE13" s="41">
        <f t="shared" si="11"/>
        <v>0.33826524479999998</v>
      </c>
      <c r="AF13" s="41">
        <f t="shared" si="11"/>
        <v>59.699991799975002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79.413840088105005</v>
      </c>
      <c r="AK13" s="31">
        <f t="shared" si="11"/>
        <v>6249.7989900000002</v>
      </c>
      <c r="AL13" s="32">
        <f t="shared" si="11"/>
        <v>196.5947318391236</v>
      </c>
      <c r="AM13" s="31">
        <f>SUM(AM7:AM8)-SUM(AM10,AM12)</f>
        <v>14545.348320438885</v>
      </c>
      <c r="AN13" s="41">
        <f>SUM(AD13:AH13)+IF(ISNUMBER(W13*$W$37/($W$37+$W$9)),W13*$W$37/($W$37+$W$9),0)+IF(ISNUMBER(AL13*AN$84/F$84),AL13*AN$84/F$84,0)</f>
        <v>154.77708399015361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21836.365513480356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19340.465513480354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13443.643989923825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19633.926352928567</v>
      </c>
      <c r="G17" s="30">
        <f t="shared" ref="G17:G48" si="13">SUM(H17:I17)</f>
        <v>137.41312812999999</v>
      </c>
      <c r="H17" s="31">
        <v>71.203456169999995</v>
      </c>
      <c r="I17" s="31">
        <v>66.209671959999994</v>
      </c>
      <c r="J17" s="30">
        <f t="shared" ref="J17:J48" si="14">SUM(K17:U17)</f>
        <v>11974.391664073499</v>
      </c>
      <c r="K17" s="31">
        <v>9728.4</v>
      </c>
      <c r="L17" s="31">
        <v>13.824757811360001</v>
      </c>
      <c r="M17" s="31">
        <v>236.77799999999996</v>
      </c>
      <c r="N17" s="31">
        <v>35.678194501178268</v>
      </c>
      <c r="O17" s="31">
        <v>0</v>
      </c>
      <c r="P17" s="31">
        <v>972.84</v>
      </c>
      <c r="Q17" s="31">
        <v>29.724891627300003</v>
      </c>
      <c r="R17" s="31">
        <v>957.14582013365987</v>
      </c>
      <c r="S17" s="31">
        <v>0</v>
      </c>
      <c r="T17" s="31">
        <v>0</v>
      </c>
      <c r="U17" s="31">
        <v>0</v>
      </c>
      <c r="V17" s="31">
        <v>0</v>
      </c>
      <c r="W17" s="31">
        <v>741.44032202619007</v>
      </c>
      <c r="X17" s="31">
        <f t="shared" si="3"/>
        <v>447.60865061077504</v>
      </c>
      <c r="Y17" s="31">
        <v>386.57205754999995</v>
      </c>
      <c r="Z17" s="31">
        <v>0.72695799999999999</v>
      </c>
      <c r="AA17" s="31">
        <v>3.9780159999999991E-3</v>
      </c>
      <c r="AB17" s="31">
        <v>0</v>
      </c>
      <c r="AC17" s="31">
        <v>0</v>
      </c>
      <c r="AD17" s="31">
        <v>0.26740000000000003</v>
      </c>
      <c r="AE17" s="31">
        <v>0.33826524479999998</v>
      </c>
      <c r="AF17" s="31">
        <v>59.699991799975002</v>
      </c>
      <c r="AG17" s="31">
        <v>0</v>
      </c>
      <c r="AH17" s="31">
        <v>0</v>
      </c>
      <c r="AI17" s="31">
        <v>0</v>
      </c>
      <c r="AJ17" s="31">
        <v>63.213840088105002</v>
      </c>
      <c r="AK17" s="31">
        <v>6249.7989900000002</v>
      </c>
      <c r="AL17" s="32">
        <v>20.059757999999999</v>
      </c>
      <c r="AM17" s="31">
        <f>SUM(AM18,AM24:AM25,AM26:AM26)</f>
        <v>12920.698034047566</v>
      </c>
      <c r="AN17" s="30">
        <f>SUM(AN18,AN24:AN25,AN26:AN26)</f>
        <v>60.374166825850907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8073.3221584273906</v>
      </c>
      <c r="G18" s="16">
        <f t="shared" si="13"/>
        <v>137.41312812999999</v>
      </c>
      <c r="H18" s="17">
        <v>71.203456169999995</v>
      </c>
      <c r="I18" s="17">
        <v>66.209671959999994</v>
      </c>
      <c r="J18" s="16">
        <f t="shared" si="14"/>
        <v>417.18746957232008</v>
      </c>
      <c r="K18" s="17">
        <v>0</v>
      </c>
      <c r="L18" s="17">
        <v>13.824757811360001</v>
      </c>
      <c r="M18" s="17">
        <v>0</v>
      </c>
      <c r="N18" s="17">
        <v>0</v>
      </c>
      <c r="O18" s="17">
        <v>0</v>
      </c>
      <c r="P18" s="17">
        <v>0</v>
      </c>
      <c r="Q18" s="17">
        <v>29.724891627300003</v>
      </c>
      <c r="R18" s="17">
        <v>373.63782013366006</v>
      </c>
      <c r="S18" s="17">
        <v>0</v>
      </c>
      <c r="T18" s="17">
        <v>0</v>
      </c>
      <c r="U18" s="17">
        <v>0</v>
      </c>
      <c r="V18" s="18">
        <v>0</v>
      </c>
      <c r="W18" s="18">
        <v>738.0403220261901</v>
      </c>
      <c r="X18" s="18">
        <f t="shared" si="3"/>
        <v>447.60865061077504</v>
      </c>
      <c r="Y18" s="17">
        <v>386.57205754999995</v>
      </c>
      <c r="Z18" s="17">
        <v>0.72695799999999999</v>
      </c>
      <c r="AA18" s="17">
        <v>3.9780159999999991E-3</v>
      </c>
      <c r="AB18" s="17">
        <v>0</v>
      </c>
      <c r="AC18" s="17">
        <v>0</v>
      </c>
      <c r="AD18" s="17">
        <v>0.26740000000000003</v>
      </c>
      <c r="AE18" s="17">
        <v>0.33826524479999998</v>
      </c>
      <c r="AF18" s="17">
        <v>59.699991799975002</v>
      </c>
      <c r="AG18" s="17">
        <v>0</v>
      </c>
      <c r="AH18" s="17">
        <v>0</v>
      </c>
      <c r="AI18" s="17">
        <v>0</v>
      </c>
      <c r="AJ18" s="18">
        <v>63.213840088105002</v>
      </c>
      <c r="AK18" s="18">
        <v>6249.7989900000002</v>
      </c>
      <c r="AL18" s="19">
        <v>20.059757999999999</v>
      </c>
      <c r="AM18" s="17">
        <f t="shared" ref="AM18:AN18" si="15">SUM(AM19:AM23)</f>
        <v>1360.0938395463877</v>
      </c>
      <c r="AN18" s="20">
        <f t="shared" si="15"/>
        <v>60.374166825850907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7072.8197110474002</v>
      </c>
      <c r="G19" s="16">
        <f t="shared" si="13"/>
        <v>137.41312812999999</v>
      </c>
      <c r="H19" s="25">
        <v>71.203456169999995</v>
      </c>
      <c r="I19" s="25">
        <v>66.209671959999994</v>
      </c>
      <c r="J19" s="16">
        <f t="shared" si="14"/>
        <v>257.83302353995998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3.2423445000000002</v>
      </c>
      <c r="R19" s="25">
        <v>254.59067903996001</v>
      </c>
      <c r="S19" s="25">
        <v>0</v>
      </c>
      <c r="T19" s="25">
        <v>0</v>
      </c>
      <c r="U19" s="25">
        <v>0</v>
      </c>
      <c r="V19" s="18">
        <v>0</v>
      </c>
      <c r="W19" s="18">
        <v>47.412230837439999</v>
      </c>
      <c r="X19" s="18">
        <f t="shared" si="3"/>
        <v>380.36233854</v>
      </c>
      <c r="Y19" s="25">
        <v>379.63538053999997</v>
      </c>
      <c r="Z19" s="25">
        <v>0.72695799999999999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6249.7989900000002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442.65838250740001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45.937348602900002</v>
      </c>
      <c r="G21" s="16">
        <f t="shared" si="13"/>
        <v>0</v>
      </c>
      <c r="H21" s="25">
        <v>0</v>
      </c>
      <c r="I21" s="25">
        <v>0</v>
      </c>
      <c r="J21" s="16">
        <f t="shared" si="14"/>
        <v>1.2092920334500001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1.2092920334500001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4.8124034987000002</v>
      </c>
      <c r="X21" s="18">
        <f t="shared" si="3"/>
        <v>23.730986670775</v>
      </c>
      <c r="Y21" s="25">
        <v>6.9366770100000004</v>
      </c>
      <c r="Z21" s="25">
        <v>0</v>
      </c>
      <c r="AA21" s="25">
        <v>3.9780159999999991E-3</v>
      </c>
      <c r="AB21" s="25">
        <v>0</v>
      </c>
      <c r="AC21" s="25">
        <v>0</v>
      </c>
      <c r="AD21" s="25">
        <v>0.26740000000000003</v>
      </c>
      <c r="AE21" s="25">
        <v>0.33826524479999998</v>
      </c>
      <c r="AF21" s="25">
        <v>16.184666399975001</v>
      </c>
      <c r="AG21" s="25">
        <v>0</v>
      </c>
      <c r="AH21" s="25">
        <v>0</v>
      </c>
      <c r="AI21" s="25">
        <v>0</v>
      </c>
      <c r="AJ21" s="18">
        <v>16.184666399975001</v>
      </c>
      <c r="AK21" s="18">
        <v>0</v>
      </c>
      <c r="AL21" s="19">
        <v>0</v>
      </c>
      <c r="AM21" s="25">
        <f t="shared" si="16"/>
        <v>22.206361932124999</v>
      </c>
      <c r="AN21" s="26">
        <f t="shared" si="17"/>
        <v>16.790331644775002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934.50534077709017</v>
      </c>
      <c r="G22" s="16">
        <f t="shared" si="13"/>
        <v>0</v>
      </c>
      <c r="H22" s="25">
        <v>0</v>
      </c>
      <c r="I22" s="25">
        <v>0</v>
      </c>
      <c r="J22" s="16">
        <f t="shared" si="14"/>
        <v>158.14515399891005</v>
      </c>
      <c r="K22" s="25">
        <v>0</v>
      </c>
      <c r="L22" s="25">
        <v>13.824757811360001</v>
      </c>
      <c r="M22" s="25">
        <v>0</v>
      </c>
      <c r="N22" s="25">
        <v>0</v>
      </c>
      <c r="O22" s="25">
        <v>0</v>
      </c>
      <c r="P22" s="25">
        <v>0</v>
      </c>
      <c r="Q22" s="25">
        <v>25.273255093850004</v>
      </c>
      <c r="R22" s="25">
        <v>119.04714109370003</v>
      </c>
      <c r="S22" s="25">
        <v>0</v>
      </c>
      <c r="T22" s="25">
        <v>0</v>
      </c>
      <c r="U22" s="25">
        <v>0</v>
      </c>
      <c r="V22" s="18">
        <v>0</v>
      </c>
      <c r="W22" s="18">
        <v>685.81568769005014</v>
      </c>
      <c r="X22" s="18">
        <f t="shared" si="3"/>
        <v>43.515325400000002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43.515325400000002</v>
      </c>
      <c r="AG22" s="25">
        <v>0</v>
      </c>
      <c r="AH22" s="25">
        <v>0</v>
      </c>
      <c r="AI22" s="25">
        <v>0</v>
      </c>
      <c r="AJ22" s="18">
        <v>47.029173688130001</v>
      </c>
      <c r="AK22" s="18">
        <v>0</v>
      </c>
      <c r="AL22" s="19">
        <v>0</v>
      </c>
      <c r="AM22" s="25">
        <f t="shared" si="16"/>
        <v>890.99001537709012</v>
      </c>
      <c r="AN22" s="26">
        <f t="shared" si="17"/>
        <v>43.515325400000002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20.059757999999999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20.059757999999999</v>
      </c>
      <c r="AM23" s="25">
        <f t="shared" si="16"/>
        <v>4.2390797297725813</v>
      </c>
      <c r="AN23" s="26">
        <f t="shared" si="17"/>
        <v>6.8509781075901582E-2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11560.604194501178</v>
      </c>
      <c r="G25" s="16">
        <f t="shared" si="13"/>
        <v>0</v>
      </c>
      <c r="H25" s="25">
        <v>0</v>
      </c>
      <c r="I25" s="25">
        <v>0</v>
      </c>
      <c r="J25" s="16">
        <f t="shared" si="14"/>
        <v>11557.204194501179</v>
      </c>
      <c r="K25" s="25">
        <v>9728.4</v>
      </c>
      <c r="L25" s="25">
        <v>0</v>
      </c>
      <c r="M25" s="25">
        <v>236.77799999999996</v>
      </c>
      <c r="N25" s="25">
        <v>35.678194501178268</v>
      </c>
      <c r="O25" s="25">
        <v>0</v>
      </c>
      <c r="P25" s="25">
        <v>972.84</v>
      </c>
      <c r="Q25" s="25">
        <v>0</v>
      </c>
      <c r="R25" s="25">
        <v>583.50799999999981</v>
      </c>
      <c r="S25" s="25">
        <v>0</v>
      </c>
      <c r="T25" s="25">
        <v>0</v>
      </c>
      <c r="U25" s="25">
        <v>0</v>
      </c>
      <c r="V25" s="18">
        <v>0</v>
      </c>
      <c r="W25" s="18">
        <v>3.4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11560.604194501178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14584.629959670378</v>
      </c>
      <c r="G28" s="30">
        <f t="shared" si="13"/>
        <v>0</v>
      </c>
      <c r="H28" s="31">
        <v>0</v>
      </c>
      <c r="I28" s="31">
        <v>0</v>
      </c>
      <c r="J28" s="30">
        <f t="shared" si="14"/>
        <v>11450.304194501177</v>
      </c>
      <c r="K28" s="31">
        <v>0</v>
      </c>
      <c r="L28" s="31">
        <v>840</v>
      </c>
      <c r="M28" s="31">
        <v>437.77799999999996</v>
      </c>
      <c r="N28" s="31">
        <v>1448.6781945011783</v>
      </c>
      <c r="O28" s="31">
        <v>577.5</v>
      </c>
      <c r="P28" s="31">
        <v>864.84</v>
      </c>
      <c r="Q28" s="31">
        <v>2979.1</v>
      </c>
      <c r="R28" s="31">
        <v>3599.5079999999998</v>
      </c>
      <c r="S28" s="31">
        <v>0</v>
      </c>
      <c r="T28" s="31">
        <v>683</v>
      </c>
      <c r="U28" s="31">
        <v>19.899999999999999</v>
      </c>
      <c r="V28" s="31">
        <v>0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3134.3257651691997</v>
      </c>
      <c r="AM28" s="31">
        <f>SUM(AM29,AM35:AM36,AM37:AM38)</f>
        <v>12112.657988481777</v>
      </c>
      <c r="AN28" s="30">
        <f>SUM(AN29,AN35:AN36,AN37:AN38)</f>
        <v>10.7046142826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3134.3257651691997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3134.3257651691997</v>
      </c>
      <c r="AM29" s="17">
        <f t="shared" ref="AM29:AN29" si="21">SUM(AM30:AM34)</f>
        <v>662.3537939805999</v>
      </c>
      <c r="AN29" s="20">
        <f t="shared" si="21"/>
        <v>10.7046142826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2598.9448178799998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2598.9448178799998</v>
      </c>
      <c r="AM30" s="25">
        <f t="shared" ref="AM30:AM38" si="22">SUM(G30,V30,J30,W30,AJ30)-IF(ISNUMBER(W30*$W$37/($W$37+$W$9)),W30*$W$37/($W$37+$W$9),0)+IF(ISNUMBER(AL30*AM$84/F$84),AL30*AM$84/F$84,0)</f>
        <v>549.21571318420695</v>
      </c>
      <c r="AN30" s="26">
        <f t="shared" ref="AN30:AN38" si="23">SUM(AD30:AH30)+IF(ISNUMBER(W30*$W$37/($W$37+$W$9)),W30*$W$37/($W$37+$W$9),0)+IF(ISNUMBER(AL30*AN$84/F$84),AL30*AN$84/F$84,0)</f>
        <v>8.8761360182564371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14.000277034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14.000277034</v>
      </c>
      <c r="AM32" s="25">
        <f t="shared" si="22"/>
        <v>2.9585746042414867</v>
      </c>
      <c r="AN32" s="26">
        <f t="shared" si="23"/>
        <v>4.7814929502205998E-2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506.87969425519998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506.87969425519998</v>
      </c>
      <c r="AM33" s="25">
        <f t="shared" si="22"/>
        <v>107.11512259273226</v>
      </c>
      <c r="AN33" s="26">
        <f t="shared" si="23"/>
        <v>1.7311383759088064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14.500976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14.500976</v>
      </c>
      <c r="AM34" s="25">
        <f t="shared" si="22"/>
        <v>3.0643835994192297</v>
      </c>
      <c r="AN34" s="26">
        <f t="shared" si="23"/>
        <v>4.9524958932550586E-2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11450.304194501177</v>
      </c>
      <c r="G36" s="16">
        <f t="shared" si="13"/>
        <v>0</v>
      </c>
      <c r="H36" s="25">
        <v>0</v>
      </c>
      <c r="I36" s="25">
        <v>0</v>
      </c>
      <c r="J36" s="16">
        <f t="shared" si="14"/>
        <v>11450.304194501177</v>
      </c>
      <c r="K36" s="25">
        <v>0</v>
      </c>
      <c r="L36" s="25">
        <v>840</v>
      </c>
      <c r="M36" s="25">
        <v>437.77799999999996</v>
      </c>
      <c r="N36" s="25">
        <v>1448.6781945011783</v>
      </c>
      <c r="O36" s="25">
        <v>577.5</v>
      </c>
      <c r="P36" s="25">
        <v>864.84</v>
      </c>
      <c r="Q36" s="25">
        <v>2979.1</v>
      </c>
      <c r="R36" s="25">
        <v>3599.5079999999998</v>
      </c>
      <c r="S36" s="25">
        <v>0</v>
      </c>
      <c r="T36" s="25">
        <v>683</v>
      </c>
      <c r="U36" s="25">
        <v>19.899999999999999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11450.304194501177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554.82513029834342</v>
      </c>
      <c r="G39" s="30">
        <f t="shared" si="13"/>
        <v>0</v>
      </c>
      <c r="H39" s="31">
        <v>0</v>
      </c>
      <c r="I39" s="31">
        <v>0</v>
      </c>
      <c r="J39" s="30">
        <f t="shared" si="14"/>
        <v>363.6259255704224</v>
      </c>
      <c r="K39" s="31">
        <v>0</v>
      </c>
      <c r="L39" s="31">
        <v>86.812699954231334</v>
      </c>
      <c r="M39" s="31">
        <v>0</v>
      </c>
      <c r="N39" s="31">
        <v>0</v>
      </c>
      <c r="O39" s="31">
        <v>0</v>
      </c>
      <c r="P39" s="31">
        <v>0</v>
      </c>
      <c r="Q39" s="31">
        <v>1.4000000000000001</v>
      </c>
      <c r="R39" s="31">
        <v>275.41322561619103</v>
      </c>
      <c r="S39" s="31">
        <v>0</v>
      </c>
      <c r="T39" s="31" t="s">
        <v>63</v>
      </c>
      <c r="U39" s="31" t="s">
        <v>63</v>
      </c>
      <c r="V39" s="31">
        <v>0</v>
      </c>
      <c r="W39" s="31">
        <v>50.2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140.99920472792101</v>
      </c>
      <c r="AM39" s="31">
        <f>SUM(AM40:AM45)</f>
        <v>443.62224069427305</v>
      </c>
      <c r="AN39" s="30">
        <f>SUM(AN40:AN45)</f>
        <v>0.48155240196746629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112.21994900832361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112.21994900832361</v>
      </c>
      <c r="AM40" s="25">
        <f t="shared" ref="AM40:AM47" si="25">SUM(G40,V40,J40,W40,AJ40)-IF(ISNUMBER(W40*$W$37/($W$37+$W$9)),W40*$W$37/($W$37+$W$9),0)+IF(ISNUMBER(AL40*AM$84/F$84),AL40*AM$84/F$84,0)</f>
        <v>23.714608676600054</v>
      </c>
      <c r="AN40" s="26">
        <f t="shared" ref="AN40:AN47" si="26">SUM(AD40:AH40)+IF(ISNUMBER(W40*$W$37/($W$37+$W$9)),W40*$W$37/($W$37+$W$9),0)+IF(ISNUMBER(AL40*AN$84/F$84),AL40*AN$84/F$84,0)</f>
        <v>0.38326305526263527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2.467206</v>
      </c>
      <c r="G41" s="16">
        <f t="shared" si="13"/>
        <v>0</v>
      </c>
      <c r="H41" s="25">
        <v>0</v>
      </c>
      <c r="I41" s="25">
        <v>0</v>
      </c>
      <c r="J41" s="16">
        <f t="shared" si="14"/>
        <v>1.7000000000000002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1.3</v>
      </c>
      <c r="R41" s="25">
        <v>0.4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0.76720599999999994</v>
      </c>
      <c r="AM41" s="25">
        <f t="shared" si="25"/>
        <v>1.862127948061981</v>
      </c>
      <c r="AN41" s="26">
        <f t="shared" si="26"/>
        <v>2.6202267794117034E-3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0.50791599999999992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0.50791599999999992</v>
      </c>
      <c r="AM42" s="25">
        <f t="shared" si="25"/>
        <v>0.10733411739200295</v>
      </c>
      <c r="AN42" s="26">
        <f t="shared" si="26"/>
        <v>1.7346776548823582E-3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433.16010229001978</v>
      </c>
      <c r="G44" s="16">
        <f t="shared" si="13"/>
        <v>0</v>
      </c>
      <c r="H44" s="25">
        <v>0</v>
      </c>
      <c r="I44" s="25">
        <v>0</v>
      </c>
      <c r="J44" s="16">
        <f t="shared" si="14"/>
        <v>361.92592557042235</v>
      </c>
      <c r="K44" s="25">
        <v>0</v>
      </c>
      <c r="L44" s="25">
        <v>86.812699954231334</v>
      </c>
      <c r="M44" s="25">
        <v>0</v>
      </c>
      <c r="N44" s="25">
        <v>0</v>
      </c>
      <c r="O44" s="25">
        <v>0</v>
      </c>
      <c r="P44" s="25">
        <v>0</v>
      </c>
      <c r="Q44" s="25">
        <v>0.1</v>
      </c>
      <c r="R44" s="25">
        <v>275.01322561619105</v>
      </c>
      <c r="S44" s="25">
        <v>0</v>
      </c>
      <c r="T44" s="25" t="s">
        <v>63</v>
      </c>
      <c r="U44" s="25" t="s">
        <v>63</v>
      </c>
      <c r="V44" s="18">
        <v>0</v>
      </c>
      <c r="W44" s="18">
        <v>48.242205000000006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22.991971719597423</v>
      </c>
      <c r="AM44" s="25">
        <f t="shared" si="25"/>
        <v>415.0268532561123</v>
      </c>
      <c r="AN44" s="26">
        <f t="shared" si="26"/>
        <v>7.8524125216911392E-2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6.4699569999999991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1.9577950000000002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4.5121619999999991</v>
      </c>
      <c r="AM45" s="25">
        <f t="shared" si="25"/>
        <v>2.9113166961067085</v>
      </c>
      <c r="AN45" s="26">
        <f t="shared" si="26"/>
        <v>1.5410317053625583E-2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292.7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15.5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277.2</v>
      </c>
      <c r="AM47" s="31">
        <f t="shared" si="25"/>
        <v>74.078618001920034</v>
      </c>
      <c r="AN47" s="30">
        <f t="shared" si="26"/>
        <v>0.94671687037500252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15596.184264218278</v>
      </c>
      <c r="G48" s="30">
        <f t="shared" si="13"/>
        <v>72.000000000000014</v>
      </c>
      <c r="H48" s="31">
        <f>SUM(H49,H50)</f>
        <v>1.9</v>
      </c>
      <c r="I48" s="31">
        <f>SUM(I49,I50)</f>
        <v>70.100000000000009</v>
      </c>
      <c r="J48" s="30">
        <f t="shared" si="14"/>
        <v>10164.722729937874</v>
      </c>
      <c r="K48" s="31">
        <f t="shared" ref="K48:W48" si="27">SUM(K49,K50)</f>
        <v>0</v>
      </c>
      <c r="L48" s="31">
        <f t="shared" si="27"/>
        <v>732.98730004576862</v>
      </c>
      <c r="M48" s="31">
        <f t="shared" si="27"/>
        <v>415.52573000000001</v>
      </c>
      <c r="N48" s="31">
        <f t="shared" si="27"/>
        <v>1754.6</v>
      </c>
      <c r="O48" s="31">
        <f t="shared" si="27"/>
        <v>238.27027429445255</v>
      </c>
      <c r="P48" s="31">
        <f t="shared" si="27"/>
        <v>2208</v>
      </c>
      <c r="Q48" s="31">
        <f t="shared" si="27"/>
        <v>3455.3818880994149</v>
      </c>
      <c r="R48" s="31">
        <f t="shared" si="27"/>
        <v>734.85753749823766</v>
      </c>
      <c r="S48" s="31">
        <f t="shared" si="27"/>
        <v>605.20000000000005</v>
      </c>
      <c r="T48" s="31">
        <f t="shared" si="27"/>
        <v>0</v>
      </c>
      <c r="U48" s="31">
        <f t="shared" si="27"/>
        <v>19.899999999999999</v>
      </c>
      <c r="V48" s="31">
        <f t="shared" si="27"/>
        <v>0</v>
      </c>
      <c r="W48" s="31">
        <f t="shared" si="27"/>
        <v>2355.3999999999996</v>
      </c>
      <c r="X48" s="31">
        <f t="shared" si="24"/>
        <v>95.200000000000017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1.4</v>
      </c>
      <c r="AC48" s="31" t="s">
        <v>63</v>
      </c>
      <c r="AD48" s="31">
        <f t="shared" ref="AD48:AL48" si="29">SUM(AD49,AD50)</f>
        <v>93.800000000000011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16.2</v>
      </c>
      <c r="AK48" s="31" t="s">
        <v>63</v>
      </c>
      <c r="AL48" s="32">
        <f t="shared" si="29"/>
        <v>2892.6615342804025</v>
      </c>
      <c r="AM48" s="31">
        <f>SUM(AM13,AM28)-SUM(AM17,AM39,AM47)</f>
        <v>13219.607416176901</v>
      </c>
      <c r="AN48" s="30">
        <f>SUM(AN13,AN28)-SUM(AN17,AN39,AN47)</f>
        <v>103.67926217456025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2495.9</v>
      </c>
      <c r="G49" s="67">
        <f t="shared" ref="G49:G77" si="30">SUM(H49:I49)</f>
        <v>8.2000000000000011</v>
      </c>
      <c r="H49" s="68">
        <v>1.3</v>
      </c>
      <c r="I49" s="68">
        <v>6.9</v>
      </c>
      <c r="J49" s="67">
        <f t="shared" ref="J49:J77" si="31">SUM(K49:U49)</f>
        <v>2480.7000000000003</v>
      </c>
      <c r="K49" s="68">
        <v>0</v>
      </c>
      <c r="L49" s="68">
        <v>0</v>
      </c>
      <c r="M49" s="68">
        <v>70.5</v>
      </c>
      <c r="N49" s="68">
        <v>62.5</v>
      </c>
      <c r="O49" s="68">
        <v>1.6</v>
      </c>
      <c r="P49" s="68">
        <v>2208</v>
      </c>
      <c r="Q49" s="68">
        <v>0.3</v>
      </c>
      <c r="R49" s="68">
        <v>117.9</v>
      </c>
      <c r="S49" s="68">
        <v>0</v>
      </c>
      <c r="T49" s="68">
        <v>0</v>
      </c>
      <c r="U49" s="68">
        <v>19.899999999999999</v>
      </c>
      <c r="V49" s="68">
        <v>0</v>
      </c>
      <c r="W49" s="68">
        <v>7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2495.9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13100.284264218277</v>
      </c>
      <c r="G50" s="30">
        <f t="shared" si="30"/>
        <v>63.800000000000004</v>
      </c>
      <c r="H50" s="31">
        <f>SUM(H51,H70)+SUM(H75:H77)</f>
        <v>0.6</v>
      </c>
      <c r="I50" s="31">
        <f>SUM(I51,I70)+SUM(I75:I77)</f>
        <v>63.2</v>
      </c>
      <c r="J50" s="30">
        <f t="shared" si="31"/>
        <v>7684.0227299378739</v>
      </c>
      <c r="K50" s="31">
        <f t="shared" ref="K50:W50" si="32">SUM(K51,K70)+SUM(K75:K77)</f>
        <v>0</v>
      </c>
      <c r="L50" s="31">
        <f t="shared" si="32"/>
        <v>732.98730004576862</v>
      </c>
      <c r="M50" s="31">
        <f t="shared" si="32"/>
        <v>345.02573000000001</v>
      </c>
      <c r="N50" s="31">
        <f t="shared" si="32"/>
        <v>1692.1</v>
      </c>
      <c r="O50" s="31">
        <f t="shared" si="32"/>
        <v>236.67027429445255</v>
      </c>
      <c r="P50" s="31">
        <f t="shared" si="32"/>
        <v>0</v>
      </c>
      <c r="Q50" s="31">
        <f t="shared" si="32"/>
        <v>3455.0818880994148</v>
      </c>
      <c r="R50" s="31">
        <f t="shared" si="32"/>
        <v>616.95753749823768</v>
      </c>
      <c r="S50" s="31">
        <f t="shared" si="32"/>
        <v>605.20000000000005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2348.3999999999996</v>
      </c>
      <c r="X50" s="31">
        <f t="shared" si="24"/>
        <v>95.200000000000017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1.4</v>
      </c>
      <c r="AC50" s="31" t="s">
        <v>63</v>
      </c>
      <c r="AD50" s="31">
        <f>SUM(AD51,AD70)+SUM(AD75:AD77)</f>
        <v>93.800000000000011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16.2</v>
      </c>
      <c r="AK50" s="31" t="s">
        <v>63</v>
      </c>
      <c r="AL50" s="32">
        <f t="shared" si="34"/>
        <v>2892.6615342804025</v>
      </c>
      <c r="AM50" s="31">
        <f t="shared" si="34"/>
        <v>6719.9048485182157</v>
      </c>
      <c r="AN50" s="30">
        <f t="shared" si="34"/>
        <v>64.591370496937515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5189.7356087099797</v>
      </c>
      <c r="G51" s="16">
        <f t="shared" si="30"/>
        <v>62.800000000000004</v>
      </c>
      <c r="H51" s="17">
        <v>0.6</v>
      </c>
      <c r="I51" s="17">
        <v>62.2</v>
      </c>
      <c r="J51" s="16">
        <f t="shared" si="31"/>
        <v>1993.3740744295774</v>
      </c>
      <c r="K51" s="17">
        <v>0</v>
      </c>
      <c r="L51" s="17">
        <v>732.98730004576862</v>
      </c>
      <c r="M51" s="17">
        <v>26.8</v>
      </c>
      <c r="N51" s="17">
        <v>0</v>
      </c>
      <c r="O51" s="17">
        <v>0</v>
      </c>
      <c r="P51" s="17">
        <v>0</v>
      </c>
      <c r="Q51" s="17">
        <v>104.3</v>
      </c>
      <c r="R51" s="17">
        <v>530.78677438380896</v>
      </c>
      <c r="S51" s="17">
        <v>598.5</v>
      </c>
      <c r="T51" s="17">
        <v>0</v>
      </c>
      <c r="U51" s="17">
        <v>0</v>
      </c>
      <c r="V51" s="18">
        <v>0</v>
      </c>
      <c r="W51" s="18">
        <v>1622.8</v>
      </c>
      <c r="X51" s="18">
        <f t="shared" si="24"/>
        <v>34.1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34.1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16.2</v>
      </c>
      <c r="AK51" s="18" t="s">
        <v>63</v>
      </c>
      <c r="AL51" s="19">
        <v>1460.4615342804025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4742.9947543086682</v>
      </c>
      <c r="G70" s="16">
        <f t="shared" si="30"/>
        <v>0</v>
      </c>
      <c r="H70" s="25">
        <v>0</v>
      </c>
      <c r="I70" s="25">
        <v>0</v>
      </c>
      <c r="J70" s="16">
        <f t="shared" si="31"/>
        <v>4694.3947543086679</v>
      </c>
      <c r="K70" s="25">
        <v>0</v>
      </c>
      <c r="L70" s="25">
        <v>0</v>
      </c>
      <c r="M70" s="25">
        <v>6.1257299999999999</v>
      </c>
      <c r="N70" s="25">
        <v>1692.1</v>
      </c>
      <c r="O70" s="25">
        <v>233.87027429445254</v>
      </c>
      <c r="P70" s="25">
        <v>0</v>
      </c>
      <c r="Q70" s="25">
        <v>2692.827986899787</v>
      </c>
      <c r="R70" s="25">
        <v>69.470763114428649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48.6</v>
      </c>
      <c r="AM70" s="25">
        <f>SUM(AM71:AM74)</f>
        <v>4704.665031490822</v>
      </c>
      <c r="AN70" s="26">
        <f>SUM(AN71:AN74)</f>
        <v>0.16598282792289004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50.4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48.6</v>
      </c>
      <c r="AM71" s="25">
        <f t="shared" ref="AM71:AM77" si="36">SUM(G71,V71,J71,W71,AJ71)-IF(ISNUMBER(W71*$W$37/($W$37+$W$9)),W71*$W$37/($W$37+$W$9),0)+IF(ISNUMBER(AL71*AM$84/F$84),AL71*AM$84/F$84,0)</f>
        <v>12.070277182154813</v>
      </c>
      <c r="AN71" s="26">
        <f t="shared" ref="AN71:AN77" si="37">SUM(AD71:AH71)+IF(ISNUMBER(W71*$W$37/($W$37+$W$9)),W71*$W$37/($W$37+$W$9),0)+IF(ISNUMBER(AL71*AN$84/F$84),AL71*AN$84/F$84,0)</f>
        <v>0.16598282792289004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4349.925729999999</v>
      </c>
      <c r="G72" s="16">
        <f t="shared" si="30"/>
        <v>0</v>
      </c>
      <c r="H72" s="25">
        <v>0</v>
      </c>
      <c r="I72" s="25">
        <v>0</v>
      </c>
      <c r="J72" s="16">
        <f t="shared" si="31"/>
        <v>4349.925729999999</v>
      </c>
      <c r="K72" s="25">
        <v>0</v>
      </c>
      <c r="L72" s="25">
        <v>0</v>
      </c>
      <c r="M72" s="25">
        <v>6.1257299999999999</v>
      </c>
      <c r="N72" s="25">
        <v>1690.8999999999999</v>
      </c>
      <c r="O72" s="25">
        <v>0</v>
      </c>
      <c r="P72" s="25">
        <v>0</v>
      </c>
      <c r="Q72" s="25">
        <v>2652.8999999999996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4349.925729999999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235.07027429445253</v>
      </c>
      <c r="G73" s="16">
        <f t="shared" si="30"/>
        <v>0</v>
      </c>
      <c r="H73" s="25">
        <v>0</v>
      </c>
      <c r="I73" s="25">
        <v>0</v>
      </c>
      <c r="J73" s="16">
        <f t="shared" si="31"/>
        <v>235.07027429445253</v>
      </c>
      <c r="K73" s="25">
        <v>0</v>
      </c>
      <c r="L73" s="25">
        <v>0</v>
      </c>
      <c r="M73" s="25">
        <v>0</v>
      </c>
      <c r="N73" s="25">
        <v>1.2</v>
      </c>
      <c r="O73" s="25">
        <v>233.87027429445254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235.07027429445253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107.5987500142157</v>
      </c>
      <c r="G74" s="16">
        <f t="shared" si="30"/>
        <v>0</v>
      </c>
      <c r="H74" s="25">
        <v>0</v>
      </c>
      <c r="I74" s="25">
        <v>0</v>
      </c>
      <c r="J74" s="16">
        <f t="shared" si="31"/>
        <v>107.5987500142157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38.105917964387331</v>
      </c>
      <c r="R74" s="25">
        <v>69.492832049828365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107.5987500142157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1215.1619216167237</v>
      </c>
      <c r="G75" s="16">
        <f t="shared" si="30"/>
        <v>0.6</v>
      </c>
      <c r="H75" s="25">
        <v>0</v>
      </c>
      <c r="I75" s="25">
        <v>0.6</v>
      </c>
      <c r="J75" s="16">
        <f t="shared" si="31"/>
        <v>271.46192161672371</v>
      </c>
      <c r="K75" s="25">
        <v>0</v>
      </c>
      <c r="L75" s="25">
        <v>0</v>
      </c>
      <c r="M75" s="25">
        <v>67.5</v>
      </c>
      <c r="N75" s="25">
        <v>0</v>
      </c>
      <c r="O75" s="25">
        <v>0</v>
      </c>
      <c r="P75" s="25">
        <v>0</v>
      </c>
      <c r="Q75" s="25">
        <v>185.96192161672369</v>
      </c>
      <c r="R75" s="25">
        <v>16.7</v>
      </c>
      <c r="S75" s="25">
        <v>1.3</v>
      </c>
      <c r="T75" s="25">
        <v>0</v>
      </c>
      <c r="U75" s="25">
        <v>0</v>
      </c>
      <c r="V75" s="18">
        <v>0</v>
      </c>
      <c r="W75" s="18">
        <v>190.7</v>
      </c>
      <c r="X75" s="18">
        <f t="shared" si="24"/>
        <v>10.7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10.5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741.7</v>
      </c>
      <c r="AM75" s="25">
        <f t="shared" si="36"/>
        <v>619.49987606125512</v>
      </c>
      <c r="AN75" s="26">
        <f t="shared" si="37"/>
        <v>13.033116532312913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1697.2462263598136</v>
      </c>
      <c r="G76" s="16">
        <f t="shared" si="30"/>
        <v>0.4</v>
      </c>
      <c r="H76" s="25">
        <v>0</v>
      </c>
      <c r="I76" s="25">
        <v>0.4</v>
      </c>
      <c r="J76" s="16">
        <f t="shared" si="31"/>
        <v>499.34622635981384</v>
      </c>
      <c r="K76" s="25">
        <v>0</v>
      </c>
      <c r="L76" s="25">
        <v>0</v>
      </c>
      <c r="M76" s="25">
        <v>228.8</v>
      </c>
      <c r="N76" s="25">
        <v>0</v>
      </c>
      <c r="O76" s="25">
        <v>2.8</v>
      </c>
      <c r="P76" s="25">
        <v>0</v>
      </c>
      <c r="Q76" s="25">
        <v>263.04622635981383</v>
      </c>
      <c r="R76" s="25">
        <v>0</v>
      </c>
      <c r="S76" s="25">
        <v>4.7</v>
      </c>
      <c r="T76" s="25">
        <v>0</v>
      </c>
      <c r="U76" s="25">
        <v>0</v>
      </c>
      <c r="V76" s="18">
        <v>0</v>
      </c>
      <c r="W76" s="18">
        <v>531.9</v>
      </c>
      <c r="X76" s="18">
        <f t="shared" si="24"/>
        <v>48.7</v>
      </c>
      <c r="Y76" s="25" t="s">
        <v>63</v>
      </c>
      <c r="Z76" s="25" t="s">
        <v>63</v>
      </c>
      <c r="AA76" s="25" t="s">
        <v>63</v>
      </c>
      <c r="AB76" s="25">
        <v>1.2</v>
      </c>
      <c r="AC76" s="25" t="s">
        <v>63</v>
      </c>
      <c r="AD76" s="25">
        <v>47.5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616.9</v>
      </c>
      <c r="AM76" s="25">
        <f t="shared" si="36"/>
        <v>1162.0111233489351</v>
      </c>
      <c r="AN76" s="26">
        <f t="shared" si="37"/>
        <v>49.606889023572649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255.14575322309017</v>
      </c>
      <c r="G77" s="16">
        <f t="shared" si="30"/>
        <v>0</v>
      </c>
      <c r="H77" s="25">
        <v>0</v>
      </c>
      <c r="I77" s="25">
        <v>0</v>
      </c>
      <c r="J77" s="16">
        <f t="shared" si="31"/>
        <v>225.44575322309018</v>
      </c>
      <c r="K77" s="25">
        <v>0</v>
      </c>
      <c r="L77" s="25">
        <v>0</v>
      </c>
      <c r="M77" s="25">
        <v>15.8</v>
      </c>
      <c r="N77" s="25">
        <v>0</v>
      </c>
      <c r="O77" s="25">
        <v>0</v>
      </c>
      <c r="P77" s="25">
        <v>0</v>
      </c>
      <c r="Q77" s="25">
        <v>208.94575322309018</v>
      </c>
      <c r="R77" s="25">
        <v>0</v>
      </c>
      <c r="S77" s="25">
        <v>0.7</v>
      </c>
      <c r="T77" s="25">
        <v>0</v>
      </c>
      <c r="U77" s="25">
        <v>0</v>
      </c>
      <c r="V77" s="18">
        <v>0</v>
      </c>
      <c r="W77" s="18">
        <v>3</v>
      </c>
      <c r="X77" s="18">
        <f t="shared" si="24"/>
        <v>1.7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1.7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25</v>
      </c>
      <c r="AM77" s="25">
        <f t="shared" si="36"/>
        <v>233.72881761720274</v>
      </c>
      <c r="AN77" s="26">
        <f t="shared" si="37"/>
        <v>1.7853821131290586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1998_x000D_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3134.3257651691997</v>
      </c>
      <c r="G84" s="31">
        <f t="shared" si="38"/>
        <v>46.866584484199997</v>
      </c>
      <c r="H84" s="31">
        <v>24.2848906742</v>
      </c>
      <c r="I84" s="31">
        <v>22.581693809999997</v>
      </c>
      <c r="J84" s="31">
        <f t="shared" si="38"/>
        <v>179.87130989119999</v>
      </c>
      <c r="K84" s="31">
        <v>0</v>
      </c>
      <c r="L84" s="31">
        <v>8.4704866917999979</v>
      </c>
      <c r="M84" s="31">
        <v>0</v>
      </c>
      <c r="N84" s="31">
        <v>0</v>
      </c>
      <c r="O84" s="31">
        <v>0</v>
      </c>
      <c r="P84" s="31">
        <v>0</v>
      </c>
      <c r="Q84" s="31">
        <v>15.008008822999997</v>
      </c>
      <c r="R84" s="31">
        <v>156.3928143764</v>
      </c>
      <c r="S84" s="31">
        <v>0</v>
      </c>
      <c r="T84" s="31">
        <v>0</v>
      </c>
      <c r="U84" s="31">
        <v>0</v>
      </c>
      <c r="V84" s="31">
        <v>0</v>
      </c>
      <c r="W84" s="31">
        <v>423.89814783159994</v>
      </c>
      <c r="X84" s="31">
        <f t="shared" ref="X84" si="39">SUM(X85:X88)</f>
        <v>412.65123118860004</v>
      </c>
      <c r="Y84" s="31">
        <v>401.21568088999999</v>
      </c>
      <c r="Z84" s="31">
        <v>0.72695799999999999</v>
      </c>
      <c r="AA84" s="31">
        <v>3.978016E-3</v>
      </c>
      <c r="AB84" s="31">
        <v>0</v>
      </c>
      <c r="AC84" s="31">
        <v>0</v>
      </c>
      <c r="AD84" s="31">
        <v>5.4730890199999993E-2</v>
      </c>
      <c r="AE84" s="31">
        <v>9.2220379999999991E-2</v>
      </c>
      <c r="AF84" s="31">
        <v>10.557663012399999</v>
      </c>
      <c r="AG84" s="31">
        <v>0</v>
      </c>
      <c r="AH84" s="31">
        <v>0</v>
      </c>
      <c r="AI84" s="31">
        <v>0</v>
      </c>
      <c r="AJ84" s="31">
        <v>11.7177517736</v>
      </c>
      <c r="AK84" s="31">
        <v>2059.3207399999997</v>
      </c>
      <c r="AL84" s="32">
        <v>0</v>
      </c>
      <c r="AM84" s="93">
        <f>SUM(AM85:AM88)</f>
        <v>662.3537939805999</v>
      </c>
      <c r="AN84" s="94">
        <f>SUM(AN85:AN88)</f>
        <v>10.7046142826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2613.4457938799997</v>
      </c>
      <c r="G85" s="16">
        <f t="shared" ref="G85:G88" si="41">SUM(H85:I85)</f>
        <v>46.866584484199997</v>
      </c>
      <c r="H85" s="25">
        <v>24.2848906742</v>
      </c>
      <c r="I85" s="25">
        <v>22.581693809999997</v>
      </c>
      <c r="J85" s="16">
        <f t="shared" ref="J85:J88" si="42">SUM(K85:U85)</f>
        <v>95.243673260799994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1.110776</v>
      </c>
      <c r="R85" s="25">
        <v>94.132897260799993</v>
      </c>
      <c r="S85" s="25">
        <v>0</v>
      </c>
      <c r="T85" s="25">
        <v>0</v>
      </c>
      <c r="U85" s="25">
        <v>0</v>
      </c>
      <c r="V85" s="18">
        <v>0</v>
      </c>
      <c r="W85" s="18">
        <v>17.008834255</v>
      </c>
      <c r="X85" s="18">
        <f t="shared" ref="X85:X88" si="43">SUM(Y85:AI85)</f>
        <v>395.00596188000003</v>
      </c>
      <c r="Y85" s="25">
        <v>394.27900388</v>
      </c>
      <c r="Z85" s="25">
        <v>0.72695799999999999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2059.3207399999997</v>
      </c>
      <c r="AL85" s="19">
        <v>0</v>
      </c>
      <c r="AM85" s="25">
        <f>SUM(G85,V85,J85,W85,IF(ISNUMBER(-W85*$W$37/($W$37+$W$9)),-W85*$W$37/($W$37+$W$9),0),AJ85)</f>
        <v>159.11909199999999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14.000277033999998</v>
      </c>
      <c r="G87" s="16">
        <f t="shared" si="41"/>
        <v>0</v>
      </c>
      <c r="H87" s="25">
        <v>0</v>
      </c>
      <c r="I87" s="25">
        <v>0</v>
      </c>
      <c r="J87" s="16">
        <f t="shared" si="42"/>
        <v>0.3688209932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0.3688209932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1.3306477365999998</v>
      </c>
      <c r="X87" s="18">
        <f t="shared" si="43"/>
        <v>9.6942073001999987</v>
      </c>
      <c r="Y87" s="25">
        <v>6.9366770099999995</v>
      </c>
      <c r="Z87" s="25">
        <v>0</v>
      </c>
      <c r="AA87" s="25">
        <v>3.978016E-3</v>
      </c>
      <c r="AB87" s="25">
        <v>0</v>
      </c>
      <c r="AC87" s="25">
        <v>0</v>
      </c>
      <c r="AD87" s="25">
        <v>5.4730890199999993E-2</v>
      </c>
      <c r="AE87" s="25">
        <v>9.2220379999999991E-2</v>
      </c>
      <c r="AF87" s="25">
        <v>2.6066010039999998</v>
      </c>
      <c r="AG87" s="25">
        <v>0</v>
      </c>
      <c r="AH87" s="25">
        <v>0</v>
      </c>
      <c r="AI87" s="25">
        <v>0</v>
      </c>
      <c r="AJ87" s="18">
        <v>2.6066010039999998</v>
      </c>
      <c r="AK87" s="18">
        <v>0</v>
      </c>
      <c r="AL87" s="19">
        <v>0</v>
      </c>
      <c r="AM87" s="25">
        <f>SUM(G87,V87,J87,W87,IF(ISNUMBER(-W87*$W$37/($W$37+$W$9)),-W87*$W$37/($W$37+$W$9),0),AJ87)</f>
        <v>4.3060697337999994</v>
      </c>
      <c r="AN87" s="26">
        <f>SUM(AD87:AH87,IF(ISNUMBER(W87*$W$37/($W$37+$W$9)),W87*$W$37/($W$37+$W$9),0))</f>
        <v>2.7535522741999996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506.87969425519998</v>
      </c>
      <c r="G88" s="16">
        <f t="shared" si="41"/>
        <v>0</v>
      </c>
      <c r="H88" s="25">
        <v>0</v>
      </c>
      <c r="I88" s="25">
        <v>0</v>
      </c>
      <c r="J88" s="16">
        <f t="shared" si="42"/>
        <v>84.258815637200001</v>
      </c>
      <c r="K88" s="25">
        <v>0</v>
      </c>
      <c r="L88" s="25">
        <v>8.4704866917999979</v>
      </c>
      <c r="M88" s="25">
        <v>0</v>
      </c>
      <c r="N88" s="25">
        <v>0</v>
      </c>
      <c r="O88" s="25">
        <v>0</v>
      </c>
      <c r="P88" s="25">
        <v>0</v>
      </c>
      <c r="Q88" s="25">
        <v>13.528411829799998</v>
      </c>
      <c r="R88" s="25">
        <v>62.259917115600011</v>
      </c>
      <c r="S88" s="25">
        <v>0</v>
      </c>
      <c r="T88" s="25">
        <v>0</v>
      </c>
      <c r="U88" s="25">
        <v>0</v>
      </c>
      <c r="V88" s="18">
        <v>0</v>
      </c>
      <c r="W88" s="18">
        <v>405.55866583999995</v>
      </c>
      <c r="X88" s="18">
        <f t="shared" si="43"/>
        <v>7.9510620084000001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</v>
      </c>
      <c r="AF88" s="25">
        <v>7.9510620084000001</v>
      </c>
      <c r="AG88" s="25">
        <v>0</v>
      </c>
      <c r="AH88" s="25">
        <v>0</v>
      </c>
      <c r="AI88" s="25">
        <v>0</v>
      </c>
      <c r="AJ88" s="18">
        <v>9.1111507696</v>
      </c>
      <c r="AK88" s="18">
        <v>0</v>
      </c>
      <c r="AL88" s="19">
        <v>0</v>
      </c>
      <c r="AM88" s="25">
        <f>SUM(G88,V88,J88,W88,IF(ISNUMBER(-W88*$W$37/($W$37+$W$9)),-W88*$W$37/($W$37+$W$9),0),AJ88)</f>
        <v>498.92863224679996</v>
      </c>
      <c r="AN88" s="26">
        <f>SUM(AD88:AH88,IF(ISNUMBER(W88*$W$37/($W$37+$W$9)),W88*$W$37/($W$37+$W$9),0))</f>
        <v>7.9510620084000001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114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7040.22292705162</v>
      </c>
      <c r="G7" s="16">
        <f t="shared" ref="G7:G13" si="1">SUM(H7:I7)</f>
        <v>142.4</v>
      </c>
      <c r="H7" s="17">
        <v>142.4</v>
      </c>
      <c r="I7" s="17">
        <v>0</v>
      </c>
      <c r="J7" s="16">
        <f t="shared" ref="J7:J13" si="2">SUM(K7:U7)</f>
        <v>371.5</v>
      </c>
      <c r="K7" s="17">
        <v>371.5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1.7</v>
      </c>
      <c r="X7" s="18">
        <f t="shared" ref="X7:X38" si="3">SUM(Y7:AI7)</f>
        <v>607.27490078319988</v>
      </c>
      <c r="Y7" s="17">
        <v>447.91005831199999</v>
      </c>
      <c r="Z7" s="17">
        <v>0.60306098200000002</v>
      </c>
      <c r="AA7" s="17">
        <v>6.5168220000000002E-3</v>
      </c>
      <c r="AB7" s="17">
        <v>1.4</v>
      </c>
      <c r="AC7" s="17">
        <v>0</v>
      </c>
      <c r="AD7" s="17">
        <v>95.7</v>
      </c>
      <c r="AE7" s="17">
        <v>2.8282867199999999E-2</v>
      </c>
      <c r="AF7" s="17">
        <v>61.626981799999996</v>
      </c>
      <c r="AG7" s="17">
        <v>0</v>
      </c>
      <c r="AH7" s="17">
        <v>0</v>
      </c>
      <c r="AI7" s="17">
        <v>0</v>
      </c>
      <c r="AJ7" s="18">
        <v>79.79331626842</v>
      </c>
      <c r="AK7" s="18">
        <v>5837.5547100000003</v>
      </c>
      <c r="AL7" s="19">
        <v>0</v>
      </c>
      <c r="AM7" s="17">
        <f>SUM(G7,V7,J7,W7,AJ7)</f>
        <v>595.39331626841999</v>
      </c>
      <c r="AN7" s="20">
        <f>SUM(AD7:AH7)</f>
        <v>157.3552646672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14082.152330238136</v>
      </c>
      <c r="G8" s="16">
        <f t="shared" si="1"/>
        <v>199.39980860999998</v>
      </c>
      <c r="H8" s="17">
        <f>H9-H7</f>
        <v>-27.599873460000012</v>
      </c>
      <c r="I8" s="17">
        <f>I9-I7</f>
        <v>226.99968207000001</v>
      </c>
      <c r="J8" s="16">
        <f t="shared" si="2"/>
        <v>10562.46342511576</v>
      </c>
      <c r="K8" s="17">
        <f t="shared" ref="K8:W8" si="4">K9-K7</f>
        <v>8339.864494999998</v>
      </c>
      <c r="L8" s="17">
        <f t="shared" si="4"/>
        <v>-3.4344102958699523</v>
      </c>
      <c r="M8" s="17">
        <f t="shared" si="4"/>
        <v>262.81225823776674</v>
      </c>
      <c r="N8" s="17">
        <f t="shared" si="4"/>
        <v>359.18039871453334</v>
      </c>
      <c r="O8" s="17">
        <f t="shared" si="4"/>
        <v>-26.298983150132074</v>
      </c>
      <c r="P8" s="17">
        <f t="shared" si="4"/>
        <v>2523.7354178227952</v>
      </c>
      <c r="Q8" s="17">
        <f t="shared" si="4"/>
        <v>589.48740206123227</v>
      </c>
      <c r="R8" s="17">
        <f t="shared" si="4"/>
        <v>-1343.5419332745641</v>
      </c>
      <c r="S8" s="17">
        <f t="shared" si="4"/>
        <v>592.4</v>
      </c>
      <c r="T8" s="17">
        <f t="shared" si="4"/>
        <v>-731.69952000000001</v>
      </c>
      <c r="U8" s="17">
        <f t="shared" si="4"/>
        <v>-4.1699999999998738E-2</v>
      </c>
      <c r="V8" s="18">
        <f t="shared" si="4"/>
        <v>0</v>
      </c>
      <c r="W8" s="18">
        <f t="shared" si="4"/>
        <v>3204.8319985771996</v>
      </c>
      <c r="X8" s="18">
        <f t="shared" si="3"/>
        <v>-2.4722222219992318E-2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-2.4722222219992318E-2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115.4818201573953</v>
      </c>
      <c r="AM8" s="25">
        <f>SUM(G8,V8,J8,W8,AJ8)-IF(ISNUMBER(W8*$W$37/($W$37+$W$9)),W8*$W$37/($W$37+$W$9),0)+IF(ISNUMBER(AL8*AM$84/F$84),AL8*AM$84/F$84,0)</f>
        <v>13990.976434207234</v>
      </c>
      <c r="AN8" s="26">
        <f>SUM(AD8:AH8)+IF(ISNUMBER(W8*$W$37/($W$37+$W$9)),W8*$W$37/($W$37+$W$9),0)+IF(ISNUMBER(AL8*AN$84/F$84),AL8*AN$84/F$84,0)</f>
        <v>0.40658682714673772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21122.375257289757</v>
      </c>
      <c r="G9" s="30">
        <f t="shared" si="1"/>
        <v>341.79980861000001</v>
      </c>
      <c r="H9" s="30">
        <f>H10+H11</f>
        <v>114.80012653999999</v>
      </c>
      <c r="I9" s="30">
        <f>I10+I11</f>
        <v>226.99968207000001</v>
      </c>
      <c r="J9" s="30">
        <f t="shared" si="2"/>
        <v>10933.96342511576</v>
      </c>
      <c r="K9" s="30">
        <f t="shared" ref="K9:W9" si="6">K10+K11</f>
        <v>8711.364494999998</v>
      </c>
      <c r="L9" s="30">
        <f t="shared" si="6"/>
        <v>-3.4344102958699523</v>
      </c>
      <c r="M9" s="30">
        <f t="shared" si="6"/>
        <v>262.81225823776674</v>
      </c>
      <c r="N9" s="30">
        <f t="shared" si="6"/>
        <v>359.18039871453334</v>
      </c>
      <c r="O9" s="30">
        <f t="shared" si="6"/>
        <v>-26.298983150132074</v>
      </c>
      <c r="P9" s="30">
        <f t="shared" si="6"/>
        <v>2523.7354178227952</v>
      </c>
      <c r="Q9" s="30">
        <f t="shared" si="6"/>
        <v>589.48740206123227</v>
      </c>
      <c r="R9" s="30">
        <f t="shared" si="6"/>
        <v>-1343.5419332745641</v>
      </c>
      <c r="S9" s="30">
        <f t="shared" si="6"/>
        <v>592.4</v>
      </c>
      <c r="T9" s="30">
        <f t="shared" si="6"/>
        <v>-731.69952000000001</v>
      </c>
      <c r="U9" s="30">
        <f t="shared" si="6"/>
        <v>-4.1699999999998738E-2</v>
      </c>
      <c r="V9" s="31">
        <f t="shared" si="6"/>
        <v>0</v>
      </c>
      <c r="W9" s="31">
        <f t="shared" si="6"/>
        <v>3206.5319985771994</v>
      </c>
      <c r="X9" s="31">
        <f t="shared" si="3"/>
        <v>607.25017856097986</v>
      </c>
      <c r="Y9" s="31">
        <f t="shared" ref="Y9:AL9" si="7">Y10+Y11</f>
        <v>447.91005831199999</v>
      </c>
      <c r="Z9" s="30">
        <f t="shared" si="7"/>
        <v>0.60306098200000002</v>
      </c>
      <c r="AA9" s="30">
        <f t="shared" si="7"/>
        <v>6.5168220000000002E-3</v>
      </c>
      <c r="AB9" s="30">
        <f t="shared" si="7"/>
        <v>1.4</v>
      </c>
      <c r="AC9" s="30">
        <f t="shared" si="7"/>
        <v>0</v>
      </c>
      <c r="AD9" s="30">
        <f t="shared" si="7"/>
        <v>95.675277777780011</v>
      </c>
      <c r="AE9" s="30">
        <f t="shared" si="7"/>
        <v>2.8282867199999999E-2</v>
      </c>
      <c r="AF9" s="30">
        <f t="shared" si="7"/>
        <v>61.626981799999996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79.79331626842</v>
      </c>
      <c r="AK9" s="31">
        <f t="shared" si="7"/>
        <v>5837.5547100000003</v>
      </c>
      <c r="AL9" s="32">
        <f t="shared" si="7"/>
        <v>115.4818201573953</v>
      </c>
      <c r="AM9" s="31">
        <f>SUM(AM7:AM8)</f>
        <v>14586.369750475655</v>
      </c>
      <c r="AN9" s="30">
        <f>SUM(AN7:AN8)</f>
        <v>157.76185149434673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390.62713448064801</v>
      </c>
      <c r="G10" s="16">
        <f t="shared" si="1"/>
        <v>0</v>
      </c>
      <c r="H10" s="17">
        <v>0</v>
      </c>
      <c r="I10" s="17">
        <v>0</v>
      </c>
      <c r="J10" s="16">
        <f t="shared" si="2"/>
        <v>390.62713448064801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85.622355491131984</v>
      </c>
      <c r="R10" s="17">
        <v>305.00477898951601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390.62713448064801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20731.748122809106</v>
      </c>
      <c r="G11" s="30">
        <f t="shared" si="1"/>
        <v>341.79980861000001</v>
      </c>
      <c r="H11" s="30">
        <f>H12+H13</f>
        <v>114.80012653999999</v>
      </c>
      <c r="I11" s="30">
        <f>I12+I13</f>
        <v>226.99968207000001</v>
      </c>
      <c r="J11" s="30">
        <f t="shared" si="2"/>
        <v>10543.336290635112</v>
      </c>
      <c r="K11" s="30">
        <f t="shared" ref="K11:W11" si="8">K12+K13</f>
        <v>8711.364494999998</v>
      </c>
      <c r="L11" s="30">
        <f t="shared" si="8"/>
        <v>-3.4344102958699523</v>
      </c>
      <c r="M11" s="30">
        <f t="shared" si="8"/>
        <v>262.81225823776674</v>
      </c>
      <c r="N11" s="30">
        <f t="shared" si="8"/>
        <v>359.18039871453334</v>
      </c>
      <c r="O11" s="30">
        <f t="shared" si="8"/>
        <v>-26.298983150132074</v>
      </c>
      <c r="P11" s="30">
        <f t="shared" si="8"/>
        <v>2523.7354178227952</v>
      </c>
      <c r="Q11" s="30">
        <f t="shared" si="8"/>
        <v>503.86504657010028</v>
      </c>
      <c r="R11" s="30">
        <f t="shared" si="8"/>
        <v>-1648.5467122640803</v>
      </c>
      <c r="S11" s="30">
        <f t="shared" si="8"/>
        <v>592.4</v>
      </c>
      <c r="T11" s="30">
        <f t="shared" si="8"/>
        <v>-731.69952000000001</v>
      </c>
      <c r="U11" s="30">
        <f t="shared" si="8"/>
        <v>-4.1699999999998738E-2</v>
      </c>
      <c r="V11" s="31">
        <f t="shared" si="8"/>
        <v>0</v>
      </c>
      <c r="W11" s="31">
        <f t="shared" si="8"/>
        <v>3206.5319985771994</v>
      </c>
      <c r="X11" s="31">
        <f t="shared" si="3"/>
        <v>607.25017856097986</v>
      </c>
      <c r="Y11" s="31">
        <f t="shared" ref="Y11:AL11" si="9">Y12+Y13</f>
        <v>447.91005831199999</v>
      </c>
      <c r="Z11" s="30">
        <f t="shared" si="9"/>
        <v>0.60306098200000002</v>
      </c>
      <c r="AA11" s="30">
        <f t="shared" si="9"/>
        <v>6.5168220000000002E-3</v>
      </c>
      <c r="AB11" s="30">
        <f t="shared" si="9"/>
        <v>1.4</v>
      </c>
      <c r="AC11" s="30">
        <f t="shared" si="9"/>
        <v>0</v>
      </c>
      <c r="AD11" s="30">
        <f t="shared" si="9"/>
        <v>95.675277777780011</v>
      </c>
      <c r="AE11" s="30">
        <f t="shared" si="9"/>
        <v>2.8282867199999999E-2</v>
      </c>
      <c r="AF11" s="30">
        <f t="shared" si="9"/>
        <v>61.626981799999996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79.79331626842</v>
      </c>
      <c r="AK11" s="31">
        <f t="shared" si="9"/>
        <v>5837.5547100000003</v>
      </c>
      <c r="AL11" s="32">
        <f t="shared" si="9"/>
        <v>115.4818201573953</v>
      </c>
      <c r="AM11" s="31">
        <f>SUM(AM7:AM8)-SUM(AM10)</f>
        <v>14195.742615995006</v>
      </c>
      <c r="AN11" s="30">
        <f>SUM(AD11:AH11)+IF(ISNUMBER(W11*$W$37/($W$37+$W$9)),W11*$W$37/($W$37+$W$9),0)+IF(ISNUMBER(AL11*AN$84/F$84),AL11*AN$84/F$84,0)</f>
        <v>157.76185149434673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304.88671370270259</v>
      </c>
      <c r="G12" s="16">
        <f t="shared" si="1"/>
        <v>0</v>
      </c>
      <c r="H12" s="39">
        <v>0</v>
      </c>
      <c r="I12" s="39">
        <v>0</v>
      </c>
      <c r="J12" s="16">
        <f t="shared" si="2"/>
        <v>304.88671370270259</v>
      </c>
      <c r="K12" s="39">
        <v>0</v>
      </c>
      <c r="L12" s="39">
        <v>0</v>
      </c>
      <c r="M12" s="39">
        <v>0</v>
      </c>
      <c r="N12" s="39">
        <v>0</v>
      </c>
      <c r="O12" s="39">
        <v>304.88671370270259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304.88671370270259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20426.861409106401</v>
      </c>
      <c r="G13" s="41">
        <f t="shared" si="1"/>
        <v>341.79980861000001</v>
      </c>
      <c r="H13" s="41">
        <f>SUM(H17,-H28,H39,H47,H48)</f>
        <v>114.80012653999999</v>
      </c>
      <c r="I13" s="41">
        <f>SUM(I17,-I28,I39,I47,I48)</f>
        <v>226.99968207000001</v>
      </c>
      <c r="J13" s="41">
        <f t="shared" si="2"/>
        <v>10238.449576932408</v>
      </c>
      <c r="K13" s="41">
        <f t="shared" ref="K13:W13" si="10">SUM(K17,-K28,K39,K47,K48)</f>
        <v>8711.364494999998</v>
      </c>
      <c r="L13" s="41">
        <f t="shared" si="10"/>
        <v>-3.4344102958699523</v>
      </c>
      <c r="M13" s="41">
        <f t="shared" si="10"/>
        <v>262.81225823776674</v>
      </c>
      <c r="N13" s="41">
        <f t="shared" si="10"/>
        <v>359.18039871453334</v>
      </c>
      <c r="O13" s="41">
        <f t="shared" si="10"/>
        <v>-331.18569685283467</v>
      </c>
      <c r="P13" s="41">
        <f t="shared" si="10"/>
        <v>2523.7354178227952</v>
      </c>
      <c r="Q13" s="41">
        <f t="shared" si="10"/>
        <v>503.86504657010028</v>
      </c>
      <c r="R13" s="41">
        <f t="shared" si="10"/>
        <v>-1648.5467122640803</v>
      </c>
      <c r="S13" s="41">
        <f t="shared" si="10"/>
        <v>592.4</v>
      </c>
      <c r="T13" s="41">
        <f t="shared" si="10"/>
        <v>-731.69952000000001</v>
      </c>
      <c r="U13" s="41">
        <f t="shared" si="10"/>
        <v>-4.1699999999998738E-2</v>
      </c>
      <c r="V13" s="31">
        <f t="shared" si="10"/>
        <v>0</v>
      </c>
      <c r="W13" s="31">
        <f t="shared" si="10"/>
        <v>3206.5319985771994</v>
      </c>
      <c r="X13" s="31">
        <f t="shared" si="3"/>
        <v>607.25017856097986</v>
      </c>
      <c r="Y13" s="31">
        <f t="shared" ref="Y13:AL13" si="11">SUM(Y17,-Y28,Y39,Y47,Y48)</f>
        <v>447.91005831199999</v>
      </c>
      <c r="Z13" s="41">
        <f t="shared" si="11"/>
        <v>0.60306098200000002</v>
      </c>
      <c r="AA13" s="41">
        <f t="shared" si="11"/>
        <v>6.5168220000000002E-3</v>
      </c>
      <c r="AB13" s="41">
        <f t="shared" si="11"/>
        <v>1.4</v>
      </c>
      <c r="AC13" s="41">
        <f t="shared" si="11"/>
        <v>0</v>
      </c>
      <c r="AD13" s="41">
        <f t="shared" si="11"/>
        <v>95.675277777780011</v>
      </c>
      <c r="AE13" s="41">
        <f t="shared" si="11"/>
        <v>2.8282867199999999E-2</v>
      </c>
      <c r="AF13" s="41">
        <f t="shared" si="11"/>
        <v>61.626981799999996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79.79331626842</v>
      </c>
      <c r="AK13" s="31">
        <f t="shared" si="11"/>
        <v>5837.5547100000003</v>
      </c>
      <c r="AL13" s="32">
        <f t="shared" si="11"/>
        <v>115.4818201573953</v>
      </c>
      <c r="AM13" s="31">
        <f>SUM(AM7:AM8)-SUM(AM10,AM12)</f>
        <v>13890.855902292304</v>
      </c>
      <c r="AN13" s="41">
        <f>SUM(AD13:AH13)+IF(ISNUMBER(W13*$W$37/($W$37+$W$9)),W13*$W$37/($W$37+$W$9),0)+IF(ISNUMBER(AL13*AN$84/F$84),AL13*AN$84/F$84,0)</f>
        <v>157.76185149434673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20731.748122809106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18446.948122809106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12731.356556271963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18487.225163866035</v>
      </c>
      <c r="G17" s="30">
        <f t="shared" ref="G17:G48" si="13">SUM(H17:I17)</f>
        <v>262.09980861000003</v>
      </c>
      <c r="H17" s="31">
        <v>112.20012654</v>
      </c>
      <c r="I17" s="31">
        <v>149.89968207000001</v>
      </c>
      <c r="J17" s="30">
        <f t="shared" ref="J17:J48" si="14">SUM(K17:U17)</f>
        <v>10856.218961849434</v>
      </c>
      <c r="K17" s="31">
        <v>8711.364494999998</v>
      </c>
      <c r="L17" s="31">
        <v>15.357389704129998</v>
      </c>
      <c r="M17" s="31">
        <v>219.88309823776672</v>
      </c>
      <c r="N17" s="31">
        <v>35.337918714533288</v>
      </c>
      <c r="O17" s="31">
        <v>0.10313184986791417</v>
      </c>
      <c r="P17" s="31">
        <v>1174.4929928227948</v>
      </c>
      <c r="Q17" s="31">
        <v>21.608748664229218</v>
      </c>
      <c r="R17" s="31">
        <v>678.07118685611329</v>
      </c>
      <c r="S17" s="31">
        <v>0</v>
      </c>
      <c r="T17" s="31">
        <v>0</v>
      </c>
      <c r="U17" s="31">
        <v>0</v>
      </c>
      <c r="V17" s="31">
        <v>0</v>
      </c>
      <c r="W17" s="31">
        <v>945.13199857719997</v>
      </c>
      <c r="X17" s="31">
        <f t="shared" si="3"/>
        <v>511.45017856097996</v>
      </c>
      <c r="Y17" s="31">
        <v>447.91005831199999</v>
      </c>
      <c r="Z17" s="31">
        <v>0.60306098200000002</v>
      </c>
      <c r="AA17" s="31">
        <v>6.5168220000000002E-3</v>
      </c>
      <c r="AB17" s="31">
        <v>0</v>
      </c>
      <c r="AC17" s="31">
        <v>0</v>
      </c>
      <c r="AD17" s="31">
        <v>1.27527777778</v>
      </c>
      <c r="AE17" s="31">
        <v>2.8282867199999999E-2</v>
      </c>
      <c r="AF17" s="31">
        <v>61.626981799999996</v>
      </c>
      <c r="AG17" s="31">
        <v>0</v>
      </c>
      <c r="AH17" s="31">
        <v>0</v>
      </c>
      <c r="AI17" s="31">
        <v>0</v>
      </c>
      <c r="AJ17" s="31">
        <v>64.693316268420006</v>
      </c>
      <c r="AK17" s="31">
        <v>5837.5547100000003</v>
      </c>
      <c r="AL17" s="32">
        <v>10.07619</v>
      </c>
      <c r="AM17" s="31">
        <f>SUM(AM18,AM24:AM25,AM26:AM26)</f>
        <v>12130.262704525656</v>
      </c>
      <c r="AN17" s="30">
        <f>SUM(AN18,AN24:AN25,AN26:AN26)</f>
        <v>62.968175657932612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7773.8918853082396</v>
      </c>
      <c r="G18" s="16">
        <f t="shared" si="13"/>
        <v>262.09980861000003</v>
      </c>
      <c r="H18" s="17">
        <v>112.20012654</v>
      </c>
      <c r="I18" s="17">
        <v>149.89968207000001</v>
      </c>
      <c r="J18" s="16">
        <f t="shared" si="14"/>
        <v>157.07168603164001</v>
      </c>
      <c r="K18" s="17">
        <v>0</v>
      </c>
      <c r="L18" s="17">
        <v>15.357389704129998</v>
      </c>
      <c r="M18" s="17">
        <v>0</v>
      </c>
      <c r="N18" s="17">
        <v>0</v>
      </c>
      <c r="O18" s="17">
        <v>0</v>
      </c>
      <c r="P18" s="17">
        <v>0</v>
      </c>
      <c r="Q18" s="17">
        <v>21.33280529152</v>
      </c>
      <c r="R18" s="17">
        <v>120.38149103599002</v>
      </c>
      <c r="S18" s="17">
        <v>0</v>
      </c>
      <c r="T18" s="17">
        <v>0</v>
      </c>
      <c r="U18" s="17">
        <v>0</v>
      </c>
      <c r="V18" s="18">
        <v>0</v>
      </c>
      <c r="W18" s="18">
        <v>930.94599583719992</v>
      </c>
      <c r="X18" s="18">
        <f t="shared" si="3"/>
        <v>511.45017856097996</v>
      </c>
      <c r="Y18" s="17">
        <v>447.91005831199999</v>
      </c>
      <c r="Z18" s="17">
        <v>0.60306098200000002</v>
      </c>
      <c r="AA18" s="17">
        <v>6.5168220000000002E-3</v>
      </c>
      <c r="AB18" s="17">
        <v>0</v>
      </c>
      <c r="AC18" s="17">
        <v>0</v>
      </c>
      <c r="AD18" s="17">
        <v>1.27527777778</v>
      </c>
      <c r="AE18" s="17">
        <v>2.8282867199999999E-2</v>
      </c>
      <c r="AF18" s="17">
        <v>61.626981799999996</v>
      </c>
      <c r="AG18" s="17">
        <v>0</v>
      </c>
      <c r="AH18" s="17">
        <v>0</v>
      </c>
      <c r="AI18" s="17">
        <v>0</v>
      </c>
      <c r="AJ18" s="18">
        <v>64.693316268420006</v>
      </c>
      <c r="AK18" s="18">
        <v>5837.5547100000003</v>
      </c>
      <c r="AL18" s="19">
        <v>10.07619</v>
      </c>
      <c r="AM18" s="17">
        <f t="shared" ref="AM18:AN18" si="15">SUM(AM19:AM23)</f>
        <v>1416.9294259678643</v>
      </c>
      <c r="AN18" s="20">
        <f t="shared" si="15"/>
        <v>62.968175657932612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6934.7071080860005</v>
      </c>
      <c r="G19" s="16">
        <f t="shared" si="13"/>
        <v>262.09980861000003</v>
      </c>
      <c r="H19" s="25">
        <v>112.20012654</v>
      </c>
      <c r="I19" s="25">
        <v>149.89968207000001</v>
      </c>
      <c r="J19" s="16">
        <f t="shared" si="14"/>
        <v>2.2609600000000003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0.1</v>
      </c>
      <c r="R19" s="25">
        <v>2.1609600000000002</v>
      </c>
      <c r="S19" s="25">
        <v>0</v>
      </c>
      <c r="T19" s="25">
        <v>0</v>
      </c>
      <c r="U19" s="25">
        <v>0</v>
      </c>
      <c r="V19" s="18">
        <v>0</v>
      </c>
      <c r="W19" s="18">
        <v>393.1</v>
      </c>
      <c r="X19" s="18">
        <f t="shared" si="3"/>
        <v>439.691629476</v>
      </c>
      <c r="Y19" s="25">
        <v>439.08856849400001</v>
      </c>
      <c r="Z19" s="25">
        <v>0.60306098200000002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5837.5547100000003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657.46076861000006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45.991300232299999</v>
      </c>
      <c r="G21" s="16">
        <f t="shared" si="13"/>
        <v>0</v>
      </c>
      <c r="H21" s="25">
        <v>0</v>
      </c>
      <c r="I21" s="25">
        <v>0</v>
      </c>
      <c r="J21" s="16">
        <f t="shared" si="14"/>
        <v>1.8941906047999999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1.8941906047999999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4.2215611203000005</v>
      </c>
      <c r="X21" s="18">
        <f t="shared" si="3"/>
        <v>23.852772507199997</v>
      </c>
      <c r="Y21" s="25">
        <v>8.8214898179999981</v>
      </c>
      <c r="Z21" s="25">
        <v>0</v>
      </c>
      <c r="AA21" s="25">
        <v>6.5168220000000002E-3</v>
      </c>
      <c r="AB21" s="25">
        <v>0</v>
      </c>
      <c r="AC21" s="25">
        <v>0</v>
      </c>
      <c r="AD21" s="25">
        <v>0.21773999999999999</v>
      </c>
      <c r="AE21" s="25">
        <v>2.8282867199999999E-2</v>
      </c>
      <c r="AF21" s="25">
        <v>14.778743</v>
      </c>
      <c r="AG21" s="25">
        <v>0</v>
      </c>
      <c r="AH21" s="25">
        <v>0</v>
      </c>
      <c r="AI21" s="25">
        <v>0</v>
      </c>
      <c r="AJ21" s="18">
        <v>16.022776</v>
      </c>
      <c r="AK21" s="18">
        <v>0</v>
      </c>
      <c r="AL21" s="19">
        <v>0</v>
      </c>
      <c r="AM21" s="25">
        <f t="shared" si="16"/>
        <v>22.138527725100001</v>
      </c>
      <c r="AN21" s="26">
        <f t="shared" si="17"/>
        <v>15.024765867200001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783.11728698994</v>
      </c>
      <c r="G22" s="16">
        <f t="shared" si="13"/>
        <v>0</v>
      </c>
      <c r="H22" s="25">
        <v>0</v>
      </c>
      <c r="I22" s="25">
        <v>0</v>
      </c>
      <c r="J22" s="16">
        <f t="shared" si="14"/>
        <v>152.91653542684003</v>
      </c>
      <c r="K22" s="25">
        <v>0</v>
      </c>
      <c r="L22" s="25">
        <v>15.357389704129998</v>
      </c>
      <c r="M22" s="25">
        <v>0</v>
      </c>
      <c r="N22" s="25">
        <v>0</v>
      </c>
      <c r="O22" s="25">
        <v>0</v>
      </c>
      <c r="P22" s="25">
        <v>0</v>
      </c>
      <c r="Q22" s="25">
        <v>19.33861468672</v>
      </c>
      <c r="R22" s="25">
        <v>118.22053103599002</v>
      </c>
      <c r="S22" s="25">
        <v>0</v>
      </c>
      <c r="T22" s="25">
        <v>0</v>
      </c>
      <c r="U22" s="25">
        <v>0</v>
      </c>
      <c r="V22" s="18">
        <v>0</v>
      </c>
      <c r="W22" s="18">
        <v>533.62443471689994</v>
      </c>
      <c r="X22" s="18">
        <f t="shared" si="3"/>
        <v>47.905776577779996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1.0575377777799999</v>
      </c>
      <c r="AE22" s="25">
        <v>0</v>
      </c>
      <c r="AF22" s="25">
        <v>46.848238799999997</v>
      </c>
      <c r="AG22" s="25">
        <v>0</v>
      </c>
      <c r="AH22" s="25">
        <v>0</v>
      </c>
      <c r="AI22" s="25">
        <v>0</v>
      </c>
      <c r="AJ22" s="18">
        <v>48.670540268419998</v>
      </c>
      <c r="AK22" s="18">
        <v>0</v>
      </c>
      <c r="AL22" s="19">
        <v>0</v>
      </c>
      <c r="AM22" s="25">
        <f t="shared" si="16"/>
        <v>735.21151041216001</v>
      </c>
      <c r="AN22" s="26">
        <f t="shared" si="17"/>
        <v>47.905776577779996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10.07619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10.07619</v>
      </c>
      <c r="AM23" s="25">
        <f t="shared" si="16"/>
        <v>2.1186192206043399</v>
      </c>
      <c r="AN23" s="26">
        <f t="shared" si="17"/>
        <v>3.7633212952612453E-2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10713.333278557791</v>
      </c>
      <c r="G25" s="16">
        <f t="shared" si="13"/>
        <v>0</v>
      </c>
      <c r="H25" s="25">
        <v>0</v>
      </c>
      <c r="I25" s="25">
        <v>0</v>
      </c>
      <c r="J25" s="16">
        <f t="shared" si="14"/>
        <v>10699.147275817792</v>
      </c>
      <c r="K25" s="25">
        <v>8711.364494999998</v>
      </c>
      <c r="L25" s="25">
        <v>0</v>
      </c>
      <c r="M25" s="25">
        <v>219.88309823776672</v>
      </c>
      <c r="N25" s="25">
        <v>35.337918714533288</v>
      </c>
      <c r="O25" s="25">
        <v>0.10313184986791417</v>
      </c>
      <c r="P25" s="25">
        <v>1174.4929928227948</v>
      </c>
      <c r="Q25" s="25">
        <v>0.27594337270921737</v>
      </c>
      <c r="R25" s="25">
        <v>557.68969582012323</v>
      </c>
      <c r="S25" s="25">
        <v>0</v>
      </c>
      <c r="T25" s="25">
        <v>0</v>
      </c>
      <c r="U25" s="25">
        <v>0</v>
      </c>
      <c r="V25" s="18">
        <v>0</v>
      </c>
      <c r="W25" s="18">
        <v>14.186002740000001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10713.333278557791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13624.587219844798</v>
      </c>
      <c r="G28" s="30">
        <f t="shared" si="13"/>
        <v>0</v>
      </c>
      <c r="H28" s="31">
        <v>0</v>
      </c>
      <c r="I28" s="31">
        <v>0</v>
      </c>
      <c r="J28" s="30">
        <f t="shared" si="14"/>
        <v>10597.430699999999</v>
      </c>
      <c r="K28" s="31">
        <v>0</v>
      </c>
      <c r="L28" s="31">
        <v>790.79179999999997</v>
      </c>
      <c r="M28" s="31">
        <v>361.89718999999997</v>
      </c>
      <c r="N28" s="31">
        <v>1435.65752</v>
      </c>
      <c r="O28" s="31">
        <v>558.50836500000003</v>
      </c>
      <c r="P28" s="31">
        <v>728.65757499999995</v>
      </c>
      <c r="Q28" s="31">
        <v>2652.9968699999995</v>
      </c>
      <c r="R28" s="31">
        <v>3317.1801599999999</v>
      </c>
      <c r="S28" s="31">
        <v>0</v>
      </c>
      <c r="T28" s="31">
        <v>731.69952000000001</v>
      </c>
      <c r="U28" s="31">
        <v>20.041699999999999</v>
      </c>
      <c r="V28" s="31">
        <v>0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3027.1565198447993</v>
      </c>
      <c r="AM28" s="31">
        <f>SUM(AM29,AM35:AM36,AM37:AM38)</f>
        <v>11233.920483015299</v>
      </c>
      <c r="AN28" s="30">
        <f>SUM(AN29,AN35:AN36,AN37:AN38)</f>
        <v>11.306022013500002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3027.1565198447993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3027.1565198447993</v>
      </c>
      <c r="AM29" s="17">
        <f t="shared" ref="AM29:AN29" si="21">SUM(AM30:AM34)</f>
        <v>636.48978301529996</v>
      </c>
      <c r="AN29" s="20">
        <f t="shared" si="21"/>
        <v>11.306022013500002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2606.7377281759996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2606.7377281759996</v>
      </c>
      <c r="AM30" s="25">
        <f t="shared" ref="AM30:AM38" si="22">SUM(G30,V30,J30,W30,AJ30)-IF(ISNUMBER(W30*$W$37/($W$37+$W$9)),W30*$W$37/($W$37+$W$9),0)+IF(ISNUMBER(AL30*AM$84/F$84),AL30*AM$84/F$84,0)</f>
        <v>548.09254827352049</v>
      </c>
      <c r="AN30" s="26">
        <f t="shared" ref="AN30:AN38" si="23">SUM(AD30:AH30)+IF(ISNUMBER(W30*$W$37/($W$37+$W$9)),W30*$W$37/($W$37+$W$9),0)+IF(ISNUMBER(AL30*AN$84/F$84),AL30*AN$84/F$84,0)</f>
        <v>9.7358144334373016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15.838613455399999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15.838613455399999</v>
      </c>
      <c r="AM32" s="25">
        <f t="shared" si="22"/>
        <v>3.3302260968017636</v>
      </c>
      <c r="AN32" s="26">
        <f t="shared" si="23"/>
        <v>5.9155088683438994E-2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397.3450842133999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397.3450842133999</v>
      </c>
      <c r="AM33" s="25">
        <f t="shared" si="22"/>
        <v>83.545758131511931</v>
      </c>
      <c r="AN33" s="26">
        <f t="shared" si="23"/>
        <v>1.4840303894504379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7.2350940000000001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7.2350940000000001</v>
      </c>
      <c r="AM34" s="25">
        <f t="shared" si="22"/>
        <v>1.5212505134658176</v>
      </c>
      <c r="AN34" s="26">
        <f t="shared" si="23"/>
        <v>2.7022101928821179E-2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10597.430699999999</v>
      </c>
      <c r="G36" s="16">
        <f t="shared" si="13"/>
        <v>0</v>
      </c>
      <c r="H36" s="25">
        <v>0</v>
      </c>
      <c r="I36" s="25">
        <v>0</v>
      </c>
      <c r="J36" s="16">
        <f t="shared" si="14"/>
        <v>10597.430699999999</v>
      </c>
      <c r="K36" s="25">
        <v>0</v>
      </c>
      <c r="L36" s="25">
        <v>790.79179999999997</v>
      </c>
      <c r="M36" s="25">
        <v>361.89718999999997</v>
      </c>
      <c r="N36" s="25">
        <v>1435.65752</v>
      </c>
      <c r="O36" s="25">
        <v>558.50836500000003</v>
      </c>
      <c r="P36" s="25">
        <v>728.65757499999995</v>
      </c>
      <c r="Q36" s="25">
        <v>2652.9968699999995</v>
      </c>
      <c r="R36" s="25">
        <v>3317.1801599999999</v>
      </c>
      <c r="S36" s="25">
        <v>0</v>
      </c>
      <c r="T36" s="25">
        <v>731.69952000000001</v>
      </c>
      <c r="U36" s="25">
        <v>20.041699999999999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10597.430699999999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518.85362251590618</v>
      </c>
      <c r="G39" s="30">
        <f t="shared" si="13"/>
        <v>0</v>
      </c>
      <c r="H39" s="31">
        <v>0</v>
      </c>
      <c r="I39" s="31">
        <v>0</v>
      </c>
      <c r="J39" s="30">
        <f t="shared" si="14"/>
        <v>338.96093913043467</v>
      </c>
      <c r="K39" s="31">
        <v>0</v>
      </c>
      <c r="L39" s="31">
        <v>71.298939130434746</v>
      </c>
      <c r="M39" s="31">
        <v>0</v>
      </c>
      <c r="N39" s="31">
        <v>0</v>
      </c>
      <c r="O39" s="31">
        <v>0</v>
      </c>
      <c r="P39" s="31">
        <v>0</v>
      </c>
      <c r="Q39" s="31">
        <v>1.4000000000000001</v>
      </c>
      <c r="R39" s="31">
        <v>266.26199999999994</v>
      </c>
      <c r="S39" s="31">
        <v>0</v>
      </c>
      <c r="T39" s="31" t="s">
        <v>63</v>
      </c>
      <c r="U39" s="31" t="s">
        <v>63</v>
      </c>
      <c r="V39" s="31">
        <v>0</v>
      </c>
      <c r="W39" s="31">
        <v>47.4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132.49268338547148</v>
      </c>
      <c r="AM39" s="31">
        <f>SUM(AM40:AM45)</f>
        <v>414.2188443118481</v>
      </c>
      <c r="AN39" s="30">
        <f>SUM(AN40:AN45)</f>
        <v>0.4948423331148486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102.86725800219449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102.86725800219449</v>
      </c>
      <c r="AM40" s="25">
        <f t="shared" ref="AM40:AM47" si="25">SUM(G40,V40,J40,W40,AJ40)-IF(ISNUMBER(W40*$W$37/($W$37+$W$9)),W40*$W$37/($W$37+$W$9),0)+IF(ISNUMBER(AL40*AM$84/F$84),AL40*AM$84/F$84,0)</f>
        <v>21.628864677453965</v>
      </c>
      <c r="AN40" s="26">
        <f t="shared" ref="AN40:AN47" si="26">SUM(AD40:AH40)+IF(ISNUMBER(W40*$W$37/($W$37+$W$9)),W40*$W$37/($W$37+$W$9),0)+IF(ISNUMBER(AL40*AN$84/F$84),AL40*AN$84/F$84,0)</f>
        <v>0.38419535819073608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2.7</v>
      </c>
      <c r="G41" s="16">
        <f t="shared" si="13"/>
        <v>0</v>
      </c>
      <c r="H41" s="25">
        <v>0</v>
      </c>
      <c r="I41" s="25">
        <v>0</v>
      </c>
      <c r="J41" s="16">
        <f t="shared" si="14"/>
        <v>1.7000000000000002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1.3</v>
      </c>
      <c r="R41" s="25">
        <v>0.4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1</v>
      </c>
      <c r="AM41" s="25">
        <f t="shared" si="25"/>
        <v>1.9102599514900316</v>
      </c>
      <c r="AN41" s="26">
        <f t="shared" si="26"/>
        <v>3.7348653561130206E-3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0.77580599999999988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0.77580599999999988</v>
      </c>
      <c r="AM42" s="25">
        <f t="shared" si="25"/>
        <v>0.16312093192567531</v>
      </c>
      <c r="AN42" s="26">
        <f t="shared" si="26"/>
        <v>2.8975309524646173E-3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401.22601611371175</v>
      </c>
      <c r="G44" s="16">
        <f t="shared" si="13"/>
        <v>0</v>
      </c>
      <c r="H44" s="25">
        <v>0</v>
      </c>
      <c r="I44" s="25">
        <v>0</v>
      </c>
      <c r="J44" s="16">
        <f t="shared" si="14"/>
        <v>337.26093913043474</v>
      </c>
      <c r="K44" s="25">
        <v>0</v>
      </c>
      <c r="L44" s="25">
        <v>71.298939130434746</v>
      </c>
      <c r="M44" s="25">
        <v>0</v>
      </c>
      <c r="N44" s="25">
        <v>0</v>
      </c>
      <c r="O44" s="25">
        <v>0</v>
      </c>
      <c r="P44" s="25">
        <v>0</v>
      </c>
      <c r="Q44" s="25">
        <v>0.1</v>
      </c>
      <c r="R44" s="25">
        <v>265.86199999999997</v>
      </c>
      <c r="S44" s="25">
        <v>0</v>
      </c>
      <c r="T44" s="25" t="s">
        <v>63</v>
      </c>
      <c r="U44" s="25" t="s">
        <v>63</v>
      </c>
      <c r="V44" s="18">
        <v>0</v>
      </c>
      <c r="W44" s="18">
        <v>41.834543599999996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22.130533383276987</v>
      </c>
      <c r="AM44" s="25">
        <f t="shared" si="25"/>
        <v>383.74864760605112</v>
      </c>
      <c r="AN44" s="26">
        <f t="shared" si="26"/>
        <v>8.2654562445503885E-2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11.284542399999999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5.5654564000000004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5.719085999999999</v>
      </c>
      <c r="AM45" s="25">
        <f t="shared" si="25"/>
        <v>6.7679511449273182</v>
      </c>
      <c r="AN45" s="26">
        <f t="shared" si="26"/>
        <v>2.1360016170030985E-2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334.09999999999997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44.7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289.39999999999998</v>
      </c>
      <c r="AM47" s="31">
        <f t="shared" si="25"/>
        <v>105.5492299612151</v>
      </c>
      <c r="AN47" s="30">
        <f t="shared" si="26"/>
        <v>1.0808700340591082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14711.26984256926</v>
      </c>
      <c r="G48" s="30">
        <f t="shared" si="13"/>
        <v>79.699999999999989</v>
      </c>
      <c r="H48" s="31">
        <f>SUM(H49,H50)</f>
        <v>2.6</v>
      </c>
      <c r="I48" s="31">
        <f>SUM(I49,I50)</f>
        <v>77.099999999999994</v>
      </c>
      <c r="J48" s="30">
        <f t="shared" si="14"/>
        <v>9640.7003759525378</v>
      </c>
      <c r="K48" s="31">
        <f t="shared" ref="K48:W48" si="27">SUM(K49,K50)</f>
        <v>0</v>
      </c>
      <c r="L48" s="31">
        <f t="shared" si="27"/>
        <v>700.70106086956525</v>
      </c>
      <c r="M48" s="31">
        <f t="shared" si="27"/>
        <v>404.82634999999999</v>
      </c>
      <c r="N48" s="31">
        <f t="shared" si="27"/>
        <v>1759.5</v>
      </c>
      <c r="O48" s="31">
        <f t="shared" si="27"/>
        <v>227.21953629729737</v>
      </c>
      <c r="P48" s="31">
        <f t="shared" si="27"/>
        <v>2077.9</v>
      </c>
      <c r="Q48" s="31">
        <f t="shared" si="27"/>
        <v>3133.8531679058706</v>
      </c>
      <c r="R48" s="31">
        <f t="shared" si="27"/>
        <v>724.30026087980605</v>
      </c>
      <c r="S48" s="31">
        <f t="shared" si="27"/>
        <v>592.4</v>
      </c>
      <c r="T48" s="31">
        <f t="shared" si="27"/>
        <v>0</v>
      </c>
      <c r="U48" s="31">
        <f t="shared" si="27"/>
        <v>20</v>
      </c>
      <c r="V48" s="31">
        <f t="shared" si="27"/>
        <v>0</v>
      </c>
      <c r="W48" s="31">
        <f t="shared" si="27"/>
        <v>2169.2999999999997</v>
      </c>
      <c r="X48" s="31">
        <f t="shared" si="24"/>
        <v>95.800000000000011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1.4</v>
      </c>
      <c r="AC48" s="31" t="s">
        <v>63</v>
      </c>
      <c r="AD48" s="31">
        <f t="shared" ref="AD48:AL48" si="29">SUM(AD49,AD50)</f>
        <v>94.4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15.1</v>
      </c>
      <c r="AK48" s="31" t="s">
        <v>63</v>
      </c>
      <c r="AL48" s="32">
        <f t="shared" si="29"/>
        <v>2710.6694666167227</v>
      </c>
      <c r="AM48" s="31">
        <f>SUM(AM13,AM28)-SUM(AM17,AM39,AM47)</f>
        <v>12474.745606508885</v>
      </c>
      <c r="AN48" s="30">
        <f>SUM(AN13,AN28)-SUM(AN17,AN39,AN47)</f>
        <v>104.52398548274017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2284.7999999999997</v>
      </c>
      <c r="G49" s="67">
        <f t="shared" ref="G49:G77" si="30">SUM(H49:I49)</f>
        <v>7.5</v>
      </c>
      <c r="H49" s="68">
        <v>1.7</v>
      </c>
      <c r="I49" s="68">
        <v>5.8</v>
      </c>
      <c r="J49" s="67">
        <f t="shared" ref="J49:J77" si="31">SUM(K49:U49)</f>
        <v>2271.6999999999998</v>
      </c>
      <c r="K49" s="68">
        <v>0</v>
      </c>
      <c r="L49" s="68">
        <v>0</v>
      </c>
      <c r="M49" s="68">
        <v>56.7</v>
      </c>
      <c r="N49" s="68">
        <v>50.4</v>
      </c>
      <c r="O49" s="68">
        <v>0.1</v>
      </c>
      <c r="P49" s="68">
        <v>2077.9</v>
      </c>
      <c r="Q49" s="68">
        <v>0.4</v>
      </c>
      <c r="R49" s="68">
        <v>66.2</v>
      </c>
      <c r="S49" s="68">
        <v>0</v>
      </c>
      <c r="T49" s="68">
        <v>0</v>
      </c>
      <c r="U49" s="68">
        <v>20</v>
      </c>
      <c r="V49" s="68">
        <v>0</v>
      </c>
      <c r="W49" s="68">
        <v>5.6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2284.7999999999997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12426.46984256926</v>
      </c>
      <c r="G50" s="30">
        <f t="shared" si="30"/>
        <v>72.2</v>
      </c>
      <c r="H50" s="31">
        <f>SUM(H51,H70)+SUM(H75:H77)</f>
        <v>0.9</v>
      </c>
      <c r="I50" s="31">
        <f>SUM(I51,I70)+SUM(I75:I77)</f>
        <v>71.3</v>
      </c>
      <c r="J50" s="30">
        <f t="shared" si="31"/>
        <v>7369.0003759525389</v>
      </c>
      <c r="K50" s="31">
        <f t="shared" ref="K50:W50" si="32">SUM(K51,K70)+SUM(K75:K77)</f>
        <v>0</v>
      </c>
      <c r="L50" s="31">
        <f t="shared" si="32"/>
        <v>700.70106086956525</v>
      </c>
      <c r="M50" s="31">
        <f t="shared" si="32"/>
        <v>348.12635</v>
      </c>
      <c r="N50" s="31">
        <f t="shared" si="32"/>
        <v>1709.1</v>
      </c>
      <c r="O50" s="31">
        <f t="shared" si="32"/>
        <v>227.11953629729737</v>
      </c>
      <c r="P50" s="31">
        <f t="shared" si="32"/>
        <v>0</v>
      </c>
      <c r="Q50" s="31">
        <f t="shared" si="32"/>
        <v>3133.4531679058705</v>
      </c>
      <c r="R50" s="31">
        <f t="shared" si="32"/>
        <v>658.100260879806</v>
      </c>
      <c r="S50" s="31">
        <f t="shared" si="32"/>
        <v>592.4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2163.6999999999998</v>
      </c>
      <c r="X50" s="31">
        <f t="shared" si="24"/>
        <v>95.800000000000011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1.4</v>
      </c>
      <c r="AC50" s="31" t="s">
        <v>63</v>
      </c>
      <c r="AD50" s="31">
        <f>SUM(AD51,AD70)+SUM(AD75:AD77)</f>
        <v>94.4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15.1</v>
      </c>
      <c r="AK50" s="31" t="s">
        <v>63</v>
      </c>
      <c r="AL50" s="32">
        <f t="shared" si="34"/>
        <v>2710.6694666167227</v>
      </c>
      <c r="AM50" s="31">
        <f t="shared" si="34"/>
        <v>6346.8216354697797</v>
      </c>
      <c r="AN50" s="30">
        <f t="shared" si="34"/>
        <v>62.005655333350319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4920.7085274862875</v>
      </c>
      <c r="G51" s="16">
        <f t="shared" si="30"/>
        <v>71.100000000000009</v>
      </c>
      <c r="H51" s="17">
        <v>0.9</v>
      </c>
      <c r="I51" s="17">
        <v>70.2</v>
      </c>
      <c r="J51" s="16">
        <f t="shared" si="31"/>
        <v>1976.2390608695653</v>
      </c>
      <c r="K51" s="17">
        <v>0</v>
      </c>
      <c r="L51" s="17">
        <v>700.70106086956525</v>
      </c>
      <c r="M51" s="17">
        <v>36.200000000000003</v>
      </c>
      <c r="N51" s="17">
        <v>0</v>
      </c>
      <c r="O51" s="17">
        <v>0</v>
      </c>
      <c r="P51" s="17">
        <v>0</v>
      </c>
      <c r="Q51" s="17">
        <v>100.6</v>
      </c>
      <c r="R51" s="17">
        <v>553.43799999999999</v>
      </c>
      <c r="S51" s="17">
        <v>585.29999999999995</v>
      </c>
      <c r="T51" s="17">
        <v>0</v>
      </c>
      <c r="U51" s="17">
        <v>0</v>
      </c>
      <c r="V51" s="18">
        <v>0</v>
      </c>
      <c r="W51" s="18">
        <v>1503.8</v>
      </c>
      <c r="X51" s="18">
        <f t="shared" si="24"/>
        <v>37.6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37.6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15.1</v>
      </c>
      <c r="AK51" s="18" t="s">
        <v>63</v>
      </c>
      <c r="AL51" s="19">
        <v>1316.869466616723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4521.9946824213484</v>
      </c>
      <c r="G70" s="16">
        <f t="shared" si="30"/>
        <v>0</v>
      </c>
      <c r="H70" s="25">
        <v>0</v>
      </c>
      <c r="I70" s="25">
        <v>0</v>
      </c>
      <c r="J70" s="16">
        <f t="shared" si="31"/>
        <v>4465.8946824213481</v>
      </c>
      <c r="K70" s="25">
        <v>0</v>
      </c>
      <c r="L70" s="25">
        <v>0</v>
      </c>
      <c r="M70" s="25">
        <v>7.2263499999999992</v>
      </c>
      <c r="N70" s="25">
        <v>1709.1</v>
      </c>
      <c r="O70" s="25">
        <v>223.61953629729737</v>
      </c>
      <c r="P70" s="25">
        <v>0</v>
      </c>
      <c r="Q70" s="25">
        <v>2437.7865352442445</v>
      </c>
      <c r="R70" s="25">
        <v>88.162260879806027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56.1</v>
      </c>
      <c r="AM70" s="25">
        <f>SUM(AM71:AM74)</f>
        <v>4477.6902656999382</v>
      </c>
      <c r="AN70" s="26">
        <f>SUM(AN71:AN74)</f>
        <v>0.20952594647794046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57.9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56.1</v>
      </c>
      <c r="AM71" s="25">
        <f t="shared" ref="AM71:AM77" si="36">SUM(G71,V71,J71,W71,AJ71)-IF(ISNUMBER(W71*$W$37/($W$37+$W$9)),W71*$W$37/($W$37+$W$9),0)+IF(ISNUMBER(AL71*AM$84/F$84),AL71*AM$84/F$84,0)</f>
        <v>13.595583278590766</v>
      </c>
      <c r="AN71" s="26">
        <f t="shared" ref="AN71:AN77" si="37">SUM(AD71:AH71)+IF(ISNUMBER(W71*$W$37/($W$37+$W$9)),W71*$W$37/($W$37+$W$9),0)+IF(ISNUMBER(AL71*AN$84/F$84),AL71*AN$84/F$84,0)</f>
        <v>0.20952594647794046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4102.7263499999999</v>
      </c>
      <c r="G72" s="16">
        <f t="shared" si="30"/>
        <v>0</v>
      </c>
      <c r="H72" s="25">
        <v>0</v>
      </c>
      <c r="I72" s="25">
        <v>0</v>
      </c>
      <c r="J72" s="16">
        <f t="shared" si="31"/>
        <v>4102.7263499999999</v>
      </c>
      <c r="K72" s="25">
        <v>0</v>
      </c>
      <c r="L72" s="25">
        <v>0</v>
      </c>
      <c r="M72" s="25">
        <v>7.2263499999999992</v>
      </c>
      <c r="N72" s="25">
        <v>1707.8999999999999</v>
      </c>
      <c r="O72" s="25">
        <v>0</v>
      </c>
      <c r="P72" s="25">
        <v>0</v>
      </c>
      <c r="Q72" s="25">
        <v>2387.6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4102.7263499999999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224.81953629729736</v>
      </c>
      <c r="G73" s="16">
        <f t="shared" si="30"/>
        <v>0</v>
      </c>
      <c r="H73" s="25">
        <v>0</v>
      </c>
      <c r="I73" s="25">
        <v>0</v>
      </c>
      <c r="J73" s="16">
        <f t="shared" si="31"/>
        <v>224.81953629729736</v>
      </c>
      <c r="K73" s="25">
        <v>0</v>
      </c>
      <c r="L73" s="25">
        <v>0</v>
      </c>
      <c r="M73" s="25">
        <v>0</v>
      </c>
      <c r="N73" s="25">
        <v>1.2</v>
      </c>
      <c r="O73" s="25">
        <v>223.61953629729737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224.81953629729736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136.5487961240504</v>
      </c>
      <c r="G74" s="16">
        <f t="shared" si="30"/>
        <v>0</v>
      </c>
      <c r="H74" s="25">
        <v>0</v>
      </c>
      <c r="I74" s="25">
        <v>0</v>
      </c>
      <c r="J74" s="16">
        <f t="shared" si="31"/>
        <v>136.5487961240504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48.358528538216888</v>
      </c>
      <c r="R74" s="25">
        <v>88.190267585833496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136.5487961240504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1165.7369719943017</v>
      </c>
      <c r="G75" s="16">
        <f t="shared" si="30"/>
        <v>0.7</v>
      </c>
      <c r="H75" s="25">
        <v>0</v>
      </c>
      <c r="I75" s="25">
        <v>0.7</v>
      </c>
      <c r="J75" s="16">
        <f t="shared" si="31"/>
        <v>251.33697199430185</v>
      </c>
      <c r="K75" s="25">
        <v>0</v>
      </c>
      <c r="L75" s="25">
        <v>0</v>
      </c>
      <c r="M75" s="25">
        <v>68.599999999999994</v>
      </c>
      <c r="N75" s="25">
        <v>0</v>
      </c>
      <c r="O75" s="25">
        <v>0</v>
      </c>
      <c r="P75" s="25">
        <v>0</v>
      </c>
      <c r="Q75" s="25">
        <v>164.73697199430185</v>
      </c>
      <c r="R75" s="25">
        <v>16.5</v>
      </c>
      <c r="S75" s="25">
        <v>1.5</v>
      </c>
      <c r="T75" s="25">
        <v>0</v>
      </c>
      <c r="U75" s="25">
        <v>0</v>
      </c>
      <c r="V75" s="18">
        <v>0</v>
      </c>
      <c r="W75" s="18">
        <v>177.1</v>
      </c>
      <c r="X75" s="18">
        <f t="shared" si="24"/>
        <v>10.199999999999999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10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726.4</v>
      </c>
      <c r="AM75" s="25">
        <f t="shared" si="36"/>
        <v>581.86980075666065</v>
      </c>
      <c r="AN75" s="26">
        <f t="shared" si="37"/>
        <v>12.713006194680498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1569.8674017188364</v>
      </c>
      <c r="G76" s="16">
        <f t="shared" si="30"/>
        <v>0.4</v>
      </c>
      <c r="H76" s="25">
        <v>0</v>
      </c>
      <c r="I76" s="25">
        <v>0.4</v>
      </c>
      <c r="J76" s="16">
        <f t="shared" si="31"/>
        <v>455.36740171883633</v>
      </c>
      <c r="K76" s="25">
        <v>0</v>
      </c>
      <c r="L76" s="25">
        <v>0</v>
      </c>
      <c r="M76" s="25">
        <v>221.4</v>
      </c>
      <c r="N76" s="25">
        <v>0</v>
      </c>
      <c r="O76" s="25">
        <v>3.5</v>
      </c>
      <c r="P76" s="25">
        <v>0</v>
      </c>
      <c r="Q76" s="25">
        <v>225.16740171883632</v>
      </c>
      <c r="R76" s="25">
        <v>0</v>
      </c>
      <c r="S76" s="25">
        <v>5.3</v>
      </c>
      <c r="T76" s="25">
        <v>0</v>
      </c>
      <c r="U76" s="25">
        <v>0</v>
      </c>
      <c r="V76" s="18">
        <v>0</v>
      </c>
      <c r="W76" s="18">
        <v>479.9</v>
      </c>
      <c r="X76" s="18">
        <f t="shared" si="24"/>
        <v>46.5</v>
      </c>
      <c r="Y76" s="25" t="s">
        <v>63</v>
      </c>
      <c r="Z76" s="25" t="s">
        <v>63</v>
      </c>
      <c r="AA76" s="25" t="s">
        <v>63</v>
      </c>
      <c r="AB76" s="25">
        <v>1.2</v>
      </c>
      <c r="AC76" s="25" t="s">
        <v>63</v>
      </c>
      <c r="AD76" s="25">
        <v>45.3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587.70000000000005</v>
      </c>
      <c r="AM76" s="25">
        <f t="shared" si="36"/>
        <v>1059.2371752095278</v>
      </c>
      <c r="AN76" s="26">
        <f t="shared" si="37"/>
        <v>47.494980369787619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248.16225894848796</v>
      </c>
      <c r="G77" s="16">
        <f t="shared" si="30"/>
        <v>0</v>
      </c>
      <c r="H77" s="25">
        <v>0</v>
      </c>
      <c r="I77" s="25">
        <v>0</v>
      </c>
      <c r="J77" s="16">
        <f t="shared" si="31"/>
        <v>220.16225894848796</v>
      </c>
      <c r="K77" s="25">
        <v>0</v>
      </c>
      <c r="L77" s="25">
        <v>0</v>
      </c>
      <c r="M77" s="25">
        <v>14.7</v>
      </c>
      <c r="N77" s="25">
        <v>0</v>
      </c>
      <c r="O77" s="25">
        <v>0</v>
      </c>
      <c r="P77" s="25">
        <v>0</v>
      </c>
      <c r="Q77" s="25">
        <v>205.16225894848796</v>
      </c>
      <c r="R77" s="25">
        <v>0</v>
      </c>
      <c r="S77" s="25">
        <v>0.3</v>
      </c>
      <c r="T77" s="25">
        <v>0</v>
      </c>
      <c r="U77" s="25">
        <v>0</v>
      </c>
      <c r="V77" s="18">
        <v>0</v>
      </c>
      <c r="W77" s="18">
        <v>2.9</v>
      </c>
      <c r="X77" s="18">
        <f t="shared" si="24"/>
        <v>1.5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1.5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23.6</v>
      </c>
      <c r="AM77" s="25">
        <f t="shared" si="36"/>
        <v>228.02439380365271</v>
      </c>
      <c r="AN77" s="26">
        <f t="shared" si="37"/>
        <v>1.5881428224042673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1997_x000D_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3027.1565198447993</v>
      </c>
      <c r="G84" s="31">
        <f t="shared" si="38"/>
        <v>95.29369725059999</v>
      </c>
      <c r="H84" s="31">
        <v>40.7934860632</v>
      </c>
      <c r="I84" s="31">
        <v>54.500211187399991</v>
      </c>
      <c r="J84" s="31">
        <f t="shared" si="38"/>
        <v>83.499201343914748</v>
      </c>
      <c r="K84" s="31">
        <v>0</v>
      </c>
      <c r="L84" s="31">
        <v>9.4356171595999996</v>
      </c>
      <c r="M84" s="31">
        <v>0</v>
      </c>
      <c r="N84" s="31">
        <v>0</v>
      </c>
      <c r="O84" s="31">
        <v>0</v>
      </c>
      <c r="P84" s="31">
        <v>0</v>
      </c>
      <c r="Q84" s="31">
        <v>11.088098000600001</v>
      </c>
      <c r="R84" s="31">
        <v>62.975486183714743</v>
      </c>
      <c r="S84" s="31">
        <v>0</v>
      </c>
      <c r="T84" s="31">
        <v>0</v>
      </c>
      <c r="U84" s="31">
        <v>0</v>
      </c>
      <c r="V84" s="31">
        <v>0</v>
      </c>
      <c r="W84" s="31">
        <v>445.30593360408523</v>
      </c>
      <c r="X84" s="31">
        <f t="shared" ref="X84" si="39">SUM(X85:X88)</f>
        <v>467.18127682949995</v>
      </c>
      <c r="Y84" s="31">
        <v>455.26567701199991</v>
      </c>
      <c r="Z84" s="31">
        <v>0.60306098199999991</v>
      </c>
      <c r="AA84" s="31">
        <v>6.5168219999999994E-3</v>
      </c>
      <c r="AB84" s="31">
        <v>0</v>
      </c>
      <c r="AC84" s="31">
        <v>0</v>
      </c>
      <c r="AD84" s="31">
        <v>5.5877433599999991E-2</v>
      </c>
      <c r="AE84" s="31">
        <v>7.6729199999999989E-3</v>
      </c>
      <c r="AF84" s="31">
        <v>11.242471659899998</v>
      </c>
      <c r="AG84" s="31">
        <v>0</v>
      </c>
      <c r="AH84" s="31">
        <v>0</v>
      </c>
      <c r="AI84" s="31">
        <v>0</v>
      </c>
      <c r="AJ84" s="31">
        <v>12.390950816699998</v>
      </c>
      <c r="AK84" s="31">
        <v>1923.4854599999996</v>
      </c>
      <c r="AL84" s="32">
        <v>0</v>
      </c>
      <c r="AM84" s="93">
        <f>SUM(AM85:AM88)</f>
        <v>636.48978301529996</v>
      </c>
      <c r="AN84" s="94">
        <f>SUM(AN85:AN88)</f>
        <v>11.306022013499998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2613.9728221759997</v>
      </c>
      <c r="G85" s="16">
        <f t="shared" ref="G85:G88" si="41">SUM(H85:I85)</f>
        <v>95.29369725059999</v>
      </c>
      <c r="H85" s="25">
        <v>40.7934860632</v>
      </c>
      <c r="I85" s="25">
        <v>54.500211187399991</v>
      </c>
      <c r="J85" s="16">
        <f t="shared" ref="J85:J88" si="42">SUM(K85:U85)</f>
        <v>0.86169488451473697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3.7409999999999999E-2</v>
      </c>
      <c r="R85" s="25">
        <v>0.82428488451473692</v>
      </c>
      <c r="S85" s="25">
        <v>0</v>
      </c>
      <c r="T85" s="25">
        <v>0</v>
      </c>
      <c r="U85" s="25">
        <v>0</v>
      </c>
      <c r="V85" s="18">
        <v>0</v>
      </c>
      <c r="W85" s="18">
        <v>147.28472186488528</v>
      </c>
      <c r="X85" s="18">
        <f t="shared" ref="X85:X88" si="43">SUM(Y85:AI85)</f>
        <v>447.04724817599993</v>
      </c>
      <c r="Y85" s="25">
        <v>446.44418719399994</v>
      </c>
      <c r="Z85" s="25">
        <v>0.60306098199999991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1923.4854599999996</v>
      </c>
      <c r="AL85" s="19">
        <v>0</v>
      </c>
      <c r="AM85" s="25">
        <f>SUM(G85,V85,J85,W85,IF(ISNUMBER(-W85*$W$37/($W$37+$W$9)),-W85*$W$37/($W$37+$W$9),0),AJ85)</f>
        <v>243.44011399999999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15.838613455399997</v>
      </c>
      <c r="G87" s="16">
        <f t="shared" si="41"/>
        <v>0</v>
      </c>
      <c r="H87" s="25">
        <v>0</v>
      </c>
      <c r="I87" s="25">
        <v>0</v>
      </c>
      <c r="J87" s="16">
        <f t="shared" si="42"/>
        <v>0.58527834919999999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0.58527834919999999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1.4101657617999999</v>
      </c>
      <c r="X87" s="18">
        <f t="shared" si="43"/>
        <v>11.257932696899999</v>
      </c>
      <c r="Y87" s="25">
        <v>8.8214898179999999</v>
      </c>
      <c r="Z87" s="25">
        <v>0</v>
      </c>
      <c r="AA87" s="25">
        <v>6.5168219999999994E-3</v>
      </c>
      <c r="AB87" s="25">
        <v>0</v>
      </c>
      <c r="AC87" s="25">
        <v>0</v>
      </c>
      <c r="AD87" s="25">
        <v>4.3165859599999995E-2</v>
      </c>
      <c r="AE87" s="25">
        <v>7.6729199999999989E-3</v>
      </c>
      <c r="AF87" s="25">
        <v>2.3790872772999996</v>
      </c>
      <c r="AG87" s="25">
        <v>0</v>
      </c>
      <c r="AH87" s="25">
        <v>0</v>
      </c>
      <c r="AI87" s="25">
        <v>0</v>
      </c>
      <c r="AJ87" s="18">
        <v>2.5852366474999995</v>
      </c>
      <c r="AK87" s="18">
        <v>0</v>
      </c>
      <c r="AL87" s="19">
        <v>0</v>
      </c>
      <c r="AM87" s="25">
        <f>SUM(G87,V87,J87,W87,IF(ISNUMBER(-W87*$W$37/($W$37+$W$9)),-W87*$W$37/($W$37+$W$9),0),AJ87)</f>
        <v>4.5806807584999998</v>
      </c>
      <c r="AN87" s="26">
        <f>SUM(AD87:AH87,IF(ISNUMBER(W87*$W$37/($W$37+$W$9)),W87*$W$37/($W$37+$W$9),0))</f>
        <v>2.4299260568999994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397.34508421339996</v>
      </c>
      <c r="G88" s="16">
        <f t="shared" si="41"/>
        <v>0</v>
      </c>
      <c r="H88" s="25">
        <v>0</v>
      </c>
      <c r="I88" s="25">
        <v>0</v>
      </c>
      <c r="J88" s="16">
        <f t="shared" si="42"/>
        <v>82.052228110200005</v>
      </c>
      <c r="K88" s="25">
        <v>0</v>
      </c>
      <c r="L88" s="25">
        <v>9.4356171595999996</v>
      </c>
      <c r="M88" s="25">
        <v>0</v>
      </c>
      <c r="N88" s="25">
        <v>0</v>
      </c>
      <c r="O88" s="25">
        <v>0</v>
      </c>
      <c r="P88" s="25">
        <v>0</v>
      </c>
      <c r="Q88" s="25">
        <v>10.4654096514</v>
      </c>
      <c r="R88" s="25">
        <v>62.151201299200004</v>
      </c>
      <c r="S88" s="25">
        <v>0</v>
      </c>
      <c r="T88" s="25">
        <v>0</v>
      </c>
      <c r="U88" s="25">
        <v>0</v>
      </c>
      <c r="V88" s="18">
        <v>0</v>
      </c>
      <c r="W88" s="18">
        <v>296.61104597739995</v>
      </c>
      <c r="X88" s="18">
        <f t="shared" si="43"/>
        <v>8.8760959565999986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1.2711573999999998E-2</v>
      </c>
      <c r="AE88" s="25">
        <v>0</v>
      </c>
      <c r="AF88" s="25">
        <v>8.8633843825999978</v>
      </c>
      <c r="AG88" s="25">
        <v>0</v>
      </c>
      <c r="AH88" s="25">
        <v>0</v>
      </c>
      <c r="AI88" s="25">
        <v>0</v>
      </c>
      <c r="AJ88" s="18">
        <v>9.8057141691999981</v>
      </c>
      <c r="AK88" s="18">
        <v>0</v>
      </c>
      <c r="AL88" s="19">
        <v>0</v>
      </c>
      <c r="AM88" s="25">
        <f>SUM(G88,V88,J88,W88,IF(ISNUMBER(-W88*$W$37/($W$37+$W$9)),-W88*$W$37/($W$37+$W$9),0),AJ88)</f>
        <v>388.46898825679995</v>
      </c>
      <c r="AN88" s="26">
        <f>SUM(AD88:AH88,IF(ISNUMBER(W88*$W$37/($W$37+$W$9)),W88*$W$37/($W$37+$W$9),0))</f>
        <v>8.8760959565999986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113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7178.7771752536401</v>
      </c>
      <c r="G7" s="16">
        <f t="shared" ref="G7:G13" si="1">SUM(H7:I7)</f>
        <v>137.80000000000001</v>
      </c>
      <c r="H7" s="17">
        <v>137.80000000000001</v>
      </c>
      <c r="I7" s="17">
        <v>0</v>
      </c>
      <c r="J7" s="16">
        <f t="shared" ref="J7:J13" si="2">SUM(K7:U7)</f>
        <v>503.3</v>
      </c>
      <c r="K7" s="17">
        <v>503.3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1.8</v>
      </c>
      <c r="X7" s="18">
        <f t="shared" ref="X7:X38" si="3">SUM(Y7:AI7)</f>
        <v>659.62006313879999</v>
      </c>
      <c r="Y7" s="17">
        <v>494.66180805400001</v>
      </c>
      <c r="Z7" s="17">
        <v>0.70883006000000004</v>
      </c>
      <c r="AA7" s="17">
        <v>0</v>
      </c>
      <c r="AB7" s="17">
        <v>1.4</v>
      </c>
      <c r="AC7" s="17">
        <v>0</v>
      </c>
      <c r="AD7" s="17">
        <v>108.5</v>
      </c>
      <c r="AE7" s="17">
        <v>0.40447572479999999</v>
      </c>
      <c r="AF7" s="17">
        <v>53.944949299999998</v>
      </c>
      <c r="AG7" s="17">
        <v>0</v>
      </c>
      <c r="AH7" s="17">
        <v>0</v>
      </c>
      <c r="AI7" s="17">
        <v>0</v>
      </c>
      <c r="AJ7" s="18">
        <v>70.231202114839988</v>
      </c>
      <c r="AK7" s="18">
        <v>5806.0259100000003</v>
      </c>
      <c r="AL7" s="19">
        <v>0</v>
      </c>
      <c r="AM7" s="17">
        <f>SUM(G7,V7,J7,W7,AJ7)</f>
        <v>713.13120211483999</v>
      </c>
      <c r="AN7" s="20">
        <f>SUM(AD7:AH7)</f>
        <v>162.84942502479998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13471.614028191907</v>
      </c>
      <c r="G8" s="16">
        <f t="shared" si="1"/>
        <v>159.69924751999997</v>
      </c>
      <c r="H8" s="17">
        <f>H9-H7</f>
        <v>-63.500189280000015</v>
      </c>
      <c r="I8" s="17">
        <f>I9-I7</f>
        <v>223.1994368</v>
      </c>
      <c r="J8" s="16">
        <f t="shared" si="2"/>
        <v>10694.410424978714</v>
      </c>
      <c r="K8" s="17">
        <f t="shared" ref="K8:W8" si="4">K9-K7</f>
        <v>8317.28298</v>
      </c>
      <c r="L8" s="17">
        <f t="shared" si="4"/>
        <v>14.825078619935425</v>
      </c>
      <c r="M8" s="17">
        <f t="shared" si="4"/>
        <v>266.05511220105211</v>
      </c>
      <c r="N8" s="17">
        <f t="shared" si="4"/>
        <v>315.17733913371012</v>
      </c>
      <c r="O8" s="17">
        <f t="shared" si="4"/>
        <v>-110.06245499999989</v>
      </c>
      <c r="P8" s="17">
        <f t="shared" si="4"/>
        <v>2925.8714238554976</v>
      </c>
      <c r="Q8" s="17">
        <f t="shared" si="4"/>
        <v>477.17115546381677</v>
      </c>
      <c r="R8" s="17">
        <f t="shared" si="4"/>
        <v>-1426.1078692952985</v>
      </c>
      <c r="S8" s="17">
        <f t="shared" si="4"/>
        <v>556.69999999999993</v>
      </c>
      <c r="T8" s="17">
        <f t="shared" si="4"/>
        <v>-642.52224000000001</v>
      </c>
      <c r="U8" s="17">
        <f t="shared" si="4"/>
        <v>1.9899999999999807E-2</v>
      </c>
      <c r="V8" s="18">
        <f t="shared" si="4"/>
        <v>0</v>
      </c>
      <c r="W8" s="18">
        <f t="shared" si="4"/>
        <v>2503.7307067064994</v>
      </c>
      <c r="X8" s="18">
        <f t="shared" si="3"/>
        <v>-8.0486666669997931E-2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-8.0486666669997931E-2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113.85413565336239</v>
      </c>
      <c r="AM8" s="25">
        <f>SUM(G8,V8,J8,W8,AJ8)-IF(ISNUMBER(W8*$W$37/($W$37+$W$9)),W8*$W$37/($W$37+$W$9),0)+IF(ISNUMBER(AL8*AM$84/F$84),AL8*AM$84/F$84,0)</f>
        <v>13375.887564438915</v>
      </c>
      <c r="AN8" s="26">
        <f>SUM(AD8:AH8)+IF(ISNUMBER(W8*$W$37/($W$37+$W$9)),W8*$W$37/($W$37+$W$9),0)+IF(ISNUMBER(AL8*AN$84/F$84),AL8*AN$84/F$84,0)</f>
        <v>0.34646987255408562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20650.391203445542</v>
      </c>
      <c r="G9" s="30">
        <f t="shared" si="1"/>
        <v>297.49924751999998</v>
      </c>
      <c r="H9" s="30">
        <f>H10+H11</f>
        <v>74.299810719999996</v>
      </c>
      <c r="I9" s="30">
        <f>I10+I11</f>
        <v>223.1994368</v>
      </c>
      <c r="J9" s="30">
        <f t="shared" si="2"/>
        <v>11197.710424978713</v>
      </c>
      <c r="K9" s="30">
        <f t="shared" ref="K9:W9" si="6">K10+K11</f>
        <v>8820.5829799999992</v>
      </c>
      <c r="L9" s="30">
        <f t="shared" si="6"/>
        <v>14.825078619935425</v>
      </c>
      <c r="M9" s="30">
        <f t="shared" si="6"/>
        <v>266.05511220105211</v>
      </c>
      <c r="N9" s="30">
        <f t="shared" si="6"/>
        <v>315.17733913371012</v>
      </c>
      <c r="O9" s="30">
        <f t="shared" si="6"/>
        <v>-110.06245499999989</v>
      </c>
      <c r="P9" s="30">
        <f t="shared" si="6"/>
        <v>2925.8714238554976</v>
      </c>
      <c r="Q9" s="30">
        <f t="shared" si="6"/>
        <v>477.17115546381677</v>
      </c>
      <c r="R9" s="30">
        <f t="shared" si="6"/>
        <v>-1426.1078692952985</v>
      </c>
      <c r="S9" s="30">
        <f t="shared" si="6"/>
        <v>556.69999999999993</v>
      </c>
      <c r="T9" s="30">
        <f t="shared" si="6"/>
        <v>-642.52224000000001</v>
      </c>
      <c r="U9" s="30">
        <f t="shared" si="6"/>
        <v>1.9899999999999807E-2</v>
      </c>
      <c r="V9" s="31">
        <f t="shared" si="6"/>
        <v>0</v>
      </c>
      <c r="W9" s="31">
        <f t="shared" si="6"/>
        <v>2505.5307067064996</v>
      </c>
      <c r="X9" s="31">
        <f t="shared" si="3"/>
        <v>659.53957647212997</v>
      </c>
      <c r="Y9" s="31">
        <f t="shared" ref="Y9:AL9" si="7">Y10+Y11</f>
        <v>494.66180805400001</v>
      </c>
      <c r="Z9" s="30">
        <f t="shared" si="7"/>
        <v>0.70883006000000004</v>
      </c>
      <c r="AA9" s="30">
        <f t="shared" si="7"/>
        <v>0</v>
      </c>
      <c r="AB9" s="30">
        <f t="shared" si="7"/>
        <v>1.4</v>
      </c>
      <c r="AC9" s="30">
        <f t="shared" si="7"/>
        <v>0</v>
      </c>
      <c r="AD9" s="30">
        <f t="shared" si="7"/>
        <v>108.41951333333</v>
      </c>
      <c r="AE9" s="30">
        <f t="shared" si="7"/>
        <v>0.40447572479999999</v>
      </c>
      <c r="AF9" s="30">
        <f t="shared" si="7"/>
        <v>53.944949299999998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70.231202114839988</v>
      </c>
      <c r="AK9" s="31">
        <f t="shared" si="7"/>
        <v>5806.0259100000003</v>
      </c>
      <c r="AL9" s="32">
        <f t="shared" si="7"/>
        <v>113.85413565336239</v>
      </c>
      <c r="AM9" s="31">
        <f>SUM(AM7:AM8)</f>
        <v>14089.018766553756</v>
      </c>
      <c r="AN9" s="30">
        <f>SUM(AN7:AN8)</f>
        <v>163.19589489735407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354.3807661517551</v>
      </c>
      <c r="G10" s="16">
        <f t="shared" si="1"/>
        <v>0</v>
      </c>
      <c r="H10" s="17">
        <v>0</v>
      </c>
      <c r="I10" s="17">
        <v>0</v>
      </c>
      <c r="J10" s="16">
        <f t="shared" si="2"/>
        <v>354.3807661517551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75.491356450566357</v>
      </c>
      <c r="R10" s="17">
        <v>278.88940970118875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354.3807661517551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20296.010437293786</v>
      </c>
      <c r="G11" s="30">
        <f t="shared" si="1"/>
        <v>297.49924751999998</v>
      </c>
      <c r="H11" s="30">
        <f>H12+H13</f>
        <v>74.299810719999996</v>
      </c>
      <c r="I11" s="30">
        <f>I12+I13</f>
        <v>223.1994368</v>
      </c>
      <c r="J11" s="30">
        <f t="shared" si="2"/>
        <v>10843.329658826959</v>
      </c>
      <c r="K11" s="30">
        <f t="shared" ref="K11:W11" si="8">K12+K13</f>
        <v>8820.5829799999992</v>
      </c>
      <c r="L11" s="30">
        <f t="shared" si="8"/>
        <v>14.825078619935425</v>
      </c>
      <c r="M11" s="30">
        <f t="shared" si="8"/>
        <v>266.05511220105211</v>
      </c>
      <c r="N11" s="30">
        <f t="shared" si="8"/>
        <v>315.17733913371012</v>
      </c>
      <c r="O11" s="30">
        <f t="shared" si="8"/>
        <v>-110.06245499999989</v>
      </c>
      <c r="P11" s="30">
        <f t="shared" si="8"/>
        <v>2925.8714238554976</v>
      </c>
      <c r="Q11" s="30">
        <f t="shared" si="8"/>
        <v>401.67979901325043</v>
      </c>
      <c r="R11" s="30">
        <f t="shared" si="8"/>
        <v>-1704.9972789964872</v>
      </c>
      <c r="S11" s="30">
        <f t="shared" si="8"/>
        <v>556.69999999999993</v>
      </c>
      <c r="T11" s="30">
        <f t="shared" si="8"/>
        <v>-642.52224000000001</v>
      </c>
      <c r="U11" s="30">
        <f t="shared" si="8"/>
        <v>1.9899999999999807E-2</v>
      </c>
      <c r="V11" s="31">
        <f t="shared" si="8"/>
        <v>0</v>
      </c>
      <c r="W11" s="31">
        <f t="shared" si="8"/>
        <v>2505.5307067064996</v>
      </c>
      <c r="X11" s="31">
        <f t="shared" si="3"/>
        <v>659.53957647212997</v>
      </c>
      <c r="Y11" s="31">
        <f t="shared" ref="Y11:AL11" si="9">Y12+Y13</f>
        <v>494.66180805400001</v>
      </c>
      <c r="Z11" s="30">
        <f t="shared" si="9"/>
        <v>0.70883006000000004</v>
      </c>
      <c r="AA11" s="30">
        <f t="shared" si="9"/>
        <v>0</v>
      </c>
      <c r="AB11" s="30">
        <f t="shared" si="9"/>
        <v>1.4</v>
      </c>
      <c r="AC11" s="30">
        <f t="shared" si="9"/>
        <v>0</v>
      </c>
      <c r="AD11" s="30">
        <f t="shared" si="9"/>
        <v>108.41951333333</v>
      </c>
      <c r="AE11" s="30">
        <f t="shared" si="9"/>
        <v>0.40447572479999999</v>
      </c>
      <c r="AF11" s="30">
        <f t="shared" si="9"/>
        <v>53.944949299999998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70.231202114839988</v>
      </c>
      <c r="AK11" s="31">
        <f t="shared" si="9"/>
        <v>5806.0259100000003</v>
      </c>
      <c r="AL11" s="32">
        <f t="shared" si="9"/>
        <v>113.85413565336239</v>
      </c>
      <c r="AM11" s="31">
        <f>SUM(AM7:AM8)-SUM(AM10)</f>
        <v>13734.638000402001</v>
      </c>
      <c r="AN11" s="30">
        <f>SUM(AD11:AH11)+IF(ISNUMBER(W11*$W$37/($W$37+$W$9)),W11*$W$37/($W$37+$W$9),0)+IF(ISNUMBER(AL11*AN$84/F$84),AL11*AN$84/F$84,0)</f>
        <v>163.19589489735407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284.71131264200926</v>
      </c>
      <c r="G12" s="16">
        <f t="shared" si="1"/>
        <v>0</v>
      </c>
      <c r="H12" s="39">
        <v>0</v>
      </c>
      <c r="I12" s="39">
        <v>0</v>
      </c>
      <c r="J12" s="16">
        <f t="shared" si="2"/>
        <v>284.71131264200926</v>
      </c>
      <c r="K12" s="39">
        <v>0</v>
      </c>
      <c r="L12" s="39">
        <v>0</v>
      </c>
      <c r="M12" s="39">
        <v>0</v>
      </c>
      <c r="N12" s="39">
        <v>0</v>
      </c>
      <c r="O12" s="39">
        <v>284.71131264200926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284.71131264200926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20011.299124651778</v>
      </c>
      <c r="G13" s="41">
        <f t="shared" si="1"/>
        <v>297.49924751999998</v>
      </c>
      <c r="H13" s="41">
        <f>SUM(H17,-H28,H39,H47,H48)</f>
        <v>74.299810719999996</v>
      </c>
      <c r="I13" s="41">
        <f>SUM(I17,-I28,I39,I47,I48)</f>
        <v>223.1994368</v>
      </c>
      <c r="J13" s="41">
        <f t="shared" si="2"/>
        <v>10558.61834618495</v>
      </c>
      <c r="K13" s="41">
        <f t="shared" ref="K13:W13" si="10">SUM(K17,-K28,K39,K47,K48)</f>
        <v>8820.5829799999992</v>
      </c>
      <c r="L13" s="41">
        <f t="shared" si="10"/>
        <v>14.825078619935425</v>
      </c>
      <c r="M13" s="41">
        <f t="shared" si="10"/>
        <v>266.05511220105211</v>
      </c>
      <c r="N13" s="41">
        <f t="shared" si="10"/>
        <v>315.17733913371012</v>
      </c>
      <c r="O13" s="41">
        <f t="shared" si="10"/>
        <v>-394.77376764200915</v>
      </c>
      <c r="P13" s="41">
        <f t="shared" si="10"/>
        <v>2925.8714238554976</v>
      </c>
      <c r="Q13" s="41">
        <f t="shared" si="10"/>
        <v>401.67979901325043</v>
      </c>
      <c r="R13" s="41">
        <f t="shared" si="10"/>
        <v>-1704.9972789964872</v>
      </c>
      <c r="S13" s="41">
        <f t="shared" si="10"/>
        <v>556.69999999999993</v>
      </c>
      <c r="T13" s="41">
        <f t="shared" si="10"/>
        <v>-642.52224000000001</v>
      </c>
      <c r="U13" s="41">
        <f t="shared" si="10"/>
        <v>1.9899999999999807E-2</v>
      </c>
      <c r="V13" s="31">
        <f t="shared" si="10"/>
        <v>0</v>
      </c>
      <c r="W13" s="31">
        <f t="shared" si="10"/>
        <v>2505.5307067064996</v>
      </c>
      <c r="X13" s="31">
        <f t="shared" si="3"/>
        <v>659.53957647212997</v>
      </c>
      <c r="Y13" s="31">
        <f t="shared" ref="Y13:AL13" si="11">SUM(Y17,-Y28,Y39,Y47,Y48)</f>
        <v>494.66180805400001</v>
      </c>
      <c r="Z13" s="41">
        <f t="shared" si="11"/>
        <v>0.70883006000000004</v>
      </c>
      <c r="AA13" s="41">
        <f t="shared" si="11"/>
        <v>0</v>
      </c>
      <c r="AB13" s="41">
        <f t="shared" si="11"/>
        <v>1.4</v>
      </c>
      <c r="AC13" s="41">
        <f t="shared" si="11"/>
        <v>0</v>
      </c>
      <c r="AD13" s="41">
        <f t="shared" si="11"/>
        <v>108.41951333333</v>
      </c>
      <c r="AE13" s="41">
        <f t="shared" si="11"/>
        <v>0.40447572479999999</v>
      </c>
      <c r="AF13" s="41">
        <f t="shared" si="11"/>
        <v>53.944949299999998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70.231202114839988</v>
      </c>
      <c r="AK13" s="31">
        <f t="shared" si="11"/>
        <v>5806.0259100000003</v>
      </c>
      <c r="AL13" s="32">
        <f t="shared" si="11"/>
        <v>113.85413565336239</v>
      </c>
      <c r="AM13" s="31">
        <f>SUM(AM7:AM8)-SUM(AM10,AM12)</f>
        <v>13449.926687759991</v>
      </c>
      <c r="AN13" s="41">
        <f>SUM(AD13:AH13)+IF(ISNUMBER(W13*$W$37/($W$37+$W$9)),W13*$W$37/($W$37+$W$9),0)+IF(ISNUMBER(AL13*AN$84/F$84),AL13*AN$84/F$84,0)</f>
        <v>163.19589489735407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20296.010437293786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17892.310437293785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12366.045200981114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18368.455034806047</v>
      </c>
      <c r="G17" s="30">
        <f t="shared" ref="G17:G48" si="13">SUM(H17:I17)</f>
        <v>170.69924752</v>
      </c>
      <c r="H17" s="31">
        <v>72.099810719999994</v>
      </c>
      <c r="I17" s="31">
        <v>98.599436800000007</v>
      </c>
      <c r="J17" s="30">
        <f t="shared" ref="J17:J48" si="14">SUM(K17:U17)</f>
        <v>11351.412989992576</v>
      </c>
      <c r="K17" s="31">
        <v>8820.5829799999992</v>
      </c>
      <c r="L17" s="31">
        <v>11.7961512563</v>
      </c>
      <c r="M17" s="31">
        <v>252.89689220105211</v>
      </c>
      <c r="N17" s="31">
        <v>19.838339133710218</v>
      </c>
      <c r="O17" s="31">
        <v>0</v>
      </c>
      <c r="P17" s="31">
        <v>1341.8337204449647</v>
      </c>
      <c r="Q17" s="31">
        <v>34.797409659880003</v>
      </c>
      <c r="R17" s="31">
        <v>869.66749729667004</v>
      </c>
      <c r="S17" s="31">
        <v>0</v>
      </c>
      <c r="T17" s="31">
        <v>0</v>
      </c>
      <c r="U17" s="31">
        <v>0</v>
      </c>
      <c r="V17" s="31">
        <v>0</v>
      </c>
      <c r="W17" s="31">
        <v>422.83070670649977</v>
      </c>
      <c r="X17" s="31">
        <f t="shared" si="3"/>
        <v>551.23957647213001</v>
      </c>
      <c r="Y17" s="31">
        <v>494.66180805400001</v>
      </c>
      <c r="Z17" s="31">
        <v>0.70883006000000004</v>
      </c>
      <c r="AA17" s="31">
        <v>0</v>
      </c>
      <c r="AB17" s="31">
        <v>0</v>
      </c>
      <c r="AC17" s="31">
        <v>0</v>
      </c>
      <c r="AD17" s="31">
        <v>1.5195133333299999</v>
      </c>
      <c r="AE17" s="31">
        <v>0.40447572479999999</v>
      </c>
      <c r="AF17" s="31">
        <v>53.944949299999998</v>
      </c>
      <c r="AG17" s="31">
        <v>0</v>
      </c>
      <c r="AH17" s="31">
        <v>0</v>
      </c>
      <c r="AI17" s="31">
        <v>0</v>
      </c>
      <c r="AJ17" s="31">
        <v>56.631202114839994</v>
      </c>
      <c r="AK17" s="31">
        <v>5806.0259100000003</v>
      </c>
      <c r="AL17" s="32">
        <v>9.6154019999999996</v>
      </c>
      <c r="AM17" s="31">
        <f>SUM(AM18,AM24:AM25,AM26:AM26)</f>
        <v>12003.098297740404</v>
      </c>
      <c r="AN17" s="30">
        <f>SUM(AN18,AN24:AN25,AN26:AN26)</f>
        <v>55.904996413795779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7366.0547830263204</v>
      </c>
      <c r="G18" s="16">
        <f t="shared" si="13"/>
        <v>170.69924752</v>
      </c>
      <c r="H18" s="17">
        <v>72.099810719999994</v>
      </c>
      <c r="I18" s="17">
        <v>98.599436800000007</v>
      </c>
      <c r="J18" s="16">
        <f t="shared" si="14"/>
        <v>354.21273821285007</v>
      </c>
      <c r="K18" s="17">
        <v>0</v>
      </c>
      <c r="L18" s="17">
        <v>11.7961512563</v>
      </c>
      <c r="M18" s="17">
        <v>0</v>
      </c>
      <c r="N18" s="17">
        <v>0</v>
      </c>
      <c r="O18" s="17">
        <v>0</v>
      </c>
      <c r="P18" s="17">
        <v>0</v>
      </c>
      <c r="Q18" s="17">
        <v>34.797409659880003</v>
      </c>
      <c r="R18" s="17">
        <v>307.61917729667005</v>
      </c>
      <c r="S18" s="17">
        <v>0</v>
      </c>
      <c r="T18" s="17">
        <v>0</v>
      </c>
      <c r="U18" s="17">
        <v>0</v>
      </c>
      <c r="V18" s="18">
        <v>0</v>
      </c>
      <c r="W18" s="18">
        <v>417.63070670649978</v>
      </c>
      <c r="X18" s="18">
        <f t="shared" si="3"/>
        <v>551.23957647213001</v>
      </c>
      <c r="Y18" s="17">
        <v>494.66180805400001</v>
      </c>
      <c r="Z18" s="17">
        <v>0.70883006000000004</v>
      </c>
      <c r="AA18" s="17">
        <v>0</v>
      </c>
      <c r="AB18" s="17">
        <v>0</v>
      </c>
      <c r="AC18" s="17">
        <v>0</v>
      </c>
      <c r="AD18" s="17">
        <v>1.5195133333299999</v>
      </c>
      <c r="AE18" s="17">
        <v>0.40447572479999999</v>
      </c>
      <c r="AF18" s="17">
        <v>53.944949299999998</v>
      </c>
      <c r="AG18" s="17">
        <v>0</v>
      </c>
      <c r="AH18" s="17">
        <v>0</v>
      </c>
      <c r="AI18" s="17">
        <v>0</v>
      </c>
      <c r="AJ18" s="18">
        <v>56.631202114839994</v>
      </c>
      <c r="AK18" s="18">
        <v>5806.0259100000003</v>
      </c>
      <c r="AL18" s="19">
        <v>9.6154019999999996</v>
      </c>
      <c r="AM18" s="17">
        <f t="shared" ref="AM18:AN18" si="15">SUM(AM19:AM23)</f>
        <v>1000.6980459606773</v>
      </c>
      <c r="AN18" s="20">
        <f t="shared" si="15"/>
        <v>55.904996413795779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6717.841564806</v>
      </c>
      <c r="G19" s="16">
        <f t="shared" si="13"/>
        <v>170.69924752</v>
      </c>
      <c r="H19" s="25">
        <v>72.099810719999994</v>
      </c>
      <c r="I19" s="25">
        <v>98.599436800000007</v>
      </c>
      <c r="J19" s="16">
        <f t="shared" si="14"/>
        <v>174.05408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0.2</v>
      </c>
      <c r="R19" s="25">
        <v>173.85408000000001</v>
      </c>
      <c r="S19" s="25">
        <v>0</v>
      </c>
      <c r="T19" s="25">
        <v>0</v>
      </c>
      <c r="U19" s="25">
        <v>0</v>
      </c>
      <c r="V19" s="18">
        <v>0</v>
      </c>
      <c r="W19" s="18">
        <v>81.8</v>
      </c>
      <c r="X19" s="18">
        <f t="shared" si="3"/>
        <v>485.26232728600002</v>
      </c>
      <c r="Y19" s="25">
        <v>484.55349722599999</v>
      </c>
      <c r="Z19" s="25">
        <v>0.70883006000000004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5806.0259100000003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426.55332751999998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50.275868179100001</v>
      </c>
      <c r="G21" s="16">
        <f t="shared" si="13"/>
        <v>0</v>
      </c>
      <c r="H21" s="25">
        <v>0</v>
      </c>
      <c r="I21" s="25">
        <v>0</v>
      </c>
      <c r="J21" s="16">
        <f t="shared" si="14"/>
        <v>2.3042200859999999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2.3042200859999999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4.4584415403</v>
      </c>
      <c r="X21" s="18">
        <f t="shared" si="3"/>
        <v>26.116876552800001</v>
      </c>
      <c r="Y21" s="25">
        <v>10.108310828</v>
      </c>
      <c r="Z21" s="25">
        <v>0</v>
      </c>
      <c r="AA21" s="25">
        <v>0</v>
      </c>
      <c r="AB21" s="25">
        <v>0</v>
      </c>
      <c r="AC21" s="25">
        <v>0</v>
      </c>
      <c r="AD21" s="25">
        <v>0.16425999999999999</v>
      </c>
      <c r="AE21" s="25">
        <v>0.40447572479999999</v>
      </c>
      <c r="AF21" s="25">
        <v>15.439830000000001</v>
      </c>
      <c r="AG21" s="25">
        <v>0</v>
      </c>
      <c r="AH21" s="25">
        <v>0</v>
      </c>
      <c r="AI21" s="25">
        <v>0</v>
      </c>
      <c r="AJ21" s="18">
        <v>17.396329999999999</v>
      </c>
      <c r="AK21" s="18">
        <v>0</v>
      </c>
      <c r="AL21" s="19">
        <v>0</v>
      </c>
      <c r="AM21" s="25">
        <f t="shared" si="16"/>
        <v>24.158991626300001</v>
      </c>
      <c r="AN21" s="26">
        <f t="shared" si="17"/>
        <v>16.0085657248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588.3219480412198</v>
      </c>
      <c r="G22" s="16">
        <f t="shared" si="13"/>
        <v>0</v>
      </c>
      <c r="H22" s="25">
        <v>0</v>
      </c>
      <c r="I22" s="25">
        <v>0</v>
      </c>
      <c r="J22" s="16">
        <f t="shared" si="14"/>
        <v>177.85443812685003</v>
      </c>
      <c r="K22" s="25">
        <v>0</v>
      </c>
      <c r="L22" s="25">
        <v>11.7961512563</v>
      </c>
      <c r="M22" s="25">
        <v>0</v>
      </c>
      <c r="N22" s="25">
        <v>0</v>
      </c>
      <c r="O22" s="25">
        <v>0</v>
      </c>
      <c r="P22" s="25">
        <v>0</v>
      </c>
      <c r="Q22" s="25">
        <v>32.293189573880007</v>
      </c>
      <c r="R22" s="25">
        <v>133.76509729667004</v>
      </c>
      <c r="S22" s="25">
        <v>0</v>
      </c>
      <c r="T22" s="25">
        <v>0</v>
      </c>
      <c r="U22" s="25">
        <v>0</v>
      </c>
      <c r="V22" s="18">
        <v>0</v>
      </c>
      <c r="W22" s="18">
        <v>331.37226516619978</v>
      </c>
      <c r="X22" s="18">
        <f t="shared" si="3"/>
        <v>39.860372633329995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1.3552533333299999</v>
      </c>
      <c r="AE22" s="25">
        <v>0</v>
      </c>
      <c r="AF22" s="25">
        <v>38.505119299999997</v>
      </c>
      <c r="AG22" s="25">
        <v>0</v>
      </c>
      <c r="AH22" s="25">
        <v>0</v>
      </c>
      <c r="AI22" s="25">
        <v>0</v>
      </c>
      <c r="AJ22" s="18">
        <v>39.234872114839995</v>
      </c>
      <c r="AK22" s="18">
        <v>0</v>
      </c>
      <c r="AL22" s="19">
        <v>0</v>
      </c>
      <c r="AM22" s="25">
        <f t="shared" si="16"/>
        <v>548.46157540788977</v>
      </c>
      <c r="AN22" s="26">
        <f t="shared" si="17"/>
        <v>39.860372633329995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9.6154019999999996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9.6154019999999996</v>
      </c>
      <c r="AM23" s="25">
        <f t="shared" si="16"/>
        <v>1.5241514064875332</v>
      </c>
      <c r="AN23" s="26">
        <f t="shared" si="17"/>
        <v>3.6058055665781082E-2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5.2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5.2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5.2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10997.200251779726</v>
      </c>
      <c r="G25" s="16">
        <f t="shared" si="13"/>
        <v>0</v>
      </c>
      <c r="H25" s="25">
        <v>0</v>
      </c>
      <c r="I25" s="25">
        <v>0</v>
      </c>
      <c r="J25" s="16">
        <f t="shared" si="14"/>
        <v>10997.200251779726</v>
      </c>
      <c r="K25" s="25">
        <v>8820.5829799999992</v>
      </c>
      <c r="L25" s="25">
        <v>0</v>
      </c>
      <c r="M25" s="25">
        <v>252.89689220105211</v>
      </c>
      <c r="N25" s="25">
        <v>19.838339133710218</v>
      </c>
      <c r="O25" s="25">
        <v>0</v>
      </c>
      <c r="P25" s="25">
        <v>1341.8337204449647</v>
      </c>
      <c r="Q25" s="25">
        <v>0</v>
      </c>
      <c r="R25" s="25">
        <v>562.04831999999999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10997.200251779726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13768.678330167637</v>
      </c>
      <c r="G28" s="30">
        <f t="shared" si="13"/>
        <v>0</v>
      </c>
      <c r="H28" s="31">
        <v>0</v>
      </c>
      <c r="I28" s="31">
        <v>0</v>
      </c>
      <c r="J28" s="30">
        <f t="shared" si="14"/>
        <v>10880.136434403037</v>
      </c>
      <c r="K28" s="31">
        <v>0</v>
      </c>
      <c r="L28" s="31">
        <v>831.95458484506025</v>
      </c>
      <c r="M28" s="31">
        <v>413.98566999999997</v>
      </c>
      <c r="N28" s="31">
        <v>1457.6610000000001</v>
      </c>
      <c r="O28" s="31">
        <v>591.12931499999991</v>
      </c>
      <c r="P28" s="31">
        <v>701.96229658946697</v>
      </c>
      <c r="Q28" s="31">
        <v>2655.4264086791695</v>
      </c>
      <c r="R28" s="31">
        <v>3567.6148192893402</v>
      </c>
      <c r="S28" s="31">
        <v>0</v>
      </c>
      <c r="T28" s="31">
        <v>642.52224000000001</v>
      </c>
      <c r="U28" s="31">
        <v>17.880099999999999</v>
      </c>
      <c r="V28" s="31">
        <v>5.2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2883.3418957645999</v>
      </c>
      <c r="AM28" s="31">
        <f>SUM(AM29,AM35:AM36,AM37:AM38)</f>
        <v>11342.379167074438</v>
      </c>
      <c r="AN28" s="30">
        <f>SUM(AN29,AN35:AN36,AN37:AN38)</f>
        <v>10.812621519199999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2883.3418957645999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2883.3418957645999</v>
      </c>
      <c r="AM29" s="17">
        <f t="shared" ref="AM29:AN29" si="21">SUM(AM30:AM34)</f>
        <v>457.04273267140007</v>
      </c>
      <c r="AN29" s="20">
        <f t="shared" si="21"/>
        <v>10.812621519199999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2559.6329047459999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2559.6329047459999</v>
      </c>
      <c r="AM30" s="25">
        <f t="shared" ref="AM30:AM38" si="22">SUM(G30,V30,J30,W30,AJ30)-IF(ISNUMBER(W30*$W$37/($W$37+$W$9)),W30*$W$37/($W$37+$W$9),0)+IF(ISNUMBER(AL30*AM$84/F$84),AL30*AM$84/F$84,0)</f>
        <v>405.73114799156457</v>
      </c>
      <c r="AN30" s="26">
        <f t="shared" ref="AN30:AN38" si="23">SUM(AD30:AH30)+IF(ISNUMBER(W30*$W$37/($W$37+$W$9)),W30*$W$37/($W$37+$W$9),0)+IF(ISNUMBER(AL30*AN$84/F$84),AL30*AN$84/F$84,0)</f>
        <v>9.5987027649282055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17.520676112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17.520676112</v>
      </c>
      <c r="AM32" s="25">
        <f t="shared" si="22"/>
        <v>2.7772279451984772</v>
      </c>
      <c r="AN32" s="26">
        <f t="shared" si="23"/>
        <v>6.5703078721889838E-2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299.75895490660002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299.75895490660002</v>
      </c>
      <c r="AM33" s="25">
        <f t="shared" si="22"/>
        <v>47.515229496190337</v>
      </c>
      <c r="AN33" s="26">
        <f t="shared" si="23"/>
        <v>1.1241053761806887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6.4293599999999991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6.4293599999999991</v>
      </c>
      <c r="AM34" s="25">
        <f t="shared" si="22"/>
        <v>1.0191272384466803</v>
      </c>
      <c r="AN34" s="26">
        <f t="shared" si="23"/>
        <v>2.4110299369214751E-2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5.2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5.2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5.2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10880.136434403037</v>
      </c>
      <c r="G36" s="16">
        <f t="shared" si="13"/>
        <v>0</v>
      </c>
      <c r="H36" s="25">
        <v>0</v>
      </c>
      <c r="I36" s="25">
        <v>0</v>
      </c>
      <c r="J36" s="16">
        <f t="shared" si="14"/>
        <v>10880.136434403037</v>
      </c>
      <c r="K36" s="25">
        <v>0</v>
      </c>
      <c r="L36" s="25">
        <v>831.95458484506025</v>
      </c>
      <c r="M36" s="25">
        <v>413.98566999999997</v>
      </c>
      <c r="N36" s="25">
        <v>1457.6610000000001</v>
      </c>
      <c r="O36" s="25">
        <v>591.12931499999991</v>
      </c>
      <c r="P36" s="25">
        <v>701.96229658946697</v>
      </c>
      <c r="Q36" s="25">
        <v>2655.4264086791695</v>
      </c>
      <c r="R36" s="25">
        <v>3567.6148192893402</v>
      </c>
      <c r="S36" s="25">
        <v>0</v>
      </c>
      <c r="T36" s="25">
        <v>642.52224000000001</v>
      </c>
      <c r="U36" s="25">
        <v>17.880099999999999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10880.136434403037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595.5885316742673</v>
      </c>
      <c r="G39" s="30">
        <f t="shared" si="13"/>
        <v>0</v>
      </c>
      <c r="H39" s="31">
        <v>0</v>
      </c>
      <c r="I39" s="31">
        <v>0</v>
      </c>
      <c r="J39" s="30">
        <f t="shared" si="14"/>
        <v>450.30368695652157</v>
      </c>
      <c r="K39" s="31">
        <v>0</v>
      </c>
      <c r="L39" s="31">
        <v>127.32768695652157</v>
      </c>
      <c r="M39" s="31">
        <v>0</v>
      </c>
      <c r="N39" s="31">
        <v>0</v>
      </c>
      <c r="O39" s="31">
        <v>0</v>
      </c>
      <c r="P39" s="31">
        <v>0</v>
      </c>
      <c r="Q39" s="31">
        <v>1.7999999999999998</v>
      </c>
      <c r="R39" s="31">
        <v>321.17599999999999</v>
      </c>
      <c r="S39" s="31">
        <v>0</v>
      </c>
      <c r="T39" s="31" t="s">
        <v>63</v>
      </c>
      <c r="U39" s="31" t="s">
        <v>63</v>
      </c>
      <c r="V39" s="31">
        <v>0</v>
      </c>
      <c r="W39" s="31">
        <v>18.8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126.48484471774576</v>
      </c>
      <c r="AM39" s="31">
        <f>SUM(AM40:AM45)</f>
        <v>489.1529843208865</v>
      </c>
      <c r="AN39" s="30">
        <f>SUM(AN40:AN45)</f>
        <v>0.47432208988351754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93.480629417962433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93.480629417962433</v>
      </c>
      <c r="AM40" s="25">
        <f t="shared" ref="AM40:AM47" si="25">SUM(G40,V40,J40,W40,AJ40)-IF(ISNUMBER(W40*$W$37/($W$37+$W$9)),W40*$W$37/($W$37+$W$9),0)+IF(ISNUMBER(AL40*AM$84/F$84),AL40*AM$84/F$84,0)</f>
        <v>14.817751021405796</v>
      </c>
      <c r="AN40" s="26">
        <f t="shared" ref="AN40:AN47" si="26">SUM(AD40:AH40)+IF(ISNUMBER(W40*$W$37/($W$37+$W$9)),W40*$W$37/($W$37+$W$9),0)+IF(ISNUMBER(AL40*AN$84/F$84),AL40*AN$84/F$84,0)</f>
        <v>0.35055525907550639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2.5239159999999998</v>
      </c>
      <c r="G41" s="16">
        <f t="shared" si="13"/>
        <v>0</v>
      </c>
      <c r="H41" s="25">
        <v>0</v>
      </c>
      <c r="I41" s="25">
        <v>0</v>
      </c>
      <c r="J41" s="16">
        <f t="shared" si="14"/>
        <v>1.5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1.2</v>
      </c>
      <c r="R41" s="25">
        <v>0.3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1.023916</v>
      </c>
      <c r="AM41" s="25">
        <f t="shared" si="25"/>
        <v>1.6623024197558345</v>
      </c>
      <c r="AN41" s="26">
        <f t="shared" si="26"/>
        <v>3.8397167508008407E-3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0.49682199999999993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0.49682199999999993</v>
      </c>
      <c r="AM42" s="25">
        <f t="shared" si="25"/>
        <v>7.8751980424110107E-2</v>
      </c>
      <c r="AN42" s="26">
        <f t="shared" si="26"/>
        <v>1.8630979060453934E-3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480.02332625630493</v>
      </c>
      <c r="G44" s="16">
        <f t="shared" si="13"/>
        <v>0</v>
      </c>
      <c r="H44" s="25">
        <v>0</v>
      </c>
      <c r="I44" s="25">
        <v>0</v>
      </c>
      <c r="J44" s="16">
        <f t="shared" si="14"/>
        <v>448.80368695652157</v>
      </c>
      <c r="K44" s="25">
        <v>0</v>
      </c>
      <c r="L44" s="25">
        <v>127.32768695652157</v>
      </c>
      <c r="M44" s="25">
        <v>0</v>
      </c>
      <c r="N44" s="25">
        <v>0</v>
      </c>
      <c r="O44" s="25">
        <v>0</v>
      </c>
      <c r="P44" s="25">
        <v>0</v>
      </c>
      <c r="Q44" s="25">
        <v>0.6</v>
      </c>
      <c r="R44" s="25">
        <v>320.87599999999998</v>
      </c>
      <c r="S44" s="25">
        <v>0</v>
      </c>
      <c r="T44" s="25" t="s">
        <v>63</v>
      </c>
      <c r="U44" s="25" t="s">
        <v>63</v>
      </c>
      <c r="V44" s="18">
        <v>0</v>
      </c>
      <c r="W44" s="18">
        <v>5.2000000000000011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26.019639299783343</v>
      </c>
      <c r="AM44" s="25">
        <f t="shared" si="25"/>
        <v>458.128097962433</v>
      </c>
      <c r="AN44" s="26">
        <f t="shared" si="26"/>
        <v>9.7574454222000589E-2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19.063838000000001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13.6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5.463838</v>
      </c>
      <c r="AM45" s="25">
        <f t="shared" si="25"/>
        <v>14.466080936867749</v>
      </c>
      <c r="AN45" s="26">
        <f t="shared" si="26"/>
        <v>2.048956192916427E-2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330.90000000000003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0.3</v>
      </c>
      <c r="W47" s="31">
        <v>67.5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263.10000000000002</v>
      </c>
      <c r="AM47" s="31">
        <f t="shared" si="25"/>
        <v>109.50436504338248</v>
      </c>
      <c r="AN47" s="30">
        <f t="shared" si="26"/>
        <v>0.98663315851661781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14485.033888339103</v>
      </c>
      <c r="G48" s="30">
        <f t="shared" si="13"/>
        <v>126.8</v>
      </c>
      <c r="H48" s="31">
        <f>SUM(H49,H50)</f>
        <v>2.2000000000000002</v>
      </c>
      <c r="I48" s="31">
        <f>SUM(I49,I50)</f>
        <v>124.6</v>
      </c>
      <c r="J48" s="30">
        <f t="shared" si="14"/>
        <v>9637.0381036388881</v>
      </c>
      <c r="K48" s="31">
        <f t="shared" ref="K48:W48" si="27">SUM(K49,K50)</f>
        <v>0</v>
      </c>
      <c r="L48" s="31">
        <f t="shared" si="27"/>
        <v>707.65582525217405</v>
      </c>
      <c r="M48" s="31">
        <f t="shared" si="27"/>
        <v>427.14389</v>
      </c>
      <c r="N48" s="31">
        <f t="shared" si="27"/>
        <v>1753</v>
      </c>
      <c r="O48" s="31">
        <f t="shared" si="27"/>
        <v>196.35554735799073</v>
      </c>
      <c r="P48" s="31">
        <f t="shared" si="27"/>
        <v>2286</v>
      </c>
      <c r="Q48" s="31">
        <f t="shared" si="27"/>
        <v>3020.5087980325397</v>
      </c>
      <c r="R48" s="31">
        <f t="shared" si="27"/>
        <v>671.7740429961832</v>
      </c>
      <c r="S48" s="31">
        <f t="shared" si="27"/>
        <v>556.69999999999993</v>
      </c>
      <c r="T48" s="31">
        <f t="shared" si="27"/>
        <v>0</v>
      </c>
      <c r="U48" s="31">
        <f t="shared" si="27"/>
        <v>17.899999999999999</v>
      </c>
      <c r="V48" s="31">
        <f t="shared" si="27"/>
        <v>4.9000000000000004</v>
      </c>
      <c r="W48" s="31">
        <f t="shared" si="27"/>
        <v>1996.3999999999999</v>
      </c>
      <c r="X48" s="31">
        <f t="shared" si="24"/>
        <v>108.30000000000001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1.4</v>
      </c>
      <c r="AC48" s="31" t="s">
        <v>63</v>
      </c>
      <c r="AD48" s="31">
        <f t="shared" ref="AD48:AL48" si="29">SUM(AD49,AD50)</f>
        <v>106.9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13.6</v>
      </c>
      <c r="AK48" s="31" t="s">
        <v>63</v>
      </c>
      <c r="AL48" s="32">
        <f t="shared" si="29"/>
        <v>2597.995784700217</v>
      </c>
      <c r="AM48" s="31">
        <f>SUM(AM13,AM28)-SUM(AM17,AM39,AM47)</f>
        <v>12190.550207729755</v>
      </c>
      <c r="AN48" s="30">
        <f>SUM(AN13,AN28)-SUM(AN17,AN39,AN47)</f>
        <v>116.64256475435816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2403.6999999999998</v>
      </c>
      <c r="G49" s="67">
        <f t="shared" ref="G49:G77" si="30">SUM(H49:I49)</f>
        <v>1.5</v>
      </c>
      <c r="H49" s="68">
        <v>1.5</v>
      </c>
      <c r="I49" s="68">
        <v>0</v>
      </c>
      <c r="J49" s="67">
        <f t="shared" ref="J49:J77" si="31">SUM(K49:U49)</f>
        <v>2396.6</v>
      </c>
      <c r="K49" s="68">
        <v>0</v>
      </c>
      <c r="L49" s="68">
        <v>4</v>
      </c>
      <c r="M49" s="68">
        <v>59.9</v>
      </c>
      <c r="N49" s="68">
        <v>28.8</v>
      </c>
      <c r="O49" s="68">
        <v>0</v>
      </c>
      <c r="P49" s="68">
        <v>2286</v>
      </c>
      <c r="Q49" s="68">
        <v>0</v>
      </c>
      <c r="R49" s="68">
        <v>0</v>
      </c>
      <c r="S49" s="68">
        <v>0</v>
      </c>
      <c r="T49" s="68">
        <v>0</v>
      </c>
      <c r="U49" s="68">
        <v>17.899999999999999</v>
      </c>
      <c r="V49" s="68">
        <v>0</v>
      </c>
      <c r="W49" s="68">
        <v>5.6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2403.6999999999998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12081.333888339104</v>
      </c>
      <c r="G50" s="30">
        <f t="shared" si="30"/>
        <v>125.3</v>
      </c>
      <c r="H50" s="31">
        <f>SUM(H51,H70)+SUM(H75:H77)</f>
        <v>0.7</v>
      </c>
      <c r="I50" s="31">
        <f>SUM(I51,I70)+SUM(I75:I77)</f>
        <v>124.6</v>
      </c>
      <c r="J50" s="30">
        <f t="shared" si="31"/>
        <v>7240.4381036388877</v>
      </c>
      <c r="K50" s="31">
        <f t="shared" ref="K50:W50" si="32">SUM(K51,K70)+SUM(K75:K77)</f>
        <v>0</v>
      </c>
      <c r="L50" s="31">
        <f t="shared" si="32"/>
        <v>703.65582525217405</v>
      </c>
      <c r="M50" s="31">
        <f t="shared" si="32"/>
        <v>367.24389000000002</v>
      </c>
      <c r="N50" s="31">
        <f t="shared" si="32"/>
        <v>1724.2</v>
      </c>
      <c r="O50" s="31">
        <f t="shared" si="32"/>
        <v>196.35554735799073</v>
      </c>
      <c r="P50" s="31">
        <f t="shared" si="32"/>
        <v>0</v>
      </c>
      <c r="Q50" s="31">
        <f t="shared" si="32"/>
        <v>3020.5087980325397</v>
      </c>
      <c r="R50" s="31">
        <f t="shared" si="32"/>
        <v>671.7740429961832</v>
      </c>
      <c r="S50" s="31">
        <f t="shared" si="32"/>
        <v>556.69999999999993</v>
      </c>
      <c r="T50" s="31">
        <f t="shared" si="32"/>
        <v>0</v>
      </c>
      <c r="U50" s="31">
        <f t="shared" si="32"/>
        <v>0</v>
      </c>
      <c r="V50" s="31">
        <f t="shared" si="32"/>
        <v>4.9000000000000004</v>
      </c>
      <c r="W50" s="31">
        <f t="shared" si="32"/>
        <v>1990.8</v>
      </c>
      <c r="X50" s="31">
        <f t="shared" si="24"/>
        <v>108.30000000000001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1.4</v>
      </c>
      <c r="AC50" s="31" t="s">
        <v>63</v>
      </c>
      <c r="AD50" s="31">
        <f>SUM(AD51,AD70)+SUM(AD75:AD77)</f>
        <v>106.9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13.6</v>
      </c>
      <c r="AK50" s="31" t="s">
        <v>63</v>
      </c>
      <c r="AL50" s="32">
        <f t="shared" si="34"/>
        <v>2597.995784700217</v>
      </c>
      <c r="AM50" s="31">
        <f t="shared" si="34"/>
        <v>6145.0325161523206</v>
      </c>
      <c r="AN50" s="30">
        <f t="shared" si="34"/>
        <v>72.368166908913764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4730.3296099523905</v>
      </c>
      <c r="G51" s="16">
        <f t="shared" si="30"/>
        <v>122</v>
      </c>
      <c r="H51" s="17">
        <v>0.7</v>
      </c>
      <c r="I51" s="17">
        <v>121.3</v>
      </c>
      <c r="J51" s="16">
        <f t="shared" si="31"/>
        <v>1959.0338252521742</v>
      </c>
      <c r="K51" s="17">
        <v>0</v>
      </c>
      <c r="L51" s="17">
        <v>703.65582525217405</v>
      </c>
      <c r="M51" s="17">
        <v>33.200000000000003</v>
      </c>
      <c r="N51" s="17">
        <v>0</v>
      </c>
      <c r="O51" s="17">
        <v>0</v>
      </c>
      <c r="P51" s="17">
        <v>0</v>
      </c>
      <c r="Q51" s="17">
        <v>112.8</v>
      </c>
      <c r="R51" s="17">
        <v>557.47800000000007</v>
      </c>
      <c r="S51" s="17">
        <v>551.9</v>
      </c>
      <c r="T51" s="17">
        <v>0</v>
      </c>
      <c r="U51" s="17">
        <v>0</v>
      </c>
      <c r="V51" s="18">
        <v>0</v>
      </c>
      <c r="W51" s="18">
        <v>1349.6</v>
      </c>
      <c r="X51" s="18">
        <f t="shared" si="24"/>
        <v>39.6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39.6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13.6</v>
      </c>
      <c r="AK51" s="18" t="s">
        <v>63</v>
      </c>
      <c r="AL51" s="19">
        <v>1246.4957847002167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4355.2386829597181</v>
      </c>
      <c r="G70" s="16">
        <f t="shared" si="30"/>
        <v>0</v>
      </c>
      <c r="H70" s="25">
        <v>0</v>
      </c>
      <c r="I70" s="25">
        <v>0</v>
      </c>
      <c r="J70" s="16">
        <f t="shared" si="31"/>
        <v>4296.8386829597184</v>
      </c>
      <c r="K70" s="25">
        <v>0</v>
      </c>
      <c r="L70" s="25">
        <v>0</v>
      </c>
      <c r="M70" s="25">
        <v>7.7438899999999995</v>
      </c>
      <c r="N70" s="25">
        <v>1724.2</v>
      </c>
      <c r="O70" s="25">
        <v>192.45554735799072</v>
      </c>
      <c r="P70" s="25">
        <v>0</v>
      </c>
      <c r="Q70" s="25">
        <v>2278.3432026055448</v>
      </c>
      <c r="R70" s="25">
        <v>94.09604299618313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58.4</v>
      </c>
      <c r="AM70" s="25">
        <f>SUM(AM71:AM74)</f>
        <v>4306.0957522053795</v>
      </c>
      <c r="AN70" s="26">
        <f>SUM(AN71:AN74)</f>
        <v>0.2190018109364138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60.5</v>
      </c>
      <c r="G71" s="16">
        <f t="shared" si="30"/>
        <v>0</v>
      </c>
      <c r="H71" s="25">
        <v>0</v>
      </c>
      <c r="I71" s="25">
        <v>0</v>
      </c>
      <c r="J71" s="16">
        <f t="shared" si="31"/>
        <v>2.1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2.1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58.4</v>
      </c>
      <c r="AM71" s="25">
        <f t="shared" ref="AM71:AM77" si="36">SUM(G71,V71,J71,W71,AJ71)-IF(ISNUMBER(W71*$W$37/($W$37+$W$9)),W71*$W$37/($W$37+$W$9),0)+IF(ISNUMBER(AL71*AM$84/F$84),AL71*AM$84/F$84,0)</f>
        <v>11.357069245661487</v>
      </c>
      <c r="AN71" s="26">
        <f t="shared" ref="AN71:AN77" si="37">SUM(AD71:AH71)+IF(ISNUMBER(W71*$W$37/($W$37+$W$9)),W71*$W$37/($W$37+$W$9),0)+IF(ISNUMBER(AL71*AN$84/F$84),AL71*AN$84/F$84,0)</f>
        <v>0.2190018109364138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3955.2438899999997</v>
      </c>
      <c r="G72" s="16">
        <f t="shared" si="30"/>
        <v>0</v>
      </c>
      <c r="H72" s="25">
        <v>0</v>
      </c>
      <c r="I72" s="25">
        <v>0</v>
      </c>
      <c r="J72" s="16">
        <f t="shared" si="31"/>
        <v>3955.2438899999997</v>
      </c>
      <c r="K72" s="25">
        <v>0</v>
      </c>
      <c r="L72" s="25">
        <v>0</v>
      </c>
      <c r="M72" s="25">
        <v>7.7438899999999995</v>
      </c>
      <c r="N72" s="25">
        <v>1722.9</v>
      </c>
      <c r="O72" s="25">
        <v>0</v>
      </c>
      <c r="P72" s="25">
        <v>0</v>
      </c>
      <c r="Q72" s="25">
        <v>2224.6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3955.2438899999997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193.75554735799074</v>
      </c>
      <c r="G73" s="16">
        <f t="shared" si="30"/>
        <v>0</v>
      </c>
      <c r="H73" s="25">
        <v>0</v>
      </c>
      <c r="I73" s="25">
        <v>0</v>
      </c>
      <c r="J73" s="16">
        <f t="shared" si="31"/>
        <v>193.75554735799074</v>
      </c>
      <c r="K73" s="25">
        <v>0</v>
      </c>
      <c r="L73" s="25">
        <v>0</v>
      </c>
      <c r="M73" s="25">
        <v>0</v>
      </c>
      <c r="N73" s="25">
        <v>1.3</v>
      </c>
      <c r="O73" s="25">
        <v>192.45554735799072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193.75554735799074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145.73924560172827</v>
      </c>
      <c r="G74" s="16">
        <f t="shared" si="30"/>
        <v>0</v>
      </c>
      <c r="H74" s="25">
        <v>0</v>
      </c>
      <c r="I74" s="25">
        <v>0</v>
      </c>
      <c r="J74" s="16">
        <f t="shared" si="31"/>
        <v>145.73924560172827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51.613310901450383</v>
      </c>
      <c r="R74" s="25">
        <v>94.125934700277881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145.73924560172827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1154.5112167698617</v>
      </c>
      <c r="G75" s="16">
        <f t="shared" si="30"/>
        <v>1.1000000000000001</v>
      </c>
      <c r="H75" s="25">
        <v>0</v>
      </c>
      <c r="I75" s="25">
        <v>1.1000000000000001</v>
      </c>
      <c r="J75" s="16">
        <f t="shared" si="31"/>
        <v>272.31121676986157</v>
      </c>
      <c r="K75" s="25">
        <v>0</v>
      </c>
      <c r="L75" s="25">
        <v>0</v>
      </c>
      <c r="M75" s="25">
        <v>73.5</v>
      </c>
      <c r="N75" s="25">
        <v>0</v>
      </c>
      <c r="O75" s="25">
        <v>0</v>
      </c>
      <c r="P75" s="25">
        <v>0</v>
      </c>
      <c r="Q75" s="25">
        <v>178.41121676986157</v>
      </c>
      <c r="R75" s="25">
        <v>20.2</v>
      </c>
      <c r="S75" s="25">
        <v>0.2</v>
      </c>
      <c r="T75" s="25">
        <v>0</v>
      </c>
      <c r="U75" s="25">
        <v>0</v>
      </c>
      <c r="V75" s="18">
        <v>1.5</v>
      </c>
      <c r="W75" s="18">
        <v>178.6</v>
      </c>
      <c r="X75" s="18">
        <f t="shared" si="24"/>
        <v>10.899999999999999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10.7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690.1</v>
      </c>
      <c r="AM75" s="25">
        <f t="shared" si="36"/>
        <v>562.89997509915941</v>
      </c>
      <c r="AN75" s="26">
        <f t="shared" si="37"/>
        <v>13.287896399438683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1587.8899631526845</v>
      </c>
      <c r="G76" s="16">
        <f t="shared" si="30"/>
        <v>2.2000000000000002</v>
      </c>
      <c r="H76" s="25">
        <v>0</v>
      </c>
      <c r="I76" s="25">
        <v>2.2000000000000002</v>
      </c>
      <c r="J76" s="16">
        <f t="shared" si="31"/>
        <v>485.38996315268446</v>
      </c>
      <c r="K76" s="25">
        <v>0</v>
      </c>
      <c r="L76" s="25">
        <v>0</v>
      </c>
      <c r="M76" s="25">
        <v>239.2</v>
      </c>
      <c r="N76" s="25">
        <v>0</v>
      </c>
      <c r="O76" s="25">
        <v>3.9</v>
      </c>
      <c r="P76" s="25">
        <v>0</v>
      </c>
      <c r="Q76" s="25">
        <v>237.88996315268452</v>
      </c>
      <c r="R76" s="25">
        <v>0</v>
      </c>
      <c r="S76" s="25">
        <v>4.4000000000000004</v>
      </c>
      <c r="T76" s="25">
        <v>0</v>
      </c>
      <c r="U76" s="25">
        <v>0</v>
      </c>
      <c r="V76" s="18">
        <v>3.4</v>
      </c>
      <c r="W76" s="18">
        <v>461.4</v>
      </c>
      <c r="X76" s="18">
        <f t="shared" si="24"/>
        <v>55.900000000000006</v>
      </c>
      <c r="Y76" s="25" t="s">
        <v>63</v>
      </c>
      <c r="Z76" s="25" t="s">
        <v>63</v>
      </c>
      <c r="AA76" s="25" t="s">
        <v>63</v>
      </c>
      <c r="AB76" s="25">
        <v>1.2</v>
      </c>
      <c r="AC76" s="25" t="s">
        <v>63</v>
      </c>
      <c r="AD76" s="25">
        <v>54.7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579.6</v>
      </c>
      <c r="AM76" s="25">
        <f t="shared" si="36"/>
        <v>1044.263205186681</v>
      </c>
      <c r="AN76" s="26">
        <f t="shared" si="37"/>
        <v>56.873517972923729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253.3644155044484</v>
      </c>
      <c r="G77" s="16">
        <f t="shared" si="30"/>
        <v>0</v>
      </c>
      <c r="H77" s="25">
        <v>0</v>
      </c>
      <c r="I77" s="25">
        <v>0</v>
      </c>
      <c r="J77" s="16">
        <f t="shared" si="31"/>
        <v>226.8644155044484</v>
      </c>
      <c r="K77" s="25">
        <v>0</v>
      </c>
      <c r="L77" s="25">
        <v>0</v>
      </c>
      <c r="M77" s="25">
        <v>13.6</v>
      </c>
      <c r="N77" s="25">
        <v>0</v>
      </c>
      <c r="O77" s="25">
        <v>0</v>
      </c>
      <c r="P77" s="25">
        <v>0</v>
      </c>
      <c r="Q77" s="25">
        <v>213.06441550444842</v>
      </c>
      <c r="R77" s="25">
        <v>0</v>
      </c>
      <c r="S77" s="25">
        <v>0.2</v>
      </c>
      <c r="T77" s="25">
        <v>0</v>
      </c>
      <c r="U77" s="25">
        <v>0</v>
      </c>
      <c r="V77" s="18">
        <v>0</v>
      </c>
      <c r="W77" s="18">
        <v>1.2</v>
      </c>
      <c r="X77" s="18">
        <f t="shared" si="24"/>
        <v>1.9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1.9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23.4</v>
      </c>
      <c r="AM77" s="25">
        <f t="shared" si="36"/>
        <v>231.77358366110042</v>
      </c>
      <c r="AN77" s="26">
        <f t="shared" si="37"/>
        <v>1.9877507256149329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1996_x000D_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2883.3418957645995</v>
      </c>
      <c r="G84" s="31">
        <f t="shared" si="38"/>
        <v>61.916798005000004</v>
      </c>
      <c r="H84" s="31">
        <v>26.152367283999997</v>
      </c>
      <c r="I84" s="31">
        <v>35.764430721000004</v>
      </c>
      <c r="J84" s="31">
        <f t="shared" si="38"/>
        <v>164.60319975610275</v>
      </c>
      <c r="K84" s="31">
        <v>0</v>
      </c>
      <c r="L84" s="31">
        <v>7.6029871219999992</v>
      </c>
      <c r="M84" s="31">
        <v>0</v>
      </c>
      <c r="N84" s="31">
        <v>0</v>
      </c>
      <c r="O84" s="31">
        <v>0</v>
      </c>
      <c r="P84" s="31">
        <v>0</v>
      </c>
      <c r="Q84" s="31">
        <v>18.277793993800003</v>
      </c>
      <c r="R84" s="31">
        <v>138.72241864030275</v>
      </c>
      <c r="S84" s="31">
        <v>0</v>
      </c>
      <c r="T84" s="31">
        <v>0</v>
      </c>
      <c r="U84" s="31">
        <v>0</v>
      </c>
      <c r="V84" s="31">
        <v>0</v>
      </c>
      <c r="W84" s="31">
        <v>219.29724322369725</v>
      </c>
      <c r="X84" s="31">
        <f t="shared" ref="X84" si="39">SUM(X85:X88)</f>
        <v>513.20250309319999</v>
      </c>
      <c r="Y84" s="31">
        <v>501.68105151399999</v>
      </c>
      <c r="Z84" s="31">
        <v>0.70883005999999993</v>
      </c>
      <c r="AA84" s="31">
        <v>0</v>
      </c>
      <c r="AB84" s="31">
        <v>0</v>
      </c>
      <c r="AC84" s="31">
        <v>0</v>
      </c>
      <c r="AD84" s="31">
        <v>0.11806070539999999</v>
      </c>
      <c r="AE84" s="31">
        <v>0.11062179999999999</v>
      </c>
      <c r="AF84" s="31">
        <v>10.583939013799998</v>
      </c>
      <c r="AG84" s="31">
        <v>0</v>
      </c>
      <c r="AH84" s="31">
        <v>0</v>
      </c>
      <c r="AI84" s="31">
        <v>0</v>
      </c>
      <c r="AJ84" s="31">
        <v>11.225491686599998</v>
      </c>
      <c r="AK84" s="31">
        <v>1913.0966599999997</v>
      </c>
      <c r="AL84" s="32">
        <v>0</v>
      </c>
      <c r="AM84" s="93">
        <f>SUM(AM85:AM88)</f>
        <v>457.04273267140002</v>
      </c>
      <c r="AN84" s="94">
        <f>SUM(AN85:AN88)</f>
        <v>10.812621519199997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2566.0622647459995</v>
      </c>
      <c r="G85" s="16">
        <f t="shared" ref="G85:G88" si="41">SUM(H85:I85)</f>
        <v>61.916798005000004</v>
      </c>
      <c r="H85" s="25">
        <v>26.152367283999997</v>
      </c>
      <c r="I85" s="25">
        <v>35.764430721000004</v>
      </c>
      <c r="J85" s="16">
        <f t="shared" ref="J85:J88" si="42">SUM(K85:U85)</f>
        <v>67.187773044702766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5.2459999999999993E-2</v>
      </c>
      <c r="R85" s="25">
        <v>67.13531304470277</v>
      </c>
      <c r="S85" s="25">
        <v>0</v>
      </c>
      <c r="T85" s="25">
        <v>0</v>
      </c>
      <c r="U85" s="25">
        <v>0</v>
      </c>
      <c r="V85" s="18">
        <v>0</v>
      </c>
      <c r="W85" s="18">
        <v>31.579462950297224</v>
      </c>
      <c r="X85" s="18">
        <f t="shared" ref="X85:X88" si="43">SUM(Y85:AI85)</f>
        <v>492.281570746</v>
      </c>
      <c r="Y85" s="25">
        <v>491.57274068599997</v>
      </c>
      <c r="Z85" s="25">
        <v>0.70883005999999993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1913.0966599999997</v>
      </c>
      <c r="AL85" s="19">
        <v>0</v>
      </c>
      <c r="AM85" s="25">
        <f>SUM(G85,V85,J85,W85,IF(ISNUMBER(-W85*$W$37/($W$37+$W$9)),-W85*$W$37/($W$37+$W$9),0),AJ85)</f>
        <v>160.684034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17.520676112</v>
      </c>
      <c r="G87" s="16">
        <f t="shared" si="41"/>
        <v>0</v>
      </c>
      <c r="H87" s="25">
        <v>0</v>
      </c>
      <c r="I87" s="25">
        <v>0</v>
      </c>
      <c r="J87" s="16">
        <f t="shared" si="42"/>
        <v>0.75181011659999986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0.75181011659999986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1.3624806881999998</v>
      </c>
      <c r="X87" s="18">
        <f t="shared" si="43"/>
        <v>12.674004762400001</v>
      </c>
      <c r="Y87" s="25">
        <v>10.108310828</v>
      </c>
      <c r="Z87" s="25">
        <v>0</v>
      </c>
      <c r="AA87" s="25">
        <v>0</v>
      </c>
      <c r="AB87" s="25">
        <v>0</v>
      </c>
      <c r="AC87" s="25">
        <v>0</v>
      </c>
      <c r="AD87" s="25">
        <v>3.9181505400000004E-2</v>
      </c>
      <c r="AE87" s="25">
        <v>0.11062179999999999</v>
      </c>
      <c r="AF87" s="25">
        <v>2.4158906289999997</v>
      </c>
      <c r="AG87" s="25">
        <v>0</v>
      </c>
      <c r="AH87" s="25">
        <v>0</v>
      </c>
      <c r="AI87" s="25">
        <v>0</v>
      </c>
      <c r="AJ87" s="18">
        <v>2.7323805447999998</v>
      </c>
      <c r="AK87" s="18">
        <v>0</v>
      </c>
      <c r="AL87" s="19">
        <v>0</v>
      </c>
      <c r="AM87" s="25">
        <f>SUM(G87,V87,J87,W87,IF(ISNUMBER(-W87*$W$37/($W$37+$W$9)),-W87*$W$37/($W$37+$W$9),0),AJ87)</f>
        <v>4.8466713495999993</v>
      </c>
      <c r="AN87" s="26">
        <f>SUM(AD87:AH87,IF(ISNUMBER(W87*$W$37/($W$37+$W$9)),W87*$W$37/($W$37+$W$9),0))</f>
        <v>2.5656939343999996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299.75895490660002</v>
      </c>
      <c r="G88" s="16">
        <f t="shared" si="41"/>
        <v>0</v>
      </c>
      <c r="H88" s="25">
        <v>0</v>
      </c>
      <c r="I88" s="25">
        <v>0</v>
      </c>
      <c r="J88" s="16">
        <f t="shared" si="42"/>
        <v>96.66361659479999</v>
      </c>
      <c r="K88" s="25">
        <v>0</v>
      </c>
      <c r="L88" s="25">
        <v>7.6029871219999992</v>
      </c>
      <c r="M88" s="25">
        <v>0</v>
      </c>
      <c r="N88" s="25">
        <v>0</v>
      </c>
      <c r="O88" s="25">
        <v>0</v>
      </c>
      <c r="P88" s="25">
        <v>0</v>
      </c>
      <c r="Q88" s="25">
        <v>17.473523877200002</v>
      </c>
      <c r="R88" s="25">
        <v>71.587105595599994</v>
      </c>
      <c r="S88" s="25">
        <v>0</v>
      </c>
      <c r="T88" s="25">
        <v>0</v>
      </c>
      <c r="U88" s="25">
        <v>0</v>
      </c>
      <c r="V88" s="18">
        <v>0</v>
      </c>
      <c r="W88" s="18">
        <v>186.35529958520002</v>
      </c>
      <c r="X88" s="18">
        <f t="shared" si="43"/>
        <v>8.2469275847999981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7.8879199999999997E-2</v>
      </c>
      <c r="AE88" s="25">
        <v>0</v>
      </c>
      <c r="AF88" s="25">
        <v>8.1680483847999987</v>
      </c>
      <c r="AG88" s="25">
        <v>0</v>
      </c>
      <c r="AH88" s="25">
        <v>0</v>
      </c>
      <c r="AI88" s="25">
        <v>0</v>
      </c>
      <c r="AJ88" s="18">
        <v>8.4931111417999983</v>
      </c>
      <c r="AK88" s="18">
        <v>0</v>
      </c>
      <c r="AL88" s="19">
        <v>0</v>
      </c>
      <c r="AM88" s="25">
        <f>SUM(G88,V88,J88,W88,IF(ISNUMBER(-W88*$W$37/($W$37+$W$9)),-W88*$W$37/($W$37+$W$9),0),AJ88)</f>
        <v>291.51202732180002</v>
      </c>
      <c r="AN88" s="26">
        <f>SUM(AD88:AH88,IF(ISNUMBER(W88*$W$37/($W$37+$W$9)),W88*$W$37/($W$37+$W$9),0))</f>
        <v>8.2469275847999981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112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6755.1190724792204</v>
      </c>
      <c r="G7" s="16">
        <f t="shared" ref="G7:G13" si="1">SUM(H7:I7)</f>
        <v>135.30000000000001</v>
      </c>
      <c r="H7" s="17">
        <v>135.30000000000001</v>
      </c>
      <c r="I7" s="17">
        <v>0</v>
      </c>
      <c r="J7" s="16">
        <f t="shared" ref="J7:J13" si="2">SUM(K7:U7)</f>
        <v>647.9</v>
      </c>
      <c r="K7" s="17">
        <v>647.9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2.1</v>
      </c>
      <c r="X7" s="18">
        <f t="shared" ref="X7:X38" si="3">SUM(Y7:AI7)</f>
        <v>497.46569296127007</v>
      </c>
      <c r="Y7" s="17">
        <v>333.37800300200001</v>
      </c>
      <c r="Z7" s="17">
        <v>0.34376066199999999</v>
      </c>
      <c r="AA7" s="17">
        <v>0</v>
      </c>
      <c r="AB7" s="17">
        <v>1.3</v>
      </c>
      <c r="AC7" s="17">
        <v>0</v>
      </c>
      <c r="AD7" s="17">
        <v>110.2</v>
      </c>
      <c r="AE7" s="17">
        <v>0.36521573759999998</v>
      </c>
      <c r="AF7" s="17">
        <v>51.878713559670004</v>
      </c>
      <c r="AG7" s="17">
        <v>0</v>
      </c>
      <c r="AH7" s="17">
        <v>0</v>
      </c>
      <c r="AI7" s="17">
        <v>0</v>
      </c>
      <c r="AJ7" s="18">
        <v>65.567163517950007</v>
      </c>
      <c r="AK7" s="18">
        <v>5406.7862160000004</v>
      </c>
      <c r="AL7" s="19">
        <v>0</v>
      </c>
      <c r="AM7" s="17">
        <f>SUM(G7,V7,J7,W7,AJ7)</f>
        <v>850.86716351795008</v>
      </c>
      <c r="AN7" s="20">
        <f>SUM(AD7:AH7)</f>
        <v>162.44392929727002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12673.888239160557</v>
      </c>
      <c r="G8" s="16">
        <f t="shared" si="1"/>
        <v>101.79960153999997</v>
      </c>
      <c r="H8" s="17">
        <f>H9-H7</f>
        <v>-63.900159420000023</v>
      </c>
      <c r="I8" s="17">
        <f>I9-I7</f>
        <v>165.69976095999999</v>
      </c>
      <c r="J8" s="16">
        <f t="shared" si="2"/>
        <v>9952.0806438330619</v>
      </c>
      <c r="K8" s="17">
        <f t="shared" ref="K8:W8" si="4">K9-K7</f>
        <v>8249.8778749999983</v>
      </c>
      <c r="L8" s="17">
        <f t="shared" si="4"/>
        <v>8.9557365410630609</v>
      </c>
      <c r="M8" s="17">
        <f t="shared" si="4"/>
        <v>206.89349501947638</v>
      </c>
      <c r="N8" s="17">
        <f t="shared" si="4"/>
        <v>226.9250599999998</v>
      </c>
      <c r="O8" s="17">
        <f t="shared" si="4"/>
        <v>-247.39574885496003</v>
      </c>
      <c r="P8" s="17">
        <f t="shared" si="4"/>
        <v>2874.676072719184</v>
      </c>
      <c r="Q8" s="17">
        <f t="shared" si="4"/>
        <v>402.70240990185852</v>
      </c>
      <c r="R8" s="17">
        <f t="shared" si="4"/>
        <v>-1678.0469764935585</v>
      </c>
      <c r="S8" s="17">
        <f t="shared" si="4"/>
        <v>598.30000000000007</v>
      </c>
      <c r="T8" s="17">
        <f t="shared" si="4"/>
        <v>-690.80928000000006</v>
      </c>
      <c r="U8" s="17">
        <f t="shared" si="4"/>
        <v>1.9999999999988916E-3</v>
      </c>
      <c r="V8" s="18">
        <f t="shared" si="4"/>
        <v>0</v>
      </c>
      <c r="W8" s="18">
        <f t="shared" si="4"/>
        <v>2213.6408337492499</v>
      </c>
      <c r="X8" s="18">
        <f t="shared" si="3"/>
        <v>3.0741777780008306E-2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3.0741777780008306E-2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406.33641826046369</v>
      </c>
      <c r="AM8" s="25">
        <f>SUM(G8,V8,J8,W8,AJ8)-IF(ISNUMBER(W8*$W$37/($W$37+$W$9)),W8*$W$37/($W$37+$W$9),0)+IF(ISNUMBER(AL8*AM$84/F$84),AL8*AM$84/F$84,0)</f>
        <v>12324.711530389053</v>
      </c>
      <c r="AN8" s="26">
        <f>SUM(AD8:AH8)+IF(ISNUMBER(W8*$W$37/($W$37+$W$9)),W8*$W$37/($W$37+$W$9),0)+IF(ISNUMBER(AL8*AN$84/F$84),AL8*AN$84/F$84,0)</f>
        <v>1.8340624665055574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19429.007311639776</v>
      </c>
      <c r="G9" s="30">
        <f t="shared" si="1"/>
        <v>237.09960153999998</v>
      </c>
      <c r="H9" s="30">
        <f>H10+H11</f>
        <v>71.399840579999989</v>
      </c>
      <c r="I9" s="30">
        <f>I10+I11</f>
        <v>165.69976095999999</v>
      </c>
      <c r="J9" s="30">
        <f t="shared" si="2"/>
        <v>10599.98064383306</v>
      </c>
      <c r="K9" s="30">
        <f t="shared" ref="K9:W9" si="6">K10+K11</f>
        <v>8897.7778749999979</v>
      </c>
      <c r="L9" s="30">
        <f t="shared" si="6"/>
        <v>8.9557365410630609</v>
      </c>
      <c r="M9" s="30">
        <f t="shared" si="6"/>
        <v>206.89349501947638</v>
      </c>
      <c r="N9" s="30">
        <f t="shared" si="6"/>
        <v>226.9250599999998</v>
      </c>
      <c r="O9" s="30">
        <f t="shared" si="6"/>
        <v>-247.39574885496003</v>
      </c>
      <c r="P9" s="30">
        <f t="shared" si="6"/>
        <v>2874.676072719184</v>
      </c>
      <c r="Q9" s="30">
        <f t="shared" si="6"/>
        <v>402.70240990185852</v>
      </c>
      <c r="R9" s="30">
        <f t="shared" si="6"/>
        <v>-1678.0469764935585</v>
      </c>
      <c r="S9" s="30">
        <f t="shared" si="6"/>
        <v>598.30000000000007</v>
      </c>
      <c r="T9" s="30">
        <f t="shared" si="6"/>
        <v>-690.80928000000006</v>
      </c>
      <c r="U9" s="30">
        <f t="shared" si="6"/>
        <v>1.9999999999988916E-3</v>
      </c>
      <c r="V9" s="31">
        <f t="shared" si="6"/>
        <v>0</v>
      </c>
      <c r="W9" s="31">
        <f t="shared" si="6"/>
        <v>2215.7408337492498</v>
      </c>
      <c r="X9" s="31">
        <f t="shared" si="3"/>
        <v>497.49643473905007</v>
      </c>
      <c r="Y9" s="31">
        <f t="shared" ref="Y9:AL9" si="7">Y10+Y11</f>
        <v>333.37800300200001</v>
      </c>
      <c r="Z9" s="30">
        <f t="shared" si="7"/>
        <v>0.34376066199999999</v>
      </c>
      <c r="AA9" s="30">
        <f t="shared" si="7"/>
        <v>0</v>
      </c>
      <c r="AB9" s="30">
        <f t="shared" si="7"/>
        <v>1.3</v>
      </c>
      <c r="AC9" s="30">
        <f t="shared" si="7"/>
        <v>0</v>
      </c>
      <c r="AD9" s="30">
        <f t="shared" si="7"/>
        <v>110.23074177778001</v>
      </c>
      <c r="AE9" s="30">
        <f t="shared" si="7"/>
        <v>0.36521573759999998</v>
      </c>
      <c r="AF9" s="30">
        <f t="shared" si="7"/>
        <v>51.878713559670004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65.567163517950007</v>
      </c>
      <c r="AK9" s="31">
        <f t="shared" si="7"/>
        <v>5406.7862160000004</v>
      </c>
      <c r="AL9" s="32">
        <f t="shared" si="7"/>
        <v>406.33641826046369</v>
      </c>
      <c r="AM9" s="31">
        <f>SUM(AM7:AM8)</f>
        <v>13175.578693907004</v>
      </c>
      <c r="AN9" s="30">
        <f>SUM(AN7:AN8)</f>
        <v>164.27799176377559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296.70501917439168</v>
      </c>
      <c r="G10" s="16">
        <f t="shared" si="1"/>
        <v>0</v>
      </c>
      <c r="H10" s="17">
        <v>0</v>
      </c>
      <c r="I10" s="17">
        <v>0</v>
      </c>
      <c r="J10" s="16">
        <f t="shared" si="2"/>
        <v>296.70501917439168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61.374782083488689</v>
      </c>
      <c r="R10" s="17">
        <v>235.33023709090301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296.70501917439168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19132.302292465385</v>
      </c>
      <c r="G11" s="30">
        <f t="shared" si="1"/>
        <v>237.09960153999998</v>
      </c>
      <c r="H11" s="30">
        <f>H12+H13</f>
        <v>71.399840579999989</v>
      </c>
      <c r="I11" s="30">
        <f>I12+I13</f>
        <v>165.69976095999999</v>
      </c>
      <c r="J11" s="30">
        <f t="shared" si="2"/>
        <v>10303.275624658669</v>
      </c>
      <c r="K11" s="30">
        <f t="shared" ref="K11:W11" si="8">K12+K13</f>
        <v>8897.7778749999979</v>
      </c>
      <c r="L11" s="30">
        <f t="shared" si="8"/>
        <v>8.9557365410630609</v>
      </c>
      <c r="M11" s="30">
        <f t="shared" si="8"/>
        <v>206.89349501947638</v>
      </c>
      <c r="N11" s="30">
        <f t="shared" si="8"/>
        <v>226.9250599999998</v>
      </c>
      <c r="O11" s="30">
        <f t="shared" si="8"/>
        <v>-247.39574885496003</v>
      </c>
      <c r="P11" s="30">
        <f t="shared" si="8"/>
        <v>2874.676072719184</v>
      </c>
      <c r="Q11" s="30">
        <f t="shared" si="8"/>
        <v>341.32762781836982</v>
      </c>
      <c r="R11" s="30">
        <f t="shared" si="8"/>
        <v>-1913.3772135844615</v>
      </c>
      <c r="S11" s="30">
        <f t="shared" si="8"/>
        <v>598.30000000000007</v>
      </c>
      <c r="T11" s="30">
        <f t="shared" si="8"/>
        <v>-690.80928000000006</v>
      </c>
      <c r="U11" s="30">
        <f t="shared" si="8"/>
        <v>1.9999999999988916E-3</v>
      </c>
      <c r="V11" s="31">
        <f t="shared" si="8"/>
        <v>0</v>
      </c>
      <c r="W11" s="31">
        <f t="shared" si="8"/>
        <v>2215.7408337492498</v>
      </c>
      <c r="X11" s="31">
        <f t="shared" si="3"/>
        <v>497.49643473905007</v>
      </c>
      <c r="Y11" s="31">
        <f t="shared" ref="Y11:AL11" si="9">Y12+Y13</f>
        <v>333.37800300200001</v>
      </c>
      <c r="Z11" s="30">
        <f t="shared" si="9"/>
        <v>0.34376066199999999</v>
      </c>
      <c r="AA11" s="30">
        <f t="shared" si="9"/>
        <v>0</v>
      </c>
      <c r="AB11" s="30">
        <f t="shared" si="9"/>
        <v>1.3</v>
      </c>
      <c r="AC11" s="30">
        <f t="shared" si="9"/>
        <v>0</v>
      </c>
      <c r="AD11" s="30">
        <f t="shared" si="9"/>
        <v>110.23074177778001</v>
      </c>
      <c r="AE11" s="30">
        <f t="shared" si="9"/>
        <v>0.36521573759999998</v>
      </c>
      <c r="AF11" s="30">
        <f t="shared" si="9"/>
        <v>51.878713559670004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65.567163517950007</v>
      </c>
      <c r="AK11" s="31">
        <f t="shared" si="9"/>
        <v>5406.7862160000004</v>
      </c>
      <c r="AL11" s="32">
        <f t="shared" si="9"/>
        <v>406.33641826046369</v>
      </c>
      <c r="AM11" s="31">
        <f>SUM(AM7:AM8)-SUM(AM10)</f>
        <v>12878.873674732613</v>
      </c>
      <c r="AN11" s="30">
        <f>SUM(AD11:AH11)+IF(ISNUMBER(W11*$W$37/($W$37+$W$9)),W11*$W$37/($W$37+$W$9),0)+IF(ISNUMBER(AL11*AN$84/F$84),AL11*AN$84/F$84,0)</f>
        <v>164.27799176377559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212.91757494448026</v>
      </c>
      <c r="G12" s="16">
        <f t="shared" si="1"/>
        <v>0</v>
      </c>
      <c r="H12" s="39">
        <v>0</v>
      </c>
      <c r="I12" s="39">
        <v>0</v>
      </c>
      <c r="J12" s="16">
        <f t="shared" si="2"/>
        <v>212.91757494448026</v>
      </c>
      <c r="K12" s="39">
        <v>0</v>
      </c>
      <c r="L12" s="39">
        <v>0</v>
      </c>
      <c r="M12" s="39">
        <v>0</v>
      </c>
      <c r="N12" s="39">
        <v>0</v>
      </c>
      <c r="O12" s="39">
        <v>212.91757494448026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212.91757494448026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18919.384717520901</v>
      </c>
      <c r="G13" s="41">
        <f t="shared" si="1"/>
        <v>237.09960153999998</v>
      </c>
      <c r="H13" s="41">
        <f>SUM(H17,-H28,H39,H47,H48)</f>
        <v>71.399840579999989</v>
      </c>
      <c r="I13" s="41">
        <f>SUM(I17,-I28,I39,I47,I48)</f>
        <v>165.69976095999999</v>
      </c>
      <c r="J13" s="41">
        <f t="shared" si="2"/>
        <v>10090.358049714188</v>
      </c>
      <c r="K13" s="41">
        <f t="shared" ref="K13:W13" si="10">SUM(K17,-K28,K39,K47,K48)</f>
        <v>8897.7778749999979</v>
      </c>
      <c r="L13" s="41">
        <f t="shared" si="10"/>
        <v>8.9557365410630609</v>
      </c>
      <c r="M13" s="41">
        <f t="shared" si="10"/>
        <v>206.89349501947638</v>
      </c>
      <c r="N13" s="41">
        <f t="shared" si="10"/>
        <v>226.9250599999998</v>
      </c>
      <c r="O13" s="41">
        <f t="shared" si="10"/>
        <v>-460.3133237994403</v>
      </c>
      <c r="P13" s="41">
        <f t="shared" si="10"/>
        <v>2874.676072719184</v>
      </c>
      <c r="Q13" s="41">
        <f t="shared" si="10"/>
        <v>341.32762781836982</v>
      </c>
      <c r="R13" s="41">
        <f t="shared" si="10"/>
        <v>-1913.3772135844615</v>
      </c>
      <c r="S13" s="41">
        <f t="shared" si="10"/>
        <v>598.30000000000007</v>
      </c>
      <c r="T13" s="41">
        <f t="shared" si="10"/>
        <v>-690.80928000000006</v>
      </c>
      <c r="U13" s="41">
        <f t="shared" si="10"/>
        <v>1.9999999999988916E-3</v>
      </c>
      <c r="V13" s="31">
        <f t="shared" si="10"/>
        <v>0</v>
      </c>
      <c r="W13" s="31">
        <f t="shared" si="10"/>
        <v>2215.7408337492498</v>
      </c>
      <c r="X13" s="31">
        <f t="shared" si="3"/>
        <v>497.49643473905007</v>
      </c>
      <c r="Y13" s="31">
        <f t="shared" ref="Y13:AL13" si="11">SUM(Y17,-Y28,Y39,Y47,Y48)</f>
        <v>333.37800300200001</v>
      </c>
      <c r="Z13" s="41">
        <f t="shared" si="11"/>
        <v>0.34376066199999999</v>
      </c>
      <c r="AA13" s="41">
        <f t="shared" si="11"/>
        <v>0</v>
      </c>
      <c r="AB13" s="41">
        <f t="shared" si="11"/>
        <v>1.3</v>
      </c>
      <c r="AC13" s="41">
        <f t="shared" si="11"/>
        <v>0</v>
      </c>
      <c r="AD13" s="41">
        <f t="shared" si="11"/>
        <v>110.23074177778001</v>
      </c>
      <c r="AE13" s="41">
        <f t="shared" si="11"/>
        <v>0.36521573759999998</v>
      </c>
      <c r="AF13" s="41">
        <f t="shared" si="11"/>
        <v>51.878713559670004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65.567163517950007</v>
      </c>
      <c r="AK13" s="31">
        <f t="shared" si="11"/>
        <v>5406.7862160000004</v>
      </c>
      <c r="AL13" s="32">
        <f t="shared" si="11"/>
        <v>406.33641826046369</v>
      </c>
      <c r="AM13" s="31">
        <f>SUM(AM7:AM8)-SUM(AM10,AM12)</f>
        <v>12665.956099788133</v>
      </c>
      <c r="AN13" s="41">
        <f>SUM(AD13:AH13)+IF(ISNUMBER(W13*$W$37/($W$37+$W$9)),W13*$W$37/($W$37+$W$9),0)+IF(ISNUMBER(AL13*AN$84/F$84),AL13*AN$84/F$84,0)</f>
        <v>164.27799176377559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19132.302292465385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16843.602292465384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11738.554706645002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17545.018572545487</v>
      </c>
      <c r="G17" s="30">
        <f t="shared" ref="G17:G48" si="13">SUM(H17:I17)</f>
        <v>178.19960154</v>
      </c>
      <c r="H17" s="31">
        <v>69.299840579999994</v>
      </c>
      <c r="I17" s="31">
        <v>108.89976095999999</v>
      </c>
      <c r="J17" s="30">
        <f t="shared" ref="J17:J48" si="14">SUM(K17:U17)</f>
        <v>11188.064956999238</v>
      </c>
      <c r="K17" s="31">
        <v>8897.7778749999979</v>
      </c>
      <c r="L17" s="31">
        <v>0.23429536714999999</v>
      </c>
      <c r="M17" s="31">
        <v>170.77464819729556</v>
      </c>
      <c r="N17" s="31">
        <v>0</v>
      </c>
      <c r="O17" s="31">
        <v>6.7496011450399997</v>
      </c>
      <c r="P17" s="31">
        <v>1315.2586816658843</v>
      </c>
      <c r="Q17" s="31">
        <v>57.45414855237</v>
      </c>
      <c r="R17" s="31">
        <v>739.81570707150127</v>
      </c>
      <c r="S17" s="31">
        <v>0</v>
      </c>
      <c r="T17" s="31">
        <v>0</v>
      </c>
      <c r="U17" s="31">
        <v>0</v>
      </c>
      <c r="V17" s="31">
        <v>0</v>
      </c>
      <c r="W17" s="31">
        <v>323.44083374924969</v>
      </c>
      <c r="X17" s="31">
        <f t="shared" si="3"/>
        <v>389.29643473905008</v>
      </c>
      <c r="Y17" s="31">
        <v>333.37800300200001</v>
      </c>
      <c r="Z17" s="31">
        <v>0.34376066199999999</v>
      </c>
      <c r="AA17" s="31">
        <v>0</v>
      </c>
      <c r="AB17" s="31">
        <v>0</v>
      </c>
      <c r="AC17" s="31">
        <v>0</v>
      </c>
      <c r="AD17" s="31">
        <v>3.3307417777800001</v>
      </c>
      <c r="AE17" s="31">
        <v>0.36521573759999998</v>
      </c>
      <c r="AF17" s="31">
        <v>51.878713559670004</v>
      </c>
      <c r="AG17" s="31">
        <v>0</v>
      </c>
      <c r="AH17" s="31">
        <v>0</v>
      </c>
      <c r="AI17" s="31">
        <v>0</v>
      </c>
      <c r="AJ17" s="31">
        <v>52.567163517950007</v>
      </c>
      <c r="AK17" s="31">
        <v>5406.7862160000004</v>
      </c>
      <c r="AL17" s="32">
        <v>6.663365999999999</v>
      </c>
      <c r="AM17" s="31">
        <f>SUM(AM18,AM24:AM25,AM26:AM26)</f>
        <v>11743.210401619341</v>
      </c>
      <c r="AN17" s="30">
        <f>SUM(AN18,AN24:AN25,AN26:AN26)</f>
        <v>55.60424308785602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6600.1044812677301</v>
      </c>
      <c r="G18" s="16">
        <f t="shared" si="13"/>
        <v>178.19960154</v>
      </c>
      <c r="H18" s="17">
        <v>69.299840579999994</v>
      </c>
      <c r="I18" s="17">
        <v>108.89976095999999</v>
      </c>
      <c r="J18" s="16">
        <f t="shared" si="14"/>
        <v>251.45086572148</v>
      </c>
      <c r="K18" s="17">
        <v>0</v>
      </c>
      <c r="L18" s="17">
        <v>0.23429536714999999</v>
      </c>
      <c r="M18" s="17">
        <v>0</v>
      </c>
      <c r="N18" s="17">
        <v>0</v>
      </c>
      <c r="O18" s="17">
        <v>5.8922761450400003</v>
      </c>
      <c r="P18" s="17">
        <v>0</v>
      </c>
      <c r="Q18" s="17">
        <v>18.045488552369999</v>
      </c>
      <c r="R18" s="17">
        <v>227.27880565692001</v>
      </c>
      <c r="S18" s="17">
        <v>0</v>
      </c>
      <c r="T18" s="17">
        <v>0</v>
      </c>
      <c r="U18" s="17">
        <v>0</v>
      </c>
      <c r="V18" s="18">
        <v>0</v>
      </c>
      <c r="W18" s="18">
        <v>315.14083374924968</v>
      </c>
      <c r="X18" s="18">
        <f t="shared" si="3"/>
        <v>389.29643473905008</v>
      </c>
      <c r="Y18" s="17">
        <v>333.37800300200001</v>
      </c>
      <c r="Z18" s="17">
        <v>0.34376066199999999</v>
      </c>
      <c r="AA18" s="17">
        <v>0</v>
      </c>
      <c r="AB18" s="17">
        <v>0</v>
      </c>
      <c r="AC18" s="17">
        <v>0</v>
      </c>
      <c r="AD18" s="17">
        <v>3.3307417777800001</v>
      </c>
      <c r="AE18" s="17">
        <v>0.36521573759999998</v>
      </c>
      <c r="AF18" s="17">
        <v>51.878713559670004</v>
      </c>
      <c r="AG18" s="17">
        <v>0</v>
      </c>
      <c r="AH18" s="17">
        <v>0</v>
      </c>
      <c r="AI18" s="17">
        <v>0</v>
      </c>
      <c r="AJ18" s="18">
        <v>52.567163517950007</v>
      </c>
      <c r="AK18" s="18">
        <v>5406.7862160000004</v>
      </c>
      <c r="AL18" s="19">
        <v>6.663365999999999</v>
      </c>
      <c r="AM18" s="17">
        <f t="shared" ref="AM18:AN18" si="15">SUM(AM19:AM23)</f>
        <v>798.2963103415824</v>
      </c>
      <c r="AN18" s="20">
        <f t="shared" si="15"/>
        <v>55.60424308785602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6088.811424118001</v>
      </c>
      <c r="G19" s="16">
        <f t="shared" si="13"/>
        <v>178.19960154</v>
      </c>
      <c r="H19" s="25">
        <v>69.299840579999994</v>
      </c>
      <c r="I19" s="25">
        <v>108.89976095999999</v>
      </c>
      <c r="J19" s="16">
        <f t="shared" si="14"/>
        <v>133.46640000000002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0.3</v>
      </c>
      <c r="R19" s="25">
        <v>133.16640000000001</v>
      </c>
      <c r="S19" s="25">
        <v>0</v>
      </c>
      <c r="T19" s="25">
        <v>0</v>
      </c>
      <c r="U19" s="25">
        <v>0</v>
      </c>
      <c r="V19" s="18">
        <v>0</v>
      </c>
      <c r="W19" s="18">
        <v>44.3</v>
      </c>
      <c r="X19" s="18">
        <f t="shared" si="3"/>
        <v>326.05920657800004</v>
      </c>
      <c r="Y19" s="25">
        <v>325.71544591600002</v>
      </c>
      <c r="Z19" s="25">
        <v>0.34376066199999999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5406.7862160000004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355.96600154000004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42.4646085296</v>
      </c>
      <c r="G21" s="16">
        <f t="shared" si="13"/>
        <v>0</v>
      </c>
      <c r="H21" s="25">
        <v>0</v>
      </c>
      <c r="I21" s="25">
        <v>0</v>
      </c>
      <c r="J21" s="16">
        <f t="shared" si="14"/>
        <v>2.1114073215499998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1.39140732155</v>
      </c>
      <c r="R21" s="25">
        <v>0.72</v>
      </c>
      <c r="S21" s="25">
        <v>0</v>
      </c>
      <c r="T21" s="25">
        <v>0</v>
      </c>
      <c r="U21" s="25">
        <v>0</v>
      </c>
      <c r="V21" s="18">
        <v>0</v>
      </c>
      <c r="W21" s="18">
        <v>5.3010633843999999</v>
      </c>
      <c r="X21" s="18">
        <f t="shared" si="3"/>
        <v>21.659955323624999</v>
      </c>
      <c r="Y21" s="25">
        <v>7.6625570859999996</v>
      </c>
      <c r="Z21" s="25">
        <v>0</v>
      </c>
      <c r="AA21" s="25">
        <v>0</v>
      </c>
      <c r="AB21" s="25">
        <v>0</v>
      </c>
      <c r="AC21" s="25">
        <v>0</v>
      </c>
      <c r="AD21" s="25">
        <v>0.24</v>
      </c>
      <c r="AE21" s="25">
        <v>0.36521573759999998</v>
      </c>
      <c r="AF21" s="25">
        <v>13.392182500024999</v>
      </c>
      <c r="AG21" s="25">
        <v>0</v>
      </c>
      <c r="AH21" s="25">
        <v>0</v>
      </c>
      <c r="AI21" s="25">
        <v>0</v>
      </c>
      <c r="AJ21" s="18">
        <v>13.392182500024999</v>
      </c>
      <c r="AK21" s="18">
        <v>0</v>
      </c>
      <c r="AL21" s="19">
        <v>0</v>
      </c>
      <c r="AM21" s="25">
        <f t="shared" si="16"/>
        <v>20.804653205975001</v>
      </c>
      <c r="AN21" s="26">
        <f t="shared" si="17"/>
        <v>13.997398237624999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462.16508262012974</v>
      </c>
      <c r="G22" s="16">
        <f t="shared" si="13"/>
        <v>0</v>
      </c>
      <c r="H22" s="25">
        <v>0</v>
      </c>
      <c r="I22" s="25">
        <v>0</v>
      </c>
      <c r="J22" s="16">
        <f t="shared" si="14"/>
        <v>115.87305839993</v>
      </c>
      <c r="K22" s="25">
        <v>0</v>
      </c>
      <c r="L22" s="25">
        <v>0.23429536714999999</v>
      </c>
      <c r="M22" s="25">
        <v>0</v>
      </c>
      <c r="N22" s="25">
        <v>0</v>
      </c>
      <c r="O22" s="25">
        <v>5.8922761450400003</v>
      </c>
      <c r="P22" s="25">
        <v>0</v>
      </c>
      <c r="Q22" s="25">
        <v>16.35408123082</v>
      </c>
      <c r="R22" s="25">
        <v>93.392405656920005</v>
      </c>
      <c r="S22" s="25">
        <v>0</v>
      </c>
      <c r="T22" s="25">
        <v>0</v>
      </c>
      <c r="U22" s="25">
        <v>0</v>
      </c>
      <c r="V22" s="18">
        <v>0</v>
      </c>
      <c r="W22" s="18">
        <v>265.53977036484969</v>
      </c>
      <c r="X22" s="18">
        <f t="shared" si="3"/>
        <v>41.577272837424999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3.0907417777799999</v>
      </c>
      <c r="AE22" s="25">
        <v>0</v>
      </c>
      <c r="AF22" s="25">
        <v>38.486531059645003</v>
      </c>
      <c r="AG22" s="25">
        <v>0</v>
      </c>
      <c r="AH22" s="25">
        <v>0</v>
      </c>
      <c r="AI22" s="25">
        <v>0</v>
      </c>
      <c r="AJ22" s="18">
        <v>39.174981017925006</v>
      </c>
      <c r="AK22" s="18">
        <v>0</v>
      </c>
      <c r="AL22" s="19">
        <v>0</v>
      </c>
      <c r="AM22" s="25">
        <f t="shared" si="16"/>
        <v>420.58780978270471</v>
      </c>
      <c r="AN22" s="26">
        <f t="shared" si="17"/>
        <v>41.577272837424999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6.663365999999999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6.663365999999999</v>
      </c>
      <c r="AM23" s="25">
        <f t="shared" si="16"/>
        <v>0.93784581290269742</v>
      </c>
      <c r="AN23" s="26">
        <f t="shared" si="17"/>
        <v>2.9572012806019201E-2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8.3000000000000007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8.3000000000000007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8.3000000000000007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10936.614091277759</v>
      </c>
      <c r="G25" s="16">
        <f t="shared" si="13"/>
        <v>0</v>
      </c>
      <c r="H25" s="25">
        <v>0</v>
      </c>
      <c r="I25" s="25">
        <v>0</v>
      </c>
      <c r="J25" s="16">
        <f t="shared" si="14"/>
        <v>10936.614091277759</v>
      </c>
      <c r="K25" s="25">
        <v>8897.7778749999979</v>
      </c>
      <c r="L25" s="25">
        <v>0</v>
      </c>
      <c r="M25" s="25">
        <v>170.77464819729556</v>
      </c>
      <c r="N25" s="25">
        <v>0</v>
      </c>
      <c r="O25" s="25">
        <v>0.85732499999999989</v>
      </c>
      <c r="P25" s="25">
        <v>1315.2586816658843</v>
      </c>
      <c r="Q25" s="25">
        <v>39.408659999999998</v>
      </c>
      <c r="R25" s="25">
        <v>512.53690141458128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10936.614091277759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13300.475066590521</v>
      </c>
      <c r="G28" s="30">
        <f t="shared" si="13"/>
        <v>0</v>
      </c>
      <c r="H28" s="31">
        <v>0</v>
      </c>
      <c r="I28" s="31">
        <v>0</v>
      </c>
      <c r="J28" s="30">
        <f t="shared" si="14"/>
        <v>10811.952641301123</v>
      </c>
      <c r="K28" s="31">
        <v>0</v>
      </c>
      <c r="L28" s="31">
        <v>808.11457999999993</v>
      </c>
      <c r="M28" s="31">
        <v>367.50441317781917</v>
      </c>
      <c r="N28" s="31">
        <v>1550.4749400000003</v>
      </c>
      <c r="O28" s="31">
        <v>627.91548</v>
      </c>
      <c r="P28" s="31">
        <v>657.98260894670045</v>
      </c>
      <c r="Q28" s="31">
        <v>2445.5464502425925</v>
      </c>
      <c r="R28" s="31">
        <v>3643.9068889340101</v>
      </c>
      <c r="S28" s="31">
        <v>0</v>
      </c>
      <c r="T28" s="31">
        <v>690.80928000000006</v>
      </c>
      <c r="U28" s="31">
        <v>19.698</v>
      </c>
      <c r="V28" s="31">
        <v>8.3000000000000007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2480.2224252893993</v>
      </c>
      <c r="AM28" s="31">
        <f>SUM(AM29,AM35:AM36,AM37:AM38)</f>
        <v>11169.335404671023</v>
      </c>
      <c r="AN28" s="30">
        <f>SUM(AN29,AN35:AN36,AN37:AN38)</f>
        <v>11.007225075500001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2480.2224252893993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2480.2224252893993</v>
      </c>
      <c r="AM29" s="17">
        <f t="shared" ref="AM29:AN29" si="21">SUM(AM30:AM34)</f>
        <v>349.08276336990008</v>
      </c>
      <c r="AN29" s="20">
        <f t="shared" si="21"/>
        <v>11.007225075500001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2234.8368717579997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2234.8368717579997</v>
      </c>
      <c r="AM30" s="25">
        <f t="shared" ref="AM30:AM38" si="22">SUM(G30,V30,J30,W30,AJ30)-IF(ISNUMBER(W30*$W$37/($W$37+$W$9)),W30*$W$37/($W$37+$W$9),0)+IF(ISNUMBER(AL30*AM$84/F$84),AL30*AM$84/F$84,0)</f>
        <v>314.54559192738373</v>
      </c>
      <c r="AN30" s="26">
        <f t="shared" ref="AN30:AN38" si="23">SUM(AD30:AH30)+IF(ISNUMBER(W30*$W$37/($W$37+$W$9)),W30*$W$37/($W$37+$W$9),0)+IF(ISNUMBER(AL30*AN$84/F$84),AL30*AN$84/F$84,0)</f>
        <v>9.9182041915439534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14.476112539999999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14.476112539999999</v>
      </c>
      <c r="AM32" s="25">
        <f t="shared" si="22"/>
        <v>2.0374629778324098</v>
      </c>
      <c r="AN32" s="26">
        <f t="shared" si="23"/>
        <v>6.4244975499508084E-2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226.09326899139998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226.09326899139998</v>
      </c>
      <c r="AM33" s="25">
        <f t="shared" si="22"/>
        <v>31.821848844723188</v>
      </c>
      <c r="AN33" s="26">
        <f t="shared" si="23"/>
        <v>1.0034017410972809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4.8161719999999999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4.8161719999999999</v>
      </c>
      <c r="AM34" s="25">
        <f t="shared" si="22"/>
        <v>0.67785961996072419</v>
      </c>
      <c r="AN34" s="26">
        <f t="shared" si="23"/>
        <v>2.1374167359258237E-2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8.3000000000000007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8.3000000000000007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8.3000000000000007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10811.952641301123</v>
      </c>
      <c r="G36" s="16">
        <f t="shared" si="13"/>
        <v>0</v>
      </c>
      <c r="H36" s="25">
        <v>0</v>
      </c>
      <c r="I36" s="25">
        <v>0</v>
      </c>
      <c r="J36" s="16">
        <f t="shared" si="14"/>
        <v>10811.952641301123</v>
      </c>
      <c r="K36" s="25">
        <v>0</v>
      </c>
      <c r="L36" s="25">
        <v>808.11457999999993</v>
      </c>
      <c r="M36" s="25">
        <v>367.50441317781917</v>
      </c>
      <c r="N36" s="25">
        <v>1550.4749400000003</v>
      </c>
      <c r="O36" s="25">
        <v>627.91548</v>
      </c>
      <c r="P36" s="25">
        <v>657.98260894670045</v>
      </c>
      <c r="Q36" s="25">
        <v>2445.5464502425925</v>
      </c>
      <c r="R36" s="25">
        <v>3643.9068889340101</v>
      </c>
      <c r="S36" s="25">
        <v>0</v>
      </c>
      <c r="T36" s="25">
        <v>690.80928000000006</v>
      </c>
      <c r="U36" s="25">
        <v>19.698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10811.952641301123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536.60407986541452</v>
      </c>
      <c r="G39" s="30">
        <f t="shared" si="13"/>
        <v>0</v>
      </c>
      <c r="H39" s="31">
        <v>0</v>
      </c>
      <c r="I39" s="31">
        <v>0</v>
      </c>
      <c r="J39" s="30">
        <f t="shared" si="14"/>
        <v>387.87785391304334</v>
      </c>
      <c r="K39" s="31">
        <v>0</v>
      </c>
      <c r="L39" s="31">
        <v>114.20897391304334</v>
      </c>
      <c r="M39" s="31">
        <v>3.3109999999999999</v>
      </c>
      <c r="N39" s="31">
        <v>0</v>
      </c>
      <c r="O39" s="31">
        <v>0</v>
      </c>
      <c r="P39" s="31">
        <v>0.5</v>
      </c>
      <c r="Q39" s="31">
        <v>5.9</v>
      </c>
      <c r="R39" s="31">
        <v>263.95787999999999</v>
      </c>
      <c r="S39" s="31">
        <v>0</v>
      </c>
      <c r="T39" s="31" t="s">
        <v>63</v>
      </c>
      <c r="U39" s="31" t="s">
        <v>63</v>
      </c>
      <c r="V39" s="31">
        <v>0</v>
      </c>
      <c r="W39" s="31">
        <v>29.6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119.12622595237116</v>
      </c>
      <c r="AM39" s="31">
        <f>SUM(AM40:AM45)</f>
        <v>434.24445989211335</v>
      </c>
      <c r="AN39" s="30">
        <f>SUM(AN40:AN45)</f>
        <v>0.52868209241339248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89.095477549863176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89.095477549863176</v>
      </c>
      <c r="AM40" s="25">
        <f t="shared" ref="AM40:AM47" si="25">SUM(G40,V40,J40,W40,AJ40)-IF(ISNUMBER(W40*$W$37/($W$37+$W$9)),W40*$W$37/($W$37+$W$9),0)+IF(ISNUMBER(AL40*AM$84/F$84),AL40*AM$84/F$84,0)</f>
        <v>12.539881580676415</v>
      </c>
      <c r="AN40" s="26">
        <f t="shared" ref="AN40:AN47" si="26">SUM(AD40:AH40)+IF(ISNUMBER(W40*$W$37/($W$37+$W$9)),W40*$W$37/($W$37+$W$9),0)+IF(ISNUMBER(AL40*AN$84/F$84),AL40*AN$84/F$84,0)</f>
        <v>0.39540565579962894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1.9207839999999998</v>
      </c>
      <c r="G41" s="16">
        <f t="shared" si="13"/>
        <v>0</v>
      </c>
      <c r="H41" s="25">
        <v>0</v>
      </c>
      <c r="I41" s="25">
        <v>0</v>
      </c>
      <c r="J41" s="16">
        <f t="shared" si="14"/>
        <v>1.1000000000000001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1.1000000000000001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0.82078399999999985</v>
      </c>
      <c r="AM41" s="25">
        <f t="shared" si="25"/>
        <v>1.2155225208547045</v>
      </c>
      <c r="AN41" s="26">
        <f t="shared" si="26"/>
        <v>3.6426387142737865E-3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0.45493999999999996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0.45493999999999996</v>
      </c>
      <c r="AM42" s="25">
        <f t="shared" si="25"/>
        <v>6.4031237984218975E-2</v>
      </c>
      <c r="AN42" s="26">
        <f t="shared" si="26"/>
        <v>2.0190233443533457E-3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410.1496263155513</v>
      </c>
      <c r="G44" s="16">
        <f t="shared" si="13"/>
        <v>0</v>
      </c>
      <c r="H44" s="25">
        <v>0</v>
      </c>
      <c r="I44" s="25">
        <v>0</v>
      </c>
      <c r="J44" s="16">
        <f t="shared" si="14"/>
        <v>386.27785391304332</v>
      </c>
      <c r="K44" s="25">
        <v>0</v>
      </c>
      <c r="L44" s="25">
        <v>114.20897391304334</v>
      </c>
      <c r="M44" s="25">
        <v>3.3109999999999999</v>
      </c>
      <c r="N44" s="25">
        <v>0</v>
      </c>
      <c r="O44" s="25">
        <v>0</v>
      </c>
      <c r="P44" s="25">
        <v>0</v>
      </c>
      <c r="Q44" s="25">
        <v>4.8</v>
      </c>
      <c r="R44" s="25">
        <v>263.95787999999999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23.871772402507993</v>
      </c>
      <c r="AM44" s="25">
        <f t="shared" si="25"/>
        <v>389.63772365369067</v>
      </c>
      <c r="AN44" s="26">
        <f t="shared" si="26"/>
        <v>0.10594290621126654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34.983252</v>
      </c>
      <c r="G45" s="16">
        <f t="shared" si="13"/>
        <v>0</v>
      </c>
      <c r="H45" s="25">
        <v>0</v>
      </c>
      <c r="I45" s="25">
        <v>0</v>
      </c>
      <c r="J45" s="16">
        <f t="shared" si="14"/>
        <v>0.5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0.5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29.6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4.8832519999999997</v>
      </c>
      <c r="AM45" s="25">
        <f t="shared" si="25"/>
        <v>30.787300898907358</v>
      </c>
      <c r="AN45" s="26">
        <f t="shared" si="26"/>
        <v>2.1671868343869884E-2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323.89999999999998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0.4</v>
      </c>
      <c r="W47" s="31">
        <v>67.900000000000006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255.6</v>
      </c>
      <c r="AM47" s="31">
        <f t="shared" si="25"/>
        <v>104.27481959987333</v>
      </c>
      <c r="AN47" s="30">
        <f t="shared" si="26"/>
        <v>1.1343525889495651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13814.33713170052</v>
      </c>
      <c r="G48" s="30">
        <f t="shared" si="13"/>
        <v>58.9</v>
      </c>
      <c r="H48" s="31">
        <f>SUM(H49,H50)</f>
        <v>2.1</v>
      </c>
      <c r="I48" s="31">
        <f>SUM(I49,I50)</f>
        <v>56.8</v>
      </c>
      <c r="J48" s="30">
        <f t="shared" si="14"/>
        <v>9326.3678801030292</v>
      </c>
      <c r="K48" s="31">
        <f t="shared" ref="K48:W48" si="27">SUM(K49,K50)</f>
        <v>0</v>
      </c>
      <c r="L48" s="31">
        <f t="shared" si="27"/>
        <v>702.62704726086963</v>
      </c>
      <c r="M48" s="31">
        <f t="shared" si="27"/>
        <v>400.31225999999998</v>
      </c>
      <c r="N48" s="31">
        <f t="shared" si="27"/>
        <v>1777.4</v>
      </c>
      <c r="O48" s="31">
        <f t="shared" si="27"/>
        <v>160.85255505551976</v>
      </c>
      <c r="P48" s="31">
        <f t="shared" si="27"/>
        <v>2216.9</v>
      </c>
      <c r="Q48" s="31">
        <f t="shared" si="27"/>
        <v>2723.5199295085922</v>
      </c>
      <c r="R48" s="31">
        <f t="shared" si="27"/>
        <v>726.75608827804774</v>
      </c>
      <c r="S48" s="31">
        <f t="shared" si="27"/>
        <v>598.30000000000007</v>
      </c>
      <c r="T48" s="31">
        <f t="shared" si="27"/>
        <v>0</v>
      </c>
      <c r="U48" s="31">
        <f t="shared" si="27"/>
        <v>19.7</v>
      </c>
      <c r="V48" s="31">
        <f t="shared" si="27"/>
        <v>7.9</v>
      </c>
      <c r="W48" s="31">
        <f t="shared" si="27"/>
        <v>1794.8</v>
      </c>
      <c r="X48" s="31">
        <f t="shared" si="24"/>
        <v>108.2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1.3</v>
      </c>
      <c r="AC48" s="31" t="s">
        <v>63</v>
      </c>
      <c r="AD48" s="31">
        <f t="shared" ref="AD48:AL48" si="29">SUM(AD49,AD50)</f>
        <v>106.9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13</v>
      </c>
      <c r="AK48" s="31" t="s">
        <v>63</v>
      </c>
      <c r="AL48" s="32">
        <f t="shared" si="29"/>
        <v>2505.1692515974919</v>
      </c>
      <c r="AM48" s="31">
        <f>SUM(AM13,AM28)-SUM(AM17,AM39,AM47)</f>
        <v>11553.561823347829</v>
      </c>
      <c r="AN48" s="30">
        <f>SUM(AN13,AN28)-SUM(AN17,AN39,AN47)</f>
        <v>118.01793907005661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2288.6999999999998</v>
      </c>
      <c r="G49" s="67">
        <f t="shared" ref="G49:G77" si="30">SUM(H49:I49)</f>
        <v>1.5</v>
      </c>
      <c r="H49" s="68">
        <v>1.5</v>
      </c>
      <c r="I49" s="68">
        <v>0</v>
      </c>
      <c r="J49" s="67">
        <f t="shared" ref="J49:J77" si="31">SUM(K49:U49)</f>
        <v>2280.8999999999996</v>
      </c>
      <c r="K49" s="68">
        <v>0</v>
      </c>
      <c r="L49" s="68">
        <v>0</v>
      </c>
      <c r="M49" s="68">
        <v>44.2</v>
      </c>
      <c r="N49" s="68">
        <v>0</v>
      </c>
      <c r="O49" s="68">
        <v>0</v>
      </c>
      <c r="P49" s="68">
        <v>2216.9</v>
      </c>
      <c r="Q49" s="68">
        <v>0</v>
      </c>
      <c r="R49" s="68">
        <v>0.1</v>
      </c>
      <c r="S49" s="68">
        <v>0</v>
      </c>
      <c r="T49" s="68">
        <v>0</v>
      </c>
      <c r="U49" s="68">
        <v>19.7</v>
      </c>
      <c r="V49" s="68">
        <v>0</v>
      </c>
      <c r="W49" s="68">
        <v>6.3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2288.6999999999998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11525.637131700521</v>
      </c>
      <c r="G50" s="30">
        <f t="shared" si="30"/>
        <v>57.4</v>
      </c>
      <c r="H50" s="31">
        <f>SUM(H51,H70)+SUM(H75:H77)</f>
        <v>0.6</v>
      </c>
      <c r="I50" s="31">
        <f>SUM(I51,I70)+SUM(I75:I77)</f>
        <v>56.8</v>
      </c>
      <c r="J50" s="30">
        <f t="shared" si="31"/>
        <v>7045.4678801030295</v>
      </c>
      <c r="K50" s="31">
        <f t="shared" ref="K50:W50" si="32">SUM(K51,K70)+SUM(K75:K77)</f>
        <v>0</v>
      </c>
      <c r="L50" s="31">
        <f t="shared" si="32"/>
        <v>702.62704726086963</v>
      </c>
      <c r="M50" s="31">
        <f t="shared" si="32"/>
        <v>356.11225999999999</v>
      </c>
      <c r="N50" s="31">
        <f t="shared" si="32"/>
        <v>1777.4</v>
      </c>
      <c r="O50" s="31">
        <f t="shared" si="32"/>
        <v>160.85255505551976</v>
      </c>
      <c r="P50" s="31">
        <f t="shared" si="32"/>
        <v>0</v>
      </c>
      <c r="Q50" s="31">
        <f t="shared" si="32"/>
        <v>2723.5199295085922</v>
      </c>
      <c r="R50" s="31">
        <f t="shared" si="32"/>
        <v>726.65608827804772</v>
      </c>
      <c r="S50" s="31">
        <f t="shared" si="32"/>
        <v>598.30000000000007</v>
      </c>
      <c r="T50" s="31">
        <f t="shared" si="32"/>
        <v>0</v>
      </c>
      <c r="U50" s="31">
        <f t="shared" si="32"/>
        <v>0</v>
      </c>
      <c r="V50" s="31">
        <f t="shared" si="32"/>
        <v>7.9</v>
      </c>
      <c r="W50" s="31">
        <f t="shared" si="32"/>
        <v>1788.5</v>
      </c>
      <c r="X50" s="31">
        <f t="shared" si="24"/>
        <v>108.2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1.3</v>
      </c>
      <c r="AC50" s="31" t="s">
        <v>63</v>
      </c>
      <c r="AD50" s="31">
        <f>SUM(AD51,AD70)+SUM(AD75:AD77)</f>
        <v>106.9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13</v>
      </c>
      <c r="AK50" s="31" t="s">
        <v>63</v>
      </c>
      <c r="AL50" s="32">
        <f t="shared" si="34"/>
        <v>2505.1692515974919</v>
      </c>
      <c r="AM50" s="31">
        <f t="shared" si="34"/>
        <v>5774.686858108189</v>
      </c>
      <c r="AN50" s="30">
        <f t="shared" si="34"/>
        <v>70.801053739298155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4580.7532988583625</v>
      </c>
      <c r="G51" s="16">
        <f t="shared" si="30"/>
        <v>53.5</v>
      </c>
      <c r="H51" s="17">
        <v>0.6</v>
      </c>
      <c r="I51" s="17">
        <v>52.9</v>
      </c>
      <c r="J51" s="16">
        <f t="shared" si="31"/>
        <v>2030.1840472608696</v>
      </c>
      <c r="K51" s="17">
        <v>0</v>
      </c>
      <c r="L51" s="17">
        <v>702.62704726086963</v>
      </c>
      <c r="M51" s="17">
        <v>31.8</v>
      </c>
      <c r="N51" s="17">
        <v>0</v>
      </c>
      <c r="O51" s="17">
        <v>0</v>
      </c>
      <c r="P51" s="17">
        <v>0</v>
      </c>
      <c r="Q51" s="17">
        <v>90</v>
      </c>
      <c r="R51" s="17">
        <v>612.65700000000004</v>
      </c>
      <c r="S51" s="17">
        <v>593.1</v>
      </c>
      <c r="T51" s="17">
        <v>0</v>
      </c>
      <c r="U51" s="17">
        <v>0</v>
      </c>
      <c r="V51" s="18">
        <v>0</v>
      </c>
      <c r="W51" s="18">
        <v>1221.7</v>
      </c>
      <c r="X51" s="18">
        <f t="shared" si="24"/>
        <v>41.8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41.8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13</v>
      </c>
      <c r="AK51" s="18" t="s">
        <v>63</v>
      </c>
      <c r="AL51" s="19">
        <v>1220.569251597492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4150.4878547648796</v>
      </c>
      <c r="G70" s="16">
        <f t="shared" si="30"/>
        <v>0</v>
      </c>
      <c r="H70" s="25">
        <v>0</v>
      </c>
      <c r="I70" s="25">
        <v>0</v>
      </c>
      <c r="J70" s="16">
        <f t="shared" si="31"/>
        <v>4097.2878547648797</v>
      </c>
      <c r="K70" s="25">
        <v>0</v>
      </c>
      <c r="L70" s="25">
        <v>0</v>
      </c>
      <c r="M70" s="25">
        <v>7.912259999999999</v>
      </c>
      <c r="N70" s="25">
        <v>1777.4</v>
      </c>
      <c r="O70" s="25">
        <v>156.85255505551976</v>
      </c>
      <c r="P70" s="25">
        <v>0</v>
      </c>
      <c r="Q70" s="25">
        <v>2064.5239514313121</v>
      </c>
      <c r="R70" s="25">
        <v>90.599088278047716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53.2</v>
      </c>
      <c r="AM70" s="25">
        <f>SUM(AM71:AM74)</f>
        <v>4104.7755715204084</v>
      </c>
      <c r="AN70" s="26">
        <f>SUM(AN71:AN74)</f>
        <v>0.23610155607244473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54.900000000000006</v>
      </c>
      <c r="G71" s="16">
        <f t="shared" si="30"/>
        <v>0</v>
      </c>
      <c r="H71" s="25">
        <v>0</v>
      </c>
      <c r="I71" s="25">
        <v>0</v>
      </c>
      <c r="J71" s="16">
        <f t="shared" si="31"/>
        <v>1.7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53.2</v>
      </c>
      <c r="AM71" s="25">
        <f t="shared" ref="AM71:AM77" si="36">SUM(G71,V71,J71,W71,AJ71)-IF(ISNUMBER(W71*$W$37/($W$37+$W$9)),W71*$W$37/($W$37+$W$9),0)+IF(ISNUMBER(AL71*AM$84/F$84),AL71*AM$84/F$84,0)</f>
        <v>9.1877167555291894</v>
      </c>
      <c r="AN71" s="26">
        <f t="shared" ref="AN71:AN77" si="37">SUM(AD71:AH71)+IF(ISNUMBER(W71*$W$37/($W$37+$W$9)),W71*$W$37/($W$37+$W$9),0)+IF(ISNUMBER(AL71*AN$84/F$84),AL71*AN$84/F$84,0)</f>
        <v>0.23610155607244473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3797.1122599999999</v>
      </c>
      <c r="G72" s="16">
        <f t="shared" si="30"/>
        <v>0</v>
      </c>
      <c r="H72" s="25">
        <v>0</v>
      </c>
      <c r="I72" s="25">
        <v>0</v>
      </c>
      <c r="J72" s="16">
        <f t="shared" si="31"/>
        <v>3797.1122599999999</v>
      </c>
      <c r="K72" s="25">
        <v>0</v>
      </c>
      <c r="L72" s="25">
        <v>0</v>
      </c>
      <c r="M72" s="25">
        <v>7.912259999999999</v>
      </c>
      <c r="N72" s="25">
        <v>1776.1000000000001</v>
      </c>
      <c r="O72" s="25">
        <v>0</v>
      </c>
      <c r="P72" s="25">
        <v>0</v>
      </c>
      <c r="Q72" s="25">
        <v>2013.1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3797.1122599999999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158.15255505551977</v>
      </c>
      <c r="G73" s="16">
        <f t="shared" si="30"/>
        <v>0</v>
      </c>
      <c r="H73" s="25">
        <v>0</v>
      </c>
      <c r="I73" s="25">
        <v>0</v>
      </c>
      <c r="J73" s="16">
        <f t="shared" si="31"/>
        <v>158.15255505551977</v>
      </c>
      <c r="K73" s="25">
        <v>0</v>
      </c>
      <c r="L73" s="25">
        <v>0</v>
      </c>
      <c r="M73" s="25">
        <v>0</v>
      </c>
      <c r="N73" s="25">
        <v>1.3</v>
      </c>
      <c r="O73" s="25">
        <v>156.85255505551976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158.15255505551977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140.32303970936005</v>
      </c>
      <c r="G74" s="16">
        <f t="shared" si="30"/>
        <v>0</v>
      </c>
      <c r="H74" s="25">
        <v>0</v>
      </c>
      <c r="I74" s="25">
        <v>0</v>
      </c>
      <c r="J74" s="16">
        <f t="shared" si="31"/>
        <v>140.32303970936005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49.695170612780238</v>
      </c>
      <c r="R74" s="25">
        <v>90.627869096579815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140.32303970936005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1085.7892383937749</v>
      </c>
      <c r="G75" s="16">
        <f t="shared" si="30"/>
        <v>1.5</v>
      </c>
      <c r="H75" s="25">
        <v>0</v>
      </c>
      <c r="I75" s="25">
        <v>1.5</v>
      </c>
      <c r="J75" s="16">
        <f t="shared" si="31"/>
        <v>257.88923839377497</v>
      </c>
      <c r="K75" s="25">
        <v>0</v>
      </c>
      <c r="L75" s="25">
        <v>0</v>
      </c>
      <c r="M75" s="25">
        <v>71.099999999999994</v>
      </c>
      <c r="N75" s="25">
        <v>0</v>
      </c>
      <c r="O75" s="25">
        <v>0</v>
      </c>
      <c r="P75" s="25">
        <v>0</v>
      </c>
      <c r="Q75" s="25">
        <v>163.28923839377495</v>
      </c>
      <c r="R75" s="25">
        <v>23.4</v>
      </c>
      <c r="S75" s="25">
        <v>0.1</v>
      </c>
      <c r="T75" s="25">
        <v>0</v>
      </c>
      <c r="U75" s="25">
        <v>0</v>
      </c>
      <c r="V75" s="18">
        <v>2.2000000000000002</v>
      </c>
      <c r="W75" s="18">
        <v>167.4</v>
      </c>
      <c r="X75" s="18">
        <f t="shared" si="24"/>
        <v>10.5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10.3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646.29999999999995</v>
      </c>
      <c r="AM75" s="25">
        <f t="shared" si="36"/>
        <v>519.95373724901015</v>
      </c>
      <c r="AN75" s="26">
        <f t="shared" si="37"/>
        <v>13.16827886634626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1464.2209364131857</v>
      </c>
      <c r="G76" s="16">
        <f t="shared" si="30"/>
        <v>2.4</v>
      </c>
      <c r="H76" s="25">
        <v>0</v>
      </c>
      <c r="I76" s="25">
        <v>2.4</v>
      </c>
      <c r="J76" s="16">
        <f t="shared" si="31"/>
        <v>442.52093641318572</v>
      </c>
      <c r="K76" s="25">
        <v>0</v>
      </c>
      <c r="L76" s="25">
        <v>0</v>
      </c>
      <c r="M76" s="25">
        <v>231.4</v>
      </c>
      <c r="N76" s="25">
        <v>0</v>
      </c>
      <c r="O76" s="25">
        <v>4</v>
      </c>
      <c r="P76" s="25">
        <v>0</v>
      </c>
      <c r="Q76" s="25">
        <v>202.22093641318577</v>
      </c>
      <c r="R76" s="25">
        <v>0</v>
      </c>
      <c r="S76" s="25">
        <v>4.9000000000000004</v>
      </c>
      <c r="T76" s="25">
        <v>0</v>
      </c>
      <c r="U76" s="25">
        <v>0</v>
      </c>
      <c r="V76" s="18">
        <v>5.7</v>
      </c>
      <c r="W76" s="18">
        <v>398.6</v>
      </c>
      <c r="X76" s="18">
        <f t="shared" si="24"/>
        <v>54</v>
      </c>
      <c r="Y76" s="25" t="s">
        <v>63</v>
      </c>
      <c r="Z76" s="25" t="s">
        <v>63</v>
      </c>
      <c r="AA76" s="25" t="s">
        <v>63</v>
      </c>
      <c r="AB76" s="25">
        <v>1.1000000000000001</v>
      </c>
      <c r="AC76" s="25" t="s">
        <v>63</v>
      </c>
      <c r="AD76" s="25">
        <v>52.9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561</v>
      </c>
      <c r="AM76" s="25">
        <f t="shared" si="36"/>
        <v>928.17975407957442</v>
      </c>
      <c r="AN76" s="26">
        <f t="shared" si="37"/>
        <v>55.389717536778974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244.38580327031951</v>
      </c>
      <c r="G77" s="16">
        <f t="shared" si="30"/>
        <v>0</v>
      </c>
      <c r="H77" s="25">
        <v>0</v>
      </c>
      <c r="I77" s="25">
        <v>0</v>
      </c>
      <c r="J77" s="16">
        <f t="shared" si="31"/>
        <v>217.5858032703195</v>
      </c>
      <c r="K77" s="25">
        <v>0</v>
      </c>
      <c r="L77" s="25">
        <v>0</v>
      </c>
      <c r="M77" s="25">
        <v>13.9</v>
      </c>
      <c r="N77" s="25">
        <v>0</v>
      </c>
      <c r="O77" s="25">
        <v>0</v>
      </c>
      <c r="P77" s="25">
        <v>0</v>
      </c>
      <c r="Q77" s="25">
        <v>203.48580327031951</v>
      </c>
      <c r="R77" s="25">
        <v>0</v>
      </c>
      <c r="S77" s="25">
        <v>0.2</v>
      </c>
      <c r="T77" s="25">
        <v>0</v>
      </c>
      <c r="U77" s="25">
        <v>0</v>
      </c>
      <c r="V77" s="18">
        <v>0</v>
      </c>
      <c r="W77" s="18">
        <v>0.8</v>
      </c>
      <c r="X77" s="18">
        <f t="shared" si="24"/>
        <v>1.9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1.9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24.1</v>
      </c>
      <c r="AM77" s="25">
        <f t="shared" si="36"/>
        <v>221.77779525919647</v>
      </c>
      <c r="AN77" s="26">
        <f t="shared" si="37"/>
        <v>2.0069557801004869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1995_x000D_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2480.2224252893993</v>
      </c>
      <c r="G84" s="31">
        <f t="shared" si="38"/>
        <v>62.652545273799994</v>
      </c>
      <c r="H84" s="31">
        <v>24.364877149999998</v>
      </c>
      <c r="I84" s="31">
        <v>38.287668123799996</v>
      </c>
      <c r="J84" s="31">
        <f t="shared" si="38"/>
        <v>111.91162319135967</v>
      </c>
      <c r="K84" s="31">
        <v>0</v>
      </c>
      <c r="L84" s="31">
        <v>0.13879509899999998</v>
      </c>
      <c r="M84" s="31">
        <v>0</v>
      </c>
      <c r="N84" s="31">
        <v>0</v>
      </c>
      <c r="O84" s="31">
        <v>3.4905472052000004</v>
      </c>
      <c r="P84" s="31">
        <v>0</v>
      </c>
      <c r="Q84" s="31">
        <v>9.4428385795999983</v>
      </c>
      <c r="R84" s="31">
        <v>98.839442307559679</v>
      </c>
      <c r="S84" s="31">
        <v>0</v>
      </c>
      <c r="T84" s="31">
        <v>0</v>
      </c>
      <c r="U84" s="31">
        <v>0</v>
      </c>
      <c r="V84" s="31">
        <v>0</v>
      </c>
      <c r="W84" s="31">
        <v>163.80834280184033</v>
      </c>
      <c r="X84" s="31">
        <f t="shared" ref="X84" si="39">SUM(X85:X88)</f>
        <v>349.59324591949996</v>
      </c>
      <c r="Y84" s="31">
        <v>338.24226018199994</v>
      </c>
      <c r="Z84" s="31">
        <v>0.34376066199999994</v>
      </c>
      <c r="AA84" s="31">
        <v>0</v>
      </c>
      <c r="AB84" s="31">
        <v>0</v>
      </c>
      <c r="AC84" s="31">
        <v>0</v>
      </c>
      <c r="AD84" s="31">
        <v>0.36556518799999993</v>
      </c>
      <c r="AE84" s="31">
        <v>0.10349412</v>
      </c>
      <c r="AF84" s="31">
        <v>10.538165767499999</v>
      </c>
      <c r="AG84" s="31">
        <v>0</v>
      </c>
      <c r="AH84" s="31">
        <v>0</v>
      </c>
      <c r="AI84" s="31">
        <v>0</v>
      </c>
      <c r="AJ84" s="31">
        <v>10.710252102899998</v>
      </c>
      <c r="AK84" s="31">
        <v>1781.5464159999997</v>
      </c>
      <c r="AL84" s="32">
        <v>0</v>
      </c>
      <c r="AM84" s="93">
        <f>SUM(AM85:AM88)</f>
        <v>349.08276336989996</v>
      </c>
      <c r="AN84" s="94">
        <f>SUM(AN85:AN88)</f>
        <v>11.007225075499999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2239.6530437579995</v>
      </c>
      <c r="G85" s="16">
        <f t="shared" ref="G85:G88" si="41">SUM(H85:I85)</f>
        <v>62.652545273799994</v>
      </c>
      <c r="H85" s="25">
        <v>24.364877149999998</v>
      </c>
      <c r="I85" s="25">
        <v>38.287668123799996</v>
      </c>
      <c r="J85" s="16">
        <f t="shared" ref="J85:J88" si="42">SUM(K85:U85)</f>
        <v>48.435168178759668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3.9817999999999999E-2</v>
      </c>
      <c r="R85" s="25">
        <v>48.395350178759671</v>
      </c>
      <c r="S85" s="25">
        <v>0</v>
      </c>
      <c r="T85" s="25">
        <v>0</v>
      </c>
      <c r="U85" s="25">
        <v>0</v>
      </c>
      <c r="V85" s="18">
        <v>0</v>
      </c>
      <c r="W85" s="18">
        <v>16.09545054744034</v>
      </c>
      <c r="X85" s="18">
        <f t="shared" ref="X85:X88" si="43">SUM(Y85:AI85)</f>
        <v>330.92346375799997</v>
      </c>
      <c r="Y85" s="25">
        <v>330.57970309599995</v>
      </c>
      <c r="Z85" s="25">
        <v>0.34376066199999994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1781.5464159999997</v>
      </c>
      <c r="AL85" s="19">
        <v>0</v>
      </c>
      <c r="AM85" s="25">
        <f>SUM(G85,V85,J85,W85,IF(ISNUMBER(-W85*$W$37/($W$37+$W$9)),-W85*$W$37/($W$37+$W$9),0),AJ85)</f>
        <v>127.18316399999999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14.476112539999997</v>
      </c>
      <c r="G87" s="16">
        <f t="shared" si="41"/>
        <v>0</v>
      </c>
      <c r="H87" s="25">
        <v>0</v>
      </c>
      <c r="I87" s="25">
        <v>0</v>
      </c>
      <c r="J87" s="16">
        <f t="shared" si="42"/>
        <v>0.57065037699999999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0.37968442720000001</v>
      </c>
      <c r="R87" s="25">
        <v>0.19096594979999998</v>
      </c>
      <c r="S87" s="25">
        <v>0</v>
      </c>
      <c r="T87" s="25">
        <v>0</v>
      </c>
      <c r="U87" s="25">
        <v>0</v>
      </c>
      <c r="V87" s="18">
        <v>0</v>
      </c>
      <c r="W87" s="18">
        <v>1.5047161397999997</v>
      </c>
      <c r="X87" s="18">
        <f t="shared" si="43"/>
        <v>10.108440008599999</v>
      </c>
      <c r="Y87" s="25">
        <v>7.6625570859999996</v>
      </c>
      <c r="Z87" s="25">
        <v>0</v>
      </c>
      <c r="AA87" s="25">
        <v>0</v>
      </c>
      <c r="AB87" s="25">
        <v>0</v>
      </c>
      <c r="AC87" s="25">
        <v>0</v>
      </c>
      <c r="AD87" s="25">
        <v>5.0082787999999996E-2</v>
      </c>
      <c r="AE87" s="25">
        <v>0.10349412</v>
      </c>
      <c r="AF87" s="25">
        <v>2.2923060145999998</v>
      </c>
      <c r="AG87" s="25">
        <v>0</v>
      </c>
      <c r="AH87" s="25">
        <v>0</v>
      </c>
      <c r="AI87" s="25">
        <v>0</v>
      </c>
      <c r="AJ87" s="18">
        <v>2.2923060145999998</v>
      </c>
      <c r="AK87" s="18">
        <v>0</v>
      </c>
      <c r="AL87" s="19">
        <v>0</v>
      </c>
      <c r="AM87" s="25">
        <f>SUM(G87,V87,J87,W87,IF(ISNUMBER(-W87*$W$37/($W$37+$W$9)),-W87*$W$37/($W$37+$W$9),0),AJ87)</f>
        <v>4.3676725314000002</v>
      </c>
      <c r="AN87" s="26">
        <f>SUM(AD87:AH87,IF(ISNUMBER(W87*$W$37/($W$37+$W$9)),W87*$W$37/($W$37+$W$9),0))</f>
        <v>2.4458829225999996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226.09326899139998</v>
      </c>
      <c r="G88" s="16">
        <f t="shared" si="41"/>
        <v>0</v>
      </c>
      <c r="H88" s="25">
        <v>0</v>
      </c>
      <c r="I88" s="25">
        <v>0</v>
      </c>
      <c r="J88" s="16">
        <f t="shared" si="42"/>
        <v>62.905804635600006</v>
      </c>
      <c r="K88" s="25">
        <v>0</v>
      </c>
      <c r="L88" s="25">
        <v>0.13879509899999998</v>
      </c>
      <c r="M88" s="25">
        <v>0</v>
      </c>
      <c r="N88" s="25">
        <v>0</v>
      </c>
      <c r="O88" s="25">
        <v>3.4905472052000004</v>
      </c>
      <c r="P88" s="25">
        <v>0</v>
      </c>
      <c r="Q88" s="25">
        <v>9.0233361523999989</v>
      </c>
      <c r="R88" s="25">
        <v>50.253126179000006</v>
      </c>
      <c r="S88" s="25">
        <v>0</v>
      </c>
      <c r="T88" s="25">
        <v>0</v>
      </c>
      <c r="U88" s="25">
        <v>0</v>
      </c>
      <c r="V88" s="18">
        <v>0</v>
      </c>
      <c r="W88" s="18">
        <v>146.20817611459998</v>
      </c>
      <c r="X88" s="18">
        <f t="shared" si="43"/>
        <v>8.5613421529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0.31548239999999994</v>
      </c>
      <c r="AE88" s="25">
        <v>0</v>
      </c>
      <c r="AF88" s="25">
        <v>8.2458597528999995</v>
      </c>
      <c r="AG88" s="25">
        <v>0</v>
      </c>
      <c r="AH88" s="25">
        <v>0</v>
      </c>
      <c r="AI88" s="25">
        <v>0</v>
      </c>
      <c r="AJ88" s="18">
        <v>8.417946088299999</v>
      </c>
      <c r="AK88" s="18">
        <v>0</v>
      </c>
      <c r="AL88" s="19">
        <v>0</v>
      </c>
      <c r="AM88" s="25">
        <f>SUM(G88,V88,J88,W88,IF(ISNUMBER(-W88*$W$37/($W$37+$W$9)),-W88*$W$37/($W$37+$W$9),0),AJ88)</f>
        <v>217.53192683849997</v>
      </c>
      <c r="AN88" s="26">
        <f>SUM(AD88:AH88,IF(ISNUMBER(W88*$W$37/($W$37+$W$9)),W88*$W$37/($W$37+$W$9),0))</f>
        <v>8.5613421529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138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7976.1867989210969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4.8382119999999995</v>
      </c>
      <c r="K7" s="17">
        <v>4.8382119999999995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0.13081747769999999</v>
      </c>
      <c r="X7" s="18">
        <f t="shared" ref="X7:X38" si="3">SUM(Y7:AI7)</f>
        <v>1394.5945925863109</v>
      </c>
      <c r="Y7" s="17">
        <v>294.06806274325999</v>
      </c>
      <c r="Z7" s="17">
        <v>230.90375149799999</v>
      </c>
      <c r="AA7" s="17">
        <v>51.807921334752706</v>
      </c>
      <c r="AB7" s="17">
        <v>34.402196684703725</v>
      </c>
      <c r="AC7" s="17">
        <v>11.395955600000001</v>
      </c>
      <c r="AD7" s="17">
        <v>318.65991013968744</v>
      </c>
      <c r="AE7" s="17">
        <v>60.356099620049783</v>
      </c>
      <c r="AF7" s="17">
        <v>124.35613275001998</v>
      </c>
      <c r="AG7" s="17">
        <v>0</v>
      </c>
      <c r="AH7" s="17">
        <v>25.671445786896889</v>
      </c>
      <c r="AI7" s="17">
        <v>242.9731164289405</v>
      </c>
      <c r="AJ7" s="18">
        <v>215.71535897829904</v>
      </c>
      <c r="AK7" s="18">
        <v>6360.9078178787868</v>
      </c>
      <c r="AL7" s="19">
        <v>0</v>
      </c>
      <c r="AM7" s="17">
        <f>SUM(G7,V7,J7,W7,AJ7)</f>
        <v>220.68438845599903</v>
      </c>
      <c r="AN7" s="20">
        <f>SUM(AD7:AH7)</f>
        <v>529.04358829665409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16749.834849921292</v>
      </c>
      <c r="G8" s="16">
        <f t="shared" si="1"/>
        <v>35.602499999999999</v>
      </c>
      <c r="H8" s="17">
        <f>H9-H7</f>
        <v>1.0854599999999999</v>
      </c>
      <c r="I8" s="17">
        <f>I9-I7</f>
        <v>34.517040000000001</v>
      </c>
      <c r="J8" s="16">
        <f t="shared" si="2"/>
        <v>10996.922034873913</v>
      </c>
      <c r="K8" s="17">
        <f t="shared" ref="K8:W8" si="4">K9-K7</f>
        <v>9106.3108024440862</v>
      </c>
      <c r="L8" s="17">
        <f t="shared" si="4"/>
        <v>21.058666724534532</v>
      </c>
      <c r="M8" s="17">
        <f t="shared" si="4"/>
        <v>168.62369511327944</v>
      </c>
      <c r="N8" s="17">
        <f t="shared" si="4"/>
        <v>-400.05608463787735</v>
      </c>
      <c r="O8" s="17">
        <f t="shared" si="4"/>
        <v>-420.29367444728467</v>
      </c>
      <c r="P8" s="17">
        <f t="shared" si="4"/>
        <v>2058.8316204391454</v>
      </c>
      <c r="Q8" s="17">
        <f t="shared" si="4"/>
        <v>1292.4501817233158</v>
      </c>
      <c r="R8" s="17">
        <f t="shared" si="4"/>
        <v>-49.469433993642838</v>
      </c>
      <c r="S8" s="17">
        <f t="shared" si="4"/>
        <v>212.10626150835554</v>
      </c>
      <c r="T8" s="17">
        <f t="shared" si="4"/>
        <v>-992.64</v>
      </c>
      <c r="U8" s="17">
        <f t="shared" si="4"/>
        <v>0</v>
      </c>
      <c r="V8" s="18">
        <f t="shared" si="4"/>
        <v>0</v>
      </c>
      <c r="W8" s="18">
        <f t="shared" si="4"/>
        <v>5204.7591146859977</v>
      </c>
      <c r="X8" s="18">
        <f t="shared" si="3"/>
        <v>127.14786100801663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-78.180370000000011</v>
      </c>
      <c r="AE8" s="17">
        <f t="shared" si="5"/>
        <v>0</v>
      </c>
      <c r="AF8" s="17">
        <f t="shared" si="5"/>
        <v>0</v>
      </c>
      <c r="AG8" s="17">
        <f t="shared" si="5"/>
        <v>21.160901906467551</v>
      </c>
      <c r="AH8" s="17">
        <f t="shared" si="5"/>
        <v>184.16732910154909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385.40333935336321</v>
      </c>
      <c r="AM8" s="25">
        <f>SUM(G8,V8,J8,W8,AJ8)-IF(ISNUMBER(W8*$W$37/($W$37+$W$9)),W8*$W$37/($W$37+$W$9),0)+IF(ISNUMBER(AL8*AM$84/F$84),AL8*AM$84/F$84,0)</f>
        <v>16338.095836865401</v>
      </c>
      <c r="AN8" s="26">
        <f>SUM(AD8:AH8)+IF(ISNUMBER(W8*$W$37/($W$37+$W$9)),W8*$W$37/($W$37+$W$9),0)+IF(ISNUMBER(AL8*AN$84/F$84),AL8*AN$84/F$84,0)</f>
        <v>131.47871150395207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24726.021648842387</v>
      </c>
      <c r="G9" s="30">
        <f t="shared" si="1"/>
        <v>35.602499999999999</v>
      </c>
      <c r="H9" s="30">
        <f>H10+H11</f>
        <v>1.0854599999999999</v>
      </c>
      <c r="I9" s="30">
        <f>I10+I11</f>
        <v>34.517040000000001</v>
      </c>
      <c r="J9" s="30">
        <f t="shared" si="2"/>
        <v>11001.760246873913</v>
      </c>
      <c r="K9" s="30">
        <f t="shared" ref="K9:W9" si="6">K10+K11</f>
        <v>9111.1490144440868</v>
      </c>
      <c r="L9" s="30">
        <f t="shared" si="6"/>
        <v>21.058666724534532</v>
      </c>
      <c r="M9" s="30">
        <f t="shared" si="6"/>
        <v>168.62369511327944</v>
      </c>
      <c r="N9" s="30">
        <f t="shared" si="6"/>
        <v>-400.05608463787735</v>
      </c>
      <c r="O9" s="30">
        <f t="shared" si="6"/>
        <v>-420.29367444728467</v>
      </c>
      <c r="P9" s="30">
        <f t="shared" si="6"/>
        <v>2058.8316204391454</v>
      </c>
      <c r="Q9" s="30">
        <f t="shared" si="6"/>
        <v>1292.4501817233158</v>
      </c>
      <c r="R9" s="30">
        <f t="shared" si="6"/>
        <v>-49.469433993642838</v>
      </c>
      <c r="S9" s="30">
        <f t="shared" si="6"/>
        <v>212.10626150835554</v>
      </c>
      <c r="T9" s="30">
        <f t="shared" si="6"/>
        <v>-992.64</v>
      </c>
      <c r="U9" s="30">
        <f t="shared" si="6"/>
        <v>0</v>
      </c>
      <c r="V9" s="31">
        <f t="shared" si="6"/>
        <v>0</v>
      </c>
      <c r="W9" s="31">
        <f t="shared" si="6"/>
        <v>5204.8899321636973</v>
      </c>
      <c r="X9" s="31">
        <f t="shared" si="3"/>
        <v>1521.7424535943278</v>
      </c>
      <c r="Y9" s="31">
        <f t="shared" ref="Y9:AL9" si="7">Y10+Y11</f>
        <v>294.06806274325999</v>
      </c>
      <c r="Z9" s="30">
        <f t="shared" si="7"/>
        <v>230.90375149799999</v>
      </c>
      <c r="AA9" s="30">
        <f t="shared" si="7"/>
        <v>51.807921334752706</v>
      </c>
      <c r="AB9" s="30">
        <f t="shared" si="7"/>
        <v>34.402196684703718</v>
      </c>
      <c r="AC9" s="30">
        <f t="shared" si="7"/>
        <v>11.395955600000001</v>
      </c>
      <c r="AD9" s="30">
        <f t="shared" si="7"/>
        <v>240.47954013968743</v>
      </c>
      <c r="AE9" s="30">
        <f t="shared" si="7"/>
        <v>60.356099620049783</v>
      </c>
      <c r="AF9" s="30">
        <f t="shared" si="7"/>
        <v>124.35613275001998</v>
      </c>
      <c r="AG9" s="30">
        <f t="shared" si="7"/>
        <v>21.160901906467551</v>
      </c>
      <c r="AH9" s="30">
        <f t="shared" si="7"/>
        <v>209.83877488844598</v>
      </c>
      <c r="AI9" s="30">
        <f t="shared" si="7"/>
        <v>242.9731164289405</v>
      </c>
      <c r="AJ9" s="31">
        <f t="shared" si="7"/>
        <v>215.71535897829904</v>
      </c>
      <c r="AK9" s="31">
        <f t="shared" si="7"/>
        <v>6360.9078178787868</v>
      </c>
      <c r="AL9" s="32">
        <f t="shared" si="7"/>
        <v>385.40333935336321</v>
      </c>
      <c r="AM9" s="31">
        <f>SUM(AM7:AM8)</f>
        <v>16558.780225321399</v>
      </c>
      <c r="AN9" s="30">
        <f>SUM(AN7:AN8)</f>
        <v>660.52229980060611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1211.0818301704865</v>
      </c>
      <c r="G10" s="16">
        <f t="shared" si="1"/>
        <v>0</v>
      </c>
      <c r="H10" s="17">
        <v>0</v>
      </c>
      <c r="I10" s="17">
        <v>0</v>
      </c>
      <c r="J10" s="16">
        <f t="shared" si="2"/>
        <v>1195.2737515533859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375.38445458239096</v>
      </c>
      <c r="R10" s="17">
        <v>819.88929697099502</v>
      </c>
      <c r="S10" s="17">
        <v>0</v>
      </c>
      <c r="T10" s="17">
        <v>0</v>
      </c>
      <c r="U10" s="17">
        <v>0</v>
      </c>
      <c r="V10" s="18">
        <v>0</v>
      </c>
      <c r="W10" s="18">
        <v>15.80807861710063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1211.0814244218523</v>
      </c>
      <c r="AN10" s="26">
        <f>SUM(AD10:AH10)+IF(ISNUMBER(W10*$W$37/($W$37+$W$9)),W10*$W$37/($W$37+$W$9),0)+IF(ISNUMBER(AL10*AN$84/F$84),AL10*AN$84/F$84,0)</f>
        <v>4.057486342641418E-4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23514.939818671901</v>
      </c>
      <c r="G11" s="30">
        <f t="shared" si="1"/>
        <v>35.602499999999999</v>
      </c>
      <c r="H11" s="30">
        <f>H12+H13</f>
        <v>1.0854599999999999</v>
      </c>
      <c r="I11" s="30">
        <f>I12+I13</f>
        <v>34.517040000000001</v>
      </c>
      <c r="J11" s="30">
        <f t="shared" si="2"/>
        <v>9806.4864953205288</v>
      </c>
      <c r="K11" s="30">
        <f t="shared" ref="K11:W11" si="8">K12+K13</f>
        <v>9111.1490144440868</v>
      </c>
      <c r="L11" s="30">
        <f t="shared" si="8"/>
        <v>21.058666724534532</v>
      </c>
      <c r="M11" s="30">
        <f t="shared" si="8"/>
        <v>168.62369511327944</v>
      </c>
      <c r="N11" s="30">
        <f t="shared" si="8"/>
        <v>-400.05608463787735</v>
      </c>
      <c r="O11" s="30">
        <f t="shared" si="8"/>
        <v>-420.29367444728467</v>
      </c>
      <c r="P11" s="30">
        <f t="shared" si="8"/>
        <v>2058.8316204391454</v>
      </c>
      <c r="Q11" s="30">
        <f t="shared" si="8"/>
        <v>917.06572714092499</v>
      </c>
      <c r="R11" s="30">
        <f t="shared" si="8"/>
        <v>-869.35873096463786</v>
      </c>
      <c r="S11" s="30">
        <f t="shared" si="8"/>
        <v>212.10626150835554</v>
      </c>
      <c r="T11" s="30">
        <f t="shared" si="8"/>
        <v>-992.64</v>
      </c>
      <c r="U11" s="30">
        <f t="shared" si="8"/>
        <v>0</v>
      </c>
      <c r="V11" s="31">
        <f t="shared" si="8"/>
        <v>0</v>
      </c>
      <c r="W11" s="31">
        <f t="shared" si="8"/>
        <v>5189.0818535465969</v>
      </c>
      <c r="X11" s="31">
        <f t="shared" si="3"/>
        <v>1521.7424535943278</v>
      </c>
      <c r="Y11" s="31">
        <f t="shared" ref="Y11:AL11" si="9">Y12+Y13</f>
        <v>294.06806274325999</v>
      </c>
      <c r="Z11" s="30">
        <f t="shared" si="9"/>
        <v>230.90375149799999</v>
      </c>
      <c r="AA11" s="30">
        <f t="shared" si="9"/>
        <v>51.807921334752706</v>
      </c>
      <c r="AB11" s="30">
        <f t="shared" si="9"/>
        <v>34.402196684703718</v>
      </c>
      <c r="AC11" s="30">
        <f t="shared" si="9"/>
        <v>11.395955600000001</v>
      </c>
      <c r="AD11" s="30">
        <f t="shared" si="9"/>
        <v>240.47954013968743</v>
      </c>
      <c r="AE11" s="30">
        <f t="shared" si="9"/>
        <v>60.356099620049783</v>
      </c>
      <c r="AF11" s="30">
        <f t="shared" si="9"/>
        <v>124.35613275001998</v>
      </c>
      <c r="AG11" s="30">
        <f t="shared" si="9"/>
        <v>21.160901906467551</v>
      </c>
      <c r="AH11" s="30">
        <f t="shared" si="9"/>
        <v>209.83877488844598</v>
      </c>
      <c r="AI11" s="30">
        <f t="shared" si="9"/>
        <v>242.9731164289405</v>
      </c>
      <c r="AJ11" s="31">
        <f t="shared" si="9"/>
        <v>215.71535897829904</v>
      </c>
      <c r="AK11" s="31">
        <f t="shared" si="9"/>
        <v>6360.9078178787868</v>
      </c>
      <c r="AL11" s="32">
        <f t="shared" si="9"/>
        <v>385.40333935336321</v>
      </c>
      <c r="AM11" s="31">
        <f>SUM(AM7:AM8)-SUM(AM10)</f>
        <v>15347.698800899547</v>
      </c>
      <c r="AN11" s="30">
        <f>SUM(AD11:AH11)+IF(ISNUMBER(W11*$W$37/($W$37+$W$9)),W11*$W$37/($W$37+$W$9),0)+IF(ISNUMBER(AL11*AN$84/F$84),AL11*AN$84/F$84,0)</f>
        <v>660.52189740968618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339.37006924665508</v>
      </c>
      <c r="G12" s="16">
        <f t="shared" si="1"/>
        <v>0</v>
      </c>
      <c r="H12" s="39">
        <v>0</v>
      </c>
      <c r="I12" s="39">
        <v>0</v>
      </c>
      <c r="J12" s="16">
        <f t="shared" si="2"/>
        <v>339.37006924665508</v>
      </c>
      <c r="K12" s="39">
        <v>0</v>
      </c>
      <c r="L12" s="39">
        <v>0</v>
      </c>
      <c r="M12" s="39">
        <v>0</v>
      </c>
      <c r="N12" s="39">
        <v>0</v>
      </c>
      <c r="O12" s="39">
        <v>339.37006924665508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339.37006924665508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23175.569749425249</v>
      </c>
      <c r="G13" s="41">
        <f t="shared" si="1"/>
        <v>35.602499999999999</v>
      </c>
      <c r="H13" s="41">
        <f>SUM(H17,-H28,H39,H47,H48)</f>
        <v>1.0854599999999999</v>
      </c>
      <c r="I13" s="41">
        <f>SUM(I17,-I28,I39,I47,I48)</f>
        <v>34.517040000000001</v>
      </c>
      <c r="J13" s="41">
        <f t="shared" si="2"/>
        <v>9467.1164260738733</v>
      </c>
      <c r="K13" s="41">
        <f t="shared" ref="K13:W13" si="10">SUM(K17,-K28,K39,K47,K48)</f>
        <v>9111.1490144440868</v>
      </c>
      <c r="L13" s="41">
        <f t="shared" si="10"/>
        <v>21.058666724534532</v>
      </c>
      <c r="M13" s="41">
        <f t="shared" si="10"/>
        <v>168.62369511327944</v>
      </c>
      <c r="N13" s="41">
        <f t="shared" si="10"/>
        <v>-400.05608463787735</v>
      </c>
      <c r="O13" s="41">
        <f t="shared" si="10"/>
        <v>-759.66374369393975</v>
      </c>
      <c r="P13" s="41">
        <f t="shared" si="10"/>
        <v>2058.8316204391454</v>
      </c>
      <c r="Q13" s="41">
        <f t="shared" si="10"/>
        <v>917.06572714092499</v>
      </c>
      <c r="R13" s="41">
        <f t="shared" si="10"/>
        <v>-869.35873096463786</v>
      </c>
      <c r="S13" s="41">
        <f t="shared" si="10"/>
        <v>212.10626150835554</v>
      </c>
      <c r="T13" s="41">
        <f t="shared" si="10"/>
        <v>-992.64</v>
      </c>
      <c r="U13" s="41">
        <f t="shared" si="10"/>
        <v>0</v>
      </c>
      <c r="V13" s="31">
        <f t="shared" si="10"/>
        <v>0</v>
      </c>
      <c r="W13" s="31">
        <f t="shared" si="10"/>
        <v>5189.0818535465969</v>
      </c>
      <c r="X13" s="31">
        <f t="shared" si="3"/>
        <v>1521.7424535943278</v>
      </c>
      <c r="Y13" s="31">
        <f t="shared" ref="Y13:AL13" si="11">SUM(Y17,-Y28,Y39,Y47,Y48)</f>
        <v>294.06806274325999</v>
      </c>
      <c r="Z13" s="41">
        <f t="shared" si="11"/>
        <v>230.90375149799999</v>
      </c>
      <c r="AA13" s="41">
        <f t="shared" si="11"/>
        <v>51.807921334752706</v>
      </c>
      <c r="AB13" s="41">
        <f t="shared" si="11"/>
        <v>34.402196684703718</v>
      </c>
      <c r="AC13" s="41">
        <f t="shared" si="11"/>
        <v>11.395955600000001</v>
      </c>
      <c r="AD13" s="41">
        <f t="shared" si="11"/>
        <v>240.47954013968743</v>
      </c>
      <c r="AE13" s="41">
        <f t="shared" si="11"/>
        <v>60.356099620049783</v>
      </c>
      <c r="AF13" s="41">
        <f t="shared" si="11"/>
        <v>124.35613275001998</v>
      </c>
      <c r="AG13" s="41">
        <f t="shared" si="11"/>
        <v>21.160901906467551</v>
      </c>
      <c r="AH13" s="41">
        <f t="shared" si="11"/>
        <v>209.83877488844598</v>
      </c>
      <c r="AI13" s="41">
        <f t="shared" si="11"/>
        <v>242.9731164289405</v>
      </c>
      <c r="AJ13" s="31">
        <f t="shared" si="11"/>
        <v>215.71535897829904</v>
      </c>
      <c r="AK13" s="31">
        <f t="shared" si="11"/>
        <v>6360.9078178787868</v>
      </c>
      <c r="AL13" s="32">
        <f t="shared" si="11"/>
        <v>385.40333935336321</v>
      </c>
      <c r="AM13" s="31">
        <f>SUM(AM7:AM8)-SUM(AM10,AM12)</f>
        <v>15008.328731652891</v>
      </c>
      <c r="AN13" s="41">
        <f>SUM(AD13:AH13)+IF(ISNUMBER(W13*$W$37/($W$37+$W$9)),W13*$W$37/($W$37+$W$9),0)+IF(ISNUMBER(AL13*AN$84/F$84),AL13*AN$84/F$84,0)</f>
        <v>660.52189740968618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23271.96670224296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20472.514154803084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13998.776862557164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20462.11439033127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11305.191284132612</v>
      </c>
      <c r="K17" s="31">
        <v>9111.1490144440868</v>
      </c>
      <c r="L17" s="31">
        <v>0</v>
      </c>
      <c r="M17" s="31">
        <v>154.14903155235226</v>
      </c>
      <c r="N17" s="31">
        <v>47.115902363998231</v>
      </c>
      <c r="O17" s="31">
        <v>0</v>
      </c>
      <c r="P17" s="31">
        <v>1274.1107755579883</v>
      </c>
      <c r="Q17" s="31">
        <v>0.57830773613999997</v>
      </c>
      <c r="R17" s="31">
        <v>718.08825247804782</v>
      </c>
      <c r="S17" s="31">
        <v>0</v>
      </c>
      <c r="T17" s="31">
        <v>0</v>
      </c>
      <c r="U17" s="31">
        <v>0</v>
      </c>
      <c r="V17" s="31">
        <v>0</v>
      </c>
      <c r="W17" s="31">
        <v>1866.6842475802569</v>
      </c>
      <c r="X17" s="31">
        <f t="shared" si="3"/>
        <v>729.72435758490462</v>
      </c>
      <c r="Y17" s="31">
        <v>294.06806274325999</v>
      </c>
      <c r="Z17" s="31">
        <v>230.90375149799999</v>
      </c>
      <c r="AA17" s="31">
        <v>51.807921334752706</v>
      </c>
      <c r="AB17" s="31">
        <v>0</v>
      </c>
      <c r="AC17" s="31">
        <v>11.395955600000001</v>
      </c>
      <c r="AD17" s="31">
        <v>27.385827702900002</v>
      </c>
      <c r="AE17" s="31">
        <v>44.518999136072004</v>
      </c>
      <c r="AF17" s="31">
        <v>69.64383956991999</v>
      </c>
      <c r="AG17" s="31">
        <v>0</v>
      </c>
      <c r="AH17" s="31">
        <v>0</v>
      </c>
      <c r="AI17" s="31">
        <v>0</v>
      </c>
      <c r="AJ17" s="31">
        <v>177.99469541670999</v>
      </c>
      <c r="AK17" s="31">
        <v>6360.9078178787868</v>
      </c>
      <c r="AL17" s="32">
        <v>21.611987737999996</v>
      </c>
      <c r="AM17" s="31">
        <f>SUM(AM18,AM24:AM25,AM26:AM26)</f>
        <v>13355.482978949651</v>
      </c>
      <c r="AN17" s="30">
        <f>SUM(AN18,AN24:AN25,AN26:AN26)</f>
        <v>141.83194560794237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8965.4905418595899</v>
      </c>
      <c r="G18" s="16">
        <f t="shared" si="13"/>
        <v>0</v>
      </c>
      <c r="H18" s="17">
        <v>0</v>
      </c>
      <c r="I18" s="17">
        <v>0</v>
      </c>
      <c r="J18" s="16">
        <f t="shared" si="14"/>
        <v>0.57830773613999997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0.57830773613999997</v>
      </c>
      <c r="R18" s="17">
        <v>0</v>
      </c>
      <c r="S18" s="17">
        <v>0</v>
      </c>
      <c r="T18" s="17">
        <v>0</v>
      </c>
      <c r="U18" s="17">
        <v>0</v>
      </c>
      <c r="V18" s="18">
        <v>0</v>
      </c>
      <c r="W18" s="18">
        <v>1743.4445405655204</v>
      </c>
      <c r="X18" s="18">
        <f t="shared" si="3"/>
        <v>729.59075936339264</v>
      </c>
      <c r="Y18" s="17">
        <v>294.06806274325999</v>
      </c>
      <c r="Z18" s="17">
        <v>230.90375149799999</v>
      </c>
      <c r="AA18" s="17">
        <v>51.807921334752706</v>
      </c>
      <c r="AB18" s="17">
        <v>0</v>
      </c>
      <c r="AC18" s="17">
        <v>11.395955600000001</v>
      </c>
      <c r="AD18" s="17">
        <v>27.385827702900002</v>
      </c>
      <c r="AE18" s="17">
        <v>44.385400914560002</v>
      </c>
      <c r="AF18" s="17">
        <v>69.64383956991999</v>
      </c>
      <c r="AG18" s="17">
        <v>0</v>
      </c>
      <c r="AH18" s="17">
        <v>0</v>
      </c>
      <c r="AI18" s="17">
        <v>0</v>
      </c>
      <c r="AJ18" s="18">
        <v>109.35712857774999</v>
      </c>
      <c r="AK18" s="18">
        <v>6360.9078178787868</v>
      </c>
      <c r="AL18" s="19">
        <v>21.611987737999996</v>
      </c>
      <c r="AM18" s="17">
        <f t="shared" ref="AM18:AN18" si="15">SUM(AM19:AM23)</f>
        <v>1858.9958919139381</v>
      </c>
      <c r="AN18" s="20">
        <f t="shared" si="15"/>
        <v>141.69518417197406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7593.3690030903363</v>
      </c>
      <c r="G19" s="16">
        <f t="shared" si="13"/>
        <v>0</v>
      </c>
      <c r="H19" s="25">
        <v>0</v>
      </c>
      <c r="I19" s="25">
        <v>0</v>
      </c>
      <c r="J19" s="16">
        <f t="shared" si="14"/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668.55288758690006</v>
      </c>
      <c r="X19" s="18">
        <f t="shared" si="3"/>
        <v>563.90829762464966</v>
      </c>
      <c r="Y19" s="25">
        <v>291.71811506526001</v>
      </c>
      <c r="Z19" s="25">
        <v>230.90375149799999</v>
      </c>
      <c r="AA19" s="25">
        <v>10.220543300489707</v>
      </c>
      <c r="AB19" s="25">
        <v>0</v>
      </c>
      <c r="AC19" s="25">
        <v>11.395955600000001</v>
      </c>
      <c r="AD19" s="25">
        <v>19.6699321609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6360.9078178787868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668.53572772657537</v>
      </c>
      <c r="AN19" s="26">
        <f t="shared" ref="AN19:AN27" si="17">SUM(AD19:AH19)+IF(ISNUMBER(W19*$W$37/($W$37+$W$9)),W19*$W$37/($W$37+$W$9),0)+IF(ISNUMBER(AL19*AN$84/F$84),AL19*AN$84/F$84,0)</f>
        <v>19.687092021224725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185.01618041271999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180.76238343497999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4.2537969777400004</v>
      </c>
      <c r="AK20" s="18">
        <v>0</v>
      </c>
      <c r="AL20" s="19">
        <v>0</v>
      </c>
      <c r="AM20" s="25">
        <f t="shared" si="16"/>
        <v>185.01154075397451</v>
      </c>
      <c r="AN20" s="26">
        <f t="shared" si="17"/>
        <v>4.6396587454805016E-3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104.71747453026299</v>
      </c>
      <c r="G21" s="16">
        <f t="shared" si="13"/>
        <v>0</v>
      </c>
      <c r="H21" s="25">
        <v>0</v>
      </c>
      <c r="I21" s="25">
        <v>0</v>
      </c>
      <c r="J21" s="16">
        <f t="shared" si="14"/>
        <v>0.24628953152999999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0.24628953152999999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0.31243720131999997</v>
      </c>
      <c r="X21" s="18">
        <f t="shared" si="3"/>
        <v>90.68416029738799</v>
      </c>
      <c r="Y21" s="25">
        <v>2.3499476779999999</v>
      </c>
      <c r="Z21" s="25">
        <v>0</v>
      </c>
      <c r="AA21" s="25">
        <v>41.587378034262997</v>
      </c>
      <c r="AB21" s="25">
        <v>0</v>
      </c>
      <c r="AC21" s="25">
        <v>0</v>
      </c>
      <c r="AD21" s="25">
        <v>7.7158955420000002</v>
      </c>
      <c r="AE21" s="25">
        <v>25.5563515431</v>
      </c>
      <c r="AF21" s="25">
        <v>13.474587500025001</v>
      </c>
      <c r="AG21" s="25">
        <v>0</v>
      </c>
      <c r="AH21" s="25">
        <v>0</v>
      </c>
      <c r="AI21" s="25">
        <v>0</v>
      </c>
      <c r="AJ21" s="18">
        <v>13.474587500025001</v>
      </c>
      <c r="AK21" s="18">
        <v>0</v>
      </c>
      <c r="AL21" s="19">
        <v>0</v>
      </c>
      <c r="AM21" s="25">
        <f t="shared" si="16"/>
        <v>14.033306213496378</v>
      </c>
      <c r="AN21" s="26">
        <f t="shared" si="17"/>
        <v>46.746842604503627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1060.7758960882702</v>
      </c>
      <c r="G22" s="16">
        <f t="shared" si="13"/>
        <v>0</v>
      </c>
      <c r="H22" s="25">
        <v>0</v>
      </c>
      <c r="I22" s="25">
        <v>0</v>
      </c>
      <c r="J22" s="16">
        <f t="shared" si="14"/>
        <v>0.33201820461000003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0.33201820461000003</v>
      </c>
      <c r="R22" s="25">
        <v>0</v>
      </c>
      <c r="S22" s="25">
        <v>0</v>
      </c>
      <c r="T22" s="25">
        <v>0</v>
      </c>
      <c r="U22" s="25">
        <v>0</v>
      </c>
      <c r="V22" s="18">
        <v>0</v>
      </c>
      <c r="W22" s="18">
        <v>893.81683234232025</v>
      </c>
      <c r="X22" s="18">
        <f t="shared" si="3"/>
        <v>74.998301441354997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18.829049371460002</v>
      </c>
      <c r="AF22" s="25">
        <v>56.169252069894995</v>
      </c>
      <c r="AG22" s="25">
        <v>0</v>
      </c>
      <c r="AH22" s="25">
        <v>0</v>
      </c>
      <c r="AI22" s="25">
        <v>0</v>
      </c>
      <c r="AJ22" s="18">
        <v>91.628744099984999</v>
      </c>
      <c r="AK22" s="18">
        <v>0</v>
      </c>
      <c r="AL22" s="19">
        <v>0</v>
      </c>
      <c r="AM22" s="25">
        <f t="shared" si="16"/>
        <v>985.754652898725</v>
      </c>
      <c r="AN22" s="26">
        <f t="shared" si="17"/>
        <v>75.021243189545245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21.611987737999996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21.611987737999996</v>
      </c>
      <c r="AM23" s="25">
        <f t="shared" si="16"/>
        <v>5.6606643211665704</v>
      </c>
      <c r="AN23" s="26">
        <f t="shared" si="17"/>
        <v>0.23536669795498555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11496.490250250168</v>
      </c>
      <c r="G25" s="16">
        <f t="shared" si="13"/>
        <v>0</v>
      </c>
      <c r="H25" s="25">
        <v>0</v>
      </c>
      <c r="I25" s="25">
        <v>0</v>
      </c>
      <c r="J25" s="16">
        <f t="shared" si="14"/>
        <v>11304.612976396473</v>
      </c>
      <c r="K25" s="25">
        <v>9111.1490144440868</v>
      </c>
      <c r="L25" s="25">
        <v>0</v>
      </c>
      <c r="M25" s="25">
        <v>154.14903155235226</v>
      </c>
      <c r="N25" s="25">
        <v>47.115902363998231</v>
      </c>
      <c r="O25" s="25">
        <v>0</v>
      </c>
      <c r="P25" s="25">
        <v>1274.1107755579883</v>
      </c>
      <c r="Q25" s="25">
        <v>0</v>
      </c>
      <c r="R25" s="25">
        <v>718.08825247804782</v>
      </c>
      <c r="S25" s="25">
        <v>0</v>
      </c>
      <c r="T25" s="25">
        <v>0</v>
      </c>
      <c r="U25" s="25">
        <v>0</v>
      </c>
      <c r="V25" s="18">
        <v>0</v>
      </c>
      <c r="W25" s="18">
        <v>123.2397070147365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68.637566838959998</v>
      </c>
      <c r="AK25" s="18">
        <v>0</v>
      </c>
      <c r="AL25" s="19">
        <v>0</v>
      </c>
      <c r="AM25" s="25">
        <f t="shared" si="16"/>
        <v>11496.487087035712</v>
      </c>
      <c r="AN25" s="26">
        <f t="shared" si="17"/>
        <v>3.1632144563254732E-3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0.13359822151199999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0.13359822151199999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0.13359822151199999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0.13359822151199999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15030.053675833642</v>
      </c>
      <c r="G28" s="30">
        <f t="shared" si="13"/>
        <v>0</v>
      </c>
      <c r="H28" s="31">
        <v>0</v>
      </c>
      <c r="I28" s="31">
        <v>0</v>
      </c>
      <c r="J28" s="30">
        <f t="shared" si="14"/>
        <v>11208.373967452309</v>
      </c>
      <c r="K28" s="31">
        <v>0</v>
      </c>
      <c r="L28" s="31">
        <v>997.58494263070804</v>
      </c>
      <c r="M28" s="31">
        <v>612.73009836733877</v>
      </c>
      <c r="N28" s="31">
        <v>1435.4676625875938</v>
      </c>
      <c r="O28" s="31">
        <v>936.97203444728461</v>
      </c>
      <c r="P28" s="31">
        <v>1265.511189681356</v>
      </c>
      <c r="Q28" s="31">
        <v>3078.8298962070021</v>
      </c>
      <c r="R28" s="31">
        <v>1869.3069134658633</v>
      </c>
      <c r="S28" s="31">
        <v>0</v>
      </c>
      <c r="T28" s="31">
        <v>992.64</v>
      </c>
      <c r="U28" s="31">
        <v>19.331230065162693</v>
      </c>
      <c r="V28" s="31">
        <v>0</v>
      </c>
      <c r="W28" s="31">
        <v>47.070819177621189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68.637566838959998</v>
      </c>
      <c r="AK28" s="31">
        <v>0</v>
      </c>
      <c r="AL28" s="32">
        <v>3705.9713223647527</v>
      </c>
      <c r="AM28" s="31">
        <f>SUM(AM29,AM35:AM36,AM37:AM38)</f>
        <v>12294.758155391275</v>
      </c>
      <c r="AN28" s="30">
        <f>SUM(AN29,AN35:AN36,AN37:AN38)</f>
        <v>40.361319583014215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3705.9713223647527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3705.9713223647527</v>
      </c>
      <c r="AM29" s="17">
        <f t="shared" ref="AM29:AN29" si="21">SUM(AM30:AM34)</f>
        <v>970.67701009708276</v>
      </c>
      <c r="AN29" s="20">
        <f t="shared" si="21"/>
        <v>40.36011140831711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2989.1479828884894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2989.1479828884894</v>
      </c>
      <c r="AM30" s="25">
        <f t="shared" ref="AM30:AM38" si="22">SUM(G30,V30,J30,W30,AJ30)-IF(ISNUMBER(W30*$W$37/($W$37+$W$9)),W30*$W$37/($W$37+$W$9),0)+IF(ISNUMBER(AL30*AM$84/F$84),AL30*AM$84/F$84,0)</f>
        <v>782.92489994674349</v>
      </c>
      <c r="AN30" s="26">
        <f t="shared" ref="AN30:AN38" si="23">SUM(AD30:AH30)+IF(ISNUMBER(W30*$W$37/($W$37+$W$9)),W30*$W$37/($W$37+$W$9),0)+IF(ISNUMBER(AL30*AN$84/F$84),AL30*AN$84/F$84,0)</f>
        <v>32.553502202587154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93.170598471999995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93.170598471999995</v>
      </c>
      <c r="AM31" s="25">
        <f t="shared" si="22"/>
        <v>24.403469451579191</v>
      </c>
      <c r="AN31" s="26">
        <f t="shared" si="23"/>
        <v>1.0146802031673661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58.704329468262998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58.704329468262998</v>
      </c>
      <c r="AM32" s="25">
        <f t="shared" si="22"/>
        <v>15.375980559840707</v>
      </c>
      <c r="AN32" s="26">
        <f t="shared" si="23"/>
        <v>0.63932315482080049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548.95263255600014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548.95263255600014</v>
      </c>
      <c r="AM33" s="25">
        <f t="shared" si="22"/>
        <v>143.78300685672048</v>
      </c>
      <c r="AN33" s="26">
        <f t="shared" si="23"/>
        <v>5.9784028209132725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15.995778979999999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15.995778979999999</v>
      </c>
      <c r="AM34" s="25">
        <f t="shared" si="22"/>
        <v>4.1896532821988135</v>
      </c>
      <c r="AN34" s="26">
        <f t="shared" si="23"/>
        <v>0.17420302682851574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11323.948755247378</v>
      </c>
      <c r="G36" s="16">
        <f t="shared" si="13"/>
        <v>0</v>
      </c>
      <c r="H36" s="25">
        <v>0</v>
      </c>
      <c r="I36" s="25">
        <v>0</v>
      </c>
      <c r="J36" s="16">
        <f t="shared" si="14"/>
        <v>11208.373967452309</v>
      </c>
      <c r="K36" s="25">
        <v>0</v>
      </c>
      <c r="L36" s="25">
        <v>997.58494263070804</v>
      </c>
      <c r="M36" s="25">
        <v>612.73009836733877</v>
      </c>
      <c r="N36" s="25">
        <v>1435.4676625875938</v>
      </c>
      <c r="O36" s="25">
        <v>936.97203444728461</v>
      </c>
      <c r="P36" s="25">
        <v>1265.511189681356</v>
      </c>
      <c r="Q36" s="25">
        <v>3078.8298962070021</v>
      </c>
      <c r="R36" s="25">
        <v>1869.3069134658633</v>
      </c>
      <c r="S36" s="25">
        <v>0</v>
      </c>
      <c r="T36" s="25">
        <v>992.64</v>
      </c>
      <c r="U36" s="25">
        <v>19.331230065162693</v>
      </c>
      <c r="V36" s="18">
        <v>0</v>
      </c>
      <c r="W36" s="18">
        <v>46.937220956109186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68.637566838959998</v>
      </c>
      <c r="AK36" s="18">
        <v>0</v>
      </c>
      <c r="AL36" s="19">
        <v>0</v>
      </c>
      <c r="AM36" s="25">
        <f t="shared" si="22"/>
        <v>11323.947550501769</v>
      </c>
      <c r="AN36" s="26">
        <f t="shared" si="23"/>
        <v>1.2047456088998473E-3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0.13359822151199999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0.13359822151199999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0.13359479242379568</v>
      </c>
      <c r="AN37" s="26">
        <f t="shared" si="23"/>
        <v>3.4290882043041406E-6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614.37616345981996</v>
      </c>
      <c r="G39" s="30">
        <f t="shared" si="13"/>
        <v>0</v>
      </c>
      <c r="H39" s="31">
        <v>0</v>
      </c>
      <c r="I39" s="31">
        <v>0</v>
      </c>
      <c r="J39" s="30">
        <f t="shared" si="14"/>
        <v>89.762940885320063</v>
      </c>
      <c r="K39" s="31">
        <v>0</v>
      </c>
      <c r="L39" s="31">
        <v>89.759292885320065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3.6480000000000956E-3</v>
      </c>
      <c r="S39" s="31">
        <v>0</v>
      </c>
      <c r="T39" s="31" t="s">
        <v>63</v>
      </c>
      <c r="U39" s="31" t="s">
        <v>63</v>
      </c>
      <c r="V39" s="31">
        <v>0</v>
      </c>
      <c r="W39" s="31">
        <v>345.69464592681817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178.91857664768173</v>
      </c>
      <c r="AM39" s="31">
        <f>SUM(AM40:AM45)</f>
        <v>478.92719806254109</v>
      </c>
      <c r="AN39" s="30">
        <f>SUM(AN40:AN45)</f>
        <v>1.9469274517370856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135.42581955199967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135.42581955199967</v>
      </c>
      <c r="AM40" s="25">
        <f t="shared" ref="AM40:AM47" si="25">SUM(G40,V40,J40,W40,AJ40)-IF(ISNUMBER(W40*$W$37/($W$37+$W$9)),W40*$W$37/($W$37+$W$9),0)+IF(ISNUMBER(AL40*AM$84/F$84),AL40*AM$84/F$84,0)</f>
        <v>35.471059589528011</v>
      </c>
      <c r="AN40" s="26">
        <f t="shared" ref="AN40:AN47" si="26">SUM(AD40:AH40)+IF(ISNUMBER(W40*$W$37/($W$37+$W$9)),W40*$W$37/($W$37+$W$9),0)+IF(ISNUMBER(AL40*AN$84/F$84),AL40*AN$84/F$84,0)</f>
        <v>1.4748633190160976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0.10689799999999999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0.10689799999999999</v>
      </c>
      <c r="AM42" s="25">
        <f t="shared" si="25"/>
        <v>2.7998983801943527E-2</v>
      </c>
      <c r="AN42" s="26">
        <f t="shared" si="26"/>
        <v>1.1641793241328393E-3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468.56886494597558</v>
      </c>
      <c r="G44" s="16">
        <f t="shared" si="13"/>
        <v>0</v>
      </c>
      <c r="H44" s="25">
        <v>0</v>
      </c>
      <c r="I44" s="25">
        <v>0</v>
      </c>
      <c r="J44" s="16">
        <f t="shared" si="14"/>
        <v>89.762940885320063</v>
      </c>
      <c r="K44" s="25">
        <v>0</v>
      </c>
      <c r="L44" s="25">
        <v>89.759292885320065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3.6480000000000956E-3</v>
      </c>
      <c r="S44" s="25">
        <v>0</v>
      </c>
      <c r="T44" s="25" t="s">
        <v>63</v>
      </c>
      <c r="U44" s="25" t="s">
        <v>63</v>
      </c>
      <c r="V44" s="18">
        <v>0</v>
      </c>
      <c r="W44" s="18">
        <v>339.81880939097346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38.987114669682072</v>
      </c>
      <c r="AM44" s="25">
        <f t="shared" si="25"/>
        <v>439.78462785842811</v>
      </c>
      <c r="AN44" s="26">
        <f t="shared" si="26"/>
        <v>0.43331378652506614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6.1861113585582235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2.7413116985582233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3.4447996599999997</v>
      </c>
      <c r="AM45" s="25">
        <f t="shared" si="25"/>
        <v>3.6435116307830722</v>
      </c>
      <c r="AN45" s="26">
        <f t="shared" si="26"/>
        <v>3.7586166871788992E-2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4.0884696032864998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3.1345248372864996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0.95394476599999989</v>
      </c>
      <c r="AM46" s="39">
        <f t="shared" si="25"/>
        <v>3.3843039130298975</v>
      </c>
      <c r="AN46" s="64">
        <f t="shared" si="26"/>
        <v>1.0469449244204928E-2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427.30041428847045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38.919559377803488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388.38085491066698</v>
      </c>
      <c r="AM47" s="31">
        <f t="shared" si="25"/>
        <v>140.64421726985637</v>
      </c>
      <c r="AN47" s="30">
        <f t="shared" si="26"/>
        <v>4.2306848347032702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16701.832457179327</v>
      </c>
      <c r="G48" s="30">
        <f t="shared" si="13"/>
        <v>35.602499999999999</v>
      </c>
      <c r="H48" s="31">
        <f>SUM(H49,H50)</f>
        <v>1.0854599999999999</v>
      </c>
      <c r="I48" s="31">
        <f>SUM(I49,I50)</f>
        <v>34.517040000000001</v>
      </c>
      <c r="J48" s="30">
        <f t="shared" si="14"/>
        <v>9280.536168508248</v>
      </c>
      <c r="K48" s="31">
        <f t="shared" ref="K48:W48" si="27">SUM(K49,K50)</f>
        <v>0</v>
      </c>
      <c r="L48" s="31">
        <f t="shared" si="27"/>
        <v>928.88431646992251</v>
      </c>
      <c r="M48" s="31">
        <f t="shared" si="27"/>
        <v>627.20476192826595</v>
      </c>
      <c r="N48" s="31">
        <f t="shared" si="27"/>
        <v>988.2956755857183</v>
      </c>
      <c r="O48" s="31">
        <f t="shared" si="27"/>
        <v>177.30829075334486</v>
      </c>
      <c r="P48" s="31">
        <f t="shared" si="27"/>
        <v>2050.232034562513</v>
      </c>
      <c r="Q48" s="31">
        <f t="shared" si="27"/>
        <v>3995.3173156117873</v>
      </c>
      <c r="R48" s="31">
        <f t="shared" si="27"/>
        <v>281.85628202317741</v>
      </c>
      <c r="S48" s="31">
        <f t="shared" si="27"/>
        <v>212.10626150835554</v>
      </c>
      <c r="T48" s="31">
        <f t="shared" si="27"/>
        <v>0</v>
      </c>
      <c r="U48" s="31">
        <f t="shared" si="27"/>
        <v>19.331230065162693</v>
      </c>
      <c r="V48" s="31">
        <f t="shared" si="27"/>
        <v>0</v>
      </c>
      <c r="W48" s="31">
        <f t="shared" si="27"/>
        <v>2984.8542198393388</v>
      </c>
      <c r="X48" s="31">
        <f t="shared" si="24"/>
        <v>792.01809600942306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34.402196684703718</v>
      </c>
      <c r="AC48" s="31" t="s">
        <v>63</v>
      </c>
      <c r="AD48" s="31">
        <f t="shared" ref="AD48:AL48" si="29">SUM(AD49,AD50)</f>
        <v>213.09371243678743</v>
      </c>
      <c r="AE48" s="31">
        <f t="shared" si="29"/>
        <v>15.837100483977778</v>
      </c>
      <c r="AF48" s="31">
        <f t="shared" si="29"/>
        <v>54.712293180099998</v>
      </c>
      <c r="AG48" s="31">
        <f t="shared" si="29"/>
        <v>21.160901906467551</v>
      </c>
      <c r="AH48" s="31">
        <f t="shared" si="29"/>
        <v>209.83877488844598</v>
      </c>
      <c r="AI48" s="31">
        <f t="shared" si="29"/>
        <v>242.9731164289405</v>
      </c>
      <c r="AJ48" s="31">
        <f t="shared" si="29"/>
        <v>106.35823040054905</v>
      </c>
      <c r="AK48" s="31" t="s">
        <v>63</v>
      </c>
      <c r="AL48" s="32">
        <f t="shared" si="29"/>
        <v>3502.4632424217671</v>
      </c>
      <c r="AM48" s="31">
        <f>SUM(AM13,AM28)-SUM(AM17,AM39,AM47)</f>
        <v>13328.032492762117</v>
      </c>
      <c r="AN48" s="30">
        <f>SUM(AN13,AN28)-SUM(AN17,AN39,AN47)</f>
        <v>552.8736590983176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2799.4525474398774</v>
      </c>
      <c r="G49" s="67">
        <f t="shared" ref="G49:G77" si="30">SUM(H49:I49)</f>
        <v>13.660129999999999</v>
      </c>
      <c r="H49" s="68">
        <v>0.23674000000000001</v>
      </c>
      <c r="I49" s="68">
        <v>13.423389999999999</v>
      </c>
      <c r="J49" s="67">
        <f t="shared" ref="J49:J77" si="31">SUM(K49:U49)</f>
        <v>2785.7924174398772</v>
      </c>
      <c r="K49" s="68">
        <v>0</v>
      </c>
      <c r="L49" s="68">
        <v>0</v>
      </c>
      <c r="M49" s="68">
        <v>457.45427691321316</v>
      </c>
      <c r="N49" s="68">
        <v>70.94818615998048</v>
      </c>
      <c r="O49" s="68">
        <v>0</v>
      </c>
      <c r="P49" s="68">
        <v>2050.232034562513</v>
      </c>
      <c r="Q49" s="68">
        <v>0</v>
      </c>
      <c r="R49" s="68">
        <v>187.82668973900769</v>
      </c>
      <c r="S49" s="68">
        <v>0</v>
      </c>
      <c r="T49" s="68">
        <v>0</v>
      </c>
      <c r="U49" s="68">
        <v>19.331230065162693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2799.4525474398774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13902.379909739449</v>
      </c>
      <c r="G50" s="30">
        <f t="shared" si="30"/>
        <v>21.94237</v>
      </c>
      <c r="H50" s="31">
        <f>SUM(H51,H70)+SUM(H75:H77)</f>
        <v>0.84871999999999992</v>
      </c>
      <c r="I50" s="31">
        <f>SUM(I51,I70)+SUM(I75:I77)</f>
        <v>21.09365</v>
      </c>
      <c r="J50" s="30">
        <f t="shared" si="31"/>
        <v>6494.7437510683712</v>
      </c>
      <c r="K50" s="31">
        <f t="shared" ref="K50:W50" si="32">SUM(K51,K70)+SUM(K75:K77)</f>
        <v>0</v>
      </c>
      <c r="L50" s="31">
        <f t="shared" si="32"/>
        <v>928.88431646992251</v>
      </c>
      <c r="M50" s="31">
        <f t="shared" si="32"/>
        <v>169.75048501505285</v>
      </c>
      <c r="N50" s="31">
        <f t="shared" si="32"/>
        <v>917.34748942573776</v>
      </c>
      <c r="O50" s="31">
        <f t="shared" si="32"/>
        <v>177.30829075334486</v>
      </c>
      <c r="P50" s="31">
        <f t="shared" si="32"/>
        <v>0</v>
      </c>
      <c r="Q50" s="31">
        <f t="shared" si="32"/>
        <v>3995.3173156117873</v>
      </c>
      <c r="R50" s="31">
        <f t="shared" si="32"/>
        <v>94.029592284169738</v>
      </c>
      <c r="S50" s="31">
        <f t="shared" si="32"/>
        <v>212.10626150835554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2984.8542198393388</v>
      </c>
      <c r="X50" s="31">
        <f t="shared" si="24"/>
        <v>792.01809600942306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34.402196684703718</v>
      </c>
      <c r="AC50" s="31" t="s">
        <v>63</v>
      </c>
      <c r="AD50" s="31">
        <f>SUM(AD51,AD70)+SUM(AD75:AD77)</f>
        <v>213.09371243678743</v>
      </c>
      <c r="AE50" s="31">
        <f t="shared" ref="AE50:AN50" si="34">SUM(AE51,AE70)+SUM(AE75:AE77)</f>
        <v>15.837100483977778</v>
      </c>
      <c r="AF50" s="31">
        <f t="shared" si="34"/>
        <v>54.712293180099998</v>
      </c>
      <c r="AG50" s="31">
        <f t="shared" si="34"/>
        <v>21.160901906467551</v>
      </c>
      <c r="AH50" s="31">
        <f t="shared" si="34"/>
        <v>209.83877488844598</v>
      </c>
      <c r="AI50" s="31">
        <f t="shared" si="34"/>
        <v>242.9731164289405</v>
      </c>
      <c r="AJ50" s="31">
        <f t="shared" si="34"/>
        <v>106.35823040054905</v>
      </c>
      <c r="AK50" s="31" t="s">
        <v>63</v>
      </c>
      <c r="AL50" s="32">
        <f t="shared" si="34"/>
        <v>3502.4632424217671</v>
      </c>
      <c r="AM50" s="31">
        <f t="shared" si="34"/>
        <v>10525.195638051497</v>
      </c>
      <c r="AN50" s="30">
        <f t="shared" si="34"/>
        <v>552.86318964907366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4693.8668248645245</v>
      </c>
      <c r="G51" s="16">
        <f t="shared" si="30"/>
        <v>21.94237</v>
      </c>
      <c r="H51" s="17">
        <v>0.84871999999999992</v>
      </c>
      <c r="I51" s="17">
        <v>21.09365</v>
      </c>
      <c r="J51" s="16">
        <f t="shared" si="31"/>
        <v>1229.09096104236</v>
      </c>
      <c r="K51" s="17">
        <v>0</v>
      </c>
      <c r="L51" s="17">
        <v>928.88431646992251</v>
      </c>
      <c r="M51" s="17">
        <v>7.5535799999999984</v>
      </c>
      <c r="N51" s="17">
        <v>0</v>
      </c>
      <c r="O51" s="17">
        <v>0</v>
      </c>
      <c r="P51" s="17">
        <v>0</v>
      </c>
      <c r="Q51" s="17">
        <v>60.591949999999997</v>
      </c>
      <c r="R51" s="17">
        <v>27.841114572437561</v>
      </c>
      <c r="S51" s="17">
        <v>204.22</v>
      </c>
      <c r="T51" s="17">
        <v>0</v>
      </c>
      <c r="U51" s="17">
        <v>0</v>
      </c>
      <c r="V51" s="18">
        <v>0</v>
      </c>
      <c r="W51" s="18">
        <v>1759.5438253215095</v>
      </c>
      <c r="X51" s="18">
        <f t="shared" si="24"/>
        <v>207.76291137160212</v>
      </c>
      <c r="Y51" s="17" t="s">
        <v>63</v>
      </c>
      <c r="Z51" s="17" t="s">
        <v>63</v>
      </c>
      <c r="AA51" s="17" t="s">
        <v>63</v>
      </c>
      <c r="AB51" s="17">
        <v>0.73663305676255952</v>
      </c>
      <c r="AC51" s="17" t="s">
        <v>63</v>
      </c>
      <c r="AD51" s="17">
        <v>96.303269999999998</v>
      </c>
      <c r="AE51" s="17">
        <v>11.006159999999999</v>
      </c>
      <c r="AF51" s="17">
        <v>47.971109999999996</v>
      </c>
      <c r="AG51" s="17">
        <v>0</v>
      </c>
      <c r="AH51" s="17">
        <v>0</v>
      </c>
      <c r="AI51" s="17">
        <v>51.745738314839585</v>
      </c>
      <c r="AJ51" s="18">
        <v>89.191125202171264</v>
      </c>
      <c r="AK51" s="18" t="s">
        <v>63</v>
      </c>
      <c r="AL51" s="19">
        <v>1386.3356319268814</v>
      </c>
      <c r="AM51" s="17">
        <f t="shared" ref="AM51:AN51" si="35">SUM(AM52:AM69)</f>
        <v>3462.835515007404</v>
      </c>
      <c r="AN51" s="20">
        <f t="shared" si="35"/>
        <v>170.42367701810105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54.909552806774016</v>
      </c>
      <c r="G52" s="16">
        <f t="shared" si="30"/>
        <v>5.1076699999999997</v>
      </c>
      <c r="H52" s="25">
        <v>0</v>
      </c>
      <c r="I52" s="25">
        <v>5.1076699999999997</v>
      </c>
      <c r="J52" s="16">
        <f t="shared" si="31"/>
        <v>15.707149999999999</v>
      </c>
      <c r="K52" s="25">
        <v>0</v>
      </c>
      <c r="L52" s="25">
        <v>0</v>
      </c>
      <c r="M52" s="25">
        <v>4.496E-2</v>
      </c>
      <c r="N52" s="25">
        <v>0</v>
      </c>
      <c r="O52" s="25">
        <v>0</v>
      </c>
      <c r="P52" s="25">
        <v>0</v>
      </c>
      <c r="Q52" s="25">
        <v>15.662189999999999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9.2332999999999998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24.861432806774022</v>
      </c>
      <c r="AM52" s="25">
        <f t="shared" ref="AM52:AM69" si="36">SUM(G52,V52,J52,W52,AJ52)-IF(ISNUMBER(W52*$W$37/($W$37+$W$9)),W52*$W$37/($W$37+$W$9),0)+IF(ISNUMBER(AL52*AM$84/F$84),AL52*AM$84/F$84,0)</f>
        <v>36.559649873401007</v>
      </c>
      <c r="AN52" s="26">
        <f t="shared" ref="AN52:AN69" si="37">SUM(AD52:AH52)+IF(ISNUMBER(W52*$W$37/($W$37+$W$9)),W52*$W$37/($W$37+$W$9),0)+IF(ISNUMBER(AL52*AN$84/F$84),AL52*AN$84/F$84,0)</f>
        <v>0.27099197445337336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184.09802886735844</v>
      </c>
      <c r="G53" s="16">
        <f t="shared" si="30"/>
        <v>10.4033</v>
      </c>
      <c r="H53" s="25">
        <v>0</v>
      </c>
      <c r="I53" s="25">
        <v>10.4033</v>
      </c>
      <c r="J53" s="16">
        <f t="shared" si="31"/>
        <v>0.94319999999999993</v>
      </c>
      <c r="K53" s="25">
        <v>0</v>
      </c>
      <c r="L53" s="25">
        <v>0</v>
      </c>
      <c r="M53" s="25">
        <v>0.17119000000000001</v>
      </c>
      <c r="N53" s="25">
        <v>0</v>
      </c>
      <c r="O53" s="25">
        <v>0</v>
      </c>
      <c r="P53" s="25">
        <v>0</v>
      </c>
      <c r="Q53" s="25">
        <v>0.72592999999999996</v>
      </c>
      <c r="R53" s="25">
        <v>0</v>
      </c>
      <c r="S53" s="25">
        <v>4.6079999999999996E-2</v>
      </c>
      <c r="T53" s="25">
        <v>0</v>
      </c>
      <c r="U53" s="25">
        <v>0</v>
      </c>
      <c r="V53" s="18">
        <v>0</v>
      </c>
      <c r="W53" s="18">
        <v>69.384830000000008</v>
      </c>
      <c r="X53" s="18">
        <f t="shared" si="24"/>
        <v>2E-3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103.36469886735841</v>
      </c>
      <c r="AM53" s="25">
        <f t="shared" si="36"/>
        <v>107.80308207513674</v>
      </c>
      <c r="AN53" s="26">
        <f t="shared" si="37"/>
        <v>1.1294806003720239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57.288371214462302</v>
      </c>
      <c r="G54" s="16">
        <f t="shared" si="30"/>
        <v>2.7620000000000002E-2</v>
      </c>
      <c r="H54" s="25">
        <v>0</v>
      </c>
      <c r="I54" s="25">
        <v>2.7620000000000002E-2</v>
      </c>
      <c r="J54" s="16">
        <f t="shared" si="31"/>
        <v>1.81697</v>
      </c>
      <c r="K54" s="25">
        <v>0</v>
      </c>
      <c r="L54" s="25">
        <v>0</v>
      </c>
      <c r="M54" s="25">
        <v>9.1589999999999991E-2</v>
      </c>
      <c r="N54" s="25">
        <v>0</v>
      </c>
      <c r="O54" s="25">
        <v>0</v>
      </c>
      <c r="P54" s="25">
        <v>0</v>
      </c>
      <c r="Q54" s="25">
        <v>1.7253799999999999</v>
      </c>
      <c r="R54" s="25">
        <v>0</v>
      </c>
      <c r="S54" s="25">
        <v>0</v>
      </c>
      <c r="T54" s="25">
        <v>0</v>
      </c>
      <c r="U54" s="25">
        <v>0</v>
      </c>
      <c r="V54" s="18">
        <v>0</v>
      </c>
      <c r="W54" s="18">
        <v>37.535019999999996</v>
      </c>
      <c r="X54" s="18">
        <f t="shared" si="24"/>
        <v>6.0080000000000001E-2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6.0080000000000001E-2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17.84868121446231</v>
      </c>
      <c r="AM54" s="25">
        <f t="shared" si="36"/>
        <v>44.053616518195454</v>
      </c>
      <c r="AN54" s="26">
        <f t="shared" si="37"/>
        <v>0.25542559169151891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277.87276753513061</v>
      </c>
      <c r="G55" s="16">
        <f t="shared" si="30"/>
        <v>0</v>
      </c>
      <c r="H55" s="25">
        <v>0</v>
      </c>
      <c r="I55" s="25">
        <v>0</v>
      </c>
      <c r="J55" s="16">
        <f t="shared" si="31"/>
        <v>11.790959999999998</v>
      </c>
      <c r="K55" s="25">
        <v>0</v>
      </c>
      <c r="L55" s="25">
        <v>0</v>
      </c>
      <c r="M55" s="25">
        <v>2.3865299999999996</v>
      </c>
      <c r="N55" s="25">
        <v>0</v>
      </c>
      <c r="O55" s="25">
        <v>0</v>
      </c>
      <c r="P55" s="25">
        <v>0</v>
      </c>
      <c r="Q55" s="25">
        <v>9.4044299999999978</v>
      </c>
      <c r="R55" s="25">
        <v>0</v>
      </c>
      <c r="S55" s="25">
        <v>0</v>
      </c>
      <c r="T55" s="25">
        <v>0</v>
      </c>
      <c r="U55" s="25">
        <v>0</v>
      </c>
      <c r="V55" s="18">
        <v>0</v>
      </c>
      <c r="W55" s="18">
        <v>92.721930000000015</v>
      </c>
      <c r="X55" s="18">
        <f t="shared" si="24"/>
        <v>0.67654999999999998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0.61426999999999998</v>
      </c>
      <c r="AE55" s="25">
        <v>0</v>
      </c>
      <c r="AF55" s="25">
        <v>6.2280000000000002E-2</v>
      </c>
      <c r="AG55" s="25">
        <v>0</v>
      </c>
      <c r="AH55" s="25">
        <v>0</v>
      </c>
      <c r="AI55" s="25" t="s">
        <v>76</v>
      </c>
      <c r="AJ55" s="18">
        <v>6.2280000000000002E-2</v>
      </c>
      <c r="AK55" s="18" t="s">
        <v>63</v>
      </c>
      <c r="AL55" s="19">
        <v>172.6210475351306</v>
      </c>
      <c r="AM55" s="25">
        <f t="shared" si="36"/>
        <v>149.78611413595212</v>
      </c>
      <c r="AN55" s="26">
        <f t="shared" si="37"/>
        <v>2.5588701745232751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362.15490048800001</v>
      </c>
      <c r="G56" s="16">
        <f t="shared" si="30"/>
        <v>6.0332900000000009</v>
      </c>
      <c r="H56" s="25">
        <v>0.62564999999999993</v>
      </c>
      <c r="I56" s="25">
        <v>5.4076400000000007</v>
      </c>
      <c r="J56" s="16">
        <f t="shared" si="31"/>
        <v>178.70001000000002</v>
      </c>
      <c r="K56" s="25">
        <v>0</v>
      </c>
      <c r="L56" s="25">
        <v>0</v>
      </c>
      <c r="M56" s="25">
        <v>2.154E-2</v>
      </c>
      <c r="N56" s="25">
        <v>0</v>
      </c>
      <c r="O56" s="25">
        <v>0</v>
      </c>
      <c r="P56" s="25">
        <v>0</v>
      </c>
      <c r="Q56" s="25">
        <v>1.2083599999999999</v>
      </c>
      <c r="R56" s="25">
        <v>1.4732000000000001</v>
      </c>
      <c r="S56" s="25">
        <v>175.99691000000001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84.618169999999992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36.779799999999994</v>
      </c>
      <c r="AE56" s="25">
        <v>0</v>
      </c>
      <c r="AF56" s="25">
        <v>47.838369999999998</v>
      </c>
      <c r="AG56" s="25">
        <v>0</v>
      </c>
      <c r="AH56" s="25">
        <v>0</v>
      </c>
      <c r="AI56" s="25" t="s">
        <v>76</v>
      </c>
      <c r="AJ56" s="18">
        <v>52.293190000000003</v>
      </c>
      <c r="AK56" s="18" t="s">
        <v>63</v>
      </c>
      <c r="AL56" s="19">
        <v>40.510240488000001</v>
      </c>
      <c r="AM56" s="25">
        <f t="shared" si="36"/>
        <v>247.63703058295152</v>
      </c>
      <c r="AN56" s="26">
        <f t="shared" si="37"/>
        <v>85.059349296074558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99.617615601218262</v>
      </c>
      <c r="G57" s="16">
        <f t="shared" si="30"/>
        <v>0</v>
      </c>
      <c r="H57" s="25">
        <v>0</v>
      </c>
      <c r="I57" s="25">
        <v>0</v>
      </c>
      <c r="J57" s="16">
        <f t="shared" si="31"/>
        <v>0.69241999999999981</v>
      </c>
      <c r="K57" s="25">
        <v>0</v>
      </c>
      <c r="L57" s="25">
        <v>0</v>
      </c>
      <c r="M57" s="25">
        <v>0.15572</v>
      </c>
      <c r="N57" s="25">
        <v>0</v>
      </c>
      <c r="O57" s="25">
        <v>0</v>
      </c>
      <c r="P57" s="25">
        <v>0</v>
      </c>
      <c r="Q57" s="25">
        <v>0.53646999999999989</v>
      </c>
      <c r="R57" s="25">
        <v>2.3000000000000001E-4</v>
      </c>
      <c r="S57" s="25">
        <v>0</v>
      </c>
      <c r="T57" s="25">
        <v>0</v>
      </c>
      <c r="U57" s="25">
        <v>0</v>
      </c>
      <c r="V57" s="18">
        <v>0</v>
      </c>
      <c r="W57" s="18">
        <v>76.170829999999995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22.754365601218264</v>
      </c>
      <c r="AM57" s="25">
        <f t="shared" si="36"/>
        <v>82.821173616185362</v>
      </c>
      <c r="AN57" s="26">
        <f t="shared" si="37"/>
        <v>0.24976292480425771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143.94541348199604</v>
      </c>
      <c r="G58" s="16">
        <f t="shared" si="30"/>
        <v>0.37048999999999999</v>
      </c>
      <c r="H58" s="25">
        <v>0.22306999999999999</v>
      </c>
      <c r="I58" s="25">
        <v>0.14742</v>
      </c>
      <c r="J58" s="16">
        <f t="shared" si="31"/>
        <v>40.217290000000006</v>
      </c>
      <c r="K58" s="25">
        <v>0</v>
      </c>
      <c r="L58" s="25">
        <v>0</v>
      </c>
      <c r="M58" s="25">
        <v>0.6782999999999999</v>
      </c>
      <c r="N58" s="25">
        <v>0</v>
      </c>
      <c r="O58" s="25">
        <v>0</v>
      </c>
      <c r="P58" s="25">
        <v>0</v>
      </c>
      <c r="Q58" s="25">
        <v>5.8970699999999994</v>
      </c>
      <c r="R58" s="25">
        <v>5.4649099999999997</v>
      </c>
      <c r="S58" s="25">
        <v>28.177010000000003</v>
      </c>
      <c r="T58" s="25">
        <v>0</v>
      </c>
      <c r="U58" s="25">
        <v>0</v>
      </c>
      <c r="V58" s="18">
        <v>0</v>
      </c>
      <c r="W58" s="18">
        <v>63.123940000000005</v>
      </c>
      <c r="X58" s="18">
        <f t="shared" si="24"/>
        <v>12.63424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7.3725900000000006</v>
      </c>
      <c r="AE58" s="25">
        <v>5.1932399999999994</v>
      </c>
      <c r="AF58" s="25">
        <v>6.8409999999999999E-2</v>
      </c>
      <c r="AG58" s="25">
        <v>0</v>
      </c>
      <c r="AH58" s="25">
        <v>0</v>
      </c>
      <c r="AI58" s="25" t="s">
        <v>76</v>
      </c>
      <c r="AJ58" s="18">
        <v>4.7530000000000003E-2</v>
      </c>
      <c r="AK58" s="18" t="s">
        <v>63</v>
      </c>
      <c r="AL58" s="19">
        <v>27.551923481996031</v>
      </c>
      <c r="AM58" s="25">
        <f t="shared" si="36"/>
        <v>110.97409650572779</v>
      </c>
      <c r="AN58" s="26">
        <f t="shared" si="37"/>
        <v>12.935916150847868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2034.9318319149399</v>
      </c>
      <c r="G59" s="16">
        <f t="shared" si="30"/>
        <v>0</v>
      </c>
      <c r="H59" s="25">
        <v>0</v>
      </c>
      <c r="I59" s="25">
        <v>0</v>
      </c>
      <c r="J59" s="16">
        <f t="shared" si="31"/>
        <v>952.51487104236003</v>
      </c>
      <c r="K59" s="25">
        <v>0</v>
      </c>
      <c r="L59" s="25">
        <v>928.88431646992251</v>
      </c>
      <c r="M59" s="25">
        <v>0.58187</v>
      </c>
      <c r="N59" s="25">
        <v>0</v>
      </c>
      <c r="O59" s="25">
        <v>0</v>
      </c>
      <c r="P59" s="25">
        <v>0</v>
      </c>
      <c r="Q59" s="25">
        <v>4.4052100000000003</v>
      </c>
      <c r="R59" s="25">
        <v>18.643474572437562</v>
      </c>
      <c r="S59" s="25">
        <v>0</v>
      </c>
      <c r="T59" s="25">
        <v>0</v>
      </c>
      <c r="U59" s="25">
        <v>0</v>
      </c>
      <c r="V59" s="18">
        <v>0</v>
      </c>
      <c r="W59" s="18">
        <v>665.20463532150927</v>
      </c>
      <c r="X59" s="18">
        <f t="shared" si="24"/>
        <v>3.1E-2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3.1E-2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36.768535202171272</v>
      </c>
      <c r="AK59" s="18" t="s">
        <v>63</v>
      </c>
      <c r="AL59" s="19">
        <v>380.41279034889948</v>
      </c>
      <c r="AM59" s="25">
        <f t="shared" si="36"/>
        <v>1754.1096096694014</v>
      </c>
      <c r="AN59" s="26">
        <f t="shared" si="37"/>
        <v>4.1909830967631345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725.11766972231158</v>
      </c>
      <c r="G60" s="16">
        <f t="shared" si="30"/>
        <v>0</v>
      </c>
      <c r="H60" s="25">
        <v>0</v>
      </c>
      <c r="I60" s="25">
        <v>0</v>
      </c>
      <c r="J60" s="16">
        <f t="shared" si="31"/>
        <v>15.79632</v>
      </c>
      <c r="K60" s="25">
        <v>0</v>
      </c>
      <c r="L60" s="25">
        <v>0</v>
      </c>
      <c r="M60" s="25">
        <v>2.2383699999999997</v>
      </c>
      <c r="N60" s="25">
        <v>0</v>
      </c>
      <c r="O60" s="25">
        <v>0</v>
      </c>
      <c r="P60" s="25">
        <v>0</v>
      </c>
      <c r="Q60" s="25">
        <v>12.613720000000001</v>
      </c>
      <c r="R60" s="25">
        <v>0.94423000000000001</v>
      </c>
      <c r="S60" s="25">
        <v>0</v>
      </c>
      <c r="T60" s="25">
        <v>0</v>
      </c>
      <c r="U60" s="25">
        <v>0</v>
      </c>
      <c r="V60" s="18">
        <v>0</v>
      </c>
      <c r="W60" s="18">
        <v>399.96171000000004</v>
      </c>
      <c r="X60" s="18">
        <f t="shared" si="24"/>
        <v>36.594340000000003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35.470310000000005</v>
      </c>
      <c r="AE60" s="25">
        <v>1.12198</v>
      </c>
      <c r="AF60" s="25">
        <v>2.0499999999999997E-3</v>
      </c>
      <c r="AG60" s="25">
        <v>0</v>
      </c>
      <c r="AH60" s="25">
        <v>0</v>
      </c>
      <c r="AI60" s="25" t="s">
        <v>76</v>
      </c>
      <c r="AJ60" s="18">
        <v>1.959E-2</v>
      </c>
      <c r="AK60" s="18" t="s">
        <v>63</v>
      </c>
      <c r="AL60" s="19">
        <v>272.74570972231163</v>
      </c>
      <c r="AM60" s="25">
        <f t="shared" si="36"/>
        <v>487.20557287083869</v>
      </c>
      <c r="AN60" s="26">
        <f t="shared" si="37"/>
        <v>39.574960017047403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125.0087692908173</v>
      </c>
      <c r="G61" s="16">
        <f t="shared" si="30"/>
        <v>0</v>
      </c>
      <c r="H61" s="25">
        <v>0</v>
      </c>
      <c r="I61" s="25">
        <v>0</v>
      </c>
      <c r="J61" s="16">
        <f t="shared" si="31"/>
        <v>1.35684</v>
      </c>
      <c r="K61" s="25">
        <v>0</v>
      </c>
      <c r="L61" s="25">
        <v>0</v>
      </c>
      <c r="M61" s="25">
        <v>7.1129999999999999E-2</v>
      </c>
      <c r="N61" s="25">
        <v>0</v>
      </c>
      <c r="O61" s="25">
        <v>0</v>
      </c>
      <c r="P61" s="25">
        <v>0</v>
      </c>
      <c r="Q61" s="25">
        <v>0.73954999999999993</v>
      </c>
      <c r="R61" s="25">
        <v>0.54615999999999998</v>
      </c>
      <c r="S61" s="25">
        <v>0</v>
      </c>
      <c r="T61" s="25">
        <v>0</v>
      </c>
      <c r="U61" s="25">
        <v>0</v>
      </c>
      <c r="V61" s="18">
        <v>0</v>
      </c>
      <c r="W61" s="18">
        <v>67.529520000000005</v>
      </c>
      <c r="X61" s="18">
        <f t="shared" si="24"/>
        <v>0.17199999999999999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0.17199999999999999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55.950409290817298</v>
      </c>
      <c r="AM61" s="25">
        <f t="shared" si="36"/>
        <v>83.539293806394568</v>
      </c>
      <c r="AN61" s="26">
        <f t="shared" si="37"/>
        <v>0.7830647073179956</v>
      </c>
    </row>
    <row r="62" spans="1:40" s="21" customFormat="1" ht="15" customHeight="1">
      <c r="C62" s="21" t="s">
        <v>86</v>
      </c>
      <c r="E62" s="59"/>
      <c r="F62" s="16">
        <f t="shared" si="12"/>
        <v>9.2906487424004265</v>
      </c>
      <c r="G62" s="16">
        <f t="shared" si="30"/>
        <v>0</v>
      </c>
      <c r="H62" s="25">
        <v>0</v>
      </c>
      <c r="I62" s="25">
        <v>0</v>
      </c>
      <c r="J62" s="16">
        <f t="shared" si="31"/>
        <v>0.99521999999999988</v>
      </c>
      <c r="K62" s="25">
        <v>0</v>
      </c>
      <c r="L62" s="25">
        <v>0</v>
      </c>
      <c r="M62" s="25">
        <v>1.282E-2</v>
      </c>
      <c r="N62" s="25">
        <v>0</v>
      </c>
      <c r="O62" s="25">
        <v>0</v>
      </c>
      <c r="P62" s="25">
        <v>0</v>
      </c>
      <c r="Q62" s="25">
        <v>0.94018999999999986</v>
      </c>
      <c r="R62" s="25">
        <v>4.2209999999999998E-2</v>
      </c>
      <c r="S62" s="25">
        <v>0</v>
      </c>
      <c r="T62" s="25">
        <v>0</v>
      </c>
      <c r="U62" s="25">
        <v>0</v>
      </c>
      <c r="V62" s="18">
        <v>0</v>
      </c>
      <c r="W62" s="18">
        <v>4.7915000000000001</v>
      </c>
      <c r="X62" s="18">
        <f t="shared" si="24"/>
        <v>5.7300000000000007E-3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5.7300000000000007E-3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3.4981987424004273</v>
      </c>
      <c r="AM62" s="25">
        <f t="shared" si="36"/>
        <v>6.7028537270561372</v>
      </c>
      <c r="AN62" s="26">
        <f t="shared" si="37"/>
        <v>4.3950335433890153E-2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24.564449012132172</v>
      </c>
      <c r="G63" s="16">
        <f t="shared" si="30"/>
        <v>0</v>
      </c>
      <c r="H63" s="25">
        <v>0</v>
      </c>
      <c r="I63" s="25">
        <v>0</v>
      </c>
      <c r="J63" s="16">
        <f t="shared" si="31"/>
        <v>2.4372700000000003</v>
      </c>
      <c r="K63" s="25">
        <v>0</v>
      </c>
      <c r="L63" s="25">
        <v>0</v>
      </c>
      <c r="M63" s="25">
        <v>0.18121999999999999</v>
      </c>
      <c r="N63" s="25">
        <v>0</v>
      </c>
      <c r="O63" s="25">
        <v>0</v>
      </c>
      <c r="P63" s="25">
        <v>0</v>
      </c>
      <c r="Q63" s="25">
        <v>2.1090900000000001</v>
      </c>
      <c r="R63" s="25">
        <v>0.14696000000000001</v>
      </c>
      <c r="S63" s="25">
        <v>0</v>
      </c>
      <c r="T63" s="25">
        <v>0</v>
      </c>
      <c r="U63" s="25">
        <v>0</v>
      </c>
      <c r="V63" s="18">
        <v>0</v>
      </c>
      <c r="W63" s="18">
        <v>2.1841900000000001</v>
      </c>
      <c r="X63" s="18">
        <f t="shared" si="24"/>
        <v>7.6073599999999999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7.6073599999999999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12.335629012132173</v>
      </c>
      <c r="AM63" s="25">
        <f t="shared" si="36"/>
        <v>7.8523818505908576</v>
      </c>
      <c r="AN63" s="26">
        <f t="shared" si="37"/>
        <v>7.7417579977091187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341.82129120405187</v>
      </c>
      <c r="G64" s="16">
        <f t="shared" si="30"/>
        <v>0</v>
      </c>
      <c r="H64" s="25">
        <v>0</v>
      </c>
      <c r="I64" s="25">
        <v>0</v>
      </c>
      <c r="J64" s="16">
        <f t="shared" si="31"/>
        <v>2.8232200000000005</v>
      </c>
      <c r="K64" s="25">
        <v>0</v>
      </c>
      <c r="L64" s="25">
        <v>0</v>
      </c>
      <c r="M64" s="25">
        <v>0.17218</v>
      </c>
      <c r="N64" s="25">
        <v>0</v>
      </c>
      <c r="O64" s="25">
        <v>0</v>
      </c>
      <c r="P64" s="25">
        <v>0</v>
      </c>
      <c r="Q64" s="25">
        <v>2.0713000000000004</v>
      </c>
      <c r="R64" s="25">
        <v>0.57974000000000003</v>
      </c>
      <c r="S64" s="25">
        <v>0</v>
      </c>
      <c r="T64" s="25">
        <v>0</v>
      </c>
      <c r="U64" s="25">
        <v>0</v>
      </c>
      <c r="V64" s="18">
        <v>0</v>
      </c>
      <c r="W64" s="18">
        <v>226.21473999999998</v>
      </c>
      <c r="X64" s="18">
        <f t="shared" si="24"/>
        <v>12.87848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8.1875400000000003</v>
      </c>
      <c r="AE64" s="25">
        <v>4.6909400000000003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99.904851204051923</v>
      </c>
      <c r="AM64" s="25">
        <f t="shared" si="36"/>
        <v>255.19947499173202</v>
      </c>
      <c r="AN64" s="26">
        <f t="shared" si="37"/>
        <v>13.972306293887428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27.015895578996343</v>
      </c>
      <c r="G65" s="16">
        <f t="shared" si="30"/>
        <v>0</v>
      </c>
      <c r="H65" s="25">
        <v>0</v>
      </c>
      <c r="I65" s="25">
        <v>0</v>
      </c>
      <c r="J65" s="16">
        <f t="shared" si="31"/>
        <v>0.34294000000000002</v>
      </c>
      <c r="K65" s="25">
        <v>0</v>
      </c>
      <c r="L65" s="25">
        <v>0</v>
      </c>
      <c r="M65" s="25">
        <v>6.548000000000001E-2</v>
      </c>
      <c r="N65" s="25">
        <v>0</v>
      </c>
      <c r="O65" s="25">
        <v>0</v>
      </c>
      <c r="P65" s="25">
        <v>0</v>
      </c>
      <c r="Q65" s="25">
        <v>0.27745999999999998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10.440569999999999</v>
      </c>
      <c r="X65" s="18">
        <f t="shared" si="24"/>
        <v>5.8999999999999992E-4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5.8999999999999992E-4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16.231795578996344</v>
      </c>
      <c r="AM65" s="25">
        <f t="shared" si="36"/>
        <v>15.034713343182414</v>
      </c>
      <c r="AN65" s="26">
        <f t="shared" si="37"/>
        <v>0.17763136017401629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14.049972922000002</v>
      </c>
      <c r="G66" s="16">
        <f t="shared" si="30"/>
        <v>0</v>
      </c>
      <c r="H66" s="25">
        <v>0</v>
      </c>
      <c r="I66" s="25">
        <v>0</v>
      </c>
      <c r="J66" s="16">
        <f t="shared" si="31"/>
        <v>0.15366000000000002</v>
      </c>
      <c r="K66" s="25">
        <v>0</v>
      </c>
      <c r="L66" s="25">
        <v>0</v>
      </c>
      <c r="M66" s="25">
        <v>5.4010000000000002E-2</v>
      </c>
      <c r="N66" s="25">
        <v>0</v>
      </c>
      <c r="O66" s="25">
        <v>0</v>
      </c>
      <c r="P66" s="25">
        <v>0</v>
      </c>
      <c r="Q66" s="25">
        <v>9.9650000000000002E-2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5.9398400000000011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7.9564729219999997</v>
      </c>
      <c r="AM66" s="25">
        <f t="shared" si="36"/>
        <v>8.1773262541327245</v>
      </c>
      <c r="AN66" s="26">
        <f t="shared" si="37"/>
        <v>8.6802922582420977E-2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141.89973131113757</v>
      </c>
      <c r="G67" s="16">
        <f t="shared" si="30"/>
        <v>0</v>
      </c>
      <c r="H67" s="25">
        <v>0</v>
      </c>
      <c r="I67" s="25">
        <v>0</v>
      </c>
      <c r="J67" s="16">
        <f t="shared" si="31"/>
        <v>2.6778599999999999</v>
      </c>
      <c r="K67" s="25">
        <v>0</v>
      </c>
      <c r="L67" s="25">
        <v>0</v>
      </c>
      <c r="M67" s="25">
        <v>0.58683000000000007</v>
      </c>
      <c r="N67" s="25">
        <v>0</v>
      </c>
      <c r="O67" s="25">
        <v>0</v>
      </c>
      <c r="P67" s="25">
        <v>0</v>
      </c>
      <c r="Q67" s="25">
        <v>2.0910299999999999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28.292020000000001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110.92985131113757</v>
      </c>
      <c r="AM67" s="25">
        <f t="shared" si="36"/>
        <v>60.024169914147436</v>
      </c>
      <c r="AN67" s="26">
        <f t="shared" si="37"/>
        <v>1.2088146279216498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4.3526193331949337</v>
      </c>
      <c r="G68" s="16">
        <f t="shared" si="30"/>
        <v>0</v>
      </c>
      <c r="H68" s="25">
        <v>0</v>
      </c>
      <c r="I68" s="25">
        <v>0</v>
      </c>
      <c r="J68" s="16">
        <f t="shared" si="31"/>
        <v>0.12475999999999998</v>
      </c>
      <c r="K68" s="25">
        <v>0</v>
      </c>
      <c r="L68" s="25">
        <v>0</v>
      </c>
      <c r="M68" s="25">
        <v>3.984E-2</v>
      </c>
      <c r="N68" s="25">
        <v>0</v>
      </c>
      <c r="O68" s="25">
        <v>0</v>
      </c>
      <c r="P68" s="25">
        <v>0</v>
      </c>
      <c r="Q68" s="25">
        <v>8.4919999999999982E-2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0.81525000000000003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3.4126093331949341</v>
      </c>
      <c r="AM68" s="25">
        <f t="shared" si="36"/>
        <v>1.8338280001939644</v>
      </c>
      <c r="AN68" s="26">
        <f t="shared" si="37"/>
        <v>3.7186159561452423E-2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13.444924465999998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13.444924465999998</v>
      </c>
      <c r="AM69" s="25">
        <f t="shared" si="36"/>
        <v>3.5215272721836532</v>
      </c>
      <c r="AN69" s="26">
        <f t="shared" si="37"/>
        <v>0.1464227869356298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4881.5696687742484</v>
      </c>
      <c r="G70" s="16">
        <f t="shared" si="30"/>
        <v>0</v>
      </c>
      <c r="H70" s="25">
        <v>0</v>
      </c>
      <c r="I70" s="25">
        <v>0</v>
      </c>
      <c r="J70" s="16">
        <f t="shared" si="31"/>
        <v>4530.8110778722439</v>
      </c>
      <c r="K70" s="25">
        <v>0</v>
      </c>
      <c r="L70" s="25">
        <v>0</v>
      </c>
      <c r="M70" s="25">
        <v>15.3281901</v>
      </c>
      <c r="N70" s="25">
        <v>917.34748942573776</v>
      </c>
      <c r="O70" s="25">
        <v>177.27740575334485</v>
      </c>
      <c r="P70" s="25">
        <v>0</v>
      </c>
      <c r="Q70" s="25">
        <v>3354.6695148814288</v>
      </c>
      <c r="R70" s="25">
        <v>66.188477711732176</v>
      </c>
      <c r="S70" s="25">
        <v>0</v>
      </c>
      <c r="T70" s="25">
        <v>0</v>
      </c>
      <c r="U70" s="25">
        <v>0</v>
      </c>
      <c r="V70" s="18">
        <v>0</v>
      </c>
      <c r="W70" s="18">
        <v>39.264399585091617</v>
      </c>
      <c r="X70" s="18">
        <f t="shared" si="24"/>
        <v>230.99967679491354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21.160901906467551</v>
      </c>
      <c r="AH70" s="25">
        <v>209.83877488844598</v>
      </c>
      <c r="AI70" s="25" t="s">
        <v>63</v>
      </c>
      <c r="AJ70" s="18">
        <v>0</v>
      </c>
      <c r="AK70" s="18" t="s">
        <v>63</v>
      </c>
      <c r="AL70" s="19">
        <v>80.494514521999989</v>
      </c>
      <c r="AM70" s="25">
        <f>SUM(AM71:AM74)</f>
        <v>4591.157788406098</v>
      </c>
      <c r="AN70" s="26">
        <f>SUM(AN71:AN74)</f>
        <v>231.87731512265216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81.612287878675289</v>
      </c>
      <c r="G71" s="16">
        <f t="shared" si="30"/>
        <v>0</v>
      </c>
      <c r="H71" s="25">
        <v>0</v>
      </c>
      <c r="I71" s="25">
        <v>0</v>
      </c>
      <c r="J71" s="16">
        <f t="shared" si="31"/>
        <v>1.7666397446753077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1.7666397446753077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79.845648133999987</v>
      </c>
      <c r="AM71" s="25">
        <f t="shared" ref="AM71:AM77" si="38">SUM(G71,V71,J71,W71,AJ71)-IF(ISNUMBER(W71*$W$37/($W$37+$W$9)),W71*$W$37/($W$37+$W$9),0)+IF(ISNUMBER(AL71*AM$84/F$84),AL71*AM$84/F$84,0)</f>
        <v>22.680005839078831</v>
      </c>
      <c r="AN71" s="26">
        <f t="shared" ref="AN71:AN77" si="39">SUM(AD71:AH71)+IF(ISNUMBER(W71*$W$37/($W$37+$W$9)),W71*$W$37/($W$37+$W$9),0)+IF(ISNUMBER(AL71*AN$84/F$84),AL71*AN$84/F$84,0)</f>
        <v>0.86956400194193151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4501.4678960423835</v>
      </c>
      <c r="G72" s="16">
        <f t="shared" si="30"/>
        <v>0</v>
      </c>
      <c r="H72" s="25">
        <v>0</v>
      </c>
      <c r="I72" s="25">
        <v>0</v>
      </c>
      <c r="J72" s="16">
        <f t="shared" si="31"/>
        <v>4235.7247800746982</v>
      </c>
      <c r="K72" s="25">
        <v>0</v>
      </c>
      <c r="L72" s="25">
        <v>0</v>
      </c>
      <c r="M72" s="25">
        <v>15.3281901</v>
      </c>
      <c r="N72" s="25">
        <v>916.14908942573777</v>
      </c>
      <c r="O72" s="25">
        <v>0</v>
      </c>
      <c r="P72" s="25">
        <v>0</v>
      </c>
      <c r="Q72" s="25">
        <v>3304.24750054896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34.094572784771614</v>
      </c>
      <c r="X72" s="18">
        <f t="shared" si="24"/>
        <v>230.99967679491354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21.160901906467551</v>
      </c>
      <c r="AH72" s="25">
        <v>209.83877488844598</v>
      </c>
      <c r="AI72" s="25" t="s">
        <v>63</v>
      </c>
      <c r="AJ72" s="18">
        <v>0</v>
      </c>
      <c r="AK72" s="18" t="s">
        <v>63</v>
      </c>
      <c r="AL72" s="19">
        <v>0.64886638799999996</v>
      </c>
      <c r="AM72" s="25">
        <f t="shared" si="38"/>
        <v>4269.9884304086499</v>
      </c>
      <c r="AN72" s="26">
        <f t="shared" si="39"/>
        <v>231.00761842588915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178.47580575334484</v>
      </c>
      <c r="G73" s="16">
        <f t="shared" si="30"/>
        <v>0</v>
      </c>
      <c r="H73" s="25">
        <v>0</v>
      </c>
      <c r="I73" s="25">
        <v>0</v>
      </c>
      <c r="J73" s="16">
        <f t="shared" si="31"/>
        <v>178.47580575334484</v>
      </c>
      <c r="K73" s="25">
        <v>0</v>
      </c>
      <c r="L73" s="25">
        <v>0</v>
      </c>
      <c r="M73" s="25">
        <v>0</v>
      </c>
      <c r="N73" s="25">
        <v>1.1984000000000001</v>
      </c>
      <c r="O73" s="25">
        <v>177.27740575334485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178.47580575334484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120.01367909984586</v>
      </c>
      <c r="G74" s="16">
        <f t="shared" si="30"/>
        <v>0</v>
      </c>
      <c r="H74" s="25">
        <v>0</v>
      </c>
      <c r="I74" s="25">
        <v>0</v>
      </c>
      <c r="J74" s="16">
        <f t="shared" si="31"/>
        <v>114.84385229952586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48.655374587793688</v>
      </c>
      <c r="R74" s="25">
        <v>66.188477711732176</v>
      </c>
      <c r="S74" s="25">
        <v>0</v>
      </c>
      <c r="T74" s="25">
        <v>0</v>
      </c>
      <c r="U74" s="25">
        <v>0</v>
      </c>
      <c r="V74" s="18">
        <v>0</v>
      </c>
      <c r="W74" s="18">
        <v>5.1698268003200001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120.01354640502478</v>
      </c>
      <c r="AN74" s="26">
        <f t="shared" si="39"/>
        <v>1.3269482107350054E-4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1919.7792225514127</v>
      </c>
      <c r="G75" s="16">
        <f t="shared" si="30"/>
        <v>0</v>
      </c>
      <c r="H75" s="25">
        <v>0</v>
      </c>
      <c r="I75" s="25">
        <v>0</v>
      </c>
      <c r="J75" s="16">
        <f t="shared" si="31"/>
        <v>238.29592219154549</v>
      </c>
      <c r="K75" s="25">
        <v>0</v>
      </c>
      <c r="L75" s="25">
        <v>0</v>
      </c>
      <c r="M75" s="25">
        <v>37.036025574449901</v>
      </c>
      <c r="N75" s="25">
        <v>0</v>
      </c>
      <c r="O75" s="25">
        <v>0</v>
      </c>
      <c r="P75" s="25">
        <v>0</v>
      </c>
      <c r="Q75" s="25">
        <v>201.25989661709559</v>
      </c>
      <c r="R75" s="25">
        <v>0</v>
      </c>
      <c r="S75" s="25">
        <v>0</v>
      </c>
      <c r="T75" s="25">
        <v>0</v>
      </c>
      <c r="U75" s="25">
        <v>0</v>
      </c>
      <c r="V75" s="18">
        <v>0</v>
      </c>
      <c r="W75" s="18">
        <v>352.75869468793405</v>
      </c>
      <c r="X75" s="18">
        <f t="shared" si="24"/>
        <v>154.4991969532696</v>
      </c>
      <c r="Y75" s="25" t="s">
        <v>63</v>
      </c>
      <c r="Z75" s="25" t="s">
        <v>63</v>
      </c>
      <c r="AA75" s="25" t="s">
        <v>63</v>
      </c>
      <c r="AB75" s="25">
        <v>8.2675540327817902</v>
      </c>
      <c r="AC75" s="25" t="s">
        <v>63</v>
      </c>
      <c r="AD75" s="25">
        <v>28.421977414347467</v>
      </c>
      <c r="AE75" s="25">
        <v>3.1132543934222223</v>
      </c>
      <c r="AF75" s="25">
        <v>6.7411831800999993</v>
      </c>
      <c r="AG75" s="25">
        <v>0</v>
      </c>
      <c r="AH75" s="25">
        <v>0</v>
      </c>
      <c r="AI75" s="25">
        <v>107.95522793261813</v>
      </c>
      <c r="AJ75" s="18">
        <v>17.167105198377776</v>
      </c>
      <c r="AK75" s="18" t="s">
        <v>63</v>
      </c>
      <c r="AL75" s="19">
        <v>1157.0583035202858</v>
      </c>
      <c r="AM75" s="25">
        <f t="shared" si="38"/>
        <v>911.27218896933789</v>
      </c>
      <c r="AN75" s="26">
        <f t="shared" si="39"/>
        <v>50.886484794393461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2195.6412124945518</v>
      </c>
      <c r="G76" s="16">
        <f t="shared" si="30"/>
        <v>0</v>
      </c>
      <c r="H76" s="25">
        <v>0</v>
      </c>
      <c r="I76" s="25">
        <v>0</v>
      </c>
      <c r="J76" s="16">
        <f t="shared" si="31"/>
        <v>340.65349954274416</v>
      </c>
      <c r="K76" s="25">
        <v>0</v>
      </c>
      <c r="L76" s="25">
        <v>0</v>
      </c>
      <c r="M76" s="25">
        <v>97.766126597123218</v>
      </c>
      <c r="N76" s="25">
        <v>0</v>
      </c>
      <c r="O76" s="25">
        <v>3.0884999999999999E-2</v>
      </c>
      <c r="P76" s="25">
        <v>0</v>
      </c>
      <c r="Q76" s="25">
        <v>242.85648794562093</v>
      </c>
      <c r="R76" s="25">
        <v>0</v>
      </c>
      <c r="S76" s="25">
        <v>0</v>
      </c>
      <c r="T76" s="25">
        <v>0</v>
      </c>
      <c r="U76" s="25">
        <v>0</v>
      </c>
      <c r="V76" s="18">
        <v>0</v>
      </c>
      <c r="W76" s="18">
        <v>825.00120623821317</v>
      </c>
      <c r="X76" s="18">
        <f t="shared" si="24"/>
        <v>184.78046200399481</v>
      </c>
      <c r="Y76" s="25" t="s">
        <v>63</v>
      </c>
      <c r="Z76" s="25" t="s">
        <v>63</v>
      </c>
      <c r="AA76" s="25" t="s">
        <v>63</v>
      </c>
      <c r="AB76" s="25">
        <v>25.398009595159373</v>
      </c>
      <c r="AC76" s="25" t="s">
        <v>63</v>
      </c>
      <c r="AD76" s="25">
        <v>76.110302227352662</v>
      </c>
      <c r="AE76" s="25">
        <v>0</v>
      </c>
      <c r="AF76" s="25">
        <v>0</v>
      </c>
      <c r="AG76" s="25">
        <v>0</v>
      </c>
      <c r="AH76" s="25">
        <v>0</v>
      </c>
      <c r="AI76" s="25">
        <v>83.272150181482772</v>
      </c>
      <c r="AJ76" s="18">
        <v>0</v>
      </c>
      <c r="AK76" s="18" t="s">
        <v>63</v>
      </c>
      <c r="AL76" s="19">
        <v>845.2060447095995</v>
      </c>
      <c r="AM76" s="25">
        <f t="shared" si="38"/>
        <v>1387.011950465785</v>
      </c>
      <c r="AN76" s="26">
        <f t="shared" si="39"/>
        <v>85.336246722975929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211.52298105471107</v>
      </c>
      <c r="G77" s="16">
        <f t="shared" si="30"/>
        <v>0</v>
      </c>
      <c r="H77" s="25">
        <v>0</v>
      </c>
      <c r="I77" s="25">
        <v>0</v>
      </c>
      <c r="J77" s="16">
        <f t="shared" si="31"/>
        <v>155.89229041947752</v>
      </c>
      <c r="K77" s="25">
        <v>0</v>
      </c>
      <c r="L77" s="25">
        <v>0</v>
      </c>
      <c r="M77" s="25">
        <v>12.066562743479711</v>
      </c>
      <c r="N77" s="25">
        <v>0</v>
      </c>
      <c r="O77" s="25">
        <v>0</v>
      </c>
      <c r="P77" s="25">
        <v>0</v>
      </c>
      <c r="Q77" s="25">
        <v>135.93946616764225</v>
      </c>
      <c r="R77" s="25">
        <v>0</v>
      </c>
      <c r="S77" s="25">
        <v>7.8862615083555427</v>
      </c>
      <c r="T77" s="25">
        <v>0</v>
      </c>
      <c r="U77" s="25">
        <v>0</v>
      </c>
      <c r="V77" s="18">
        <v>0</v>
      </c>
      <c r="W77" s="18">
        <v>8.2860940065904316</v>
      </c>
      <c r="X77" s="18">
        <f t="shared" si="24"/>
        <v>13.975848885642861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12.258162795087307</v>
      </c>
      <c r="AE77" s="25">
        <v>1.7176860905555555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33.36874774300027</v>
      </c>
      <c r="AM77" s="25">
        <f t="shared" si="38"/>
        <v>172.91819520287186</v>
      </c>
      <c r="AN77" s="26">
        <f t="shared" si="39"/>
        <v>14.339465990951004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2021_x000D_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3705.9713223647527</v>
      </c>
      <c r="G84" s="31">
        <f t="shared" si="40"/>
        <v>0</v>
      </c>
      <c r="H84" s="31">
        <v>0</v>
      </c>
      <c r="I84" s="31">
        <v>0</v>
      </c>
      <c r="J84" s="31">
        <f t="shared" si="40"/>
        <v>0.263737361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0.263737361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941.51176512639995</v>
      </c>
      <c r="X84" s="31">
        <f t="shared" ref="X84" si="41">SUM(X85:X88)</f>
        <v>636.17056642555269</v>
      </c>
      <c r="Y84" s="31">
        <v>309.84481379199997</v>
      </c>
      <c r="Z84" s="31">
        <v>230.90375149799999</v>
      </c>
      <c r="AA84" s="31">
        <v>51.807921334752706</v>
      </c>
      <c r="AB84" s="31">
        <v>0</v>
      </c>
      <c r="AC84" s="31">
        <v>3.2781343345999998</v>
      </c>
      <c r="AD84" s="31">
        <v>7.2686906653999994</v>
      </c>
      <c r="AE84" s="31">
        <v>18.328924992799998</v>
      </c>
      <c r="AF84" s="31">
        <v>14.738329807999998</v>
      </c>
      <c r="AG84" s="31">
        <v>0</v>
      </c>
      <c r="AH84" s="31">
        <v>0</v>
      </c>
      <c r="AI84" s="31">
        <v>0</v>
      </c>
      <c r="AJ84" s="31">
        <v>28.925673551799996</v>
      </c>
      <c r="AK84" s="31">
        <v>2099.0995798999998</v>
      </c>
      <c r="AL84" s="32">
        <v>0</v>
      </c>
      <c r="AM84" s="93">
        <f>SUM(AM85:AM88)</f>
        <v>970.67701009708276</v>
      </c>
      <c r="AN84" s="94">
        <f>SUM(AN85:AN88)</f>
        <v>40.36011140831711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3005.1437618684895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0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348.48867935599992</v>
      </c>
      <c r="X85" s="18">
        <f t="shared" ref="X85:X88" si="45">SUM(Y85:AI85)</f>
        <v>557.5555026124897</v>
      </c>
      <c r="Y85" s="25">
        <v>307.49486611399999</v>
      </c>
      <c r="Z85" s="25">
        <v>230.90375149799999</v>
      </c>
      <c r="AA85" s="25">
        <v>10.220543300489707</v>
      </c>
      <c r="AB85" s="25">
        <v>0</v>
      </c>
      <c r="AC85" s="25">
        <v>3.2781343345999998</v>
      </c>
      <c r="AD85" s="25">
        <v>5.6582073653999991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2099.0995798999998</v>
      </c>
      <c r="AL85" s="19">
        <v>0</v>
      </c>
      <c r="AM85" s="25">
        <f>SUM(G85,V85,J85,W85,IF(ISNUMBER(-W85*$W$37/($W$37+$W$9)),-W85*$W$37/($W$37+$W$9),0),AJ85)</f>
        <v>348.47973463797757</v>
      </c>
      <c r="AN85" s="26">
        <f>SUM(AD85:AH85,IF(ISNUMBER(W85*$W$37/($W$37+$W$9)),W85*$W$37/($W$37+$W$9),0))</f>
        <v>5.6671520834223559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93.170598471999995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91.028467936399991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2.1421305356000002</v>
      </c>
      <c r="AK86" s="18">
        <v>0</v>
      </c>
      <c r="AL86" s="19">
        <v>0</v>
      </c>
      <c r="AM86" s="25">
        <f>SUM(G86,V86,J86,W86,IF(ISNUMBER(-W86*$W$37/($W$37+$W$9)),-W86*$W$37/($W$37+$W$9),0),AJ86)</f>
        <v>93.168262028878786</v>
      </c>
      <c r="AN86" s="26">
        <f>SUM(AD86:AH86,IF(ISNUMBER(W86*$W$37/($W$37+$W$9)),W86*$W$37/($W$37+$W$9),0))</f>
        <v>2.3364431212024002E-3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58.704329468262998</v>
      </c>
      <c r="G87" s="16">
        <f t="shared" si="43"/>
        <v>0</v>
      </c>
      <c r="H87" s="25">
        <v>0</v>
      </c>
      <c r="I87" s="25">
        <v>0</v>
      </c>
      <c r="J87" s="16">
        <f t="shared" si="44"/>
        <v>7.9412038800000001E-2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7.9412038800000001E-2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9.7821276200000001E-2</v>
      </c>
      <c r="X87" s="18">
        <f t="shared" si="45"/>
        <v>56.288956662462994</v>
      </c>
      <c r="Y87" s="25">
        <v>2.3499476779999999</v>
      </c>
      <c r="Z87" s="25">
        <v>0</v>
      </c>
      <c r="AA87" s="25">
        <v>41.587378034262997</v>
      </c>
      <c r="AB87" s="25">
        <v>0</v>
      </c>
      <c r="AC87" s="25">
        <v>0</v>
      </c>
      <c r="AD87" s="25">
        <v>1.6104832999999998</v>
      </c>
      <c r="AE87" s="25">
        <v>8.5030081593999984</v>
      </c>
      <c r="AF87" s="25">
        <v>2.2381394907999996</v>
      </c>
      <c r="AG87" s="25">
        <v>0</v>
      </c>
      <c r="AH87" s="25">
        <v>0</v>
      </c>
      <c r="AI87" s="25">
        <v>0</v>
      </c>
      <c r="AJ87" s="18">
        <v>2.2381394907999996</v>
      </c>
      <c r="AK87" s="18">
        <v>0</v>
      </c>
      <c r="AL87" s="19">
        <v>0</v>
      </c>
      <c r="AM87" s="25">
        <f>SUM(G87,V87,J87,W87,IF(ISNUMBER(-W87*$W$37/($W$37+$W$9)),-W87*$W$37/($W$37+$W$9),0),AJ87)</f>
        <v>2.4153702950047169</v>
      </c>
      <c r="AN87" s="26">
        <f>SUM(AD87:AH87,IF(ISNUMBER(W87*$W$37/($W$37+$W$9)),W87*$W$37/($W$37+$W$9),0))</f>
        <v>12.351633460995281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548.95263255600014</v>
      </c>
      <c r="G88" s="16">
        <f t="shared" si="43"/>
        <v>0</v>
      </c>
      <c r="H88" s="25">
        <v>0</v>
      </c>
      <c r="I88" s="25">
        <v>0</v>
      </c>
      <c r="J88" s="16">
        <f t="shared" si="44"/>
        <v>0.1843253222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0.1843253222</v>
      </c>
      <c r="R88" s="25">
        <v>0</v>
      </c>
      <c r="S88" s="25">
        <v>0</v>
      </c>
      <c r="T88" s="25">
        <v>0</v>
      </c>
      <c r="U88" s="25">
        <v>0</v>
      </c>
      <c r="V88" s="18">
        <v>0</v>
      </c>
      <c r="W88" s="18">
        <v>501.89679655780009</v>
      </c>
      <c r="X88" s="18">
        <f t="shared" si="45"/>
        <v>22.326107150599995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9.8259168333999991</v>
      </c>
      <c r="AF88" s="25">
        <v>12.500190317199998</v>
      </c>
      <c r="AG88" s="25">
        <v>0</v>
      </c>
      <c r="AH88" s="25">
        <v>0</v>
      </c>
      <c r="AI88" s="25">
        <v>0</v>
      </c>
      <c r="AJ88" s="18">
        <v>24.545403525399998</v>
      </c>
      <c r="AK88" s="18">
        <v>0</v>
      </c>
      <c r="AL88" s="19">
        <v>0</v>
      </c>
      <c r="AM88" s="25">
        <f>SUM(G88,V88,J88,W88,IF(ISNUMBER(-W88*$W$37/($W$37+$W$9)),-W88*$W$37/($W$37+$W$9),0),AJ88)</f>
        <v>526.61364313522176</v>
      </c>
      <c r="AN88" s="26">
        <f>SUM(AD88:AH88,IF(ISNUMBER(W88*$W$37/($W$37+$W$9)),W88*$W$37/($W$37+$W$9),0))</f>
        <v>22.338989420778269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111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7266.3409378756805</v>
      </c>
      <c r="G7" s="16">
        <f t="shared" ref="G7:G13" si="1">SUM(H7:I7)</f>
        <v>159</v>
      </c>
      <c r="H7" s="17">
        <v>159</v>
      </c>
      <c r="I7" s="17">
        <v>0</v>
      </c>
      <c r="J7" s="16">
        <f t="shared" ref="J7:J13" si="2">SUM(K7:U7)</f>
        <v>802.3</v>
      </c>
      <c r="K7" s="17">
        <v>802.3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2.1</v>
      </c>
      <c r="X7" s="18">
        <f t="shared" ref="X7:X38" si="3">SUM(Y7:AI7)</f>
        <v>539.80575075882507</v>
      </c>
      <c r="Y7" s="17">
        <v>384.42407975399999</v>
      </c>
      <c r="Z7" s="17">
        <v>0.119699272</v>
      </c>
      <c r="AA7" s="17">
        <v>0</v>
      </c>
      <c r="AB7" s="17">
        <v>1.3</v>
      </c>
      <c r="AC7" s="17">
        <v>0</v>
      </c>
      <c r="AD7" s="17">
        <v>115.6</v>
      </c>
      <c r="AE7" s="17">
        <v>0.21295673279999999</v>
      </c>
      <c r="AF7" s="17">
        <v>38.149015000025003</v>
      </c>
      <c r="AG7" s="17">
        <v>0</v>
      </c>
      <c r="AH7" s="17">
        <v>0</v>
      </c>
      <c r="AI7" s="17">
        <v>0</v>
      </c>
      <c r="AJ7" s="18">
        <v>50.491684116855005</v>
      </c>
      <c r="AK7" s="18">
        <v>5712.6435030000002</v>
      </c>
      <c r="AL7" s="19">
        <v>0</v>
      </c>
      <c r="AM7" s="17">
        <f>SUM(G7,V7,J7,W7,AJ7)</f>
        <v>1013.891684116855</v>
      </c>
      <c r="AN7" s="20">
        <f>SUM(AD7:AH7)</f>
        <v>153.96197173282499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11526.522027004581</v>
      </c>
      <c r="G8" s="16">
        <f t="shared" si="1"/>
        <v>107.0981341</v>
      </c>
      <c r="H8" s="17">
        <f>H9-H7</f>
        <v>-69.801467479999999</v>
      </c>
      <c r="I8" s="17">
        <f>I9-I7</f>
        <v>176.89960158</v>
      </c>
      <c r="J8" s="16">
        <f t="shared" si="2"/>
        <v>9184.5132697486042</v>
      </c>
      <c r="K8" s="17">
        <f t="shared" ref="K8:W8" si="4">K9-K7</f>
        <v>7588.8677169999983</v>
      </c>
      <c r="L8" s="17">
        <f t="shared" si="4"/>
        <v>8.7318891130435077</v>
      </c>
      <c r="M8" s="17">
        <f t="shared" si="4"/>
        <v>162.32911189327248</v>
      </c>
      <c r="N8" s="17">
        <f t="shared" si="4"/>
        <v>490.33864999999992</v>
      </c>
      <c r="O8" s="17">
        <f t="shared" si="4"/>
        <v>-204.55604148649002</v>
      </c>
      <c r="P8" s="17">
        <f t="shared" si="4"/>
        <v>2816.5465136006915</v>
      </c>
      <c r="Q8" s="17">
        <f t="shared" si="4"/>
        <v>374.90540985948871</v>
      </c>
      <c r="R8" s="17">
        <f t="shared" si="4"/>
        <v>-1747.0501602313991</v>
      </c>
      <c r="S8" s="17">
        <f t="shared" si="4"/>
        <v>536.20000000000005</v>
      </c>
      <c r="T8" s="17">
        <f t="shared" si="4"/>
        <v>-841.77311999999995</v>
      </c>
      <c r="U8" s="17">
        <f t="shared" si="4"/>
        <v>-2.6699999999994617E-2</v>
      </c>
      <c r="V8" s="18">
        <f t="shared" si="4"/>
        <v>0</v>
      </c>
      <c r="W8" s="18">
        <f t="shared" si="4"/>
        <v>1989.1201413082601</v>
      </c>
      <c r="X8" s="18">
        <f t="shared" si="3"/>
        <v>-0.10270502221999323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-0.10270502221999323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245.89318686993647</v>
      </c>
      <c r="AM8" s="25">
        <f>SUM(G8,V8,J8,W8,AJ8)-IF(ISNUMBER(W8*$W$37/($W$37+$W$9)),W8*$W$37/($W$37+$W$9),0)+IF(ISNUMBER(AL8*AM$84/F$84),AL8*AM$84/F$84,0)</f>
        <v>11306.66525985113</v>
      </c>
      <c r="AN8" s="26">
        <f>SUM(AD8:AH8)+IF(ISNUMBER(W8*$W$37/($W$37+$W$9)),W8*$W$37/($W$37+$W$9),0)+IF(ISNUMBER(AL8*AN$84/F$84),AL8*AN$84/F$84,0)</f>
        <v>0.62396013655618454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18792.86296488026</v>
      </c>
      <c r="G9" s="30">
        <f t="shared" si="1"/>
        <v>266.09813409999998</v>
      </c>
      <c r="H9" s="30">
        <f>H10+H11</f>
        <v>89.198532520000001</v>
      </c>
      <c r="I9" s="30">
        <f>I10+I11</f>
        <v>176.89960158</v>
      </c>
      <c r="J9" s="30">
        <f t="shared" si="2"/>
        <v>9986.8132697486035</v>
      </c>
      <c r="K9" s="30">
        <f t="shared" ref="K9:W9" si="6">K10+K11</f>
        <v>8391.1677169999984</v>
      </c>
      <c r="L9" s="30">
        <f t="shared" si="6"/>
        <v>8.7318891130435077</v>
      </c>
      <c r="M9" s="30">
        <f t="shared" si="6"/>
        <v>162.32911189327248</v>
      </c>
      <c r="N9" s="30">
        <f t="shared" si="6"/>
        <v>490.33864999999992</v>
      </c>
      <c r="O9" s="30">
        <f t="shared" si="6"/>
        <v>-204.55604148649002</v>
      </c>
      <c r="P9" s="30">
        <f t="shared" si="6"/>
        <v>2816.5465136006915</v>
      </c>
      <c r="Q9" s="30">
        <f t="shared" si="6"/>
        <v>374.90540985948871</v>
      </c>
      <c r="R9" s="30">
        <f t="shared" si="6"/>
        <v>-1747.0501602313991</v>
      </c>
      <c r="S9" s="30">
        <f t="shared" si="6"/>
        <v>536.20000000000005</v>
      </c>
      <c r="T9" s="30">
        <f t="shared" si="6"/>
        <v>-841.77311999999995</v>
      </c>
      <c r="U9" s="30">
        <f t="shared" si="6"/>
        <v>-2.6699999999994617E-2</v>
      </c>
      <c r="V9" s="31">
        <f t="shared" si="6"/>
        <v>0</v>
      </c>
      <c r="W9" s="31">
        <f t="shared" si="6"/>
        <v>1991.2201413082601</v>
      </c>
      <c r="X9" s="31">
        <f t="shared" si="3"/>
        <v>539.70304573660508</v>
      </c>
      <c r="Y9" s="31">
        <f t="shared" ref="Y9:AL9" si="7">Y10+Y11</f>
        <v>384.42407975399999</v>
      </c>
      <c r="Z9" s="30">
        <f t="shared" si="7"/>
        <v>0.119699272</v>
      </c>
      <c r="AA9" s="30">
        <f t="shared" si="7"/>
        <v>0</v>
      </c>
      <c r="AB9" s="30">
        <f t="shared" si="7"/>
        <v>1.3</v>
      </c>
      <c r="AC9" s="30">
        <f t="shared" si="7"/>
        <v>0</v>
      </c>
      <c r="AD9" s="30">
        <f t="shared" si="7"/>
        <v>115.49729497778</v>
      </c>
      <c r="AE9" s="30">
        <f t="shared" si="7"/>
        <v>0.21295673279999999</v>
      </c>
      <c r="AF9" s="30">
        <f t="shared" si="7"/>
        <v>38.149015000025003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50.491684116855005</v>
      </c>
      <c r="AK9" s="31">
        <f t="shared" si="7"/>
        <v>5712.6435030000002</v>
      </c>
      <c r="AL9" s="32">
        <f t="shared" si="7"/>
        <v>245.89318686993647</v>
      </c>
      <c r="AM9" s="31">
        <f>SUM(AM7:AM8)</f>
        <v>12320.556943967986</v>
      </c>
      <c r="AN9" s="30">
        <f>SUM(AN7:AN8)</f>
        <v>154.58593186938117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235.61122195762036</v>
      </c>
      <c r="G10" s="16">
        <f t="shared" si="1"/>
        <v>0</v>
      </c>
      <c r="H10" s="17">
        <v>0</v>
      </c>
      <c r="I10" s="17">
        <v>0</v>
      </c>
      <c r="J10" s="16">
        <f t="shared" si="2"/>
        <v>235.61122195762036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48.737252387274459</v>
      </c>
      <c r="R10" s="17">
        <v>186.87396957034591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235.61122195762036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18557.251742922643</v>
      </c>
      <c r="G11" s="30">
        <f t="shared" si="1"/>
        <v>266.09813409999998</v>
      </c>
      <c r="H11" s="30">
        <f>H12+H13</f>
        <v>89.198532520000001</v>
      </c>
      <c r="I11" s="30">
        <f>I12+I13</f>
        <v>176.89960158</v>
      </c>
      <c r="J11" s="30">
        <f t="shared" si="2"/>
        <v>9751.2020477909864</v>
      </c>
      <c r="K11" s="30">
        <f t="shared" ref="K11:W11" si="8">K12+K13</f>
        <v>8391.1677169999984</v>
      </c>
      <c r="L11" s="30">
        <f t="shared" si="8"/>
        <v>8.7318891130435077</v>
      </c>
      <c r="M11" s="30">
        <f t="shared" si="8"/>
        <v>162.32911189327248</v>
      </c>
      <c r="N11" s="30">
        <f t="shared" si="8"/>
        <v>490.33864999999992</v>
      </c>
      <c r="O11" s="30">
        <f t="shared" si="8"/>
        <v>-204.55604148649002</v>
      </c>
      <c r="P11" s="30">
        <f t="shared" si="8"/>
        <v>2816.5465136006915</v>
      </c>
      <c r="Q11" s="30">
        <f t="shared" si="8"/>
        <v>326.16815747221426</v>
      </c>
      <c r="R11" s="30">
        <f t="shared" si="8"/>
        <v>-1933.924129801745</v>
      </c>
      <c r="S11" s="30">
        <f t="shared" si="8"/>
        <v>536.20000000000005</v>
      </c>
      <c r="T11" s="30">
        <f t="shared" si="8"/>
        <v>-841.77311999999995</v>
      </c>
      <c r="U11" s="30">
        <f t="shared" si="8"/>
        <v>-2.6699999999994617E-2</v>
      </c>
      <c r="V11" s="31">
        <f t="shared" si="8"/>
        <v>0</v>
      </c>
      <c r="W11" s="31">
        <f t="shared" si="8"/>
        <v>1991.2201413082601</v>
      </c>
      <c r="X11" s="31">
        <f t="shared" si="3"/>
        <v>539.70304573660508</v>
      </c>
      <c r="Y11" s="31">
        <f t="shared" ref="Y11:AL11" si="9">Y12+Y13</f>
        <v>384.42407975399999</v>
      </c>
      <c r="Z11" s="30">
        <f t="shared" si="9"/>
        <v>0.119699272</v>
      </c>
      <c r="AA11" s="30">
        <f t="shared" si="9"/>
        <v>0</v>
      </c>
      <c r="AB11" s="30">
        <f t="shared" si="9"/>
        <v>1.3</v>
      </c>
      <c r="AC11" s="30">
        <f t="shared" si="9"/>
        <v>0</v>
      </c>
      <c r="AD11" s="30">
        <f t="shared" si="9"/>
        <v>115.49729497778</v>
      </c>
      <c r="AE11" s="30">
        <f t="shared" si="9"/>
        <v>0.21295673279999999</v>
      </c>
      <c r="AF11" s="30">
        <f t="shared" si="9"/>
        <v>38.149015000025003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50.491684116855005</v>
      </c>
      <c r="AK11" s="31">
        <f t="shared" si="9"/>
        <v>5712.6435030000002</v>
      </c>
      <c r="AL11" s="32">
        <f t="shared" si="9"/>
        <v>245.89318686993647</v>
      </c>
      <c r="AM11" s="31">
        <f>SUM(AM7:AM8)-SUM(AM10)</f>
        <v>12084.945722010365</v>
      </c>
      <c r="AN11" s="30">
        <f>SUM(AD11:AH11)+IF(ISNUMBER(W11*$W$37/($W$37+$W$9)),W11*$W$37/($W$37+$W$9),0)+IF(ISNUMBER(AL11*AN$84/F$84),AL11*AN$84/F$84,0)</f>
        <v>154.58593186938117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186.09811102012657</v>
      </c>
      <c r="G12" s="16">
        <f t="shared" si="1"/>
        <v>0</v>
      </c>
      <c r="H12" s="39">
        <v>0</v>
      </c>
      <c r="I12" s="39">
        <v>0</v>
      </c>
      <c r="J12" s="16">
        <f t="shared" si="2"/>
        <v>186.09811102012657</v>
      </c>
      <c r="K12" s="39">
        <v>0</v>
      </c>
      <c r="L12" s="39">
        <v>0</v>
      </c>
      <c r="M12" s="39">
        <v>0</v>
      </c>
      <c r="N12" s="39">
        <v>0</v>
      </c>
      <c r="O12" s="39">
        <v>186.09811102012657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186.09811102012657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18371.153631902514</v>
      </c>
      <c r="G13" s="41">
        <f t="shared" si="1"/>
        <v>266.09813409999998</v>
      </c>
      <c r="H13" s="41">
        <f>SUM(H17,-H28,H39,H47,H48)</f>
        <v>89.198532520000001</v>
      </c>
      <c r="I13" s="41">
        <f>SUM(I17,-I28,I39,I47,I48)</f>
        <v>176.89960158</v>
      </c>
      <c r="J13" s="41">
        <f t="shared" si="2"/>
        <v>9565.1039367708581</v>
      </c>
      <c r="K13" s="41">
        <f t="shared" ref="K13:W13" si="10">SUM(K17,-K28,K39,K47,K48)</f>
        <v>8391.1677169999984</v>
      </c>
      <c r="L13" s="41">
        <f t="shared" si="10"/>
        <v>8.7318891130435077</v>
      </c>
      <c r="M13" s="41">
        <f t="shared" si="10"/>
        <v>162.32911189327248</v>
      </c>
      <c r="N13" s="41">
        <f t="shared" si="10"/>
        <v>490.33864999999992</v>
      </c>
      <c r="O13" s="41">
        <f t="shared" si="10"/>
        <v>-390.65415250661658</v>
      </c>
      <c r="P13" s="41">
        <f t="shared" si="10"/>
        <v>2816.5465136006915</v>
      </c>
      <c r="Q13" s="41">
        <f t="shared" si="10"/>
        <v>326.16815747221426</v>
      </c>
      <c r="R13" s="41">
        <f t="shared" si="10"/>
        <v>-1933.924129801745</v>
      </c>
      <c r="S13" s="41">
        <f t="shared" si="10"/>
        <v>536.20000000000005</v>
      </c>
      <c r="T13" s="41">
        <f t="shared" si="10"/>
        <v>-841.77311999999995</v>
      </c>
      <c r="U13" s="41">
        <f t="shared" si="10"/>
        <v>-2.6699999999994617E-2</v>
      </c>
      <c r="V13" s="31">
        <f t="shared" si="10"/>
        <v>0</v>
      </c>
      <c r="W13" s="31">
        <f t="shared" si="10"/>
        <v>1991.2201413082601</v>
      </c>
      <c r="X13" s="31">
        <f t="shared" si="3"/>
        <v>539.70304573660508</v>
      </c>
      <c r="Y13" s="31">
        <f t="shared" ref="Y13:AL13" si="11">SUM(Y17,-Y28,Y39,Y47,Y48)</f>
        <v>384.42407975399999</v>
      </c>
      <c r="Z13" s="41">
        <f t="shared" si="11"/>
        <v>0.119699272</v>
      </c>
      <c r="AA13" s="41">
        <f t="shared" si="11"/>
        <v>0</v>
      </c>
      <c r="AB13" s="41">
        <f t="shared" si="11"/>
        <v>1.3</v>
      </c>
      <c r="AC13" s="41">
        <f t="shared" si="11"/>
        <v>0</v>
      </c>
      <c r="AD13" s="41">
        <f t="shared" si="11"/>
        <v>115.49729497778</v>
      </c>
      <c r="AE13" s="41">
        <f t="shared" si="11"/>
        <v>0.21295673279999999</v>
      </c>
      <c r="AF13" s="41">
        <f t="shared" si="11"/>
        <v>38.149015000025003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50.491684116855005</v>
      </c>
      <c r="AK13" s="31">
        <f t="shared" si="11"/>
        <v>5712.6435030000002</v>
      </c>
      <c r="AL13" s="32">
        <f t="shared" si="11"/>
        <v>245.89318686993647</v>
      </c>
      <c r="AM13" s="31">
        <f>SUM(AM7:AM8)-SUM(AM10,AM12)</f>
        <v>11898.847610990239</v>
      </c>
      <c r="AN13" s="41">
        <f>SUM(AD13:AH13)+IF(ISNUMBER(W13*$W$37/($W$37+$W$9)),W13*$W$37/($W$37+$W$9),0)+IF(ISNUMBER(AL13*AN$84/F$84),AL13*AN$84/F$84,0)</f>
        <v>154.58593186938117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18557.251742922643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16314.051742922642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11108.972946445239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17320.861055289228</v>
      </c>
      <c r="G17" s="30">
        <f t="shared" ref="G17:G48" si="13">SUM(H17:I17)</f>
        <v>207.99813410000002</v>
      </c>
      <c r="H17" s="31">
        <v>86.998532519999998</v>
      </c>
      <c r="I17" s="31">
        <v>120.99960158</v>
      </c>
      <c r="J17" s="30">
        <f t="shared" ref="J17:J48" si="14">SUM(K17:U17)</f>
        <v>10658.908539027507</v>
      </c>
      <c r="K17" s="31">
        <v>8391.1677169999984</v>
      </c>
      <c r="L17" s="31">
        <v>0</v>
      </c>
      <c r="M17" s="31">
        <v>111.37785989957894</v>
      </c>
      <c r="N17" s="31">
        <v>0</v>
      </c>
      <c r="O17" s="31">
        <v>10.150743513509999</v>
      </c>
      <c r="P17" s="31">
        <v>1240.5689381961863</v>
      </c>
      <c r="Q17" s="31">
        <v>43.702893478799993</v>
      </c>
      <c r="R17" s="31">
        <v>861.94038693943389</v>
      </c>
      <c r="S17" s="31">
        <v>0</v>
      </c>
      <c r="T17" s="31">
        <v>0</v>
      </c>
      <c r="U17" s="31">
        <v>0</v>
      </c>
      <c r="V17" s="31">
        <v>0</v>
      </c>
      <c r="W17" s="31">
        <v>273.12014130826009</v>
      </c>
      <c r="X17" s="31">
        <f t="shared" si="3"/>
        <v>425.20304573660496</v>
      </c>
      <c r="Y17" s="31">
        <v>384.42407975399999</v>
      </c>
      <c r="Z17" s="31">
        <v>0.119699272</v>
      </c>
      <c r="AA17" s="31">
        <v>0</v>
      </c>
      <c r="AB17" s="31">
        <v>0</v>
      </c>
      <c r="AC17" s="31">
        <v>0</v>
      </c>
      <c r="AD17" s="31">
        <v>2.29729497778</v>
      </c>
      <c r="AE17" s="31">
        <v>0.21295673279999999</v>
      </c>
      <c r="AF17" s="31">
        <v>38.149015000025003</v>
      </c>
      <c r="AG17" s="31">
        <v>0</v>
      </c>
      <c r="AH17" s="31">
        <v>0</v>
      </c>
      <c r="AI17" s="31">
        <v>0</v>
      </c>
      <c r="AJ17" s="31">
        <v>38.891684116855004</v>
      </c>
      <c r="AK17" s="31">
        <v>5712.6435030000002</v>
      </c>
      <c r="AL17" s="32">
        <v>4.0960079999999994</v>
      </c>
      <c r="AM17" s="31">
        <f>SUM(AM18,AM24:AM25,AM26:AM26)</f>
        <v>11179.350493860054</v>
      </c>
      <c r="AN17" s="30">
        <f>SUM(AN18,AN24:AN25,AN26:AN26)</f>
        <v>40.671371260314395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6767.0349540553407</v>
      </c>
      <c r="G18" s="16">
        <f t="shared" si="13"/>
        <v>207.99813410000002</v>
      </c>
      <c r="H18" s="17">
        <v>86.998532519999998</v>
      </c>
      <c r="I18" s="17">
        <v>120.99960158</v>
      </c>
      <c r="J18" s="16">
        <f t="shared" si="14"/>
        <v>114.08243779362002</v>
      </c>
      <c r="K18" s="17">
        <v>0</v>
      </c>
      <c r="L18" s="17">
        <v>0</v>
      </c>
      <c r="M18" s="17">
        <v>0</v>
      </c>
      <c r="N18" s="17">
        <v>0</v>
      </c>
      <c r="O18" s="17">
        <v>8.0409785135099998</v>
      </c>
      <c r="P18" s="17">
        <v>0</v>
      </c>
      <c r="Q18" s="17">
        <v>5.7494434788</v>
      </c>
      <c r="R18" s="17">
        <v>100.29201580131001</v>
      </c>
      <c r="S18" s="17">
        <v>0</v>
      </c>
      <c r="T18" s="17">
        <v>0</v>
      </c>
      <c r="U18" s="17">
        <v>0</v>
      </c>
      <c r="V18" s="18">
        <v>0</v>
      </c>
      <c r="W18" s="18">
        <v>264.12014130826009</v>
      </c>
      <c r="X18" s="18">
        <f t="shared" si="3"/>
        <v>425.20304573660496</v>
      </c>
      <c r="Y18" s="17">
        <v>384.42407975399999</v>
      </c>
      <c r="Z18" s="17">
        <v>0.119699272</v>
      </c>
      <c r="AA18" s="17">
        <v>0</v>
      </c>
      <c r="AB18" s="17">
        <v>0</v>
      </c>
      <c r="AC18" s="17">
        <v>0</v>
      </c>
      <c r="AD18" s="17">
        <v>2.29729497778</v>
      </c>
      <c r="AE18" s="17">
        <v>0.21295673279999999</v>
      </c>
      <c r="AF18" s="17">
        <v>38.149015000025003</v>
      </c>
      <c r="AG18" s="17">
        <v>0</v>
      </c>
      <c r="AH18" s="17">
        <v>0</v>
      </c>
      <c r="AI18" s="17">
        <v>0</v>
      </c>
      <c r="AJ18" s="18">
        <v>38.891684116855004</v>
      </c>
      <c r="AK18" s="18">
        <v>5712.6435030000002</v>
      </c>
      <c r="AL18" s="19">
        <v>4.0960079999999994</v>
      </c>
      <c r="AM18" s="17">
        <f t="shared" ref="AM18:AN18" si="15">SUM(AM19:AM23)</f>
        <v>625.52439262616747</v>
      </c>
      <c r="AN18" s="20">
        <f t="shared" si="15"/>
        <v>40.671371260314395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6361.4738034680004</v>
      </c>
      <c r="G19" s="16">
        <f t="shared" si="13"/>
        <v>207.99813410000002</v>
      </c>
      <c r="H19" s="25">
        <v>86.998532519999998</v>
      </c>
      <c r="I19" s="25">
        <v>120.99960158</v>
      </c>
      <c r="J19" s="16">
        <f t="shared" si="14"/>
        <v>35.794880000000006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0.2</v>
      </c>
      <c r="R19" s="25">
        <v>35.594880000000003</v>
      </c>
      <c r="S19" s="25">
        <v>0</v>
      </c>
      <c r="T19" s="25">
        <v>0</v>
      </c>
      <c r="U19" s="25">
        <v>0</v>
      </c>
      <c r="V19" s="18">
        <v>0</v>
      </c>
      <c r="W19" s="18">
        <v>30.1</v>
      </c>
      <c r="X19" s="18">
        <f t="shared" si="3"/>
        <v>374.937286368</v>
      </c>
      <c r="Y19" s="25">
        <v>374.81758709600001</v>
      </c>
      <c r="Z19" s="25">
        <v>0.119699272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5712.6435030000002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273.89301410000002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42.0958047863</v>
      </c>
      <c r="G21" s="16">
        <f t="shared" si="13"/>
        <v>0</v>
      </c>
      <c r="H21" s="25">
        <v>0</v>
      </c>
      <c r="I21" s="25">
        <v>0</v>
      </c>
      <c r="J21" s="16">
        <f t="shared" si="14"/>
        <v>1.58252397005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0.61100397000000006</v>
      </c>
      <c r="R21" s="25">
        <v>0.97152000005000005</v>
      </c>
      <c r="S21" s="25">
        <v>0</v>
      </c>
      <c r="T21" s="25">
        <v>0</v>
      </c>
      <c r="U21" s="25">
        <v>0</v>
      </c>
      <c r="V21" s="18">
        <v>0</v>
      </c>
      <c r="W21" s="18">
        <v>3.2778064253999997</v>
      </c>
      <c r="X21" s="18">
        <f t="shared" si="3"/>
        <v>23.609461890825003</v>
      </c>
      <c r="Y21" s="25">
        <v>9.6064926580000005</v>
      </c>
      <c r="Z21" s="25">
        <v>0</v>
      </c>
      <c r="AA21" s="25">
        <v>0</v>
      </c>
      <c r="AB21" s="25">
        <v>0</v>
      </c>
      <c r="AC21" s="25">
        <v>0</v>
      </c>
      <c r="AD21" s="25">
        <v>0.16400000000000001</v>
      </c>
      <c r="AE21" s="25">
        <v>0.21295673279999999</v>
      </c>
      <c r="AF21" s="25">
        <v>13.626012500025</v>
      </c>
      <c r="AG21" s="25">
        <v>0</v>
      </c>
      <c r="AH21" s="25">
        <v>0</v>
      </c>
      <c r="AI21" s="25">
        <v>0</v>
      </c>
      <c r="AJ21" s="18">
        <v>13.626012500025</v>
      </c>
      <c r="AK21" s="18">
        <v>0</v>
      </c>
      <c r="AL21" s="19">
        <v>0</v>
      </c>
      <c r="AM21" s="25">
        <f t="shared" si="16"/>
        <v>18.486342895474998</v>
      </c>
      <c r="AN21" s="26">
        <f t="shared" si="17"/>
        <v>14.002969232825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359.3693378010401</v>
      </c>
      <c r="G22" s="16">
        <f t="shared" si="13"/>
        <v>0</v>
      </c>
      <c r="H22" s="25">
        <v>0</v>
      </c>
      <c r="I22" s="25">
        <v>0</v>
      </c>
      <c r="J22" s="16">
        <f t="shared" si="14"/>
        <v>76.705033823570005</v>
      </c>
      <c r="K22" s="25">
        <v>0</v>
      </c>
      <c r="L22" s="25">
        <v>0</v>
      </c>
      <c r="M22" s="25">
        <v>0</v>
      </c>
      <c r="N22" s="25">
        <v>0</v>
      </c>
      <c r="O22" s="25">
        <v>8.0409785135099998</v>
      </c>
      <c r="P22" s="25">
        <v>0</v>
      </c>
      <c r="Q22" s="25">
        <v>4.9384395088000002</v>
      </c>
      <c r="R22" s="25">
        <v>63.725615801260012</v>
      </c>
      <c r="S22" s="25">
        <v>0</v>
      </c>
      <c r="T22" s="25">
        <v>0</v>
      </c>
      <c r="U22" s="25">
        <v>0</v>
      </c>
      <c r="V22" s="18">
        <v>0</v>
      </c>
      <c r="W22" s="18">
        <v>230.74233488286009</v>
      </c>
      <c r="X22" s="18">
        <f t="shared" si="3"/>
        <v>26.656297477780001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2.1332949777799999</v>
      </c>
      <c r="AE22" s="25">
        <v>0</v>
      </c>
      <c r="AF22" s="25">
        <v>24.5230025</v>
      </c>
      <c r="AG22" s="25">
        <v>0</v>
      </c>
      <c r="AH22" s="25">
        <v>0</v>
      </c>
      <c r="AI22" s="25">
        <v>0</v>
      </c>
      <c r="AJ22" s="18">
        <v>25.265671616830002</v>
      </c>
      <c r="AK22" s="18">
        <v>0</v>
      </c>
      <c r="AL22" s="19">
        <v>0</v>
      </c>
      <c r="AM22" s="25">
        <f t="shared" si="16"/>
        <v>332.71304032326009</v>
      </c>
      <c r="AN22" s="26">
        <f t="shared" si="17"/>
        <v>26.656297477780001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4.0960079999999994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4.0960079999999994</v>
      </c>
      <c r="AM23" s="25">
        <f t="shared" si="16"/>
        <v>0.43199530743245917</v>
      </c>
      <c r="AN23" s="26">
        <f t="shared" si="17"/>
        <v>1.2104549709394162E-2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9.1</v>
      </c>
      <c r="G24" s="16">
        <f t="shared" si="13"/>
        <v>0</v>
      </c>
      <c r="H24" s="25">
        <v>0</v>
      </c>
      <c r="I24" s="25">
        <v>0</v>
      </c>
      <c r="J24" s="16">
        <f t="shared" si="14"/>
        <v>0.1</v>
      </c>
      <c r="K24" s="25">
        <v>0</v>
      </c>
      <c r="L24" s="25">
        <v>0</v>
      </c>
      <c r="M24" s="25">
        <v>0.1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9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9.1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10544.726101233888</v>
      </c>
      <c r="G25" s="16">
        <f t="shared" si="13"/>
        <v>0</v>
      </c>
      <c r="H25" s="25">
        <v>0</v>
      </c>
      <c r="I25" s="25">
        <v>0</v>
      </c>
      <c r="J25" s="16">
        <f t="shared" si="14"/>
        <v>10544.726101233888</v>
      </c>
      <c r="K25" s="25">
        <v>8391.1677169999984</v>
      </c>
      <c r="L25" s="25">
        <v>0</v>
      </c>
      <c r="M25" s="25">
        <v>111.27785989957894</v>
      </c>
      <c r="N25" s="25">
        <v>0</v>
      </c>
      <c r="O25" s="25">
        <v>2.1097649999999999</v>
      </c>
      <c r="P25" s="25">
        <v>1240.5689381961863</v>
      </c>
      <c r="Q25" s="25">
        <v>37.953449999999997</v>
      </c>
      <c r="R25" s="25">
        <v>761.64837113812382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10544.726101233888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12936.061322147798</v>
      </c>
      <c r="G28" s="30">
        <f t="shared" si="13"/>
        <v>0</v>
      </c>
      <c r="H28" s="31">
        <v>0</v>
      </c>
      <c r="I28" s="31">
        <v>0</v>
      </c>
      <c r="J28" s="30">
        <f t="shared" si="14"/>
        <v>10381.068104803799</v>
      </c>
      <c r="K28" s="31">
        <v>0</v>
      </c>
      <c r="L28" s="31">
        <v>776.20547999999997</v>
      </c>
      <c r="M28" s="31">
        <v>345.62018800630648</v>
      </c>
      <c r="N28" s="31">
        <v>1242.0613500000002</v>
      </c>
      <c r="O28" s="31">
        <v>550.40797499999996</v>
      </c>
      <c r="P28" s="31">
        <v>557.62242459549486</v>
      </c>
      <c r="Q28" s="31">
        <v>2174.9398965420992</v>
      </c>
      <c r="R28" s="31">
        <v>3874.1109706598982</v>
      </c>
      <c r="S28" s="31">
        <v>0</v>
      </c>
      <c r="T28" s="31">
        <v>841.77311999999995</v>
      </c>
      <c r="U28" s="31">
        <v>18.326699999999995</v>
      </c>
      <c r="V28" s="31">
        <v>9.1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2545.8932173439998</v>
      </c>
      <c r="AM28" s="31">
        <f>SUM(AM29,AM35:AM36,AM37:AM38)</f>
        <v>10658.676838946099</v>
      </c>
      <c r="AN28" s="30">
        <f>SUM(AN29,AN35:AN36,AN37:AN38)</f>
        <v>7.5236403357000006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2545.8932173439998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2545.8932173439998</v>
      </c>
      <c r="AM29" s="17">
        <f t="shared" ref="AM29:AN29" si="21">SUM(AM30:AM34)</f>
        <v>268.50873414229994</v>
      </c>
      <c r="AN29" s="20">
        <f t="shared" si="21"/>
        <v>7.5236403357000006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2353.8944182079999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2353.8944182079999</v>
      </c>
      <c r="AM30" s="25">
        <f t="shared" ref="AM30:AM38" si="22">SUM(G30,V30,J30,W30,AJ30)-IF(ISNUMBER(W30*$W$37/($W$37+$W$9)),W30*$W$37/($W$37+$W$9),0)+IF(ISNUMBER(AL30*AM$84/F$84),AL30*AM$84/F$84,0)</f>
        <v>248.25912030867971</v>
      </c>
      <c r="AN30" s="26">
        <f t="shared" ref="AN30:AN38" si="23">SUM(AD30:AH30)+IF(ISNUMBER(W30*$W$37/($W$37+$W$9)),W30*$W$37/($W$37+$W$9),0)+IF(ISNUMBER(AL30*AN$84/F$84),AL30*AN$84/F$84,0)</f>
        <v>6.9562442250757783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15.632131162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15.632131162</v>
      </c>
      <c r="AM32" s="25">
        <f t="shared" si="22"/>
        <v>1.6486802045193065</v>
      </c>
      <c r="AN32" s="26">
        <f t="shared" si="23"/>
        <v>4.6196176549020057E-2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173.621203974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173.621203974</v>
      </c>
      <c r="AM33" s="25">
        <f t="shared" si="22"/>
        <v>18.311376683722745</v>
      </c>
      <c r="AN33" s="26">
        <f t="shared" si="23"/>
        <v>0.5130865208535107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2.7454639999999997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2.7454639999999997</v>
      </c>
      <c r="AM34" s="25">
        <f t="shared" si="22"/>
        <v>0.28955694537821924</v>
      </c>
      <c r="AN34" s="26">
        <f t="shared" si="23"/>
        <v>8.1134132216910057E-3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9.1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9.1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9.1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10381.068104803799</v>
      </c>
      <c r="G36" s="16">
        <f t="shared" si="13"/>
        <v>0</v>
      </c>
      <c r="H36" s="25">
        <v>0</v>
      </c>
      <c r="I36" s="25">
        <v>0</v>
      </c>
      <c r="J36" s="16">
        <f t="shared" si="14"/>
        <v>10381.068104803799</v>
      </c>
      <c r="K36" s="25">
        <v>0</v>
      </c>
      <c r="L36" s="25">
        <v>776.20547999999997</v>
      </c>
      <c r="M36" s="25">
        <v>345.62018800630648</v>
      </c>
      <c r="N36" s="25">
        <v>1242.0613500000002</v>
      </c>
      <c r="O36" s="25">
        <v>550.40797499999996</v>
      </c>
      <c r="P36" s="25">
        <v>557.62242459549486</v>
      </c>
      <c r="Q36" s="25">
        <v>2174.9398965420992</v>
      </c>
      <c r="R36" s="25">
        <v>3874.1109706598982</v>
      </c>
      <c r="S36" s="25">
        <v>0</v>
      </c>
      <c r="T36" s="25">
        <v>841.77311999999995</v>
      </c>
      <c r="U36" s="25">
        <v>18.326699999999995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10381.068104803799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527.57906333597259</v>
      </c>
      <c r="G39" s="30">
        <f t="shared" si="13"/>
        <v>0</v>
      </c>
      <c r="H39" s="31">
        <v>0</v>
      </c>
      <c r="I39" s="31">
        <v>0</v>
      </c>
      <c r="J39" s="30">
        <f t="shared" si="14"/>
        <v>373.36334782608697</v>
      </c>
      <c r="K39" s="31">
        <v>0</v>
      </c>
      <c r="L39" s="31">
        <v>95.681947826086912</v>
      </c>
      <c r="M39" s="31">
        <v>5.7270000000000003</v>
      </c>
      <c r="N39" s="31">
        <v>0</v>
      </c>
      <c r="O39" s="31">
        <v>0</v>
      </c>
      <c r="P39" s="31">
        <v>1.2</v>
      </c>
      <c r="Q39" s="31">
        <v>8.5</v>
      </c>
      <c r="R39" s="31">
        <v>262.25440000000003</v>
      </c>
      <c r="S39" s="31">
        <v>0</v>
      </c>
      <c r="T39" s="31" t="s">
        <v>63</v>
      </c>
      <c r="U39" s="31" t="s">
        <v>63</v>
      </c>
      <c r="V39" s="31">
        <v>0</v>
      </c>
      <c r="W39" s="31">
        <v>35.700000000000003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118.51571550988567</v>
      </c>
      <c r="AM39" s="31">
        <f>SUM(AM40:AM45)</f>
        <v>421.56289200599844</v>
      </c>
      <c r="AN39" s="30">
        <f>SUM(AN40:AN45)</f>
        <v>0.35023841987950893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88.990396213936108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88.990396213936108</v>
      </c>
      <c r="AM40" s="25">
        <f t="shared" ref="AM40:AM47" si="25">SUM(G40,V40,J40,W40,AJ40)-IF(ISNUMBER(W40*$W$37/($W$37+$W$9)),W40*$W$37/($W$37+$W$9),0)+IF(ISNUMBER(AL40*AM$84/F$84),AL40*AM$84/F$84,0)</f>
        <v>9.385585567942174</v>
      </c>
      <c r="AN40" s="26">
        <f t="shared" ref="AN40:AN47" si="26">SUM(AD40:AH40)+IF(ISNUMBER(W40*$W$37/($W$37+$W$9)),W40*$W$37/($W$37+$W$9),0)+IF(ISNUMBER(AL40*AN$84/F$84),AL40*AN$84/F$84,0)</f>
        <v>0.26298500262457292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2.051418</v>
      </c>
      <c r="G41" s="16">
        <f t="shared" si="13"/>
        <v>0</v>
      </c>
      <c r="H41" s="25">
        <v>0</v>
      </c>
      <c r="I41" s="25">
        <v>0</v>
      </c>
      <c r="J41" s="16">
        <f t="shared" si="14"/>
        <v>1.1000000000000001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1.1000000000000001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0.95141799999999987</v>
      </c>
      <c r="AM41" s="25">
        <f t="shared" si="25"/>
        <v>1.2003435812153629</v>
      </c>
      <c r="AN41" s="26">
        <f t="shared" si="26"/>
        <v>2.8116367144332662E-3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0.44805999999999996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0.44805999999999996</v>
      </c>
      <c r="AM42" s="25">
        <f t="shared" si="25"/>
        <v>4.7255722510353412E-2</v>
      </c>
      <c r="AN42" s="26">
        <f t="shared" si="26"/>
        <v>1.3241098510528174E-3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396.51820112203649</v>
      </c>
      <c r="G44" s="16">
        <f t="shared" si="13"/>
        <v>0</v>
      </c>
      <c r="H44" s="25">
        <v>0</v>
      </c>
      <c r="I44" s="25">
        <v>0</v>
      </c>
      <c r="J44" s="16">
        <f t="shared" si="14"/>
        <v>371.06334782608695</v>
      </c>
      <c r="K44" s="25">
        <v>0</v>
      </c>
      <c r="L44" s="25">
        <v>95.681947826086912</v>
      </c>
      <c r="M44" s="25">
        <v>5.7270000000000003</v>
      </c>
      <c r="N44" s="25">
        <v>0</v>
      </c>
      <c r="O44" s="25">
        <v>0</v>
      </c>
      <c r="P44" s="25">
        <v>0</v>
      </c>
      <c r="Q44" s="25">
        <v>7.4</v>
      </c>
      <c r="R44" s="25">
        <v>262.25440000000003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25.454853295949558</v>
      </c>
      <c r="AM44" s="25">
        <f t="shared" si="25"/>
        <v>373.74800497891277</v>
      </c>
      <c r="AN44" s="26">
        <f t="shared" si="26"/>
        <v>7.522434943148483E-2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39.570988000000007</v>
      </c>
      <c r="G45" s="16">
        <f t="shared" si="13"/>
        <v>0</v>
      </c>
      <c r="H45" s="25">
        <v>0</v>
      </c>
      <c r="I45" s="25">
        <v>0</v>
      </c>
      <c r="J45" s="16">
        <f t="shared" si="14"/>
        <v>1.2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1.2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35.700000000000003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2.6709879999999999</v>
      </c>
      <c r="AM45" s="25">
        <f t="shared" si="25"/>
        <v>37.181702155417774</v>
      </c>
      <c r="AN45" s="26">
        <f t="shared" si="26"/>
        <v>7.8933212579651441E-3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292.7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0.4</v>
      </c>
      <c r="W47" s="31">
        <v>28.8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263.5</v>
      </c>
      <c r="AM47" s="31">
        <f t="shared" si="25"/>
        <v>56.990659468549133</v>
      </c>
      <c r="AN47" s="30">
        <f t="shared" si="26"/>
        <v>0.77869692843015981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13166.074835425115</v>
      </c>
      <c r="G48" s="30">
        <f t="shared" si="13"/>
        <v>58.1</v>
      </c>
      <c r="H48" s="31">
        <f>SUM(H49,H50)</f>
        <v>2.2000000000000002</v>
      </c>
      <c r="I48" s="31">
        <f>SUM(I49,I50)</f>
        <v>55.9</v>
      </c>
      <c r="J48" s="30">
        <f t="shared" si="14"/>
        <v>8913.9001547210628</v>
      </c>
      <c r="K48" s="31">
        <f t="shared" ref="K48:W48" si="27">SUM(K49,K50)</f>
        <v>0</v>
      </c>
      <c r="L48" s="31">
        <f t="shared" si="27"/>
        <v>689.25542128695656</v>
      </c>
      <c r="M48" s="31">
        <f t="shared" si="27"/>
        <v>390.84444000000002</v>
      </c>
      <c r="N48" s="31">
        <f t="shared" si="27"/>
        <v>1732.4</v>
      </c>
      <c r="O48" s="31">
        <f t="shared" si="27"/>
        <v>149.60307897987343</v>
      </c>
      <c r="P48" s="31">
        <f t="shared" si="27"/>
        <v>2132.4</v>
      </c>
      <c r="Q48" s="31">
        <f t="shared" si="27"/>
        <v>2448.9051605355135</v>
      </c>
      <c r="R48" s="31">
        <f t="shared" si="27"/>
        <v>815.99205391871953</v>
      </c>
      <c r="S48" s="31">
        <f t="shared" si="27"/>
        <v>536.20000000000005</v>
      </c>
      <c r="T48" s="31">
        <f t="shared" si="27"/>
        <v>0</v>
      </c>
      <c r="U48" s="31">
        <f t="shared" si="27"/>
        <v>18.3</v>
      </c>
      <c r="V48" s="31">
        <f t="shared" si="27"/>
        <v>8.6999999999999993</v>
      </c>
      <c r="W48" s="31">
        <f t="shared" si="27"/>
        <v>1653.6</v>
      </c>
      <c r="X48" s="31">
        <f t="shared" si="24"/>
        <v>114.5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1.3</v>
      </c>
      <c r="AC48" s="31" t="s">
        <v>63</v>
      </c>
      <c r="AD48" s="31">
        <f t="shared" ref="AD48:AL48" si="29">SUM(AD49,AD50)</f>
        <v>113.2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11.6</v>
      </c>
      <c r="AK48" s="31" t="s">
        <v>63</v>
      </c>
      <c r="AL48" s="32">
        <f t="shared" si="29"/>
        <v>2405.6746807040508</v>
      </c>
      <c r="AM48" s="31">
        <f>SUM(AM13,AM28)-SUM(AM17,AM39,AM47)</f>
        <v>10899.620404601737</v>
      </c>
      <c r="AN48" s="30">
        <f>SUM(AN13,AN28)-SUM(AN17,AN39,AN47)</f>
        <v>120.30926559645712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2243.2000000000003</v>
      </c>
      <c r="G49" s="67">
        <f t="shared" ref="G49:G77" si="30">SUM(H49:I49)</f>
        <v>1.6</v>
      </c>
      <c r="H49" s="68">
        <v>1.6</v>
      </c>
      <c r="I49" s="68">
        <v>0</v>
      </c>
      <c r="J49" s="67">
        <f t="shared" ref="J49:J77" si="31">SUM(K49:U49)</f>
        <v>2235.6000000000004</v>
      </c>
      <c r="K49" s="68">
        <v>0</v>
      </c>
      <c r="L49" s="68">
        <v>0</v>
      </c>
      <c r="M49" s="68">
        <v>27.9</v>
      </c>
      <c r="N49" s="68">
        <v>0</v>
      </c>
      <c r="O49" s="68">
        <v>0</v>
      </c>
      <c r="P49" s="68">
        <v>2132.4</v>
      </c>
      <c r="Q49" s="68">
        <v>0</v>
      </c>
      <c r="R49" s="68">
        <v>57</v>
      </c>
      <c r="S49" s="68">
        <v>0</v>
      </c>
      <c r="T49" s="68">
        <v>0</v>
      </c>
      <c r="U49" s="68">
        <v>18.3</v>
      </c>
      <c r="V49" s="68">
        <v>0</v>
      </c>
      <c r="W49" s="68">
        <v>6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2243.2000000000003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10922.874835425113</v>
      </c>
      <c r="G50" s="30">
        <f t="shared" si="30"/>
        <v>56.5</v>
      </c>
      <c r="H50" s="31">
        <f>SUM(H51,H70)+SUM(H75:H77)</f>
        <v>0.6</v>
      </c>
      <c r="I50" s="31">
        <f>SUM(I51,I70)+SUM(I75:I77)</f>
        <v>55.9</v>
      </c>
      <c r="J50" s="30">
        <f t="shared" si="31"/>
        <v>6678.3001547210624</v>
      </c>
      <c r="K50" s="31">
        <f t="shared" ref="K50:W50" si="32">SUM(K51,K70)+SUM(K75:K77)</f>
        <v>0</v>
      </c>
      <c r="L50" s="31">
        <f t="shared" si="32"/>
        <v>689.25542128695656</v>
      </c>
      <c r="M50" s="31">
        <f t="shared" si="32"/>
        <v>362.94444000000004</v>
      </c>
      <c r="N50" s="31">
        <f t="shared" si="32"/>
        <v>1732.4</v>
      </c>
      <c r="O50" s="31">
        <f t="shared" si="32"/>
        <v>149.60307897987343</v>
      </c>
      <c r="P50" s="31">
        <f t="shared" si="32"/>
        <v>0</v>
      </c>
      <c r="Q50" s="31">
        <f t="shared" si="32"/>
        <v>2448.9051605355135</v>
      </c>
      <c r="R50" s="31">
        <f t="shared" si="32"/>
        <v>758.99205391871953</v>
      </c>
      <c r="S50" s="31">
        <f t="shared" si="32"/>
        <v>536.20000000000005</v>
      </c>
      <c r="T50" s="31">
        <f t="shared" si="32"/>
        <v>0</v>
      </c>
      <c r="U50" s="31">
        <f t="shared" si="32"/>
        <v>0</v>
      </c>
      <c r="V50" s="31">
        <f t="shared" si="32"/>
        <v>8.6999999999999993</v>
      </c>
      <c r="W50" s="31">
        <f t="shared" si="32"/>
        <v>1647.6</v>
      </c>
      <c r="X50" s="31">
        <f t="shared" si="24"/>
        <v>114.5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1.3</v>
      </c>
      <c r="AC50" s="31" t="s">
        <v>63</v>
      </c>
      <c r="AD50" s="31">
        <f>SUM(AD51,AD70)+SUM(AD75:AD77)</f>
        <v>113.2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11.6</v>
      </c>
      <c r="AK50" s="31" t="s">
        <v>63</v>
      </c>
      <c r="AL50" s="32">
        <f t="shared" si="34"/>
        <v>2405.6746807040508</v>
      </c>
      <c r="AM50" s="31">
        <f t="shared" si="34"/>
        <v>5385.3512987532704</v>
      </c>
      <c r="AN50" s="30">
        <f t="shared" si="34"/>
        <v>73.083369455769841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4351.8781019910075</v>
      </c>
      <c r="G51" s="16">
        <f t="shared" si="30"/>
        <v>52.1</v>
      </c>
      <c r="H51" s="17">
        <v>0.6</v>
      </c>
      <c r="I51" s="17">
        <v>51.5</v>
      </c>
      <c r="J51" s="16">
        <f t="shared" si="31"/>
        <v>1999.5034212869568</v>
      </c>
      <c r="K51" s="17">
        <v>0</v>
      </c>
      <c r="L51" s="17">
        <v>689.25542128695656</v>
      </c>
      <c r="M51" s="17">
        <v>32.6</v>
      </c>
      <c r="N51" s="17">
        <v>0</v>
      </c>
      <c r="O51" s="17">
        <v>0</v>
      </c>
      <c r="P51" s="17">
        <v>0</v>
      </c>
      <c r="Q51" s="17">
        <v>85.2</v>
      </c>
      <c r="R51" s="17">
        <v>662.34800000000007</v>
      </c>
      <c r="S51" s="17">
        <v>530.1</v>
      </c>
      <c r="T51" s="17">
        <v>0</v>
      </c>
      <c r="U51" s="17">
        <v>0</v>
      </c>
      <c r="V51" s="18">
        <v>0</v>
      </c>
      <c r="W51" s="18">
        <v>1085.5999999999999</v>
      </c>
      <c r="X51" s="18">
        <f t="shared" si="24"/>
        <v>43.8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43.8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11.6</v>
      </c>
      <c r="AK51" s="18" t="s">
        <v>63</v>
      </c>
      <c r="AL51" s="19">
        <v>1159.2746807040505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3845.2769883792353</v>
      </c>
      <c r="G70" s="16">
        <f t="shared" si="30"/>
        <v>0</v>
      </c>
      <c r="H70" s="25">
        <v>0</v>
      </c>
      <c r="I70" s="25">
        <v>0</v>
      </c>
      <c r="J70" s="16">
        <f t="shared" si="31"/>
        <v>3793.6769883792354</v>
      </c>
      <c r="K70" s="25">
        <v>0</v>
      </c>
      <c r="L70" s="25">
        <v>0</v>
      </c>
      <c r="M70" s="25">
        <v>7.4444399999999993</v>
      </c>
      <c r="N70" s="25">
        <v>1732.4</v>
      </c>
      <c r="O70" s="25">
        <v>146.10307897987343</v>
      </c>
      <c r="P70" s="25">
        <v>0</v>
      </c>
      <c r="Q70" s="25">
        <v>1835.7854154806425</v>
      </c>
      <c r="R70" s="25">
        <v>71.944053918719462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51.6</v>
      </c>
      <c r="AM70" s="25">
        <f>SUM(AM71:AM74)</f>
        <v>3799.1191061347467</v>
      </c>
      <c r="AN70" s="26">
        <f>SUM(AN71:AN74)</f>
        <v>0.152488658470574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53.4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51.6</v>
      </c>
      <c r="AM71" s="25">
        <f t="shared" ref="AM71:AM77" si="36">SUM(G71,V71,J71,W71,AJ71)-IF(ISNUMBER(W71*$W$37/($W$37+$W$9)),W71*$W$37/($W$37+$W$9),0)+IF(ISNUMBER(AL71*AM$84/F$84),AL71*AM$84/F$84,0)</f>
        <v>7.2421177555109502</v>
      </c>
      <c r="AN71" s="26">
        <f t="shared" ref="AN71:AN77" si="37">SUM(AD71:AH71)+IF(ISNUMBER(W71*$W$37/($W$37+$W$9)),W71*$W$37/($W$37+$W$9),0)+IF(ISNUMBER(AL71*AN$84/F$84),AL71*AN$84/F$84,0)</f>
        <v>0.152488658470574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3532.9444400000002</v>
      </c>
      <c r="G72" s="16">
        <f t="shared" si="30"/>
        <v>0</v>
      </c>
      <c r="H72" s="25">
        <v>0</v>
      </c>
      <c r="I72" s="25">
        <v>0</v>
      </c>
      <c r="J72" s="16">
        <f t="shared" si="31"/>
        <v>3532.9444400000002</v>
      </c>
      <c r="K72" s="25">
        <v>0</v>
      </c>
      <c r="L72" s="25">
        <v>0</v>
      </c>
      <c r="M72" s="25">
        <v>7.4444399999999993</v>
      </c>
      <c r="N72" s="25">
        <v>1731</v>
      </c>
      <c r="O72" s="25">
        <v>0</v>
      </c>
      <c r="P72" s="25">
        <v>0</v>
      </c>
      <c r="Q72" s="25">
        <v>1794.5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3532.9444400000002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147.50307897987344</v>
      </c>
      <c r="G73" s="16">
        <f t="shared" si="30"/>
        <v>0</v>
      </c>
      <c r="H73" s="25">
        <v>0</v>
      </c>
      <c r="I73" s="25">
        <v>0</v>
      </c>
      <c r="J73" s="16">
        <f t="shared" si="31"/>
        <v>147.50307897987344</v>
      </c>
      <c r="K73" s="25">
        <v>0</v>
      </c>
      <c r="L73" s="25">
        <v>0</v>
      </c>
      <c r="M73" s="25">
        <v>0</v>
      </c>
      <c r="N73" s="25">
        <v>1.4</v>
      </c>
      <c r="O73" s="25">
        <v>146.10307897987343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147.50307897987344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111.42946939936198</v>
      </c>
      <c r="G74" s="16">
        <f t="shared" si="30"/>
        <v>0</v>
      </c>
      <c r="H74" s="25">
        <v>0</v>
      </c>
      <c r="I74" s="25">
        <v>0</v>
      </c>
      <c r="J74" s="16">
        <f t="shared" si="31"/>
        <v>111.42946939936198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39.462560849324994</v>
      </c>
      <c r="R74" s="25">
        <v>71.96690855003699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111.42946939936198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1029.3311843587221</v>
      </c>
      <c r="G75" s="16">
        <f t="shared" si="30"/>
        <v>0.8</v>
      </c>
      <c r="H75" s="25">
        <v>0</v>
      </c>
      <c r="I75" s="25">
        <v>0.8</v>
      </c>
      <c r="J75" s="16">
        <f t="shared" si="31"/>
        <v>240.63118435872212</v>
      </c>
      <c r="K75" s="25">
        <v>0</v>
      </c>
      <c r="L75" s="25">
        <v>0</v>
      </c>
      <c r="M75" s="25">
        <v>73.099999999999994</v>
      </c>
      <c r="N75" s="25">
        <v>0</v>
      </c>
      <c r="O75" s="25">
        <v>0</v>
      </c>
      <c r="P75" s="25">
        <v>0</v>
      </c>
      <c r="Q75" s="25">
        <v>142.53118435872213</v>
      </c>
      <c r="R75" s="25">
        <v>24.4</v>
      </c>
      <c r="S75" s="25">
        <v>0.6</v>
      </c>
      <c r="T75" s="25">
        <v>0</v>
      </c>
      <c r="U75" s="25">
        <v>0</v>
      </c>
      <c r="V75" s="18">
        <v>2.2999999999999998</v>
      </c>
      <c r="W75" s="18">
        <v>157.1</v>
      </c>
      <c r="X75" s="18">
        <f t="shared" si="24"/>
        <v>11.2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11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617.29999999999995</v>
      </c>
      <c r="AM75" s="25">
        <f t="shared" si="36"/>
        <v>465.93620936796452</v>
      </c>
      <c r="AN75" s="26">
        <f t="shared" si="37"/>
        <v>12.824249009183823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1460.8660138445057</v>
      </c>
      <c r="G76" s="16">
        <f t="shared" si="30"/>
        <v>3.6</v>
      </c>
      <c r="H76" s="25">
        <v>0</v>
      </c>
      <c r="I76" s="25">
        <v>3.6</v>
      </c>
      <c r="J76" s="16">
        <f t="shared" si="31"/>
        <v>435.26601384450584</v>
      </c>
      <c r="K76" s="25">
        <v>0</v>
      </c>
      <c r="L76" s="25">
        <v>0</v>
      </c>
      <c r="M76" s="25">
        <v>238</v>
      </c>
      <c r="N76" s="25">
        <v>0</v>
      </c>
      <c r="O76" s="25">
        <v>3.5</v>
      </c>
      <c r="P76" s="25">
        <v>0</v>
      </c>
      <c r="Q76" s="25">
        <v>188.36601384450577</v>
      </c>
      <c r="R76" s="25">
        <v>0.3</v>
      </c>
      <c r="S76" s="25">
        <v>5.0999999999999996</v>
      </c>
      <c r="T76" s="25">
        <v>0</v>
      </c>
      <c r="U76" s="25">
        <v>0</v>
      </c>
      <c r="V76" s="18">
        <v>6.4</v>
      </c>
      <c r="W76" s="18">
        <v>404</v>
      </c>
      <c r="X76" s="18">
        <f t="shared" si="24"/>
        <v>57.5</v>
      </c>
      <c r="Y76" s="25" t="s">
        <v>63</v>
      </c>
      <c r="Z76" s="25" t="s">
        <v>63</v>
      </c>
      <c r="AA76" s="25" t="s">
        <v>63</v>
      </c>
      <c r="AB76" s="25">
        <v>1.1000000000000001</v>
      </c>
      <c r="AC76" s="25" t="s">
        <v>63</v>
      </c>
      <c r="AD76" s="25">
        <v>56.4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554.1</v>
      </c>
      <c r="AM76" s="25">
        <f t="shared" si="36"/>
        <v>907.70549927723096</v>
      </c>
      <c r="AN76" s="26">
        <f t="shared" si="37"/>
        <v>58.037479954622967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235.52254685164309</v>
      </c>
      <c r="G77" s="16">
        <f t="shared" si="30"/>
        <v>0</v>
      </c>
      <c r="H77" s="25">
        <v>0</v>
      </c>
      <c r="I77" s="25">
        <v>0</v>
      </c>
      <c r="J77" s="16">
        <f t="shared" si="31"/>
        <v>209.22254685164307</v>
      </c>
      <c r="K77" s="25">
        <v>0</v>
      </c>
      <c r="L77" s="25">
        <v>0</v>
      </c>
      <c r="M77" s="25">
        <v>11.8</v>
      </c>
      <c r="N77" s="25">
        <v>0</v>
      </c>
      <c r="O77" s="25">
        <v>0</v>
      </c>
      <c r="P77" s="25">
        <v>0</v>
      </c>
      <c r="Q77" s="25">
        <v>197.02254685164306</v>
      </c>
      <c r="R77" s="25">
        <v>0</v>
      </c>
      <c r="S77" s="25">
        <v>0.4</v>
      </c>
      <c r="T77" s="25">
        <v>0</v>
      </c>
      <c r="U77" s="25">
        <v>0</v>
      </c>
      <c r="V77" s="18">
        <v>0</v>
      </c>
      <c r="W77" s="18">
        <v>0.9</v>
      </c>
      <c r="X77" s="18">
        <f t="shared" si="24"/>
        <v>2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23.4</v>
      </c>
      <c r="AM77" s="25">
        <f t="shared" si="36"/>
        <v>212.59048397332828</v>
      </c>
      <c r="AN77" s="26">
        <f t="shared" si="37"/>
        <v>2.0691518334924694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1994_x000D_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2545.8932173439998</v>
      </c>
      <c r="G84" s="31">
        <f t="shared" si="38"/>
        <v>73.445587516999993</v>
      </c>
      <c r="H84" s="31">
        <v>30.719786795199997</v>
      </c>
      <c r="I84" s="31">
        <v>42.725800721799999</v>
      </c>
      <c r="J84" s="31">
        <f t="shared" si="38"/>
        <v>53.709437509558299</v>
      </c>
      <c r="K84" s="31">
        <v>0</v>
      </c>
      <c r="L84" s="31">
        <v>0</v>
      </c>
      <c r="M84" s="31">
        <v>0</v>
      </c>
      <c r="N84" s="31">
        <v>0</v>
      </c>
      <c r="O84" s="31">
        <v>4.5957362495999998</v>
      </c>
      <c r="P84" s="31">
        <v>0</v>
      </c>
      <c r="Q84" s="31">
        <v>3.1309881711999998</v>
      </c>
      <c r="R84" s="31">
        <v>45.982713088758295</v>
      </c>
      <c r="S84" s="31">
        <v>0</v>
      </c>
      <c r="T84" s="31">
        <v>0</v>
      </c>
      <c r="U84" s="31">
        <v>0</v>
      </c>
      <c r="V84" s="31">
        <v>0</v>
      </c>
      <c r="W84" s="31">
        <v>133.92717584344172</v>
      </c>
      <c r="X84" s="31">
        <f t="shared" ref="X84" si="39">SUM(X85:X88)</f>
        <v>395.05750520170005</v>
      </c>
      <c r="Y84" s="31">
        <v>387.414165594</v>
      </c>
      <c r="Z84" s="31">
        <v>0.119699272</v>
      </c>
      <c r="AA84" s="31">
        <v>0</v>
      </c>
      <c r="AB84" s="31">
        <v>0</v>
      </c>
      <c r="AC84" s="31">
        <v>0</v>
      </c>
      <c r="AD84" s="31">
        <v>0.22371971199999996</v>
      </c>
      <c r="AE84" s="31">
        <v>5.9058349999999996E-2</v>
      </c>
      <c r="AF84" s="31">
        <v>7.2408622736999995</v>
      </c>
      <c r="AG84" s="31">
        <v>0</v>
      </c>
      <c r="AH84" s="31">
        <v>0</v>
      </c>
      <c r="AI84" s="31">
        <v>0</v>
      </c>
      <c r="AJ84" s="31">
        <v>7.4265332722999995</v>
      </c>
      <c r="AK84" s="31">
        <v>1882.3269779999998</v>
      </c>
      <c r="AL84" s="32">
        <v>0</v>
      </c>
      <c r="AM84" s="93">
        <f>SUM(AM85:AM88)</f>
        <v>268.5087341423</v>
      </c>
      <c r="AN84" s="94">
        <f>SUM(AN85:AN88)</f>
        <v>7.5236403356999997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2356.639882208</v>
      </c>
      <c r="G85" s="16">
        <f t="shared" ref="G85:G88" si="41">SUM(H85:I85)</f>
        <v>73.445587516999993</v>
      </c>
      <c r="H85" s="25">
        <v>30.719786795199997</v>
      </c>
      <c r="I85" s="25">
        <v>42.725800721799999</v>
      </c>
      <c r="J85" s="16">
        <f t="shared" ref="J85:J88" si="42">SUM(K85:U85)</f>
        <v>12.443800292158295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2.9755999999999998E-2</v>
      </c>
      <c r="R85" s="25">
        <v>12.414044292158295</v>
      </c>
      <c r="S85" s="25">
        <v>0</v>
      </c>
      <c r="T85" s="25">
        <v>0</v>
      </c>
      <c r="U85" s="25">
        <v>0</v>
      </c>
      <c r="V85" s="18">
        <v>0</v>
      </c>
      <c r="W85" s="18">
        <v>10.496144190841704</v>
      </c>
      <c r="X85" s="18">
        <f t="shared" ref="X85:X88" si="43">SUM(Y85:AI85)</f>
        <v>377.92737220800001</v>
      </c>
      <c r="Y85" s="25">
        <v>377.80767293600002</v>
      </c>
      <c r="Z85" s="25">
        <v>0.119699272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1882.3269779999998</v>
      </c>
      <c r="AL85" s="19">
        <v>0</v>
      </c>
      <c r="AM85" s="25">
        <f>SUM(G85,V85,J85,W85,IF(ISNUMBER(-W85*$W$37/($W$37+$W$9)),-W85*$W$37/($W$37+$W$9),0),AJ85)</f>
        <v>96.385531999999998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15.632131162</v>
      </c>
      <c r="G87" s="16">
        <f t="shared" si="41"/>
        <v>0</v>
      </c>
      <c r="H87" s="25">
        <v>0</v>
      </c>
      <c r="I87" s="25">
        <v>0</v>
      </c>
      <c r="J87" s="16">
        <f t="shared" si="42"/>
        <v>0.412537614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0.1643139478</v>
      </c>
      <c r="R87" s="25">
        <v>0.2482236662</v>
      </c>
      <c r="S87" s="25">
        <v>0</v>
      </c>
      <c r="T87" s="25">
        <v>0</v>
      </c>
      <c r="U87" s="25">
        <v>0</v>
      </c>
      <c r="V87" s="18">
        <v>0</v>
      </c>
      <c r="W87" s="18">
        <v>0.84629497119999986</v>
      </c>
      <c r="X87" s="18">
        <f t="shared" si="43"/>
        <v>12.035816048400001</v>
      </c>
      <c r="Y87" s="25">
        <v>9.6064926580000005</v>
      </c>
      <c r="Z87" s="25">
        <v>0</v>
      </c>
      <c r="AA87" s="25">
        <v>0</v>
      </c>
      <c r="AB87" s="25">
        <v>0</v>
      </c>
      <c r="AC87" s="25">
        <v>0</v>
      </c>
      <c r="AD87" s="25">
        <v>3.2782511999999993E-2</v>
      </c>
      <c r="AE87" s="25">
        <v>5.9058349999999996E-2</v>
      </c>
      <c r="AF87" s="25">
        <v>2.3374825283999998</v>
      </c>
      <c r="AG87" s="25">
        <v>0</v>
      </c>
      <c r="AH87" s="25">
        <v>0</v>
      </c>
      <c r="AI87" s="25">
        <v>0</v>
      </c>
      <c r="AJ87" s="18">
        <v>2.3374825283999998</v>
      </c>
      <c r="AK87" s="18">
        <v>0</v>
      </c>
      <c r="AL87" s="19">
        <v>0</v>
      </c>
      <c r="AM87" s="25">
        <f>SUM(G87,V87,J87,W87,IF(ISNUMBER(-W87*$W$37/($W$37+$W$9)),-W87*$W$37/($W$37+$W$9),0),AJ87)</f>
        <v>3.5963151135999998</v>
      </c>
      <c r="AN87" s="26">
        <f>SUM(AD87:AH87,IF(ISNUMBER(W87*$W$37/($W$37+$W$9)),W87*$W$37/($W$37+$W$9),0))</f>
        <v>2.4293233904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173.621203974</v>
      </c>
      <c r="G88" s="16">
        <f t="shared" si="41"/>
        <v>0</v>
      </c>
      <c r="H88" s="25">
        <v>0</v>
      </c>
      <c r="I88" s="25">
        <v>0</v>
      </c>
      <c r="J88" s="16">
        <f t="shared" si="42"/>
        <v>40.853099603400004</v>
      </c>
      <c r="K88" s="25">
        <v>0</v>
      </c>
      <c r="L88" s="25">
        <v>0</v>
      </c>
      <c r="M88" s="25">
        <v>0</v>
      </c>
      <c r="N88" s="25">
        <v>0</v>
      </c>
      <c r="O88" s="25">
        <v>4.5957362495999998</v>
      </c>
      <c r="P88" s="25">
        <v>0</v>
      </c>
      <c r="Q88" s="25">
        <v>2.9369182233999998</v>
      </c>
      <c r="R88" s="25">
        <v>33.320445130400003</v>
      </c>
      <c r="S88" s="25">
        <v>0</v>
      </c>
      <c r="T88" s="25">
        <v>0</v>
      </c>
      <c r="U88" s="25">
        <v>0</v>
      </c>
      <c r="V88" s="18">
        <v>0</v>
      </c>
      <c r="W88" s="18">
        <v>122.5847366814</v>
      </c>
      <c r="X88" s="18">
        <f t="shared" si="43"/>
        <v>5.0943169452999992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0.19093719999999997</v>
      </c>
      <c r="AE88" s="25">
        <v>0</v>
      </c>
      <c r="AF88" s="25">
        <v>4.9033797452999996</v>
      </c>
      <c r="AG88" s="25">
        <v>0</v>
      </c>
      <c r="AH88" s="25">
        <v>0</v>
      </c>
      <c r="AI88" s="25">
        <v>0</v>
      </c>
      <c r="AJ88" s="18">
        <v>5.0890507438999997</v>
      </c>
      <c r="AK88" s="18">
        <v>0</v>
      </c>
      <c r="AL88" s="19">
        <v>0</v>
      </c>
      <c r="AM88" s="25">
        <f>SUM(G88,V88,J88,W88,IF(ISNUMBER(-W88*$W$37/($W$37+$W$9)),-W88*$W$37/($W$37+$W$9),0),AJ88)</f>
        <v>168.5268870287</v>
      </c>
      <c r="AN88" s="26">
        <f>SUM(AD88:AH88,IF(ISNUMBER(W88*$W$37/($W$37+$W$9)),W88*$W$37/($W$37+$W$9),0))</f>
        <v>5.0943169452999992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110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7134.30533923439</v>
      </c>
      <c r="G7" s="16">
        <f t="shared" ref="G7:G13" si="1">SUM(H7:I7)</f>
        <v>147</v>
      </c>
      <c r="H7" s="17">
        <v>147</v>
      </c>
      <c r="I7" s="17">
        <v>0</v>
      </c>
      <c r="J7" s="16">
        <f t="shared" ref="J7:J13" si="2">SUM(K7:U7)</f>
        <v>848.9</v>
      </c>
      <c r="K7" s="17">
        <v>848.9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2.2999999999999998</v>
      </c>
      <c r="X7" s="18">
        <f t="shared" ref="X7:X38" si="3">SUM(Y7:AI7)</f>
        <v>547.73996374720002</v>
      </c>
      <c r="Y7" s="17">
        <v>353.07283737400002</v>
      </c>
      <c r="Z7" s="17">
        <v>8.054940599999999E-2</v>
      </c>
      <c r="AA7" s="17">
        <v>0</v>
      </c>
      <c r="AB7" s="17">
        <v>1.3</v>
      </c>
      <c r="AC7" s="17">
        <v>0</v>
      </c>
      <c r="AD7" s="17">
        <v>156.69999999999999</v>
      </c>
      <c r="AE7" s="17">
        <v>0.26596926720000003</v>
      </c>
      <c r="AF7" s="17">
        <v>36.320607699999996</v>
      </c>
      <c r="AG7" s="17">
        <v>0</v>
      </c>
      <c r="AH7" s="17">
        <v>0</v>
      </c>
      <c r="AI7" s="17">
        <v>0</v>
      </c>
      <c r="AJ7" s="18">
        <v>47.485972487189997</v>
      </c>
      <c r="AK7" s="18">
        <v>5540.8794029999999</v>
      </c>
      <c r="AL7" s="19">
        <v>0</v>
      </c>
      <c r="AM7" s="17">
        <f>SUM(G7,V7,J7,W7,AJ7)</f>
        <v>1045.6859724871899</v>
      </c>
      <c r="AN7" s="20">
        <f>SUM(AD7:AH7)</f>
        <v>193.28657696720001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11146.74515201366</v>
      </c>
      <c r="G8" s="16">
        <f t="shared" si="1"/>
        <v>103.00044274</v>
      </c>
      <c r="H8" s="17">
        <f>H9-H7</f>
        <v>-65.99956306</v>
      </c>
      <c r="I8" s="17">
        <f>I9-I7</f>
        <v>169.0000058</v>
      </c>
      <c r="J8" s="16">
        <f t="shared" si="2"/>
        <v>8879.5332940257213</v>
      </c>
      <c r="K8" s="17">
        <f t="shared" ref="K8:W8" si="4">K9-K7</f>
        <v>7923.0329959999999</v>
      </c>
      <c r="L8" s="17">
        <f t="shared" si="4"/>
        <v>11.355276591304573</v>
      </c>
      <c r="M8" s="17">
        <f t="shared" si="4"/>
        <v>305.36710519718821</v>
      </c>
      <c r="N8" s="17">
        <f t="shared" si="4"/>
        <v>301.94441000000006</v>
      </c>
      <c r="O8" s="17">
        <f t="shared" si="4"/>
        <v>-127.18948999999998</v>
      </c>
      <c r="P8" s="17">
        <f t="shared" si="4"/>
        <v>2795.191132504729</v>
      </c>
      <c r="Q8" s="17">
        <f t="shared" si="4"/>
        <v>204.06076379645444</v>
      </c>
      <c r="R8" s="17">
        <f t="shared" si="4"/>
        <v>-2083.2090771636758</v>
      </c>
      <c r="S8" s="17">
        <f t="shared" si="4"/>
        <v>423.39017709972006</v>
      </c>
      <c r="T8" s="17">
        <f t="shared" si="4"/>
        <v>-874.42079999999999</v>
      </c>
      <c r="U8" s="17">
        <f t="shared" si="4"/>
        <v>1.0800000000003251E-2</v>
      </c>
      <c r="V8" s="18">
        <f t="shared" si="4"/>
        <v>0</v>
      </c>
      <c r="W8" s="18">
        <f t="shared" si="4"/>
        <v>1885.36560515615</v>
      </c>
      <c r="X8" s="18">
        <f t="shared" si="3"/>
        <v>-6.3164002299913591E-3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-6.3164002299913591E-3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278.85212649201912</v>
      </c>
      <c r="AM8" s="25">
        <f>SUM(G8,V8,J8,W8,AJ8)-IF(ISNUMBER(W8*$W$37/($W$37+$W$9)),W8*$W$37/($W$37+$W$9),0)+IF(ISNUMBER(AL8*AM$84/F$84),AL8*AM$84/F$84,0)</f>
        <v>10892.788892301063</v>
      </c>
      <c r="AN8" s="26">
        <f>SUM(AD8:AH8)+IF(ISNUMBER(W8*$W$37/($W$37+$W$9)),W8*$W$37/($W$37+$W$9),0)+IF(ISNUMBER(AL8*AN$84/F$84),AL8*AN$84/F$84,0)</f>
        <v>0.98791225985170528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18281.05049124805</v>
      </c>
      <c r="G9" s="30">
        <f t="shared" si="1"/>
        <v>250.00044273999998</v>
      </c>
      <c r="H9" s="30">
        <f>H10+H11</f>
        <v>81.00043694</v>
      </c>
      <c r="I9" s="30">
        <f>I10+I11</f>
        <v>169.0000058</v>
      </c>
      <c r="J9" s="30">
        <f t="shared" si="2"/>
        <v>9728.4332940257209</v>
      </c>
      <c r="K9" s="30">
        <f t="shared" ref="K9:W9" si="6">K10+K11</f>
        <v>8771.9329959999995</v>
      </c>
      <c r="L9" s="30">
        <f t="shared" si="6"/>
        <v>11.355276591304573</v>
      </c>
      <c r="M9" s="30">
        <f t="shared" si="6"/>
        <v>305.36710519718821</v>
      </c>
      <c r="N9" s="30">
        <f t="shared" si="6"/>
        <v>301.94441000000006</v>
      </c>
      <c r="O9" s="30">
        <f t="shared" si="6"/>
        <v>-127.18948999999998</v>
      </c>
      <c r="P9" s="30">
        <f t="shared" si="6"/>
        <v>2795.191132504729</v>
      </c>
      <c r="Q9" s="30">
        <f t="shared" si="6"/>
        <v>204.06076379645444</v>
      </c>
      <c r="R9" s="30">
        <f t="shared" si="6"/>
        <v>-2083.2090771636758</v>
      </c>
      <c r="S9" s="30">
        <f t="shared" si="6"/>
        <v>423.39017709972006</v>
      </c>
      <c r="T9" s="30">
        <f t="shared" si="6"/>
        <v>-874.42079999999999</v>
      </c>
      <c r="U9" s="30">
        <f t="shared" si="6"/>
        <v>1.0800000000003251E-2</v>
      </c>
      <c r="V9" s="31">
        <f t="shared" si="6"/>
        <v>0</v>
      </c>
      <c r="W9" s="31">
        <f t="shared" si="6"/>
        <v>1887.6656051561499</v>
      </c>
      <c r="X9" s="31">
        <f t="shared" si="3"/>
        <v>547.73364734696997</v>
      </c>
      <c r="Y9" s="31">
        <f t="shared" ref="Y9:AL9" si="7">Y10+Y11</f>
        <v>353.07283737400002</v>
      </c>
      <c r="Z9" s="30">
        <f t="shared" si="7"/>
        <v>8.054940599999999E-2</v>
      </c>
      <c r="AA9" s="30">
        <f t="shared" si="7"/>
        <v>0</v>
      </c>
      <c r="AB9" s="30">
        <f t="shared" si="7"/>
        <v>1.3</v>
      </c>
      <c r="AC9" s="30">
        <f t="shared" si="7"/>
        <v>0</v>
      </c>
      <c r="AD9" s="30">
        <f t="shared" si="7"/>
        <v>156.69368359977</v>
      </c>
      <c r="AE9" s="30">
        <f t="shared" si="7"/>
        <v>0.26596926720000003</v>
      </c>
      <c r="AF9" s="30">
        <f t="shared" si="7"/>
        <v>36.320607699999996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47.485972487189997</v>
      </c>
      <c r="AK9" s="31">
        <f t="shared" si="7"/>
        <v>5540.8794029999999</v>
      </c>
      <c r="AL9" s="32">
        <f t="shared" si="7"/>
        <v>278.85212649201912</v>
      </c>
      <c r="AM9" s="31">
        <f>SUM(AM7:AM8)</f>
        <v>11938.474864788253</v>
      </c>
      <c r="AN9" s="30">
        <f>SUM(AN7:AN8)</f>
        <v>194.2744892270517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245.7218471956447</v>
      </c>
      <c r="G10" s="16">
        <f t="shared" si="1"/>
        <v>0</v>
      </c>
      <c r="H10" s="17">
        <v>0</v>
      </c>
      <c r="I10" s="17">
        <v>0</v>
      </c>
      <c r="J10" s="16">
        <f t="shared" si="2"/>
        <v>245.7218471956447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51.284816432058477</v>
      </c>
      <c r="R10" s="17">
        <v>194.43703076358622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245.7218471956447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18035.328644052406</v>
      </c>
      <c r="G11" s="30">
        <f t="shared" si="1"/>
        <v>250.00044273999998</v>
      </c>
      <c r="H11" s="30">
        <f>H12+H13</f>
        <v>81.00043694</v>
      </c>
      <c r="I11" s="30">
        <f>I12+I13</f>
        <v>169.0000058</v>
      </c>
      <c r="J11" s="30">
        <f t="shared" si="2"/>
        <v>9482.711446830077</v>
      </c>
      <c r="K11" s="30">
        <f t="shared" ref="K11:W11" si="8">K12+K13</f>
        <v>8771.9329959999995</v>
      </c>
      <c r="L11" s="30">
        <f t="shared" si="8"/>
        <v>11.355276591304573</v>
      </c>
      <c r="M11" s="30">
        <f t="shared" si="8"/>
        <v>305.36710519718821</v>
      </c>
      <c r="N11" s="30">
        <f t="shared" si="8"/>
        <v>301.94441000000006</v>
      </c>
      <c r="O11" s="30">
        <f t="shared" si="8"/>
        <v>-127.18948999999998</v>
      </c>
      <c r="P11" s="30">
        <f t="shared" si="8"/>
        <v>2795.191132504729</v>
      </c>
      <c r="Q11" s="30">
        <f t="shared" si="8"/>
        <v>152.77594736439596</v>
      </c>
      <c r="R11" s="30">
        <f t="shared" si="8"/>
        <v>-2277.6461079272622</v>
      </c>
      <c r="S11" s="30">
        <f t="shared" si="8"/>
        <v>423.39017709972006</v>
      </c>
      <c r="T11" s="30">
        <f t="shared" si="8"/>
        <v>-874.42079999999999</v>
      </c>
      <c r="U11" s="30">
        <f t="shared" si="8"/>
        <v>1.0800000000003251E-2</v>
      </c>
      <c r="V11" s="31">
        <f t="shared" si="8"/>
        <v>0</v>
      </c>
      <c r="W11" s="31">
        <f t="shared" si="8"/>
        <v>1887.6656051561499</v>
      </c>
      <c r="X11" s="31">
        <f t="shared" si="3"/>
        <v>547.73364734696997</v>
      </c>
      <c r="Y11" s="31">
        <f t="shared" ref="Y11:AL11" si="9">Y12+Y13</f>
        <v>353.07283737400002</v>
      </c>
      <c r="Z11" s="30">
        <f t="shared" si="9"/>
        <v>8.054940599999999E-2</v>
      </c>
      <c r="AA11" s="30">
        <f t="shared" si="9"/>
        <v>0</v>
      </c>
      <c r="AB11" s="30">
        <f t="shared" si="9"/>
        <v>1.3</v>
      </c>
      <c r="AC11" s="30">
        <f t="shared" si="9"/>
        <v>0</v>
      </c>
      <c r="AD11" s="30">
        <f t="shared" si="9"/>
        <v>156.69368359977</v>
      </c>
      <c r="AE11" s="30">
        <f t="shared" si="9"/>
        <v>0.26596926720000003</v>
      </c>
      <c r="AF11" s="30">
        <f t="shared" si="9"/>
        <v>36.320607699999996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47.485972487189997</v>
      </c>
      <c r="AK11" s="31">
        <f t="shared" si="9"/>
        <v>5540.8794029999999</v>
      </c>
      <c r="AL11" s="32">
        <f t="shared" si="9"/>
        <v>278.85212649201912</v>
      </c>
      <c r="AM11" s="31">
        <f>SUM(AM7:AM8)-SUM(AM10)</f>
        <v>11692.753017592609</v>
      </c>
      <c r="AN11" s="30">
        <f>SUM(AD11:AH11)+IF(ISNUMBER(W11*$W$37/($W$37+$W$9)),W11*$W$37/($W$37+$W$9),0)+IF(ISNUMBER(AL11*AN$84/F$84),AL11*AN$84/F$84,0)</f>
        <v>194.2744892270517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172.32118943469197</v>
      </c>
      <c r="G12" s="16">
        <f t="shared" si="1"/>
        <v>0</v>
      </c>
      <c r="H12" s="39">
        <v>0</v>
      </c>
      <c r="I12" s="39">
        <v>0</v>
      </c>
      <c r="J12" s="16">
        <f t="shared" si="2"/>
        <v>172.32118943469197</v>
      </c>
      <c r="K12" s="39">
        <v>0</v>
      </c>
      <c r="L12" s="39">
        <v>0</v>
      </c>
      <c r="M12" s="39">
        <v>0</v>
      </c>
      <c r="N12" s="39">
        <v>0</v>
      </c>
      <c r="O12" s="39">
        <v>172.32118943469197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172.32118943469197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17863.007454617713</v>
      </c>
      <c r="G13" s="41">
        <f t="shared" si="1"/>
        <v>250.00044273999998</v>
      </c>
      <c r="H13" s="41">
        <f>SUM(H17,-H28,H39,H47,H48)</f>
        <v>81.00043694</v>
      </c>
      <c r="I13" s="41">
        <f>SUM(I17,-I28,I39,I47,I48)</f>
        <v>169.0000058</v>
      </c>
      <c r="J13" s="41">
        <f t="shared" si="2"/>
        <v>9310.3902573953837</v>
      </c>
      <c r="K13" s="41">
        <f t="shared" ref="K13:W13" si="10">SUM(K17,-K28,K39,K47,K48)</f>
        <v>8771.9329959999995</v>
      </c>
      <c r="L13" s="41">
        <f t="shared" si="10"/>
        <v>11.355276591304573</v>
      </c>
      <c r="M13" s="41">
        <f t="shared" si="10"/>
        <v>305.36710519718821</v>
      </c>
      <c r="N13" s="41">
        <f t="shared" si="10"/>
        <v>301.94441000000006</v>
      </c>
      <c r="O13" s="41">
        <f t="shared" si="10"/>
        <v>-299.51067943469195</v>
      </c>
      <c r="P13" s="41">
        <f t="shared" si="10"/>
        <v>2795.191132504729</v>
      </c>
      <c r="Q13" s="41">
        <f t="shared" si="10"/>
        <v>152.77594736439596</v>
      </c>
      <c r="R13" s="41">
        <f t="shared" si="10"/>
        <v>-2277.6461079272622</v>
      </c>
      <c r="S13" s="41">
        <f t="shared" si="10"/>
        <v>423.39017709972006</v>
      </c>
      <c r="T13" s="41">
        <f t="shared" si="10"/>
        <v>-874.42079999999999</v>
      </c>
      <c r="U13" s="41">
        <f t="shared" si="10"/>
        <v>1.0800000000003251E-2</v>
      </c>
      <c r="V13" s="31">
        <f t="shared" si="10"/>
        <v>0</v>
      </c>
      <c r="W13" s="31">
        <f t="shared" si="10"/>
        <v>1887.6656051561499</v>
      </c>
      <c r="X13" s="31">
        <f t="shared" si="3"/>
        <v>547.73364734696997</v>
      </c>
      <c r="Y13" s="31">
        <f t="shared" ref="Y13:AL13" si="11">SUM(Y17,-Y28,Y39,Y47,Y48)</f>
        <v>353.07283737400002</v>
      </c>
      <c r="Z13" s="41">
        <f t="shared" si="11"/>
        <v>8.054940599999999E-2</v>
      </c>
      <c r="AA13" s="41">
        <f t="shared" si="11"/>
        <v>0</v>
      </c>
      <c r="AB13" s="41">
        <f t="shared" si="11"/>
        <v>1.3</v>
      </c>
      <c r="AC13" s="41">
        <f t="shared" si="11"/>
        <v>0</v>
      </c>
      <c r="AD13" s="41">
        <f t="shared" si="11"/>
        <v>156.69368359977</v>
      </c>
      <c r="AE13" s="41">
        <f t="shared" si="11"/>
        <v>0.26596926720000003</v>
      </c>
      <c r="AF13" s="41">
        <f t="shared" si="11"/>
        <v>36.320607699999996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47.485972487189997</v>
      </c>
      <c r="AK13" s="31">
        <f t="shared" si="11"/>
        <v>5540.8794029999999</v>
      </c>
      <c r="AL13" s="32">
        <f t="shared" si="11"/>
        <v>278.85212649201912</v>
      </c>
      <c r="AM13" s="31">
        <f>SUM(AM7:AM8)-SUM(AM10,AM12)</f>
        <v>11520.431828157916</v>
      </c>
      <c r="AN13" s="41">
        <f>SUM(AD13:AH13)+IF(ISNUMBER(W13*$W$37/($W$37+$W$9)),W13*$W$37/($W$37+$W$9),0)+IF(ISNUMBER(AL13*AN$84/F$84),AL13*AN$84/F$84,0)</f>
        <v>194.2744892270517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18035.328644052406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15807.528644052407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10709.769013039886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17332.429648084275</v>
      </c>
      <c r="G17" s="30">
        <f t="shared" ref="G17:G48" si="13">SUM(H17:I17)</f>
        <v>186.10044274000001</v>
      </c>
      <c r="H17" s="31">
        <v>78.50043694</v>
      </c>
      <c r="I17" s="31">
        <v>107.60000580000001</v>
      </c>
      <c r="J17" s="30">
        <f t="shared" ref="J17:J48" si="14">SUM(K17:U17)</f>
        <v>10972.304131353963</v>
      </c>
      <c r="K17" s="31">
        <v>8771.9329959999995</v>
      </c>
      <c r="L17" s="31">
        <v>0</v>
      </c>
      <c r="M17" s="31">
        <v>131.85554240873506</v>
      </c>
      <c r="N17" s="31">
        <v>0</v>
      </c>
      <c r="O17" s="31">
        <v>0</v>
      </c>
      <c r="P17" s="31">
        <v>1190.5795169511123</v>
      </c>
      <c r="Q17" s="31">
        <v>0.79360059567000008</v>
      </c>
      <c r="R17" s="31">
        <v>876.95229829872619</v>
      </c>
      <c r="S17" s="31">
        <v>0.19017709971999999</v>
      </c>
      <c r="T17" s="31">
        <v>0</v>
      </c>
      <c r="U17" s="31">
        <v>0</v>
      </c>
      <c r="V17" s="31">
        <v>0</v>
      </c>
      <c r="W17" s="31">
        <v>199.56560515615004</v>
      </c>
      <c r="X17" s="31">
        <f t="shared" si="3"/>
        <v>393.53364734696999</v>
      </c>
      <c r="Y17" s="31">
        <v>353.07283737400002</v>
      </c>
      <c r="Z17" s="31">
        <v>8.054940599999999E-2</v>
      </c>
      <c r="AA17" s="31">
        <v>0</v>
      </c>
      <c r="AB17" s="31">
        <v>0</v>
      </c>
      <c r="AC17" s="31">
        <v>0</v>
      </c>
      <c r="AD17" s="31">
        <v>3.79368359977</v>
      </c>
      <c r="AE17" s="31">
        <v>0.26596926720000003</v>
      </c>
      <c r="AF17" s="31">
        <v>36.320607699999996</v>
      </c>
      <c r="AG17" s="31">
        <v>0</v>
      </c>
      <c r="AH17" s="31">
        <v>0</v>
      </c>
      <c r="AI17" s="31">
        <v>0</v>
      </c>
      <c r="AJ17" s="31">
        <v>37.18597248719</v>
      </c>
      <c r="AK17" s="31">
        <v>5540.8794029999999</v>
      </c>
      <c r="AL17" s="32">
        <v>2.860446</v>
      </c>
      <c r="AM17" s="31">
        <f>SUM(AM18,AM24:AM25,AM26:AM26)</f>
        <v>11395.411467039072</v>
      </c>
      <c r="AN17" s="30">
        <f>SUM(AN18,AN24:AN25,AN26:AN26)</f>
        <v>40.390459296417006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6465.0709107331095</v>
      </c>
      <c r="G18" s="16">
        <f t="shared" si="13"/>
        <v>186.10044274000001</v>
      </c>
      <c r="H18" s="17">
        <v>78.50043694</v>
      </c>
      <c r="I18" s="17">
        <v>107.60000580000001</v>
      </c>
      <c r="J18" s="16">
        <f t="shared" si="14"/>
        <v>120.84539400280001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0.79360059567000008</v>
      </c>
      <c r="R18" s="17">
        <v>119.86161630741</v>
      </c>
      <c r="S18" s="17">
        <v>0.19017709971999999</v>
      </c>
      <c r="T18" s="17">
        <v>0</v>
      </c>
      <c r="U18" s="17">
        <v>0</v>
      </c>
      <c r="V18" s="18">
        <v>0</v>
      </c>
      <c r="W18" s="18">
        <v>183.66560515615004</v>
      </c>
      <c r="X18" s="18">
        <f t="shared" si="3"/>
        <v>393.53364734696999</v>
      </c>
      <c r="Y18" s="17">
        <v>353.07283737400002</v>
      </c>
      <c r="Z18" s="17">
        <v>8.054940599999999E-2</v>
      </c>
      <c r="AA18" s="17">
        <v>0</v>
      </c>
      <c r="AB18" s="17">
        <v>0</v>
      </c>
      <c r="AC18" s="17">
        <v>0</v>
      </c>
      <c r="AD18" s="17">
        <v>3.79368359977</v>
      </c>
      <c r="AE18" s="17">
        <v>0.26596926720000003</v>
      </c>
      <c r="AF18" s="17">
        <v>36.320607699999996</v>
      </c>
      <c r="AG18" s="17">
        <v>0</v>
      </c>
      <c r="AH18" s="17">
        <v>0</v>
      </c>
      <c r="AI18" s="17">
        <v>0</v>
      </c>
      <c r="AJ18" s="18">
        <v>37.18597248719</v>
      </c>
      <c r="AK18" s="18">
        <v>5540.8794029999999</v>
      </c>
      <c r="AL18" s="19">
        <v>2.860446</v>
      </c>
      <c r="AM18" s="17">
        <f t="shared" ref="AM18:AN18" si="15">SUM(AM19:AM23)</f>
        <v>528.05272968790803</v>
      </c>
      <c r="AN18" s="20">
        <f t="shared" si="15"/>
        <v>40.390459296417006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6185.0350039699997</v>
      </c>
      <c r="G19" s="16">
        <f t="shared" si="13"/>
        <v>186.10044274000001</v>
      </c>
      <c r="H19" s="25">
        <v>78.50043694</v>
      </c>
      <c r="I19" s="25">
        <v>107.60000580000001</v>
      </c>
      <c r="J19" s="16">
        <f t="shared" si="14"/>
        <v>97.730240000000009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0.2</v>
      </c>
      <c r="R19" s="25">
        <v>97.530240000000006</v>
      </c>
      <c r="S19" s="25">
        <v>0</v>
      </c>
      <c r="T19" s="25">
        <v>0</v>
      </c>
      <c r="U19" s="25">
        <v>0</v>
      </c>
      <c r="V19" s="18">
        <v>0</v>
      </c>
      <c r="W19" s="18">
        <v>18</v>
      </c>
      <c r="X19" s="18">
        <f t="shared" si="3"/>
        <v>342.32491822999998</v>
      </c>
      <c r="Y19" s="25">
        <v>342.24436882399999</v>
      </c>
      <c r="Z19" s="25">
        <v>8.054940599999999E-2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5540.8794029999999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301.83068274000004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41.9629528217</v>
      </c>
      <c r="G21" s="16">
        <f t="shared" si="13"/>
        <v>0</v>
      </c>
      <c r="H21" s="25">
        <v>0</v>
      </c>
      <c r="I21" s="25">
        <v>0</v>
      </c>
      <c r="J21" s="16">
        <f t="shared" si="14"/>
        <v>0.11841435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0.11841435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3.1285156544999997</v>
      </c>
      <c r="X21" s="18">
        <f t="shared" si="3"/>
        <v>24.905230317200001</v>
      </c>
      <c r="Y21" s="25">
        <v>10.82846855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0.26596926720000003</v>
      </c>
      <c r="AF21" s="25">
        <v>13.8107925</v>
      </c>
      <c r="AG21" s="25">
        <v>0</v>
      </c>
      <c r="AH21" s="25">
        <v>0</v>
      </c>
      <c r="AI21" s="25">
        <v>0</v>
      </c>
      <c r="AJ21" s="18">
        <v>13.8107925</v>
      </c>
      <c r="AK21" s="18">
        <v>0</v>
      </c>
      <c r="AL21" s="19">
        <v>0</v>
      </c>
      <c r="AM21" s="25">
        <f t="shared" si="16"/>
        <v>17.057722504499999</v>
      </c>
      <c r="AN21" s="26">
        <f t="shared" si="17"/>
        <v>14.076761767200001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235.21250794141002</v>
      </c>
      <c r="G22" s="16">
        <f t="shared" si="13"/>
        <v>0</v>
      </c>
      <c r="H22" s="25">
        <v>0</v>
      </c>
      <c r="I22" s="25">
        <v>0</v>
      </c>
      <c r="J22" s="16">
        <f t="shared" si="14"/>
        <v>22.996739652799999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0.47518624567000001</v>
      </c>
      <c r="R22" s="25">
        <v>22.33137630741</v>
      </c>
      <c r="S22" s="25">
        <v>0.19017709971999999</v>
      </c>
      <c r="T22" s="25">
        <v>0</v>
      </c>
      <c r="U22" s="25">
        <v>0</v>
      </c>
      <c r="V22" s="18">
        <v>0</v>
      </c>
      <c r="W22" s="18">
        <v>162.53708950165003</v>
      </c>
      <c r="X22" s="18">
        <f t="shared" si="3"/>
        <v>26.303498799769997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3.79368359977</v>
      </c>
      <c r="AE22" s="25">
        <v>0</v>
      </c>
      <c r="AF22" s="25">
        <v>22.509815199999998</v>
      </c>
      <c r="AG22" s="25">
        <v>0</v>
      </c>
      <c r="AH22" s="25">
        <v>0</v>
      </c>
      <c r="AI22" s="25">
        <v>0</v>
      </c>
      <c r="AJ22" s="18">
        <v>23.375179987189998</v>
      </c>
      <c r="AK22" s="18">
        <v>0</v>
      </c>
      <c r="AL22" s="19">
        <v>0</v>
      </c>
      <c r="AM22" s="25">
        <f t="shared" si="16"/>
        <v>208.90900914164001</v>
      </c>
      <c r="AN22" s="26">
        <f t="shared" si="17"/>
        <v>26.303498799769997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2.860446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2.860446</v>
      </c>
      <c r="AM23" s="25">
        <f t="shared" si="16"/>
        <v>0.25531530176799266</v>
      </c>
      <c r="AN23" s="26">
        <f t="shared" si="17"/>
        <v>1.0198729447011922E-2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16.600000000000001</v>
      </c>
      <c r="G24" s="16">
        <f t="shared" si="13"/>
        <v>0</v>
      </c>
      <c r="H24" s="25">
        <v>0</v>
      </c>
      <c r="I24" s="25">
        <v>0</v>
      </c>
      <c r="J24" s="16">
        <f t="shared" si="14"/>
        <v>0.7</v>
      </c>
      <c r="K24" s="25">
        <v>0</v>
      </c>
      <c r="L24" s="25">
        <v>0</v>
      </c>
      <c r="M24" s="25">
        <v>0.7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15.9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16.600000000000001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10850.758737351163</v>
      </c>
      <c r="G25" s="16">
        <f t="shared" si="13"/>
        <v>0</v>
      </c>
      <c r="H25" s="25">
        <v>0</v>
      </c>
      <c r="I25" s="25">
        <v>0</v>
      </c>
      <c r="J25" s="16">
        <f t="shared" si="14"/>
        <v>10850.758737351163</v>
      </c>
      <c r="K25" s="25">
        <v>8771.9329959999995</v>
      </c>
      <c r="L25" s="25">
        <v>0</v>
      </c>
      <c r="M25" s="25">
        <v>131.15554240873507</v>
      </c>
      <c r="N25" s="25">
        <v>0</v>
      </c>
      <c r="O25" s="25">
        <v>0</v>
      </c>
      <c r="P25" s="25">
        <v>1190.5795169511123</v>
      </c>
      <c r="Q25" s="25">
        <v>0</v>
      </c>
      <c r="R25" s="25">
        <v>757.09068199131616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10850.758737351163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13086.62921447858</v>
      </c>
      <c r="G28" s="30">
        <f t="shared" si="13"/>
        <v>0</v>
      </c>
      <c r="H28" s="31">
        <v>0</v>
      </c>
      <c r="I28" s="31">
        <v>0</v>
      </c>
      <c r="J28" s="30">
        <f t="shared" si="14"/>
        <v>10665.899782594581</v>
      </c>
      <c r="K28" s="31">
        <v>0</v>
      </c>
      <c r="L28" s="31">
        <v>763.45403999999985</v>
      </c>
      <c r="M28" s="31">
        <v>291.68062721154683</v>
      </c>
      <c r="N28" s="31">
        <v>1400.45559</v>
      </c>
      <c r="O28" s="31">
        <v>435.81823499999996</v>
      </c>
      <c r="P28" s="31">
        <v>513.48838444638329</v>
      </c>
      <c r="Q28" s="31">
        <v>2181.2685007589866</v>
      </c>
      <c r="R28" s="31">
        <v>4183.924405177665</v>
      </c>
      <c r="S28" s="31">
        <v>0</v>
      </c>
      <c r="T28" s="31">
        <v>874.42079999999999</v>
      </c>
      <c r="U28" s="31">
        <v>21.389199999999995</v>
      </c>
      <c r="V28" s="31">
        <v>16.600000000000001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2404.129431884</v>
      </c>
      <c r="AM28" s="31">
        <f>SUM(AM29,AM35:AM36,AM37:AM38)</f>
        <v>10897.08556096298</v>
      </c>
      <c r="AN28" s="30">
        <f>SUM(AN29,AN35:AN36,AN37:AN38)</f>
        <v>8.5717631555999994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2404.129431884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2404.129431884</v>
      </c>
      <c r="AM29" s="17">
        <f t="shared" ref="AM29:AN29" si="21">SUM(AM30:AM34)</f>
        <v>214.58577836839993</v>
      </c>
      <c r="AN29" s="20">
        <f t="shared" si="21"/>
        <v>8.5717631555999994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2276.1492578099997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2276.1492578099997</v>
      </c>
      <c r="AM30" s="25">
        <f t="shared" ref="AM30:AM38" si="22">SUM(G30,V30,J30,W30,AJ30)-IF(ISNUMBER(W30*$W$37/($W$37+$W$9)),W30*$W$37/($W$37+$W$9),0)+IF(ISNUMBER(AL30*AM$84/F$84),AL30*AM$84/F$84,0)</f>
        <v>203.16263080189333</v>
      </c>
      <c r="AN30" s="26">
        <f t="shared" ref="AN30:AN38" si="23">SUM(AD30:AH30)+IF(ISNUMBER(W30*$W$37/($W$37+$W$9)),W30*$W$37/($W$37+$W$9),0)+IF(ISNUMBER(AL30*AN$84/F$84),AL30*AN$84/F$84,0)</f>
        <v>8.1154583800642204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16.141797605999997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16.141797605999997</v>
      </c>
      <c r="AM32" s="25">
        <f t="shared" si="22"/>
        <v>1.4407710989313383</v>
      </c>
      <c r="AN32" s="26">
        <f t="shared" si="23"/>
        <v>5.7552502851659755E-2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109.867686468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109.867686468</v>
      </c>
      <c r="AM33" s="25">
        <f t="shared" si="22"/>
        <v>9.8064782642736912</v>
      </c>
      <c r="AN33" s="26">
        <f t="shared" si="23"/>
        <v>0.39172590891639453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1.9706899999999998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1.9706899999999998</v>
      </c>
      <c r="AM34" s="25">
        <f t="shared" si="22"/>
        <v>0.17589820330157097</v>
      </c>
      <c r="AN34" s="26">
        <f t="shared" si="23"/>
        <v>7.0263637677243076E-3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16.600000000000001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16.600000000000001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16.600000000000001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10665.899782594581</v>
      </c>
      <c r="G36" s="16">
        <f t="shared" si="13"/>
        <v>0</v>
      </c>
      <c r="H36" s="25">
        <v>0</v>
      </c>
      <c r="I36" s="25">
        <v>0</v>
      </c>
      <c r="J36" s="16">
        <f t="shared" si="14"/>
        <v>10665.899782594581</v>
      </c>
      <c r="K36" s="25">
        <v>0</v>
      </c>
      <c r="L36" s="25">
        <v>763.45403999999985</v>
      </c>
      <c r="M36" s="25">
        <v>291.68062721154683</v>
      </c>
      <c r="N36" s="25">
        <v>1400.45559</v>
      </c>
      <c r="O36" s="25">
        <v>435.81823499999996</v>
      </c>
      <c r="P36" s="25">
        <v>513.48838444638329</v>
      </c>
      <c r="Q36" s="25">
        <v>2181.2685007589866</v>
      </c>
      <c r="R36" s="25">
        <v>4183.924405177665</v>
      </c>
      <c r="S36" s="25">
        <v>0</v>
      </c>
      <c r="T36" s="25">
        <v>874.42079999999999</v>
      </c>
      <c r="U36" s="25">
        <v>21.389199999999995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10665.899782594581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537.85919740682664</v>
      </c>
      <c r="G39" s="30">
        <f t="shared" si="13"/>
        <v>0</v>
      </c>
      <c r="H39" s="31">
        <v>0</v>
      </c>
      <c r="I39" s="31">
        <v>0</v>
      </c>
      <c r="J39" s="30">
        <f t="shared" si="14"/>
        <v>386.07046260869561</v>
      </c>
      <c r="K39" s="31">
        <v>0</v>
      </c>
      <c r="L39" s="31">
        <v>103.67878260869566</v>
      </c>
      <c r="M39" s="31">
        <v>6.2889999999999997</v>
      </c>
      <c r="N39" s="31">
        <v>0</v>
      </c>
      <c r="O39" s="31">
        <v>0</v>
      </c>
      <c r="P39" s="31">
        <v>4.0999999999999996</v>
      </c>
      <c r="Q39" s="31">
        <v>0.9</v>
      </c>
      <c r="R39" s="31">
        <v>271.10267999999996</v>
      </c>
      <c r="S39" s="31">
        <v>0</v>
      </c>
      <c r="T39" s="31" t="s">
        <v>63</v>
      </c>
      <c r="U39" s="31" t="s">
        <v>63</v>
      </c>
      <c r="V39" s="31">
        <v>0</v>
      </c>
      <c r="W39" s="31">
        <v>34.700000000000003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117.08873479813109</v>
      </c>
      <c r="AM39" s="31">
        <f>SUM(AM40:AM45)</f>
        <v>431.22147117820441</v>
      </c>
      <c r="AN39" s="30">
        <f>SUM(AN40:AN45)</f>
        <v>0.41747207515858342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87.921112376019067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87.921112376019067</v>
      </c>
      <c r="AM40" s="25">
        <f t="shared" ref="AM40:AM47" si="25">SUM(G40,V40,J40,W40,AJ40)-IF(ISNUMBER(W40*$W$37/($W$37+$W$9)),W40*$W$37/($W$37+$W$9),0)+IF(ISNUMBER(AL40*AM$84/F$84),AL40*AM$84/F$84,0)</f>
        <v>7.8475892703658454</v>
      </c>
      <c r="AN40" s="26">
        <f t="shared" ref="AN40:AN47" si="26">SUM(AD40:AH40)+IF(ISNUMBER(W40*$W$37/($W$37+$W$9)),W40*$W$37/($W$37+$W$9),0)+IF(ISNUMBER(AL40*AN$84/F$84),AL40*AN$84/F$84,0)</f>
        <v>0.31347686263028568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1.7821879999999999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0.9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0.9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0.88218799999999986</v>
      </c>
      <c r="AM41" s="25">
        <f t="shared" si="25"/>
        <v>0.9787416002385998</v>
      </c>
      <c r="AN41" s="26">
        <f t="shared" si="26"/>
        <v>3.1453824800050595E-3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0.45493999999999996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0.45493999999999996</v>
      </c>
      <c r="AM42" s="25">
        <f t="shared" si="25"/>
        <v>4.0606654831564927E-2</v>
      </c>
      <c r="AN42" s="26">
        <f t="shared" si="26"/>
        <v>1.6220582295990219E-3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404.88613303080763</v>
      </c>
      <c r="G44" s="16">
        <f t="shared" si="13"/>
        <v>0</v>
      </c>
      <c r="H44" s="25">
        <v>0</v>
      </c>
      <c r="I44" s="25">
        <v>0</v>
      </c>
      <c r="J44" s="16">
        <f t="shared" si="14"/>
        <v>381.07046260869561</v>
      </c>
      <c r="K44" s="25">
        <v>0</v>
      </c>
      <c r="L44" s="25">
        <v>103.67878260869566</v>
      </c>
      <c r="M44" s="25">
        <v>6.2889999999999997</v>
      </c>
      <c r="N44" s="25">
        <v>0</v>
      </c>
      <c r="O44" s="25">
        <v>0</v>
      </c>
      <c r="P44" s="25">
        <v>0</v>
      </c>
      <c r="Q44" s="25">
        <v>0</v>
      </c>
      <c r="R44" s="25">
        <v>271.10267999999996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23.815670422112021</v>
      </c>
      <c r="AM44" s="25">
        <f t="shared" si="25"/>
        <v>383.19618184290891</v>
      </c>
      <c r="AN44" s="26">
        <f t="shared" si="26"/>
        <v>8.4913184599298405E-2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42.814824000000002</v>
      </c>
      <c r="G45" s="16">
        <f t="shared" si="13"/>
        <v>0</v>
      </c>
      <c r="H45" s="25">
        <v>0</v>
      </c>
      <c r="I45" s="25">
        <v>0</v>
      </c>
      <c r="J45" s="16">
        <f t="shared" si="14"/>
        <v>4.0999999999999996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4.0999999999999996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34.700000000000003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4.0148239999999999</v>
      </c>
      <c r="AM45" s="25">
        <f t="shared" si="25"/>
        <v>39.158351809859511</v>
      </c>
      <c r="AN45" s="26">
        <f t="shared" si="26"/>
        <v>1.4314587219395224E-2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314.10000000000002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-0.9</v>
      </c>
      <c r="W47" s="31">
        <v>61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254</v>
      </c>
      <c r="AM47" s="31">
        <f t="shared" si="25"/>
        <v>82.771320014106237</v>
      </c>
      <c r="AN47" s="30">
        <f t="shared" si="26"/>
        <v>0.90562006048743049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12765.247823605194</v>
      </c>
      <c r="G48" s="30">
        <f t="shared" si="13"/>
        <v>63.9</v>
      </c>
      <c r="H48" s="31">
        <f>SUM(H49,H50)</f>
        <v>2.5</v>
      </c>
      <c r="I48" s="31">
        <f>SUM(I49,I50)</f>
        <v>61.4</v>
      </c>
      <c r="J48" s="30">
        <f t="shared" si="14"/>
        <v>8617.9154460273057</v>
      </c>
      <c r="K48" s="31">
        <f t="shared" ref="K48:W48" si="27">SUM(K49,K50)</f>
        <v>0</v>
      </c>
      <c r="L48" s="31">
        <f t="shared" si="27"/>
        <v>671.13053398260877</v>
      </c>
      <c r="M48" s="31">
        <f t="shared" si="27"/>
        <v>458.90319</v>
      </c>
      <c r="N48" s="31">
        <f t="shared" si="27"/>
        <v>1702.4</v>
      </c>
      <c r="O48" s="31">
        <f t="shared" si="27"/>
        <v>136.30755556530798</v>
      </c>
      <c r="P48" s="31">
        <f t="shared" si="27"/>
        <v>2114</v>
      </c>
      <c r="Q48" s="31">
        <f t="shared" si="27"/>
        <v>2332.3508475277126</v>
      </c>
      <c r="R48" s="31">
        <f t="shared" si="27"/>
        <v>758.22331895167667</v>
      </c>
      <c r="S48" s="31">
        <f t="shared" si="27"/>
        <v>423.20000000000005</v>
      </c>
      <c r="T48" s="31">
        <f t="shared" si="27"/>
        <v>0</v>
      </c>
      <c r="U48" s="31">
        <f t="shared" si="27"/>
        <v>21.4</v>
      </c>
      <c r="V48" s="31">
        <f t="shared" si="27"/>
        <v>17.5</v>
      </c>
      <c r="W48" s="31">
        <f t="shared" si="27"/>
        <v>1592.3999999999999</v>
      </c>
      <c r="X48" s="31">
        <f t="shared" si="24"/>
        <v>154.20000000000002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1.3</v>
      </c>
      <c r="AC48" s="31" t="s">
        <v>63</v>
      </c>
      <c r="AD48" s="31">
        <f t="shared" ref="AD48:AL48" si="29">SUM(AD49,AD50)</f>
        <v>152.9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10.3</v>
      </c>
      <c r="AK48" s="31" t="s">
        <v>63</v>
      </c>
      <c r="AL48" s="32">
        <f t="shared" si="29"/>
        <v>2309.0323775778879</v>
      </c>
      <c r="AM48" s="31">
        <f>SUM(AM13,AM28)-SUM(AM17,AM39,AM47)</f>
        <v>10508.113130889515</v>
      </c>
      <c r="AN48" s="30">
        <f>SUM(AN13,AN28)-SUM(AN17,AN39,AN47)</f>
        <v>161.13270095058868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2227.8000000000002</v>
      </c>
      <c r="G49" s="67">
        <f t="shared" ref="G49:G77" si="30">SUM(H49:I49)</f>
        <v>1.5</v>
      </c>
      <c r="H49" s="68">
        <v>1.5</v>
      </c>
      <c r="I49" s="68">
        <v>0</v>
      </c>
      <c r="J49" s="67">
        <f t="shared" ref="J49:J77" si="31">SUM(K49:U49)</f>
        <v>2221.5</v>
      </c>
      <c r="K49" s="68">
        <v>0</v>
      </c>
      <c r="L49" s="68">
        <v>0</v>
      </c>
      <c r="M49" s="68">
        <v>53.2</v>
      </c>
      <c r="N49" s="68">
        <v>0</v>
      </c>
      <c r="O49" s="68">
        <v>0</v>
      </c>
      <c r="P49" s="68">
        <v>2114</v>
      </c>
      <c r="Q49" s="68">
        <v>0</v>
      </c>
      <c r="R49" s="68">
        <v>32.9</v>
      </c>
      <c r="S49" s="68">
        <v>0</v>
      </c>
      <c r="T49" s="68">
        <v>0</v>
      </c>
      <c r="U49" s="68">
        <v>21.4</v>
      </c>
      <c r="V49" s="68">
        <v>0</v>
      </c>
      <c r="W49" s="68">
        <v>4.8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2227.8000000000002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10537.447823605195</v>
      </c>
      <c r="G50" s="30">
        <f t="shared" si="30"/>
        <v>62.4</v>
      </c>
      <c r="H50" s="31">
        <f>SUM(H51,H70)+SUM(H75:H77)</f>
        <v>1</v>
      </c>
      <c r="I50" s="31">
        <f>SUM(I51,I70)+SUM(I75:I77)</f>
        <v>61.4</v>
      </c>
      <c r="J50" s="30">
        <f t="shared" si="31"/>
        <v>6396.4154460273057</v>
      </c>
      <c r="K50" s="31">
        <f t="shared" ref="K50:W50" si="32">SUM(K51,K70)+SUM(K75:K77)</f>
        <v>0</v>
      </c>
      <c r="L50" s="31">
        <f t="shared" si="32"/>
        <v>671.13053398260877</v>
      </c>
      <c r="M50" s="31">
        <f t="shared" si="32"/>
        <v>405.70319000000001</v>
      </c>
      <c r="N50" s="31">
        <f t="shared" si="32"/>
        <v>1702.4</v>
      </c>
      <c r="O50" s="31">
        <f t="shared" si="32"/>
        <v>136.30755556530798</v>
      </c>
      <c r="P50" s="31">
        <f t="shared" si="32"/>
        <v>0</v>
      </c>
      <c r="Q50" s="31">
        <f t="shared" si="32"/>
        <v>2332.3508475277126</v>
      </c>
      <c r="R50" s="31">
        <f t="shared" si="32"/>
        <v>725.3233189516767</v>
      </c>
      <c r="S50" s="31">
        <f t="shared" si="32"/>
        <v>423.20000000000005</v>
      </c>
      <c r="T50" s="31">
        <f t="shared" si="32"/>
        <v>0</v>
      </c>
      <c r="U50" s="31">
        <f t="shared" si="32"/>
        <v>0</v>
      </c>
      <c r="V50" s="31">
        <f t="shared" si="32"/>
        <v>17.5</v>
      </c>
      <c r="W50" s="31">
        <f t="shared" si="32"/>
        <v>1587.6</v>
      </c>
      <c r="X50" s="31">
        <f t="shared" si="24"/>
        <v>154.20000000000002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1.3</v>
      </c>
      <c r="AC50" s="31" t="s">
        <v>63</v>
      </c>
      <c r="AD50" s="31">
        <f>SUM(AD51,AD70)+SUM(AD75:AD77)</f>
        <v>152.9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10.3</v>
      </c>
      <c r="AK50" s="31" t="s">
        <v>63</v>
      </c>
      <c r="AL50" s="32">
        <f t="shared" si="34"/>
        <v>2309.0323775778879</v>
      </c>
      <c r="AM50" s="31">
        <f t="shared" si="34"/>
        <v>5243.3523966793264</v>
      </c>
      <c r="AN50" s="30">
        <f t="shared" si="34"/>
        <v>91.046263203677867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4095.8999115604965</v>
      </c>
      <c r="G51" s="16">
        <f t="shared" si="30"/>
        <v>56.3</v>
      </c>
      <c r="H51" s="17">
        <v>1</v>
      </c>
      <c r="I51" s="17">
        <v>55.3</v>
      </c>
      <c r="J51" s="16">
        <f t="shared" si="31"/>
        <v>1840.2675339826087</v>
      </c>
      <c r="K51" s="17">
        <v>0</v>
      </c>
      <c r="L51" s="17">
        <v>671.13053398260877</v>
      </c>
      <c r="M51" s="17">
        <v>31.6</v>
      </c>
      <c r="N51" s="17">
        <v>0</v>
      </c>
      <c r="O51" s="17">
        <v>0</v>
      </c>
      <c r="P51" s="17">
        <v>0</v>
      </c>
      <c r="Q51" s="17">
        <v>91.5</v>
      </c>
      <c r="R51" s="17">
        <v>630.43700000000001</v>
      </c>
      <c r="S51" s="17">
        <v>415.6</v>
      </c>
      <c r="T51" s="17">
        <v>0</v>
      </c>
      <c r="U51" s="17">
        <v>0</v>
      </c>
      <c r="V51" s="18">
        <v>0</v>
      </c>
      <c r="W51" s="18">
        <v>1032.8</v>
      </c>
      <c r="X51" s="18">
        <f t="shared" si="24"/>
        <v>66.2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66.2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10.3</v>
      </c>
      <c r="AK51" s="18" t="s">
        <v>63</v>
      </c>
      <c r="AL51" s="19">
        <v>1090.0323775778879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3629.7605600282723</v>
      </c>
      <c r="G70" s="16">
        <f t="shared" si="30"/>
        <v>0</v>
      </c>
      <c r="H70" s="25">
        <v>0</v>
      </c>
      <c r="I70" s="25">
        <v>0</v>
      </c>
      <c r="J70" s="16">
        <f t="shared" si="31"/>
        <v>3577.5605600282724</v>
      </c>
      <c r="K70" s="25">
        <v>0</v>
      </c>
      <c r="L70" s="25">
        <v>0</v>
      </c>
      <c r="M70" s="25">
        <v>7.3031899999999998</v>
      </c>
      <c r="N70" s="25">
        <v>1702.4</v>
      </c>
      <c r="O70" s="25">
        <v>131.70755556530798</v>
      </c>
      <c r="P70" s="25">
        <v>0</v>
      </c>
      <c r="Q70" s="25">
        <v>1664.0634955112873</v>
      </c>
      <c r="R70" s="25">
        <v>72.086318951676773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52.2</v>
      </c>
      <c r="AM70" s="25">
        <f>SUM(AM71:AM74)</f>
        <v>3582.2197840626677</v>
      </c>
      <c r="AN70" s="26">
        <f>SUM(AN71:AN74)</f>
        <v>0.186115618730094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54.2</v>
      </c>
      <c r="G71" s="16">
        <f t="shared" si="30"/>
        <v>0</v>
      </c>
      <c r="H71" s="25">
        <v>0</v>
      </c>
      <c r="I71" s="25">
        <v>0</v>
      </c>
      <c r="J71" s="16">
        <f t="shared" si="31"/>
        <v>2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52.2</v>
      </c>
      <c r="AM71" s="25">
        <f t="shared" ref="AM71:AM77" si="36">SUM(G71,V71,J71,W71,AJ71)-IF(ISNUMBER(W71*$W$37/($W$37+$W$9)),W71*$W$37/($W$37+$W$9),0)+IF(ISNUMBER(AL71*AM$84/F$84),AL71*AM$84/F$84,0)</f>
        <v>6.6592240343950628</v>
      </c>
      <c r="AN71" s="26">
        <f t="shared" ref="AN71:AN77" si="37">SUM(AD71:AH71)+IF(ISNUMBER(W71*$W$37/($W$37+$W$9)),W71*$W$37/($W$37+$W$9),0)+IF(ISNUMBER(AL71*AN$84/F$84),AL71*AN$84/F$84,0)</f>
        <v>0.186115618730094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3331.0031900000004</v>
      </c>
      <c r="G72" s="16">
        <f t="shared" si="30"/>
        <v>0</v>
      </c>
      <c r="H72" s="25">
        <v>0</v>
      </c>
      <c r="I72" s="25">
        <v>0</v>
      </c>
      <c r="J72" s="16">
        <f t="shared" si="31"/>
        <v>3331.0031900000004</v>
      </c>
      <c r="K72" s="25">
        <v>0</v>
      </c>
      <c r="L72" s="25">
        <v>0</v>
      </c>
      <c r="M72" s="25">
        <v>7.3031899999999998</v>
      </c>
      <c r="N72" s="25">
        <v>1701.2</v>
      </c>
      <c r="O72" s="25">
        <v>0</v>
      </c>
      <c r="P72" s="25">
        <v>0</v>
      </c>
      <c r="Q72" s="25">
        <v>1622.5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3331.0031900000004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132.90755556530797</v>
      </c>
      <c r="G73" s="16">
        <f t="shared" si="30"/>
        <v>0</v>
      </c>
      <c r="H73" s="25">
        <v>0</v>
      </c>
      <c r="I73" s="25">
        <v>0</v>
      </c>
      <c r="J73" s="16">
        <f t="shared" si="31"/>
        <v>132.90755556530797</v>
      </c>
      <c r="K73" s="25">
        <v>0</v>
      </c>
      <c r="L73" s="25">
        <v>0</v>
      </c>
      <c r="M73" s="25">
        <v>0</v>
      </c>
      <c r="N73" s="25">
        <v>1.2</v>
      </c>
      <c r="O73" s="25">
        <v>131.70755556530798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132.90755556530797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111.6498144629641</v>
      </c>
      <c r="G74" s="16">
        <f t="shared" si="30"/>
        <v>0</v>
      </c>
      <c r="H74" s="25">
        <v>0</v>
      </c>
      <c r="I74" s="25">
        <v>0</v>
      </c>
      <c r="J74" s="16">
        <f t="shared" si="31"/>
        <v>111.6498144629641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39.540595686313068</v>
      </c>
      <c r="R74" s="25">
        <v>72.109218776651034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111.6498144629641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1045.0494395743062</v>
      </c>
      <c r="G75" s="16">
        <f t="shared" si="30"/>
        <v>1.1000000000000001</v>
      </c>
      <c r="H75" s="25">
        <v>0</v>
      </c>
      <c r="I75" s="25">
        <v>1.1000000000000001</v>
      </c>
      <c r="J75" s="16">
        <f t="shared" si="31"/>
        <v>273.14943957430609</v>
      </c>
      <c r="K75" s="25">
        <v>0</v>
      </c>
      <c r="L75" s="25">
        <v>0</v>
      </c>
      <c r="M75" s="25">
        <v>83.2</v>
      </c>
      <c r="N75" s="25">
        <v>0</v>
      </c>
      <c r="O75" s="25">
        <v>0</v>
      </c>
      <c r="P75" s="25">
        <v>0</v>
      </c>
      <c r="Q75" s="25">
        <v>166.84943957430613</v>
      </c>
      <c r="R75" s="25">
        <v>22.2</v>
      </c>
      <c r="S75" s="25">
        <v>0.9</v>
      </c>
      <c r="T75" s="25">
        <v>0</v>
      </c>
      <c r="U75" s="25">
        <v>0</v>
      </c>
      <c r="V75" s="18">
        <v>4.5999999999999996</v>
      </c>
      <c r="W75" s="18">
        <v>162.80000000000001</v>
      </c>
      <c r="X75" s="18">
        <f t="shared" si="24"/>
        <v>13.899999999999999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13.7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589.5</v>
      </c>
      <c r="AM75" s="25">
        <f t="shared" si="36"/>
        <v>494.26653858342274</v>
      </c>
      <c r="AN75" s="26">
        <f t="shared" si="37"/>
        <v>15.801822935658819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1529.5942304131656</v>
      </c>
      <c r="G76" s="16">
        <f t="shared" si="30"/>
        <v>5</v>
      </c>
      <c r="H76" s="25">
        <v>0</v>
      </c>
      <c r="I76" s="25">
        <v>5</v>
      </c>
      <c r="J76" s="16">
        <f t="shared" si="31"/>
        <v>494.49423041316555</v>
      </c>
      <c r="K76" s="25">
        <v>0</v>
      </c>
      <c r="L76" s="25">
        <v>0</v>
      </c>
      <c r="M76" s="25">
        <v>270.8</v>
      </c>
      <c r="N76" s="25">
        <v>0</v>
      </c>
      <c r="O76" s="25">
        <v>4.5999999999999996</v>
      </c>
      <c r="P76" s="25">
        <v>0</v>
      </c>
      <c r="Q76" s="25">
        <v>211.89423041316547</v>
      </c>
      <c r="R76" s="25">
        <v>0.6</v>
      </c>
      <c r="S76" s="25">
        <v>6.6</v>
      </c>
      <c r="T76" s="25">
        <v>0</v>
      </c>
      <c r="U76" s="25">
        <v>0</v>
      </c>
      <c r="V76" s="18">
        <v>12.9</v>
      </c>
      <c r="W76" s="18">
        <v>390.7</v>
      </c>
      <c r="X76" s="18">
        <f t="shared" si="24"/>
        <v>71.5</v>
      </c>
      <c r="Y76" s="25" t="s">
        <v>63</v>
      </c>
      <c r="Z76" s="25" t="s">
        <v>63</v>
      </c>
      <c r="AA76" s="25" t="s">
        <v>63</v>
      </c>
      <c r="AB76" s="25">
        <v>1.1000000000000001</v>
      </c>
      <c r="AC76" s="25" t="s">
        <v>63</v>
      </c>
      <c r="AD76" s="25">
        <v>70.400000000000006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555</v>
      </c>
      <c r="AM76" s="25">
        <f t="shared" si="36"/>
        <v>952.63195721564182</v>
      </c>
      <c r="AN76" s="26">
        <f t="shared" si="37"/>
        <v>72.378815486498127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237.14368202895363</v>
      </c>
      <c r="G77" s="16">
        <f t="shared" si="30"/>
        <v>0</v>
      </c>
      <c r="H77" s="25">
        <v>0</v>
      </c>
      <c r="I77" s="25">
        <v>0</v>
      </c>
      <c r="J77" s="16">
        <f t="shared" si="31"/>
        <v>210.94368202895362</v>
      </c>
      <c r="K77" s="25">
        <v>0</v>
      </c>
      <c r="L77" s="25">
        <v>0</v>
      </c>
      <c r="M77" s="25">
        <v>12.8</v>
      </c>
      <c r="N77" s="25">
        <v>0</v>
      </c>
      <c r="O77" s="25">
        <v>0</v>
      </c>
      <c r="P77" s="25">
        <v>0</v>
      </c>
      <c r="Q77" s="25">
        <v>198.04368202895361</v>
      </c>
      <c r="R77" s="25">
        <v>0</v>
      </c>
      <c r="S77" s="25">
        <v>0.1</v>
      </c>
      <c r="T77" s="25">
        <v>0</v>
      </c>
      <c r="U77" s="25">
        <v>0</v>
      </c>
      <c r="V77" s="18">
        <v>0</v>
      </c>
      <c r="W77" s="18">
        <v>1.3</v>
      </c>
      <c r="X77" s="18">
        <f t="shared" si="24"/>
        <v>2.6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2.6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22.3</v>
      </c>
      <c r="AM77" s="25">
        <f t="shared" si="36"/>
        <v>214.23411681759367</v>
      </c>
      <c r="AN77" s="26">
        <f t="shared" si="37"/>
        <v>2.6795091627908256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1993_x000D_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2404.129431884</v>
      </c>
      <c r="G84" s="31">
        <f t="shared" si="38"/>
        <v>66.454373090999994</v>
      </c>
      <c r="H84" s="31">
        <v>28.031622316199996</v>
      </c>
      <c r="I84" s="31">
        <v>38.422750774799994</v>
      </c>
      <c r="J84" s="31">
        <f t="shared" si="38"/>
        <v>46.542363374464927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0.32149484919999993</v>
      </c>
      <c r="R84" s="31">
        <v>46.120237156064924</v>
      </c>
      <c r="S84" s="31">
        <v>0.10063136919999999</v>
      </c>
      <c r="T84" s="31">
        <v>0</v>
      </c>
      <c r="U84" s="31">
        <v>0</v>
      </c>
      <c r="V84" s="31">
        <v>0</v>
      </c>
      <c r="W84" s="31">
        <v>94.779057375335057</v>
      </c>
      <c r="X84" s="31">
        <f t="shared" ref="X84" si="39">SUM(X85:X88)</f>
        <v>363.81327551559997</v>
      </c>
      <c r="Y84" s="31">
        <v>355.16096295400001</v>
      </c>
      <c r="Z84" s="31">
        <v>8.054940599999999E-2</v>
      </c>
      <c r="AA84" s="31">
        <v>0</v>
      </c>
      <c r="AB84" s="31">
        <v>0</v>
      </c>
      <c r="AC84" s="31">
        <v>0</v>
      </c>
      <c r="AD84" s="31">
        <v>1.9053484555999998</v>
      </c>
      <c r="AE84" s="31">
        <v>7.2730199999999995E-2</v>
      </c>
      <c r="AF84" s="31">
        <v>6.5936845000000002</v>
      </c>
      <c r="AG84" s="31">
        <v>0</v>
      </c>
      <c r="AH84" s="31">
        <v>0</v>
      </c>
      <c r="AI84" s="31">
        <v>0</v>
      </c>
      <c r="AJ84" s="31">
        <v>6.8099845275999993</v>
      </c>
      <c r="AK84" s="31">
        <v>1825.7303779999997</v>
      </c>
      <c r="AL84" s="32">
        <v>0</v>
      </c>
      <c r="AM84" s="93">
        <f>SUM(AM85:AM88)</f>
        <v>214.58577836839999</v>
      </c>
      <c r="AN84" s="94">
        <f>SUM(AN85:AN88)</f>
        <v>8.5717631555999994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2278.1199478099998</v>
      </c>
      <c r="G85" s="16">
        <f t="shared" ref="G85:G88" si="41">SUM(H85:I85)</f>
        <v>66.454373090999994</v>
      </c>
      <c r="H85" s="25">
        <v>28.031622316199996</v>
      </c>
      <c r="I85" s="25">
        <v>38.422750774799994</v>
      </c>
      <c r="J85" s="16">
        <f t="shared" ref="J85:J88" si="42">SUM(K85:U85)</f>
        <v>35.05116804006493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35.05116804006493</v>
      </c>
      <c r="S85" s="25">
        <v>0</v>
      </c>
      <c r="T85" s="25">
        <v>0</v>
      </c>
      <c r="U85" s="25">
        <v>0</v>
      </c>
      <c r="V85" s="18">
        <v>0</v>
      </c>
      <c r="W85" s="18">
        <v>6.4709848689350631</v>
      </c>
      <c r="X85" s="18">
        <f t="shared" ref="X85:X88" si="43">SUM(Y85:AI85)</f>
        <v>344.41304380999998</v>
      </c>
      <c r="Y85" s="25">
        <v>344.33249440399999</v>
      </c>
      <c r="Z85" s="25">
        <v>8.054940599999999E-2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1825.7303779999997</v>
      </c>
      <c r="AL85" s="19">
        <v>0</v>
      </c>
      <c r="AM85" s="25">
        <f>SUM(G85,V85,J85,W85,IF(ISNUMBER(-W85*$W$37/($W$37+$W$9)),-W85*$W$37/($W$37+$W$9),0),AJ85)</f>
        <v>107.97652599999998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16.141797605999997</v>
      </c>
      <c r="G87" s="16">
        <f t="shared" si="41"/>
        <v>0</v>
      </c>
      <c r="H87" s="25">
        <v>0</v>
      </c>
      <c r="I87" s="25">
        <v>0</v>
      </c>
      <c r="J87" s="16">
        <f t="shared" si="42"/>
        <v>2.5313179799999998E-2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2.5313179799999998E-2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0.75235867619999985</v>
      </c>
      <c r="X87" s="18">
        <f t="shared" si="43"/>
        <v>13.132662249999999</v>
      </c>
      <c r="Y87" s="25">
        <v>10.828468549999998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7.2730199999999995E-2</v>
      </c>
      <c r="AF87" s="25">
        <v>2.2314634999999998</v>
      </c>
      <c r="AG87" s="25">
        <v>0</v>
      </c>
      <c r="AH87" s="25">
        <v>0</v>
      </c>
      <c r="AI87" s="25">
        <v>0</v>
      </c>
      <c r="AJ87" s="18">
        <v>2.2314634999999998</v>
      </c>
      <c r="AK87" s="18">
        <v>0</v>
      </c>
      <c r="AL87" s="19">
        <v>0</v>
      </c>
      <c r="AM87" s="25">
        <f>SUM(G87,V87,J87,W87,IF(ISNUMBER(-W87*$W$37/($W$37+$W$9)),-W87*$W$37/($W$37+$W$9),0),AJ87)</f>
        <v>3.0091353559999998</v>
      </c>
      <c r="AN87" s="26">
        <f>SUM(AD87:AH87,IF(ISNUMBER(W87*$W$37/($W$37+$W$9)),W87*$W$37/($W$37+$W$9),0))</f>
        <v>2.3041936999999999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109.86768646799999</v>
      </c>
      <c r="G88" s="16">
        <f t="shared" si="41"/>
        <v>0</v>
      </c>
      <c r="H88" s="25">
        <v>0</v>
      </c>
      <c r="I88" s="25">
        <v>0</v>
      </c>
      <c r="J88" s="16">
        <f t="shared" si="42"/>
        <v>11.465882154599994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0.29618166939999996</v>
      </c>
      <c r="R88" s="25">
        <v>11.069069115999994</v>
      </c>
      <c r="S88" s="25">
        <v>0.10063136919999999</v>
      </c>
      <c r="T88" s="25">
        <v>0</v>
      </c>
      <c r="U88" s="25">
        <v>0</v>
      </c>
      <c r="V88" s="18">
        <v>0</v>
      </c>
      <c r="W88" s="18">
        <v>87.555713830199991</v>
      </c>
      <c r="X88" s="18">
        <f t="shared" si="43"/>
        <v>6.2675694555999995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1.9053484555999998</v>
      </c>
      <c r="AE88" s="25">
        <v>0</v>
      </c>
      <c r="AF88" s="25">
        <v>4.3622209999999999</v>
      </c>
      <c r="AG88" s="25">
        <v>0</v>
      </c>
      <c r="AH88" s="25">
        <v>0</v>
      </c>
      <c r="AI88" s="25">
        <v>0</v>
      </c>
      <c r="AJ88" s="18">
        <v>4.5785210275999999</v>
      </c>
      <c r="AK88" s="18">
        <v>0</v>
      </c>
      <c r="AL88" s="19">
        <v>0</v>
      </c>
      <c r="AM88" s="25">
        <f>SUM(G88,V88,J88,W88,IF(ISNUMBER(-W88*$W$37/($W$37+$W$9)),-W88*$W$37/($W$37+$W$9),0),AJ88)</f>
        <v>103.60011701239999</v>
      </c>
      <c r="AN88" s="26">
        <f>SUM(AD88:AH88,IF(ISNUMBER(W88*$W$37/($W$37+$W$9)),W88*$W$37/($W$37+$W$9),0))</f>
        <v>6.2675694555999995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109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7457.3622319190699</v>
      </c>
      <c r="G7" s="16">
        <f t="shared" ref="G7:G13" si="1">SUM(H7:I7)</f>
        <v>142.80000000000001</v>
      </c>
      <c r="H7" s="17">
        <v>142.80000000000001</v>
      </c>
      <c r="I7" s="17">
        <v>0</v>
      </c>
      <c r="J7" s="16">
        <f t="shared" ref="J7:J13" si="2">SUM(K7:U7)</f>
        <v>1012.1</v>
      </c>
      <c r="K7" s="17">
        <v>1012.1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2.2000000000000002</v>
      </c>
      <c r="X7" s="18">
        <f t="shared" ref="X7:X38" si="3">SUM(Y7:AI7)</f>
        <v>652.27449796199994</v>
      </c>
      <c r="Y7" s="17">
        <v>405.23274751199995</v>
      </c>
      <c r="Z7" s="17">
        <v>6.2521999999999994E-2</v>
      </c>
      <c r="AA7" s="17">
        <v>0</v>
      </c>
      <c r="AB7" s="17">
        <v>1.3</v>
      </c>
      <c r="AC7" s="17">
        <v>0</v>
      </c>
      <c r="AD7" s="17">
        <v>211.6</v>
      </c>
      <c r="AE7" s="17">
        <v>0</v>
      </c>
      <c r="AF7" s="17">
        <v>34.079228450000002</v>
      </c>
      <c r="AG7" s="17">
        <v>0</v>
      </c>
      <c r="AH7" s="17">
        <v>0</v>
      </c>
      <c r="AI7" s="17">
        <v>0</v>
      </c>
      <c r="AJ7" s="18">
        <v>45.948461957070002</v>
      </c>
      <c r="AK7" s="18">
        <v>5602.039272</v>
      </c>
      <c r="AL7" s="19">
        <v>0</v>
      </c>
      <c r="AM7" s="17">
        <f>SUM(G7,V7,J7,W7,AJ7)</f>
        <v>1203.0484619570702</v>
      </c>
      <c r="AN7" s="20">
        <f>SUM(AD7:AH7)</f>
        <v>245.67922844999998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10612.877917171569</v>
      </c>
      <c r="G8" s="16">
        <f t="shared" si="1"/>
        <v>173.10082474000001</v>
      </c>
      <c r="H8" s="17">
        <f>H9-H7</f>
        <v>-42.198331360000012</v>
      </c>
      <c r="I8" s="17">
        <f>I9-I7</f>
        <v>215.2991561</v>
      </c>
      <c r="J8" s="16">
        <f t="shared" si="2"/>
        <v>8327.759936602899</v>
      </c>
      <c r="K8" s="17">
        <f t="shared" ref="K8:W8" si="4">K9-K7</f>
        <v>8037.5741899999975</v>
      </c>
      <c r="L8" s="17">
        <f t="shared" si="4"/>
        <v>8.7208922521740533</v>
      </c>
      <c r="M8" s="17">
        <f t="shared" si="4"/>
        <v>182.50525142599972</v>
      </c>
      <c r="N8" s="17">
        <f t="shared" si="4"/>
        <v>589.58594999999991</v>
      </c>
      <c r="O8" s="17">
        <f t="shared" si="4"/>
        <v>-97.347014999999999</v>
      </c>
      <c r="P8" s="17">
        <f t="shared" si="4"/>
        <v>2370.1906027959376</v>
      </c>
      <c r="Q8" s="17">
        <f t="shared" si="4"/>
        <v>-203.01507997386045</v>
      </c>
      <c r="R8" s="17">
        <f t="shared" si="4"/>
        <v>-2246.2616660697195</v>
      </c>
      <c r="S8" s="17">
        <f t="shared" si="4"/>
        <v>370.34937117236996</v>
      </c>
      <c r="T8" s="17">
        <f t="shared" si="4"/>
        <v>-684.58655999999996</v>
      </c>
      <c r="U8" s="17">
        <f t="shared" si="4"/>
        <v>4.4000000000000483E-2</v>
      </c>
      <c r="V8" s="18">
        <f t="shared" si="4"/>
        <v>0</v>
      </c>
      <c r="W8" s="18">
        <f t="shared" si="4"/>
        <v>2011.3558255651899</v>
      </c>
      <c r="X8" s="18">
        <f t="shared" si="3"/>
        <v>-9.3832837919990197E-2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-9.3832837919990197E-2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100.75516310140029</v>
      </c>
      <c r="AM8" s="25">
        <f>SUM(G8,V8,J8,W8,AJ8)-IF(ISNUMBER(W8*$W$37/($W$37+$W$9)),W8*$W$37/($W$37+$W$9),0)+IF(ISNUMBER(AL8*AM$84/F$84),AL8*AM$84/F$84,0)</f>
        <v>10524.475585982251</v>
      </c>
      <c r="AN8" s="26">
        <f>SUM(AD8:AH8)+IF(ISNUMBER(W8*$W$37/($W$37+$W$9)),W8*$W$37/($W$37+$W$9),0)+IF(ISNUMBER(AL8*AN$84/F$84),AL8*AN$84/F$84,0)</f>
        <v>0.35587517992107981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18070.240149090641</v>
      </c>
      <c r="G9" s="30">
        <f t="shared" si="1"/>
        <v>315.90082474000002</v>
      </c>
      <c r="H9" s="30">
        <f>H10+H11</f>
        <v>100.60166864</v>
      </c>
      <c r="I9" s="30">
        <f>I10+I11</f>
        <v>215.2991561</v>
      </c>
      <c r="J9" s="30">
        <f t="shared" si="2"/>
        <v>9339.8599366029011</v>
      </c>
      <c r="K9" s="30">
        <f t="shared" ref="K9:W9" si="6">K10+K11</f>
        <v>9049.6741899999979</v>
      </c>
      <c r="L9" s="30">
        <f t="shared" si="6"/>
        <v>8.7208922521740533</v>
      </c>
      <c r="M9" s="30">
        <f t="shared" si="6"/>
        <v>182.50525142599972</v>
      </c>
      <c r="N9" s="30">
        <f t="shared" si="6"/>
        <v>589.58594999999991</v>
      </c>
      <c r="O9" s="30">
        <f t="shared" si="6"/>
        <v>-97.347014999999999</v>
      </c>
      <c r="P9" s="30">
        <f t="shared" si="6"/>
        <v>2370.1906027959376</v>
      </c>
      <c r="Q9" s="30">
        <f t="shared" si="6"/>
        <v>-203.01507997386045</v>
      </c>
      <c r="R9" s="30">
        <f t="shared" si="6"/>
        <v>-2246.2616660697195</v>
      </c>
      <c r="S9" s="30">
        <f t="shared" si="6"/>
        <v>370.34937117236996</v>
      </c>
      <c r="T9" s="30">
        <f t="shared" si="6"/>
        <v>-684.58655999999996</v>
      </c>
      <c r="U9" s="30">
        <f t="shared" si="6"/>
        <v>4.4000000000000483E-2</v>
      </c>
      <c r="V9" s="31">
        <f t="shared" si="6"/>
        <v>0</v>
      </c>
      <c r="W9" s="31">
        <f t="shared" si="6"/>
        <v>2013.5558255651899</v>
      </c>
      <c r="X9" s="31">
        <f t="shared" si="3"/>
        <v>652.18066512407995</v>
      </c>
      <c r="Y9" s="31">
        <f t="shared" ref="Y9:AL9" si="7">Y10+Y11</f>
        <v>405.23274751199995</v>
      </c>
      <c r="Z9" s="30">
        <f t="shared" si="7"/>
        <v>6.2521999999999994E-2</v>
      </c>
      <c r="AA9" s="30">
        <f t="shared" si="7"/>
        <v>0</v>
      </c>
      <c r="AB9" s="30">
        <f t="shared" si="7"/>
        <v>1.3</v>
      </c>
      <c r="AC9" s="30">
        <f t="shared" si="7"/>
        <v>0</v>
      </c>
      <c r="AD9" s="30">
        <f t="shared" si="7"/>
        <v>211.50616716208</v>
      </c>
      <c r="AE9" s="30">
        <f t="shared" si="7"/>
        <v>0</v>
      </c>
      <c r="AF9" s="30">
        <f t="shared" si="7"/>
        <v>34.079228450000002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45.948461957070002</v>
      </c>
      <c r="AK9" s="31">
        <f t="shared" si="7"/>
        <v>5602.039272</v>
      </c>
      <c r="AL9" s="32">
        <f t="shared" si="7"/>
        <v>100.75516310140029</v>
      </c>
      <c r="AM9" s="31">
        <f>SUM(AM7:AM8)</f>
        <v>11727.524047939321</v>
      </c>
      <c r="AN9" s="30">
        <f>SUM(AN7:AN8)</f>
        <v>246.03510362992105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240.70947204304349</v>
      </c>
      <c r="G10" s="16">
        <f t="shared" si="1"/>
        <v>0</v>
      </c>
      <c r="H10" s="17">
        <v>0</v>
      </c>
      <c r="I10" s="17">
        <v>0</v>
      </c>
      <c r="J10" s="16">
        <f t="shared" si="2"/>
        <v>240.70947204304349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50.216382380016405</v>
      </c>
      <c r="R10" s="17">
        <v>190.49308966302709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240.70947204304349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17829.530677047598</v>
      </c>
      <c r="G11" s="30">
        <f t="shared" si="1"/>
        <v>315.90082474000002</v>
      </c>
      <c r="H11" s="30">
        <f>H12+H13</f>
        <v>100.60166864</v>
      </c>
      <c r="I11" s="30">
        <f>I12+I13</f>
        <v>215.2991561</v>
      </c>
      <c r="J11" s="30">
        <f t="shared" si="2"/>
        <v>9099.1504645598579</v>
      </c>
      <c r="K11" s="30">
        <f t="shared" ref="K11:W11" si="8">K12+K13</f>
        <v>9049.6741899999979</v>
      </c>
      <c r="L11" s="30">
        <f t="shared" si="8"/>
        <v>8.7208922521740533</v>
      </c>
      <c r="M11" s="30">
        <f t="shared" si="8"/>
        <v>182.50525142599972</v>
      </c>
      <c r="N11" s="30">
        <f t="shared" si="8"/>
        <v>589.58594999999991</v>
      </c>
      <c r="O11" s="30">
        <f t="shared" si="8"/>
        <v>-97.347014999999999</v>
      </c>
      <c r="P11" s="30">
        <f t="shared" si="8"/>
        <v>2370.1906027959376</v>
      </c>
      <c r="Q11" s="30">
        <f t="shared" si="8"/>
        <v>-253.23146235387685</v>
      </c>
      <c r="R11" s="30">
        <f t="shared" si="8"/>
        <v>-2436.7547557327466</v>
      </c>
      <c r="S11" s="30">
        <f t="shared" si="8"/>
        <v>370.34937117236996</v>
      </c>
      <c r="T11" s="30">
        <f t="shared" si="8"/>
        <v>-684.58655999999996</v>
      </c>
      <c r="U11" s="30">
        <f t="shared" si="8"/>
        <v>4.4000000000000483E-2</v>
      </c>
      <c r="V11" s="31">
        <f t="shared" si="8"/>
        <v>0</v>
      </c>
      <c r="W11" s="31">
        <f t="shared" si="8"/>
        <v>2013.5558255651899</v>
      </c>
      <c r="X11" s="31">
        <f t="shared" si="3"/>
        <v>652.18066512407995</v>
      </c>
      <c r="Y11" s="31">
        <f t="shared" ref="Y11:AL11" si="9">Y12+Y13</f>
        <v>405.23274751199995</v>
      </c>
      <c r="Z11" s="30">
        <f t="shared" si="9"/>
        <v>6.2521999999999994E-2</v>
      </c>
      <c r="AA11" s="30">
        <f t="shared" si="9"/>
        <v>0</v>
      </c>
      <c r="AB11" s="30">
        <f t="shared" si="9"/>
        <v>1.3</v>
      </c>
      <c r="AC11" s="30">
        <f t="shared" si="9"/>
        <v>0</v>
      </c>
      <c r="AD11" s="30">
        <f t="shared" si="9"/>
        <v>211.50616716208</v>
      </c>
      <c r="AE11" s="30">
        <f t="shared" si="9"/>
        <v>0</v>
      </c>
      <c r="AF11" s="30">
        <f t="shared" si="9"/>
        <v>34.079228450000002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45.948461957070002</v>
      </c>
      <c r="AK11" s="31">
        <f t="shared" si="9"/>
        <v>5602.039272</v>
      </c>
      <c r="AL11" s="32">
        <f t="shared" si="9"/>
        <v>100.75516310140029</v>
      </c>
      <c r="AM11" s="31">
        <f>SUM(AM7:AM8)-SUM(AM10)</f>
        <v>11486.814575896278</v>
      </c>
      <c r="AN11" s="30">
        <f>SUM(AD11:AH11)+IF(ISNUMBER(W11*$W$37/($W$37+$W$9)),W11*$W$37/($W$37+$W$9),0)+IF(ISNUMBER(AL11*AN$84/F$84),AL11*AN$84/F$84,0)</f>
        <v>246.03510362992105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154.0127578909098</v>
      </c>
      <c r="G12" s="16">
        <f t="shared" si="1"/>
        <v>0</v>
      </c>
      <c r="H12" s="39">
        <v>0</v>
      </c>
      <c r="I12" s="39">
        <v>0</v>
      </c>
      <c r="J12" s="16">
        <f t="shared" si="2"/>
        <v>154.0127578909098</v>
      </c>
      <c r="K12" s="39">
        <v>0</v>
      </c>
      <c r="L12" s="39">
        <v>0</v>
      </c>
      <c r="M12" s="39">
        <v>0</v>
      </c>
      <c r="N12" s="39">
        <v>0</v>
      </c>
      <c r="O12" s="39">
        <v>154.0127578909098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154.0127578909098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17675.517919156686</v>
      </c>
      <c r="G13" s="41">
        <f t="shared" si="1"/>
        <v>315.90082474000002</v>
      </c>
      <c r="H13" s="41">
        <f>SUM(H17,-H28,H39,H47,H48)</f>
        <v>100.60166864</v>
      </c>
      <c r="I13" s="41">
        <f>SUM(I17,-I28,I39,I47,I48)</f>
        <v>215.2991561</v>
      </c>
      <c r="J13" s="41">
        <f t="shared" si="2"/>
        <v>8945.1377066689474</v>
      </c>
      <c r="K13" s="41">
        <f t="shared" ref="K13:W13" si="10">SUM(K17,-K28,K39,K47,K48)</f>
        <v>9049.6741899999979</v>
      </c>
      <c r="L13" s="41">
        <f t="shared" si="10"/>
        <v>8.7208922521740533</v>
      </c>
      <c r="M13" s="41">
        <f t="shared" si="10"/>
        <v>182.50525142599972</v>
      </c>
      <c r="N13" s="41">
        <f t="shared" si="10"/>
        <v>589.58594999999991</v>
      </c>
      <c r="O13" s="41">
        <f t="shared" si="10"/>
        <v>-251.3597728909098</v>
      </c>
      <c r="P13" s="41">
        <f t="shared" si="10"/>
        <v>2370.1906027959376</v>
      </c>
      <c r="Q13" s="41">
        <f t="shared" si="10"/>
        <v>-253.23146235387685</v>
      </c>
      <c r="R13" s="41">
        <f t="shared" si="10"/>
        <v>-2436.7547557327466</v>
      </c>
      <c r="S13" s="41">
        <f t="shared" si="10"/>
        <v>370.34937117236996</v>
      </c>
      <c r="T13" s="41">
        <f t="shared" si="10"/>
        <v>-684.58655999999996</v>
      </c>
      <c r="U13" s="41">
        <f t="shared" si="10"/>
        <v>4.4000000000000483E-2</v>
      </c>
      <c r="V13" s="31">
        <f t="shared" si="10"/>
        <v>0</v>
      </c>
      <c r="W13" s="31">
        <f t="shared" si="10"/>
        <v>2013.5558255651899</v>
      </c>
      <c r="X13" s="31">
        <f t="shared" si="3"/>
        <v>652.18066512407995</v>
      </c>
      <c r="Y13" s="31">
        <f t="shared" ref="Y13:AL13" si="11">SUM(Y17,-Y28,Y39,Y47,Y48)</f>
        <v>405.23274751199995</v>
      </c>
      <c r="Z13" s="41">
        <f t="shared" si="11"/>
        <v>6.2521999999999994E-2</v>
      </c>
      <c r="AA13" s="41">
        <f t="shared" si="11"/>
        <v>0</v>
      </c>
      <c r="AB13" s="41">
        <f t="shared" si="11"/>
        <v>1.3</v>
      </c>
      <c r="AC13" s="41">
        <f t="shared" si="11"/>
        <v>0</v>
      </c>
      <c r="AD13" s="41">
        <f t="shared" si="11"/>
        <v>211.50616716208</v>
      </c>
      <c r="AE13" s="41">
        <f t="shared" si="11"/>
        <v>0</v>
      </c>
      <c r="AF13" s="41">
        <f t="shared" si="11"/>
        <v>34.079228450000002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45.948461957070002</v>
      </c>
      <c r="AK13" s="31">
        <f t="shared" si="11"/>
        <v>5602.039272</v>
      </c>
      <c r="AL13" s="32">
        <f t="shared" si="11"/>
        <v>100.75516310140029</v>
      </c>
      <c r="AM13" s="31">
        <f>SUM(AM7:AM8)-SUM(AM10,AM12)</f>
        <v>11332.801818005368</v>
      </c>
      <c r="AN13" s="41">
        <f>SUM(AD13:AH13)+IF(ISNUMBER(W13*$W$37/($W$37+$W$9)),W13*$W$37/($W$37+$W$9),0)+IF(ISNUMBER(AL13*AN$84/F$84),AL13*AN$84/F$84,0)</f>
        <v>246.03510362992105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17829.530677047598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15925.630677047599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10662.026826298998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17680.268406430823</v>
      </c>
      <c r="G17" s="30">
        <f t="shared" ref="G17:G48" si="13">SUM(H17:I17)</f>
        <v>199.10082474000001</v>
      </c>
      <c r="H17" s="31">
        <v>98.001668640000005</v>
      </c>
      <c r="I17" s="31">
        <v>101.0991561</v>
      </c>
      <c r="J17" s="30">
        <f t="shared" ref="J17:J48" si="14">SUM(K17:U17)</f>
        <v>11055.87928304448</v>
      </c>
      <c r="K17" s="31">
        <v>9049.6741899999979</v>
      </c>
      <c r="L17" s="31">
        <v>0</v>
      </c>
      <c r="M17" s="31">
        <v>119.41977420347735</v>
      </c>
      <c r="N17" s="31">
        <v>0</v>
      </c>
      <c r="O17" s="31">
        <v>7.0289999999999991E-2</v>
      </c>
      <c r="P17" s="31">
        <v>1079.5639195868639</v>
      </c>
      <c r="Q17" s="31">
        <v>34.327509656389999</v>
      </c>
      <c r="R17" s="31">
        <v>772.3742284253799</v>
      </c>
      <c r="S17" s="31">
        <v>0.44937117236999996</v>
      </c>
      <c r="T17" s="31">
        <v>0</v>
      </c>
      <c r="U17" s="31">
        <v>0</v>
      </c>
      <c r="V17" s="31">
        <v>0</v>
      </c>
      <c r="W17" s="31">
        <v>333.45582556519003</v>
      </c>
      <c r="X17" s="31">
        <f t="shared" si="3"/>
        <v>449.98066512407996</v>
      </c>
      <c r="Y17" s="31">
        <v>405.23274751199995</v>
      </c>
      <c r="Z17" s="31">
        <v>6.2521999999999994E-2</v>
      </c>
      <c r="AA17" s="31">
        <v>0</v>
      </c>
      <c r="AB17" s="31">
        <v>0</v>
      </c>
      <c r="AC17" s="31">
        <v>0</v>
      </c>
      <c r="AD17" s="31">
        <v>10.60616716208</v>
      </c>
      <c r="AE17" s="31">
        <v>0</v>
      </c>
      <c r="AF17" s="31">
        <v>34.079228450000002</v>
      </c>
      <c r="AG17" s="31">
        <v>0</v>
      </c>
      <c r="AH17" s="31">
        <v>0</v>
      </c>
      <c r="AI17" s="31">
        <v>0</v>
      </c>
      <c r="AJ17" s="31">
        <v>34.948461957070002</v>
      </c>
      <c r="AK17" s="31">
        <v>5602.039272</v>
      </c>
      <c r="AL17" s="32">
        <v>4.8640739999999996</v>
      </c>
      <c r="AM17" s="31">
        <f>SUM(AM18,AM24:AM25,AM26:AM26)</f>
        <v>11623.976212905232</v>
      </c>
      <c r="AN17" s="30">
        <f>SUM(AN18,AN24:AN25,AN26:AN26)</f>
        <v>44.707105795556863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6858.3401126404797</v>
      </c>
      <c r="G18" s="16">
        <f t="shared" si="13"/>
        <v>199.10082474000001</v>
      </c>
      <c r="H18" s="17">
        <v>98.001668640000005</v>
      </c>
      <c r="I18" s="17">
        <v>101.0991561</v>
      </c>
      <c r="J18" s="16">
        <f t="shared" si="14"/>
        <v>250.95098925414001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0.63618965639000002</v>
      </c>
      <c r="R18" s="17">
        <v>249.86542842538</v>
      </c>
      <c r="S18" s="17">
        <v>0.44937117236999996</v>
      </c>
      <c r="T18" s="17">
        <v>0</v>
      </c>
      <c r="U18" s="17">
        <v>0</v>
      </c>
      <c r="V18" s="18">
        <v>0</v>
      </c>
      <c r="W18" s="18">
        <v>316.45582556519003</v>
      </c>
      <c r="X18" s="18">
        <f t="shared" si="3"/>
        <v>449.98066512407996</v>
      </c>
      <c r="Y18" s="17">
        <v>405.23274751199995</v>
      </c>
      <c r="Z18" s="17">
        <v>6.2521999999999994E-2</v>
      </c>
      <c r="AA18" s="17">
        <v>0</v>
      </c>
      <c r="AB18" s="17">
        <v>0</v>
      </c>
      <c r="AC18" s="17">
        <v>0</v>
      </c>
      <c r="AD18" s="17">
        <v>10.60616716208</v>
      </c>
      <c r="AE18" s="17">
        <v>0</v>
      </c>
      <c r="AF18" s="17">
        <v>34.079228450000002</v>
      </c>
      <c r="AG18" s="17">
        <v>0</v>
      </c>
      <c r="AH18" s="17">
        <v>0</v>
      </c>
      <c r="AI18" s="17">
        <v>0</v>
      </c>
      <c r="AJ18" s="18">
        <v>34.948461957070002</v>
      </c>
      <c r="AK18" s="18">
        <v>5602.039272</v>
      </c>
      <c r="AL18" s="19">
        <v>4.8640739999999996</v>
      </c>
      <c r="AM18" s="17">
        <f t="shared" ref="AM18:AN18" si="15">SUM(AM19:AM23)</f>
        <v>802.04791911489531</v>
      </c>
      <c r="AN18" s="20">
        <f t="shared" si="15"/>
        <v>44.707105795556863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6632.305677712</v>
      </c>
      <c r="G19" s="16">
        <f t="shared" si="13"/>
        <v>199.10082474000001</v>
      </c>
      <c r="H19" s="25">
        <v>98.001668640000005</v>
      </c>
      <c r="I19" s="25">
        <v>101.0991561</v>
      </c>
      <c r="J19" s="16">
        <f t="shared" si="14"/>
        <v>244.89936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0.3</v>
      </c>
      <c r="R19" s="25">
        <v>244.59935999999999</v>
      </c>
      <c r="S19" s="25">
        <v>0</v>
      </c>
      <c r="T19" s="25">
        <v>0</v>
      </c>
      <c r="U19" s="25">
        <v>0</v>
      </c>
      <c r="V19" s="18">
        <v>0</v>
      </c>
      <c r="W19" s="18">
        <v>194.8</v>
      </c>
      <c r="X19" s="18">
        <f t="shared" si="3"/>
        <v>391.46622097199997</v>
      </c>
      <c r="Y19" s="25">
        <v>391.40369897199997</v>
      </c>
      <c r="Z19" s="25">
        <v>6.2521999999999994E-2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5602.039272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638.80018474000008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39.265940435200001</v>
      </c>
      <c r="G21" s="16">
        <f t="shared" si="13"/>
        <v>0</v>
      </c>
      <c r="H21" s="25">
        <v>0</v>
      </c>
      <c r="I21" s="25">
        <v>0</v>
      </c>
      <c r="J21" s="16">
        <f t="shared" si="14"/>
        <v>0.28723837499999999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0.28723837499999999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3.0429310202000002</v>
      </c>
      <c r="X21" s="18">
        <f t="shared" si="3"/>
        <v>24.882409790000001</v>
      </c>
      <c r="Y21" s="25">
        <v>13.829048540000001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11.05336125</v>
      </c>
      <c r="AG21" s="25">
        <v>0</v>
      </c>
      <c r="AH21" s="25">
        <v>0</v>
      </c>
      <c r="AI21" s="25">
        <v>0</v>
      </c>
      <c r="AJ21" s="18">
        <v>11.05336125</v>
      </c>
      <c r="AK21" s="18">
        <v>0</v>
      </c>
      <c r="AL21" s="19">
        <v>0</v>
      </c>
      <c r="AM21" s="25">
        <f t="shared" si="16"/>
        <v>14.3835306452</v>
      </c>
      <c r="AN21" s="26">
        <f t="shared" si="17"/>
        <v>11.05336125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181.90442049327999</v>
      </c>
      <c r="G22" s="16">
        <f t="shared" si="13"/>
        <v>0</v>
      </c>
      <c r="H22" s="25">
        <v>0</v>
      </c>
      <c r="I22" s="25">
        <v>0</v>
      </c>
      <c r="J22" s="16">
        <f t="shared" si="14"/>
        <v>5.7643908791400005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4.8951281389999997E-2</v>
      </c>
      <c r="R22" s="25">
        <v>5.2660684253800003</v>
      </c>
      <c r="S22" s="25">
        <v>0.44937117236999996</v>
      </c>
      <c r="T22" s="25">
        <v>0</v>
      </c>
      <c r="U22" s="25">
        <v>0</v>
      </c>
      <c r="V22" s="18">
        <v>0</v>
      </c>
      <c r="W22" s="18">
        <v>118.61289454499001</v>
      </c>
      <c r="X22" s="18">
        <f t="shared" si="3"/>
        <v>33.632034362079999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10.60616716208</v>
      </c>
      <c r="AE22" s="25">
        <v>0</v>
      </c>
      <c r="AF22" s="25">
        <v>23.0258672</v>
      </c>
      <c r="AG22" s="25">
        <v>0</v>
      </c>
      <c r="AH22" s="25">
        <v>0</v>
      </c>
      <c r="AI22" s="25">
        <v>0</v>
      </c>
      <c r="AJ22" s="18">
        <v>23.89510070707</v>
      </c>
      <c r="AK22" s="18">
        <v>0</v>
      </c>
      <c r="AL22" s="19">
        <v>0</v>
      </c>
      <c r="AM22" s="25">
        <f t="shared" si="16"/>
        <v>148.27238613119999</v>
      </c>
      <c r="AN22" s="26">
        <f t="shared" si="17"/>
        <v>33.632034362079999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4.8640739999999996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4.8640739999999996</v>
      </c>
      <c r="AM23" s="25">
        <f t="shared" si="16"/>
        <v>0.59181759849514659</v>
      </c>
      <c r="AN23" s="26">
        <f t="shared" si="17"/>
        <v>2.1710183476859303E-2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17.8</v>
      </c>
      <c r="G24" s="16">
        <f t="shared" si="13"/>
        <v>0</v>
      </c>
      <c r="H24" s="25">
        <v>0</v>
      </c>
      <c r="I24" s="25">
        <v>0</v>
      </c>
      <c r="J24" s="16">
        <f t="shared" si="14"/>
        <v>0.8</v>
      </c>
      <c r="K24" s="25">
        <v>0</v>
      </c>
      <c r="L24" s="25">
        <v>0</v>
      </c>
      <c r="M24" s="25">
        <v>0.8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17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17.8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10804.128293790338</v>
      </c>
      <c r="G25" s="16">
        <f t="shared" si="13"/>
        <v>0</v>
      </c>
      <c r="H25" s="25">
        <v>0</v>
      </c>
      <c r="I25" s="25">
        <v>0</v>
      </c>
      <c r="J25" s="16">
        <f t="shared" si="14"/>
        <v>10804.128293790338</v>
      </c>
      <c r="K25" s="25">
        <v>9049.6741899999979</v>
      </c>
      <c r="L25" s="25">
        <v>0</v>
      </c>
      <c r="M25" s="25">
        <v>118.61977420347735</v>
      </c>
      <c r="N25" s="25">
        <v>0</v>
      </c>
      <c r="O25" s="25">
        <v>7.0289999999999991E-2</v>
      </c>
      <c r="P25" s="25">
        <v>1079.5639195868639</v>
      </c>
      <c r="Q25" s="25">
        <v>33.691319999999997</v>
      </c>
      <c r="R25" s="25">
        <v>522.50879999999995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10804.128293790338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13221.824416948217</v>
      </c>
      <c r="G28" s="30">
        <f t="shared" si="13"/>
        <v>0</v>
      </c>
      <c r="H28" s="31">
        <v>0</v>
      </c>
      <c r="I28" s="31">
        <v>0</v>
      </c>
      <c r="J28" s="30">
        <f t="shared" si="14"/>
        <v>10623.946068161616</v>
      </c>
      <c r="K28" s="31">
        <v>0</v>
      </c>
      <c r="L28" s="31">
        <v>665.05737999999997</v>
      </c>
      <c r="M28" s="31">
        <v>376.07571277747769</v>
      </c>
      <c r="N28" s="31">
        <v>1092.9140500000001</v>
      </c>
      <c r="O28" s="31">
        <v>401.97253499999999</v>
      </c>
      <c r="P28" s="31">
        <v>573.87331679092642</v>
      </c>
      <c r="Q28" s="31">
        <v>2519.1548290246869</v>
      </c>
      <c r="R28" s="31">
        <v>4292.0556845685269</v>
      </c>
      <c r="S28" s="31">
        <v>0</v>
      </c>
      <c r="T28" s="31">
        <v>684.58655999999996</v>
      </c>
      <c r="U28" s="31">
        <v>18.256</v>
      </c>
      <c r="V28" s="31">
        <v>17.7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2580.1783487865991</v>
      </c>
      <c r="AM28" s="31">
        <f>SUM(AM29,AM35:AM36,AM37:AM38)</f>
        <v>10955.579399370816</v>
      </c>
      <c r="AN28" s="30">
        <f>SUM(AN29,AN35:AN36,AN37:AN38)</f>
        <v>11.516302045399998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2580.1783487865991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2580.1783487865991</v>
      </c>
      <c r="AM29" s="17">
        <f t="shared" ref="AM29:AN29" si="21">SUM(AM30:AM34)</f>
        <v>313.93333120919993</v>
      </c>
      <c r="AN29" s="20">
        <f t="shared" si="21"/>
        <v>11.516302045399998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2473.9905409919993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2473.9905409919993</v>
      </c>
      <c r="AM30" s="25">
        <f t="shared" ref="AM30:AM38" si="22">SUM(G30,V30,J30,W30,AJ30)-IF(ISNUMBER(W30*$W$37/($W$37+$W$9)),W30*$W$37/($W$37+$W$9),0)+IF(ISNUMBER(AL30*AM$84/F$84),AL30*AM$84/F$84,0)</f>
        <v>301.01333587227367</v>
      </c>
      <c r="AN30" s="26">
        <f t="shared" ref="AN30:AN38" si="23">SUM(AD30:AH30)+IF(ISNUMBER(W30*$W$37/($W$37+$W$9)),W30*$W$37/($W$37+$W$9),0)+IF(ISNUMBER(AL30*AN$84/F$84),AL30*AN$84/F$84,0)</f>
        <v>11.042346100193113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18.300123007999996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18.300123007999996</v>
      </c>
      <c r="AM32" s="25">
        <f t="shared" si="22"/>
        <v>2.2265974676290567</v>
      </c>
      <c r="AN32" s="26">
        <f t="shared" si="23"/>
        <v>8.1680300947883255E-2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84.72589478659998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84.72589478659998</v>
      </c>
      <c r="AM33" s="25">
        <f t="shared" si="22"/>
        <v>10.308699165135659</v>
      </c>
      <c r="AN33" s="26">
        <f t="shared" si="23"/>
        <v>0.37816339164621321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3.1617899999999999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3.1617899999999999</v>
      </c>
      <c r="AM34" s="25">
        <f t="shared" si="22"/>
        <v>0.38469870416156698</v>
      </c>
      <c r="AN34" s="26">
        <f t="shared" si="23"/>
        <v>1.4112252612788985E-2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17.7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17.7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17.7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10623.946068161616</v>
      </c>
      <c r="G36" s="16">
        <f t="shared" si="13"/>
        <v>0</v>
      </c>
      <c r="H36" s="25">
        <v>0</v>
      </c>
      <c r="I36" s="25">
        <v>0</v>
      </c>
      <c r="J36" s="16">
        <f t="shared" si="14"/>
        <v>10623.946068161616</v>
      </c>
      <c r="K36" s="25">
        <v>0</v>
      </c>
      <c r="L36" s="25">
        <v>665.05737999999997</v>
      </c>
      <c r="M36" s="25">
        <v>376.07571277747769</v>
      </c>
      <c r="N36" s="25">
        <v>1092.9140500000001</v>
      </c>
      <c r="O36" s="25">
        <v>401.97253499999999</v>
      </c>
      <c r="P36" s="25">
        <v>573.87331679092642</v>
      </c>
      <c r="Q36" s="25">
        <v>2519.1548290246869</v>
      </c>
      <c r="R36" s="25">
        <v>4292.0556845685269</v>
      </c>
      <c r="S36" s="25">
        <v>0</v>
      </c>
      <c r="T36" s="25">
        <v>684.58655999999996</v>
      </c>
      <c r="U36" s="25">
        <v>18.256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10623.946068161616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548.4598612659961</v>
      </c>
      <c r="G39" s="30">
        <f t="shared" si="13"/>
        <v>0</v>
      </c>
      <c r="H39" s="31">
        <v>0</v>
      </c>
      <c r="I39" s="31">
        <v>0</v>
      </c>
      <c r="J39" s="30">
        <f t="shared" si="14"/>
        <v>393.24498434782618</v>
      </c>
      <c r="K39" s="31">
        <v>0</v>
      </c>
      <c r="L39" s="31">
        <v>111.19610434782612</v>
      </c>
      <c r="M39" s="31">
        <v>11.58</v>
      </c>
      <c r="N39" s="31">
        <v>0</v>
      </c>
      <c r="O39" s="31">
        <v>0</v>
      </c>
      <c r="P39" s="31">
        <v>11.1</v>
      </c>
      <c r="Q39" s="31">
        <v>0.7</v>
      </c>
      <c r="R39" s="31">
        <v>258.66888000000006</v>
      </c>
      <c r="S39" s="31">
        <v>0</v>
      </c>
      <c r="T39" s="31" t="s">
        <v>63</v>
      </c>
      <c r="U39" s="31" t="s">
        <v>63</v>
      </c>
      <c r="V39" s="31">
        <v>0</v>
      </c>
      <c r="W39" s="31">
        <v>32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123.21487691816986</v>
      </c>
      <c r="AM39" s="31">
        <f>SUM(AM40:AM45)</f>
        <v>440.23668319052189</v>
      </c>
      <c r="AN39" s="30">
        <f>SUM(AN40:AN45)</f>
        <v>0.54995413000955684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94.769437887999572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94.769437887999572</v>
      </c>
      <c r="AM40" s="25">
        <f t="shared" ref="AM40:AM47" si="25">SUM(G40,V40,J40,W40,AJ40)-IF(ISNUMBER(W40*$W$37/($W$37+$W$9)),W40*$W$37/($W$37+$W$9),0)+IF(ISNUMBER(AL40*AM$84/F$84),AL40*AM$84/F$84,0)</f>
        <v>11.530708854678377</v>
      </c>
      <c r="AN40" s="26">
        <f t="shared" ref="AN40:AN47" si="26">SUM(AD40:AH40)+IF(ISNUMBER(W40*$W$37/($W$37+$W$9)),W40*$W$37/($W$37+$W$9),0)+IF(ISNUMBER(AL40*AN$84/F$84),AL40*AN$84/F$84,0)</f>
        <v>0.42299148502824846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1.3823239999999999</v>
      </c>
      <c r="G41" s="16">
        <f t="shared" si="13"/>
        <v>0</v>
      </c>
      <c r="H41" s="25">
        <v>0</v>
      </c>
      <c r="I41" s="25">
        <v>0</v>
      </c>
      <c r="J41" s="16">
        <f t="shared" si="14"/>
        <v>0.7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0.7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0.68232399999999993</v>
      </c>
      <c r="AM41" s="25">
        <f t="shared" si="25"/>
        <v>0.783019162758544</v>
      </c>
      <c r="AN41" s="26">
        <f t="shared" si="26"/>
        <v>3.0454674889124934E-3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0.46586199999999994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0.46586199999999994</v>
      </c>
      <c r="AM42" s="25">
        <f t="shared" si="25"/>
        <v>5.6681976892240124E-2</v>
      </c>
      <c r="AN42" s="26">
        <f t="shared" si="26"/>
        <v>2.0793165348423209E-3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405.01895337799647</v>
      </c>
      <c r="G44" s="16">
        <f t="shared" si="13"/>
        <v>0</v>
      </c>
      <c r="H44" s="25">
        <v>0</v>
      </c>
      <c r="I44" s="25">
        <v>0</v>
      </c>
      <c r="J44" s="16">
        <f t="shared" si="14"/>
        <v>381.44498434782616</v>
      </c>
      <c r="K44" s="25">
        <v>0</v>
      </c>
      <c r="L44" s="25">
        <v>111.19610434782612</v>
      </c>
      <c r="M44" s="25">
        <v>11.58</v>
      </c>
      <c r="N44" s="25">
        <v>0</v>
      </c>
      <c r="O44" s="25">
        <v>0</v>
      </c>
      <c r="P44" s="25">
        <v>0</v>
      </c>
      <c r="Q44" s="25">
        <v>0</v>
      </c>
      <c r="R44" s="25">
        <v>258.66888000000006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23.573969030170304</v>
      </c>
      <c r="AM44" s="25">
        <f t="shared" si="25"/>
        <v>384.31325685733862</v>
      </c>
      <c r="AN44" s="26">
        <f t="shared" si="26"/>
        <v>0.10521945038722608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46.823284000000001</v>
      </c>
      <c r="G45" s="16">
        <f t="shared" si="13"/>
        <v>0</v>
      </c>
      <c r="H45" s="25">
        <v>0</v>
      </c>
      <c r="I45" s="25">
        <v>0</v>
      </c>
      <c r="J45" s="16">
        <f t="shared" si="14"/>
        <v>11.1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11.1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32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3.7232839999999996</v>
      </c>
      <c r="AM45" s="25">
        <f t="shared" si="25"/>
        <v>43.5530163388541</v>
      </c>
      <c r="AN45" s="26">
        <f t="shared" si="26"/>
        <v>1.6618410570327386E-2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256.7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1</v>
      </c>
      <c r="W47" s="31">
        <v>26.1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229.6</v>
      </c>
      <c r="AM47" s="31">
        <f t="shared" si="25"/>
        <v>55.035701762449683</v>
      </c>
      <c r="AN47" s="30">
        <f t="shared" si="26"/>
        <v>1.0247907672224756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12411.91406840809</v>
      </c>
      <c r="G48" s="30">
        <f t="shared" si="13"/>
        <v>116.8</v>
      </c>
      <c r="H48" s="31">
        <f>SUM(H49,H50)</f>
        <v>2.6</v>
      </c>
      <c r="I48" s="31">
        <f>SUM(I49,I50)</f>
        <v>114.2</v>
      </c>
      <c r="J48" s="30">
        <f t="shared" si="14"/>
        <v>8119.9595074382596</v>
      </c>
      <c r="K48" s="31">
        <f t="shared" ref="K48:W48" si="27">SUM(K49,K50)</f>
        <v>0</v>
      </c>
      <c r="L48" s="31">
        <f t="shared" si="27"/>
        <v>562.5821679043479</v>
      </c>
      <c r="M48" s="31">
        <f t="shared" si="27"/>
        <v>427.58119000000005</v>
      </c>
      <c r="N48" s="31">
        <f t="shared" si="27"/>
        <v>1682.5</v>
      </c>
      <c r="O48" s="31">
        <f t="shared" si="27"/>
        <v>150.5424721090902</v>
      </c>
      <c r="P48" s="31">
        <f t="shared" si="27"/>
        <v>1853.4</v>
      </c>
      <c r="Q48" s="31">
        <f t="shared" si="27"/>
        <v>2230.8958570144205</v>
      </c>
      <c r="R48" s="31">
        <f t="shared" si="27"/>
        <v>824.25782041040031</v>
      </c>
      <c r="S48" s="31">
        <f t="shared" si="27"/>
        <v>369.9</v>
      </c>
      <c r="T48" s="31">
        <f t="shared" si="27"/>
        <v>0</v>
      </c>
      <c r="U48" s="31">
        <f t="shared" si="27"/>
        <v>18.3</v>
      </c>
      <c r="V48" s="31">
        <f t="shared" si="27"/>
        <v>16.7</v>
      </c>
      <c r="W48" s="31">
        <f t="shared" si="27"/>
        <v>1622</v>
      </c>
      <c r="X48" s="31">
        <f t="shared" si="24"/>
        <v>202.20000000000002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1.3</v>
      </c>
      <c r="AC48" s="31" t="s">
        <v>63</v>
      </c>
      <c r="AD48" s="31">
        <f t="shared" ref="AD48:AL48" si="29">SUM(AD49,AD50)</f>
        <v>200.9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11</v>
      </c>
      <c r="AK48" s="31" t="s">
        <v>63</v>
      </c>
      <c r="AL48" s="32">
        <f t="shared" si="29"/>
        <v>2323.2545609698295</v>
      </c>
      <c r="AM48" s="31">
        <f>SUM(AM13,AM28)-SUM(AM17,AM39,AM47)</f>
        <v>10169.132619517979</v>
      </c>
      <c r="AN48" s="30">
        <f>SUM(AN13,AN28)-SUM(AN17,AN39,AN47)</f>
        <v>211.26955498253216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1903.9</v>
      </c>
      <c r="G49" s="67">
        <f t="shared" ref="G49:G77" si="30">SUM(H49:I49)</f>
        <v>1.7</v>
      </c>
      <c r="H49" s="68">
        <v>1.7</v>
      </c>
      <c r="I49" s="68">
        <v>0</v>
      </c>
      <c r="J49" s="67">
        <f t="shared" ref="J49:J77" si="31">SUM(K49:U49)</f>
        <v>1899.3</v>
      </c>
      <c r="K49" s="68">
        <v>0</v>
      </c>
      <c r="L49" s="68">
        <v>0</v>
      </c>
      <c r="M49" s="68">
        <v>27.6</v>
      </c>
      <c r="N49" s="68">
        <v>0</v>
      </c>
      <c r="O49" s="68">
        <v>0</v>
      </c>
      <c r="P49" s="68">
        <v>1853.4</v>
      </c>
      <c r="Q49" s="68">
        <v>0</v>
      </c>
      <c r="R49" s="68">
        <v>0</v>
      </c>
      <c r="S49" s="68">
        <v>0</v>
      </c>
      <c r="T49" s="68">
        <v>0</v>
      </c>
      <c r="U49" s="68">
        <v>18.3</v>
      </c>
      <c r="V49" s="68">
        <v>0</v>
      </c>
      <c r="W49" s="68">
        <v>2.9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1903.9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10508.014068408087</v>
      </c>
      <c r="G50" s="30">
        <f t="shared" si="30"/>
        <v>115.10000000000001</v>
      </c>
      <c r="H50" s="31">
        <f>SUM(H51,H70)+SUM(H75:H77)</f>
        <v>0.9</v>
      </c>
      <c r="I50" s="31">
        <f>SUM(I51,I70)+SUM(I75:I77)</f>
        <v>114.2</v>
      </c>
      <c r="J50" s="30">
        <f t="shared" si="31"/>
        <v>6220.6595074382585</v>
      </c>
      <c r="K50" s="31">
        <f t="shared" ref="K50:W50" si="32">SUM(K51,K70)+SUM(K75:K77)</f>
        <v>0</v>
      </c>
      <c r="L50" s="31">
        <f t="shared" si="32"/>
        <v>562.5821679043479</v>
      </c>
      <c r="M50" s="31">
        <f t="shared" si="32"/>
        <v>399.98119000000003</v>
      </c>
      <c r="N50" s="31">
        <f t="shared" si="32"/>
        <v>1682.5</v>
      </c>
      <c r="O50" s="31">
        <f t="shared" si="32"/>
        <v>150.5424721090902</v>
      </c>
      <c r="P50" s="31">
        <f t="shared" si="32"/>
        <v>0</v>
      </c>
      <c r="Q50" s="31">
        <f t="shared" si="32"/>
        <v>2230.8958570144205</v>
      </c>
      <c r="R50" s="31">
        <f t="shared" si="32"/>
        <v>824.25782041040031</v>
      </c>
      <c r="S50" s="31">
        <f t="shared" si="32"/>
        <v>369.9</v>
      </c>
      <c r="T50" s="31">
        <f t="shared" si="32"/>
        <v>0</v>
      </c>
      <c r="U50" s="31">
        <f t="shared" si="32"/>
        <v>0</v>
      </c>
      <c r="V50" s="31">
        <f t="shared" si="32"/>
        <v>16.7</v>
      </c>
      <c r="W50" s="31">
        <f t="shared" si="32"/>
        <v>1619.1</v>
      </c>
      <c r="X50" s="31">
        <f t="shared" si="24"/>
        <v>202.20000000000002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1.3</v>
      </c>
      <c r="AC50" s="31" t="s">
        <v>63</v>
      </c>
      <c r="AD50" s="31">
        <f>SUM(AD51,AD70)+SUM(AD75:AD77)</f>
        <v>200.9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11</v>
      </c>
      <c r="AK50" s="31" t="s">
        <v>63</v>
      </c>
      <c r="AL50" s="32">
        <f t="shared" si="34"/>
        <v>2323.2545609698295</v>
      </c>
      <c r="AM50" s="31">
        <f t="shared" si="34"/>
        <v>5171.4470999068944</v>
      </c>
      <c r="AN50" s="30">
        <f t="shared" si="34"/>
        <v>93.273010128843282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4190.0347288741777</v>
      </c>
      <c r="G51" s="16">
        <f t="shared" si="30"/>
        <v>109.7</v>
      </c>
      <c r="H51" s="17">
        <v>0.9</v>
      </c>
      <c r="I51" s="17">
        <v>108.8</v>
      </c>
      <c r="J51" s="16">
        <f t="shared" si="31"/>
        <v>1762.480167904348</v>
      </c>
      <c r="K51" s="17">
        <v>0</v>
      </c>
      <c r="L51" s="17">
        <v>562.5821679043479</v>
      </c>
      <c r="M51" s="17">
        <v>27.7</v>
      </c>
      <c r="N51" s="17">
        <v>0</v>
      </c>
      <c r="O51" s="17">
        <v>0</v>
      </c>
      <c r="P51" s="17">
        <v>0</v>
      </c>
      <c r="Q51" s="17">
        <v>83.4</v>
      </c>
      <c r="R51" s="17">
        <v>726.09800000000007</v>
      </c>
      <c r="S51" s="17">
        <v>362.7</v>
      </c>
      <c r="T51" s="17">
        <v>0</v>
      </c>
      <c r="U51" s="17">
        <v>0</v>
      </c>
      <c r="V51" s="18">
        <v>0</v>
      </c>
      <c r="W51" s="18">
        <v>1074.4000000000001</v>
      </c>
      <c r="X51" s="18">
        <f t="shared" si="24"/>
        <v>113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113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11</v>
      </c>
      <c r="AK51" s="18" t="s">
        <v>63</v>
      </c>
      <c r="AL51" s="19">
        <v>1119.4545609698296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3585.2189491919253</v>
      </c>
      <c r="G70" s="16">
        <f t="shared" si="30"/>
        <v>0</v>
      </c>
      <c r="H70" s="25">
        <v>0</v>
      </c>
      <c r="I70" s="25">
        <v>0</v>
      </c>
      <c r="J70" s="16">
        <f t="shared" si="31"/>
        <v>3533.0189491919255</v>
      </c>
      <c r="K70" s="25">
        <v>0</v>
      </c>
      <c r="L70" s="25">
        <v>0</v>
      </c>
      <c r="M70" s="25">
        <v>7.9811899999999998</v>
      </c>
      <c r="N70" s="25">
        <v>1682.5</v>
      </c>
      <c r="O70" s="25">
        <v>146.0424721090902</v>
      </c>
      <c r="P70" s="25">
        <v>0</v>
      </c>
      <c r="Q70" s="25">
        <v>1625.7354666724352</v>
      </c>
      <c r="R70" s="25">
        <v>70.75982041040028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52.2</v>
      </c>
      <c r="AM70" s="25">
        <f>SUM(AM71:AM74)</f>
        <v>3539.3701845229361</v>
      </c>
      <c r="AN70" s="26">
        <f>SUM(AN71:AN74)</f>
        <v>0.23298814481277541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54</v>
      </c>
      <c r="G71" s="16">
        <f t="shared" si="30"/>
        <v>0</v>
      </c>
      <c r="H71" s="25">
        <v>0</v>
      </c>
      <c r="I71" s="25">
        <v>0</v>
      </c>
      <c r="J71" s="16">
        <f t="shared" si="31"/>
        <v>1.8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52.2</v>
      </c>
      <c r="AM71" s="25">
        <f t="shared" ref="AM71:AM77" si="36">SUM(G71,V71,J71,W71,AJ71)-IF(ISNUMBER(W71*$W$37/($W$37+$W$9)),W71*$W$37/($W$37+$W$9),0)+IF(ISNUMBER(AL71*AM$84/F$84),AL71*AM$84/F$84,0)</f>
        <v>8.1512353310099019</v>
      </c>
      <c r="AN71" s="26">
        <f t="shared" ref="AN71:AN77" si="37">SUM(AD71:AH71)+IF(ISNUMBER(W71*$W$37/($W$37+$W$9)),W71*$W$37/($W$37+$W$9),0)+IF(ISNUMBER(AL71*AN$84/F$84),AL71*AN$84/F$84,0)</f>
        <v>0.23298814481277541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3274.4811900000004</v>
      </c>
      <c r="G72" s="16">
        <f t="shared" si="30"/>
        <v>0</v>
      </c>
      <c r="H72" s="25">
        <v>0</v>
      </c>
      <c r="I72" s="25">
        <v>0</v>
      </c>
      <c r="J72" s="16">
        <f t="shared" si="31"/>
        <v>3274.4811900000004</v>
      </c>
      <c r="K72" s="25">
        <v>0</v>
      </c>
      <c r="L72" s="25">
        <v>0</v>
      </c>
      <c r="M72" s="25">
        <v>7.9811899999999998</v>
      </c>
      <c r="N72" s="25">
        <v>1681.4</v>
      </c>
      <c r="O72" s="25">
        <v>0</v>
      </c>
      <c r="P72" s="25">
        <v>0</v>
      </c>
      <c r="Q72" s="25">
        <v>1585.1000000000001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3274.4811900000004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147.14247210909019</v>
      </c>
      <c r="G73" s="16">
        <f t="shared" si="30"/>
        <v>0</v>
      </c>
      <c r="H73" s="25">
        <v>0</v>
      </c>
      <c r="I73" s="25">
        <v>0</v>
      </c>
      <c r="J73" s="16">
        <f t="shared" si="31"/>
        <v>147.14247210909019</v>
      </c>
      <c r="K73" s="25">
        <v>0</v>
      </c>
      <c r="L73" s="25">
        <v>0</v>
      </c>
      <c r="M73" s="25">
        <v>0</v>
      </c>
      <c r="N73" s="25">
        <v>1.1000000000000001</v>
      </c>
      <c r="O73" s="25">
        <v>146.0424721090902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147.14247210909019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109.59528708283534</v>
      </c>
      <c r="G74" s="16">
        <f t="shared" si="30"/>
        <v>0</v>
      </c>
      <c r="H74" s="25">
        <v>0</v>
      </c>
      <c r="I74" s="25">
        <v>0</v>
      </c>
      <c r="J74" s="16">
        <f t="shared" si="31"/>
        <v>109.59528708283534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38.812988239270886</v>
      </c>
      <c r="R74" s="25">
        <v>70.782298843564462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109.59528708283534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1012.4104040211424</v>
      </c>
      <c r="G75" s="16">
        <f t="shared" si="30"/>
        <v>1</v>
      </c>
      <c r="H75" s="25">
        <v>0</v>
      </c>
      <c r="I75" s="25">
        <v>1</v>
      </c>
      <c r="J75" s="16">
        <f t="shared" si="31"/>
        <v>252.21040402114241</v>
      </c>
      <c r="K75" s="25">
        <v>0</v>
      </c>
      <c r="L75" s="25">
        <v>0</v>
      </c>
      <c r="M75" s="25">
        <v>82.8</v>
      </c>
      <c r="N75" s="25">
        <v>0</v>
      </c>
      <c r="O75" s="25">
        <v>0</v>
      </c>
      <c r="P75" s="25">
        <v>0</v>
      </c>
      <c r="Q75" s="25">
        <v>142.01040402114239</v>
      </c>
      <c r="R75" s="25">
        <v>26.3</v>
      </c>
      <c r="S75" s="25">
        <v>1.1000000000000001</v>
      </c>
      <c r="T75" s="25">
        <v>0</v>
      </c>
      <c r="U75" s="25">
        <v>0</v>
      </c>
      <c r="V75" s="18">
        <v>3.9</v>
      </c>
      <c r="W75" s="18">
        <v>156.69999999999999</v>
      </c>
      <c r="X75" s="18">
        <f t="shared" si="24"/>
        <v>14.1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13.9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584.5</v>
      </c>
      <c r="AM75" s="25">
        <f t="shared" si="36"/>
        <v>484.92720576396403</v>
      </c>
      <c r="AN75" s="26">
        <f t="shared" si="37"/>
        <v>16.508842349484048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1488.1625187660891</v>
      </c>
      <c r="G76" s="16">
        <f t="shared" si="30"/>
        <v>4.4000000000000004</v>
      </c>
      <c r="H76" s="25">
        <v>0</v>
      </c>
      <c r="I76" s="25">
        <v>4.4000000000000004</v>
      </c>
      <c r="J76" s="16">
        <f t="shared" si="31"/>
        <v>465.86251876608912</v>
      </c>
      <c r="K76" s="25">
        <v>0</v>
      </c>
      <c r="L76" s="25">
        <v>0</v>
      </c>
      <c r="M76" s="25">
        <v>269.5</v>
      </c>
      <c r="N76" s="25">
        <v>0</v>
      </c>
      <c r="O76" s="25">
        <v>4.5</v>
      </c>
      <c r="P76" s="25">
        <v>0</v>
      </c>
      <c r="Q76" s="25">
        <v>184.66251876608911</v>
      </c>
      <c r="R76" s="25">
        <v>1.1000000000000001</v>
      </c>
      <c r="S76" s="25">
        <v>6.1</v>
      </c>
      <c r="T76" s="25">
        <v>0</v>
      </c>
      <c r="U76" s="25">
        <v>0</v>
      </c>
      <c r="V76" s="18">
        <v>12.8</v>
      </c>
      <c r="W76" s="18">
        <v>386.6</v>
      </c>
      <c r="X76" s="18">
        <f t="shared" si="24"/>
        <v>72.5</v>
      </c>
      <c r="Y76" s="25" t="s">
        <v>63</v>
      </c>
      <c r="Z76" s="25" t="s">
        <v>63</v>
      </c>
      <c r="AA76" s="25" t="s">
        <v>63</v>
      </c>
      <c r="AB76" s="25">
        <v>1.1000000000000001</v>
      </c>
      <c r="AC76" s="25" t="s">
        <v>63</v>
      </c>
      <c r="AD76" s="25">
        <v>71.400000000000006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546</v>
      </c>
      <c r="AM76" s="25">
        <f t="shared" si="36"/>
        <v>936.09498027435359</v>
      </c>
      <c r="AN76" s="26">
        <f t="shared" si="37"/>
        <v>73.837002434248575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232.18746755475334</v>
      </c>
      <c r="G77" s="16">
        <f t="shared" si="30"/>
        <v>0</v>
      </c>
      <c r="H77" s="25">
        <v>0</v>
      </c>
      <c r="I77" s="25">
        <v>0</v>
      </c>
      <c r="J77" s="16">
        <f t="shared" si="31"/>
        <v>207.08746755475335</v>
      </c>
      <c r="K77" s="25">
        <v>0</v>
      </c>
      <c r="L77" s="25">
        <v>0</v>
      </c>
      <c r="M77" s="25">
        <v>12</v>
      </c>
      <c r="N77" s="25">
        <v>0</v>
      </c>
      <c r="O77" s="25">
        <v>0</v>
      </c>
      <c r="P77" s="25">
        <v>0</v>
      </c>
      <c r="Q77" s="25">
        <v>195.08746755475335</v>
      </c>
      <c r="R77" s="25">
        <v>0</v>
      </c>
      <c r="S77" s="25">
        <v>0</v>
      </c>
      <c r="T77" s="25">
        <v>0</v>
      </c>
      <c r="U77" s="25">
        <v>0</v>
      </c>
      <c r="V77" s="18">
        <v>0</v>
      </c>
      <c r="W77" s="18">
        <v>1.4</v>
      </c>
      <c r="X77" s="18">
        <f t="shared" si="24"/>
        <v>2.6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2.6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21.1</v>
      </c>
      <c r="AM77" s="25">
        <f t="shared" si="36"/>
        <v>211.05472934564051</v>
      </c>
      <c r="AN77" s="26">
        <f t="shared" si="37"/>
        <v>2.6941772002978843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1992_x000D_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2580.1783487865996</v>
      </c>
      <c r="G84" s="31">
        <f t="shared" si="38"/>
        <v>72.319031084599999</v>
      </c>
      <c r="H84" s="31">
        <v>35.596968166999993</v>
      </c>
      <c r="I84" s="31">
        <v>36.722062917599999</v>
      </c>
      <c r="J84" s="31">
        <f t="shared" si="38"/>
        <v>94.201584389033314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9.5338017599999991E-2</v>
      </c>
      <c r="R84" s="31">
        <v>93.868472014833316</v>
      </c>
      <c r="S84" s="31">
        <v>0.23777435659999999</v>
      </c>
      <c r="T84" s="31">
        <v>0</v>
      </c>
      <c r="U84" s="31">
        <v>0</v>
      </c>
      <c r="V84" s="31">
        <v>0</v>
      </c>
      <c r="W84" s="31">
        <v>140.87418318176668</v>
      </c>
      <c r="X84" s="31">
        <f t="shared" ref="X84" si="39">SUM(X85:X88)</f>
        <v>420.36234557739999</v>
      </c>
      <c r="Y84" s="31">
        <v>408.78352153199995</v>
      </c>
      <c r="Z84" s="31">
        <v>6.2521999999999994E-2</v>
      </c>
      <c r="AA84" s="31">
        <v>0</v>
      </c>
      <c r="AB84" s="31">
        <v>0</v>
      </c>
      <c r="AC84" s="31">
        <v>0</v>
      </c>
      <c r="AD84" s="31">
        <v>5.1950698453999991</v>
      </c>
      <c r="AE84" s="31">
        <v>0</v>
      </c>
      <c r="AF84" s="31">
        <v>6.3212322000000007</v>
      </c>
      <c r="AG84" s="31">
        <v>0</v>
      </c>
      <c r="AH84" s="31">
        <v>0</v>
      </c>
      <c r="AI84" s="31">
        <v>0</v>
      </c>
      <c r="AJ84" s="31">
        <v>6.5385325537999996</v>
      </c>
      <c r="AK84" s="31">
        <v>1845.8826719999997</v>
      </c>
      <c r="AL84" s="32">
        <v>0</v>
      </c>
      <c r="AM84" s="93">
        <f>SUM(AM85:AM88)</f>
        <v>313.93333120919999</v>
      </c>
      <c r="AN84" s="94">
        <f>SUM(AN85:AN88)</f>
        <v>11.5163020454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2477.1523309919999</v>
      </c>
      <c r="G85" s="16">
        <f t="shared" ref="G85:G88" si="41">SUM(H85:I85)</f>
        <v>72.319031084599999</v>
      </c>
      <c r="H85" s="25">
        <v>35.596968166999993</v>
      </c>
      <c r="I85" s="25">
        <v>36.722062917599999</v>
      </c>
      <c r="J85" s="16">
        <f t="shared" ref="J85:J88" si="42">SUM(K85:U85)</f>
        <v>91.256637713033314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91.256637713033314</v>
      </c>
      <c r="S85" s="25">
        <v>0</v>
      </c>
      <c r="T85" s="25">
        <v>0</v>
      </c>
      <c r="U85" s="25">
        <v>0</v>
      </c>
      <c r="V85" s="18">
        <v>0</v>
      </c>
      <c r="W85" s="18">
        <v>72.676995202366697</v>
      </c>
      <c r="X85" s="18">
        <f t="shared" ref="X85:X88" si="43">SUM(Y85:AI85)</f>
        <v>395.01699499199998</v>
      </c>
      <c r="Y85" s="25">
        <v>394.95447299199998</v>
      </c>
      <c r="Z85" s="25">
        <v>6.2521999999999994E-2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1845.8826719999997</v>
      </c>
      <c r="AL85" s="19">
        <v>0</v>
      </c>
      <c r="AM85" s="25">
        <f>SUM(G85,V85,J85,W85,IF(ISNUMBER(-W85*$W$37/($W$37+$W$9)),-W85*$W$37/($W$37+$W$9),0),AJ85)</f>
        <v>236.25266400000001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18.300123007999996</v>
      </c>
      <c r="G87" s="16">
        <f t="shared" si="41"/>
        <v>0</v>
      </c>
      <c r="H87" s="25">
        <v>0</v>
      </c>
      <c r="I87" s="25">
        <v>0</v>
      </c>
      <c r="J87" s="16">
        <f t="shared" si="42"/>
        <v>6.5713597599999993E-2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6.5713597599999993E-2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0.75307847039999998</v>
      </c>
      <c r="X87" s="18">
        <f t="shared" si="43"/>
        <v>15.655189739999999</v>
      </c>
      <c r="Y87" s="25">
        <v>13.829048539999999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1.8261411999999999</v>
      </c>
      <c r="AG87" s="25">
        <v>0</v>
      </c>
      <c r="AH87" s="25">
        <v>0</v>
      </c>
      <c r="AI87" s="25">
        <v>0</v>
      </c>
      <c r="AJ87" s="18">
        <v>1.8261411999999999</v>
      </c>
      <c r="AK87" s="18">
        <v>0</v>
      </c>
      <c r="AL87" s="19">
        <v>0</v>
      </c>
      <c r="AM87" s="25">
        <f>SUM(G87,V87,J87,W87,IF(ISNUMBER(-W87*$W$37/($W$37+$W$9)),-W87*$W$37/($W$37+$W$9),0),AJ87)</f>
        <v>2.6449332679999999</v>
      </c>
      <c r="AN87" s="26">
        <f>SUM(AD87:AH87,IF(ISNUMBER(W87*$W$37/($W$37+$W$9)),W87*$W$37/($W$37+$W$9),0))</f>
        <v>1.8261411999999999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84.72589478659998</v>
      </c>
      <c r="G88" s="16">
        <f t="shared" si="41"/>
        <v>0</v>
      </c>
      <c r="H88" s="25">
        <v>0</v>
      </c>
      <c r="I88" s="25">
        <v>0</v>
      </c>
      <c r="J88" s="16">
        <f t="shared" si="42"/>
        <v>2.8792330784000004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2.9624419999999999E-2</v>
      </c>
      <c r="R88" s="25">
        <v>2.6118343018000001</v>
      </c>
      <c r="S88" s="25">
        <v>0.23777435659999999</v>
      </c>
      <c r="T88" s="25">
        <v>0</v>
      </c>
      <c r="U88" s="25">
        <v>0</v>
      </c>
      <c r="V88" s="18">
        <v>0</v>
      </c>
      <c r="W88" s="18">
        <v>67.444109508999972</v>
      </c>
      <c r="X88" s="18">
        <f t="shared" si="43"/>
        <v>9.6901608453999994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5.1950698453999991</v>
      </c>
      <c r="AE88" s="25">
        <v>0</v>
      </c>
      <c r="AF88" s="25">
        <v>4.4950910000000004</v>
      </c>
      <c r="AG88" s="25">
        <v>0</v>
      </c>
      <c r="AH88" s="25">
        <v>0</v>
      </c>
      <c r="AI88" s="25">
        <v>0</v>
      </c>
      <c r="AJ88" s="18">
        <v>4.7123913538000002</v>
      </c>
      <c r="AK88" s="18">
        <v>0</v>
      </c>
      <c r="AL88" s="19">
        <v>0</v>
      </c>
      <c r="AM88" s="25">
        <f>SUM(G88,V88,J88,W88,IF(ISNUMBER(-W88*$W$37/($W$37+$W$9)),-W88*$W$37/($W$37+$W$9),0),AJ88)</f>
        <v>75.035733941199979</v>
      </c>
      <c r="AN88" s="26">
        <f>SUM(AD88:AH88,IF(ISNUMBER(W88*$W$37/($W$37+$W$9)),W88*$W$37/($W$37+$W$9),0))</f>
        <v>9.6901608453999994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108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7428.264475567632</v>
      </c>
      <c r="G7" s="16">
        <f t="shared" ref="G7:G13" si="1">SUM(H7:I7)</f>
        <v>198.6</v>
      </c>
      <c r="H7" s="17">
        <v>198.6</v>
      </c>
      <c r="I7" s="17">
        <v>0</v>
      </c>
      <c r="J7" s="16">
        <f t="shared" ref="J7:J13" si="2">SUM(K7:U7)</f>
        <v>980.9</v>
      </c>
      <c r="K7" s="17">
        <v>980.9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2.2999999999999998</v>
      </c>
      <c r="X7" s="18">
        <f t="shared" ref="X7:X38" si="3">SUM(Y7:AI7)</f>
        <v>563.74332381399995</v>
      </c>
      <c r="Y7" s="17">
        <v>295.78143227999999</v>
      </c>
      <c r="Z7" s="17">
        <v>6.1891533999999998E-2</v>
      </c>
      <c r="AA7" s="17">
        <v>0</v>
      </c>
      <c r="AB7" s="17">
        <v>1.3</v>
      </c>
      <c r="AC7" s="17">
        <v>0</v>
      </c>
      <c r="AD7" s="17">
        <v>239.3</v>
      </c>
      <c r="AE7" s="17">
        <v>0</v>
      </c>
      <c r="AF7" s="17">
        <v>27.3</v>
      </c>
      <c r="AG7" s="17">
        <v>0</v>
      </c>
      <c r="AH7" s="17">
        <v>0</v>
      </c>
      <c r="AI7" s="17">
        <v>0</v>
      </c>
      <c r="AJ7" s="18">
        <v>39.971621753631496</v>
      </c>
      <c r="AK7" s="18">
        <v>5642.74953</v>
      </c>
      <c r="AL7" s="19">
        <v>0</v>
      </c>
      <c r="AM7" s="17">
        <f>SUM(G7,V7,J7,W7,AJ7)</f>
        <v>1221.7716217536315</v>
      </c>
      <c r="AN7" s="20">
        <f>SUM(AD7:AH7)</f>
        <v>266.60000000000002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10628.78640938691</v>
      </c>
      <c r="G8" s="16">
        <f t="shared" si="1"/>
        <v>282.20000000000005</v>
      </c>
      <c r="H8" s="17">
        <f>H9-H7</f>
        <v>-85.6</v>
      </c>
      <c r="I8" s="17">
        <f>I9-I7</f>
        <v>367.80000000000007</v>
      </c>
      <c r="J8" s="16">
        <f t="shared" si="2"/>
        <v>8203.0877323621044</v>
      </c>
      <c r="K8" s="17">
        <f t="shared" ref="K8:W8" si="4">K9-K7</f>
        <v>7618.8206900000005</v>
      </c>
      <c r="L8" s="17">
        <f t="shared" si="4"/>
        <v>7.1821875913043414</v>
      </c>
      <c r="M8" s="17">
        <f t="shared" si="4"/>
        <v>249.56500305622282</v>
      </c>
      <c r="N8" s="17">
        <f t="shared" si="4"/>
        <v>711.95128999999997</v>
      </c>
      <c r="O8" s="17">
        <f t="shared" si="4"/>
        <v>-29.887670000000071</v>
      </c>
      <c r="P8" s="17">
        <f t="shared" si="4"/>
        <v>2372.3162203994561</v>
      </c>
      <c r="Q8" s="17">
        <f t="shared" si="4"/>
        <v>-130.40119889860136</v>
      </c>
      <c r="R8" s="17">
        <f t="shared" si="4"/>
        <v>-2180.6735546812984</v>
      </c>
      <c r="S8" s="17">
        <f t="shared" si="4"/>
        <v>300.31212489502053</v>
      </c>
      <c r="T8" s="17">
        <f t="shared" si="4"/>
        <v>-716.08895999999993</v>
      </c>
      <c r="U8" s="17">
        <f t="shared" si="4"/>
        <v>-8.3999999999981867E-3</v>
      </c>
      <c r="V8" s="18">
        <f t="shared" si="4"/>
        <v>0</v>
      </c>
      <c r="W8" s="18">
        <f t="shared" si="4"/>
        <v>1889.0334476874079</v>
      </c>
      <c r="X8" s="18">
        <f t="shared" si="3"/>
        <v>-0.11250344660484757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-0.11250344660484757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254.57773278400009</v>
      </c>
      <c r="AM8" s="25">
        <f>SUM(G8,V8,J8,W8,AJ8)-IF(ISNUMBER(W8*$W$37/($W$37+$W$9)),W8*$W$37/($W$37+$W$9),0)+IF(ISNUMBER(AL8*AM$84/F$84),AL8*AM$84/F$84,0)</f>
        <v>10400.56064908288</v>
      </c>
      <c r="AN8" s="26">
        <f>SUM(AD8:AH8)+IF(ISNUMBER(W8*$W$37/($W$37+$W$9)),W8*$W$37/($W$37+$W$9),0)+IF(ISNUMBER(AL8*AN$84/F$84),AL8*AN$84/F$84,0)</f>
        <v>1.0091980641442704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18057.05088495454</v>
      </c>
      <c r="G9" s="30">
        <f t="shared" si="1"/>
        <v>480.80000000000007</v>
      </c>
      <c r="H9" s="30">
        <f>H10+H11</f>
        <v>113</v>
      </c>
      <c r="I9" s="30">
        <f>I10+I11</f>
        <v>367.80000000000007</v>
      </c>
      <c r="J9" s="30">
        <f t="shared" si="2"/>
        <v>9183.9877323621058</v>
      </c>
      <c r="K9" s="30">
        <f t="shared" ref="K9:W9" si="6">K10+K11</f>
        <v>8599.7206900000001</v>
      </c>
      <c r="L9" s="30">
        <f t="shared" si="6"/>
        <v>7.1821875913043414</v>
      </c>
      <c r="M9" s="30">
        <f t="shared" si="6"/>
        <v>249.56500305622282</v>
      </c>
      <c r="N9" s="30">
        <f t="shared" si="6"/>
        <v>711.95128999999997</v>
      </c>
      <c r="O9" s="30">
        <f t="shared" si="6"/>
        <v>-29.887670000000071</v>
      </c>
      <c r="P9" s="30">
        <f t="shared" si="6"/>
        <v>2372.3162203994561</v>
      </c>
      <c r="Q9" s="30">
        <f t="shared" si="6"/>
        <v>-130.40119889860136</v>
      </c>
      <c r="R9" s="30">
        <f t="shared" si="6"/>
        <v>-2180.6735546812984</v>
      </c>
      <c r="S9" s="30">
        <f t="shared" si="6"/>
        <v>300.31212489502053</v>
      </c>
      <c r="T9" s="30">
        <f t="shared" si="6"/>
        <v>-716.08895999999993</v>
      </c>
      <c r="U9" s="30">
        <f t="shared" si="6"/>
        <v>-8.3999999999981867E-3</v>
      </c>
      <c r="V9" s="31">
        <f t="shared" si="6"/>
        <v>0</v>
      </c>
      <c r="W9" s="31">
        <f t="shared" si="6"/>
        <v>1891.3334476874079</v>
      </c>
      <c r="X9" s="31">
        <f t="shared" si="3"/>
        <v>563.63082036739513</v>
      </c>
      <c r="Y9" s="31">
        <f t="shared" ref="Y9:AL9" si="7">Y10+Y11</f>
        <v>295.78143227999999</v>
      </c>
      <c r="Z9" s="30">
        <f t="shared" si="7"/>
        <v>6.1891533999999998E-2</v>
      </c>
      <c r="AA9" s="30">
        <f t="shared" si="7"/>
        <v>0</v>
      </c>
      <c r="AB9" s="30">
        <f t="shared" si="7"/>
        <v>1.3</v>
      </c>
      <c r="AC9" s="30">
        <f t="shared" si="7"/>
        <v>0</v>
      </c>
      <c r="AD9" s="30">
        <f t="shared" si="7"/>
        <v>239.18749655339516</v>
      </c>
      <c r="AE9" s="30">
        <f t="shared" si="7"/>
        <v>0</v>
      </c>
      <c r="AF9" s="30">
        <f t="shared" si="7"/>
        <v>27.3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39.971621753631496</v>
      </c>
      <c r="AK9" s="31">
        <f t="shared" si="7"/>
        <v>5642.74953</v>
      </c>
      <c r="AL9" s="32">
        <f t="shared" si="7"/>
        <v>254.57773278400009</v>
      </c>
      <c r="AM9" s="31">
        <f>SUM(AM7:AM8)</f>
        <v>11622.33227083651</v>
      </c>
      <c r="AN9" s="30">
        <f>SUM(AN7:AN8)</f>
        <v>267.60919806414427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231.49115846499063</v>
      </c>
      <c r="G10" s="16">
        <f t="shared" si="1"/>
        <v>0</v>
      </c>
      <c r="H10" s="17">
        <v>0</v>
      </c>
      <c r="I10" s="17">
        <v>0</v>
      </c>
      <c r="J10" s="16">
        <f t="shared" si="2"/>
        <v>231.49115846499063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48.500660152605512</v>
      </c>
      <c r="R10" s="17">
        <v>182.99049831238511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231.49115846499063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17825.559726489548</v>
      </c>
      <c r="G11" s="30">
        <f t="shared" si="1"/>
        <v>480.80000000000007</v>
      </c>
      <c r="H11" s="30">
        <f>H12+H13</f>
        <v>113</v>
      </c>
      <c r="I11" s="30">
        <f>I12+I13</f>
        <v>367.80000000000007</v>
      </c>
      <c r="J11" s="30">
        <f t="shared" si="2"/>
        <v>8952.496573897115</v>
      </c>
      <c r="K11" s="30">
        <f t="shared" ref="K11:W11" si="8">K12+K13</f>
        <v>8599.7206900000001</v>
      </c>
      <c r="L11" s="30">
        <f t="shared" si="8"/>
        <v>7.1821875913043414</v>
      </c>
      <c r="M11" s="30">
        <f t="shared" si="8"/>
        <v>249.56500305622282</v>
      </c>
      <c r="N11" s="30">
        <f t="shared" si="8"/>
        <v>711.95128999999997</v>
      </c>
      <c r="O11" s="30">
        <f t="shared" si="8"/>
        <v>-29.887670000000071</v>
      </c>
      <c r="P11" s="30">
        <f t="shared" si="8"/>
        <v>2372.3162203994561</v>
      </c>
      <c r="Q11" s="30">
        <f t="shared" si="8"/>
        <v>-178.90185905120688</v>
      </c>
      <c r="R11" s="30">
        <f t="shared" si="8"/>
        <v>-2363.6640529936835</v>
      </c>
      <c r="S11" s="30">
        <f t="shared" si="8"/>
        <v>300.31212489502053</v>
      </c>
      <c r="T11" s="30">
        <f t="shared" si="8"/>
        <v>-716.08895999999993</v>
      </c>
      <c r="U11" s="30">
        <f t="shared" si="8"/>
        <v>-8.3999999999981867E-3</v>
      </c>
      <c r="V11" s="31">
        <f t="shared" si="8"/>
        <v>0</v>
      </c>
      <c r="W11" s="31">
        <f t="shared" si="8"/>
        <v>1891.3334476874079</v>
      </c>
      <c r="X11" s="31">
        <f t="shared" si="3"/>
        <v>563.63082036739513</v>
      </c>
      <c r="Y11" s="31">
        <f t="shared" ref="Y11:AL11" si="9">Y12+Y13</f>
        <v>295.78143227999999</v>
      </c>
      <c r="Z11" s="30">
        <f t="shared" si="9"/>
        <v>6.1891533999999998E-2</v>
      </c>
      <c r="AA11" s="30">
        <f t="shared" si="9"/>
        <v>0</v>
      </c>
      <c r="AB11" s="30">
        <f t="shared" si="9"/>
        <v>1.3</v>
      </c>
      <c r="AC11" s="30">
        <f t="shared" si="9"/>
        <v>0</v>
      </c>
      <c r="AD11" s="30">
        <f t="shared" si="9"/>
        <v>239.18749655339516</v>
      </c>
      <c r="AE11" s="30">
        <f t="shared" si="9"/>
        <v>0</v>
      </c>
      <c r="AF11" s="30">
        <f t="shared" si="9"/>
        <v>27.3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39.971621753631496</v>
      </c>
      <c r="AK11" s="31">
        <f t="shared" si="9"/>
        <v>5642.74953</v>
      </c>
      <c r="AL11" s="32">
        <f t="shared" si="9"/>
        <v>254.57773278400009</v>
      </c>
      <c r="AM11" s="31">
        <f>SUM(AM7:AM8)-SUM(AM10)</f>
        <v>11390.84111237152</v>
      </c>
      <c r="AN11" s="30">
        <f>SUM(AD11:AH11)+IF(ISNUMBER(W11*$W$37/($W$37+$W$9)),W11*$W$37/($W$37+$W$9),0)+IF(ISNUMBER(AL11*AN$84/F$84),AL11*AN$84/F$84,0)</f>
        <v>267.60919806414427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141.49389933163602</v>
      </c>
      <c r="G12" s="16">
        <f t="shared" si="1"/>
        <v>0</v>
      </c>
      <c r="H12" s="39">
        <v>0</v>
      </c>
      <c r="I12" s="39">
        <v>0</v>
      </c>
      <c r="J12" s="16">
        <f t="shared" si="2"/>
        <v>141.49389933163602</v>
      </c>
      <c r="K12" s="39">
        <v>0</v>
      </c>
      <c r="L12" s="39">
        <v>0</v>
      </c>
      <c r="M12" s="39">
        <v>0</v>
      </c>
      <c r="N12" s="39">
        <v>0</v>
      </c>
      <c r="O12" s="39">
        <v>141.49389933163602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141.49389933163602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17684.065827157912</v>
      </c>
      <c r="G13" s="41">
        <f t="shared" si="1"/>
        <v>480.80000000000007</v>
      </c>
      <c r="H13" s="41">
        <f>SUM(H17,-H28,H39,H47,H48)</f>
        <v>113</v>
      </c>
      <c r="I13" s="41">
        <f>SUM(I17,-I28,I39,I47,I48)</f>
        <v>367.80000000000007</v>
      </c>
      <c r="J13" s="41">
        <f t="shared" si="2"/>
        <v>8811.0026745654795</v>
      </c>
      <c r="K13" s="41">
        <f t="shared" ref="K13:W13" si="10">SUM(K17,-K28,K39,K47,K48)</f>
        <v>8599.7206900000001</v>
      </c>
      <c r="L13" s="41">
        <f t="shared" si="10"/>
        <v>7.1821875913043414</v>
      </c>
      <c r="M13" s="41">
        <f t="shared" si="10"/>
        <v>249.56500305622282</v>
      </c>
      <c r="N13" s="41">
        <f t="shared" si="10"/>
        <v>711.95128999999997</v>
      </c>
      <c r="O13" s="41">
        <f t="shared" si="10"/>
        <v>-171.38156933163609</v>
      </c>
      <c r="P13" s="41">
        <f t="shared" si="10"/>
        <v>2372.3162203994561</v>
      </c>
      <c r="Q13" s="41">
        <f t="shared" si="10"/>
        <v>-178.90185905120688</v>
      </c>
      <c r="R13" s="41">
        <f t="shared" si="10"/>
        <v>-2363.6640529936835</v>
      </c>
      <c r="S13" s="41">
        <f t="shared" si="10"/>
        <v>300.31212489502053</v>
      </c>
      <c r="T13" s="41">
        <f t="shared" si="10"/>
        <v>-716.08895999999993</v>
      </c>
      <c r="U13" s="41">
        <f t="shared" si="10"/>
        <v>-8.3999999999981867E-3</v>
      </c>
      <c r="V13" s="31">
        <f t="shared" si="10"/>
        <v>0</v>
      </c>
      <c r="W13" s="31">
        <f t="shared" si="10"/>
        <v>1891.3334476874079</v>
      </c>
      <c r="X13" s="31">
        <f t="shared" si="3"/>
        <v>563.63082036739513</v>
      </c>
      <c r="Y13" s="31">
        <f t="shared" ref="Y13:AL13" si="11">SUM(Y17,-Y28,Y39,Y47,Y48)</f>
        <v>295.78143227999999</v>
      </c>
      <c r="Z13" s="41">
        <f t="shared" si="11"/>
        <v>6.1891533999999998E-2</v>
      </c>
      <c r="AA13" s="41">
        <f t="shared" si="11"/>
        <v>0</v>
      </c>
      <c r="AB13" s="41">
        <f t="shared" si="11"/>
        <v>1.3</v>
      </c>
      <c r="AC13" s="41">
        <f t="shared" si="11"/>
        <v>0</v>
      </c>
      <c r="AD13" s="41">
        <f t="shared" si="11"/>
        <v>239.18749655339516</v>
      </c>
      <c r="AE13" s="41">
        <f t="shared" si="11"/>
        <v>0</v>
      </c>
      <c r="AF13" s="41">
        <f t="shared" si="11"/>
        <v>27.3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39.971621753631496</v>
      </c>
      <c r="AK13" s="31">
        <f t="shared" si="11"/>
        <v>5642.74953</v>
      </c>
      <c r="AL13" s="32">
        <f t="shared" si="11"/>
        <v>254.57773278400009</v>
      </c>
      <c r="AM13" s="31">
        <f>SUM(AM7:AM8)-SUM(AM10,AM12)</f>
        <v>11249.347213039884</v>
      </c>
      <c r="AN13" s="41">
        <f>SUM(AD13:AH13)+IF(ISNUMBER(W13*$W$37/($W$37+$W$9)),W13*$W$37/($W$37+$W$9),0)+IF(ISNUMBER(AL13*AN$84/F$84),AL13*AN$84/F$84,0)</f>
        <v>267.60919806414427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17825.559726489548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15921.559726489548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10690.263944956168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16535.365244853001</v>
      </c>
      <c r="G17" s="30">
        <f t="shared" ref="G17:G48" si="13">SUM(H17:I17)</f>
        <v>202.3</v>
      </c>
      <c r="H17" s="31">
        <v>109.4</v>
      </c>
      <c r="I17" s="31">
        <v>92.9</v>
      </c>
      <c r="J17" s="30">
        <f t="shared" ref="J17:J48" si="14">SUM(K17:U17)</f>
        <v>10057.433861044567</v>
      </c>
      <c r="K17" s="31">
        <v>8599.7206900000001</v>
      </c>
      <c r="L17" s="31">
        <v>0</v>
      </c>
      <c r="M17" s="31">
        <v>117.78018085486733</v>
      </c>
      <c r="N17" s="31">
        <v>0</v>
      </c>
      <c r="O17" s="31">
        <v>0.37701000000000001</v>
      </c>
      <c r="P17" s="31">
        <v>965.1984631421592</v>
      </c>
      <c r="Q17" s="31">
        <v>46.581003000000003</v>
      </c>
      <c r="R17" s="31">
        <v>327.36438915252273</v>
      </c>
      <c r="S17" s="31">
        <v>0.41212489502046901</v>
      </c>
      <c r="T17" s="31">
        <v>0</v>
      </c>
      <c r="U17" s="31">
        <v>0</v>
      </c>
      <c r="V17" s="31">
        <v>0</v>
      </c>
      <c r="W17" s="31">
        <v>265.23344768740782</v>
      </c>
      <c r="X17" s="31">
        <f t="shared" si="3"/>
        <v>334.43082036739514</v>
      </c>
      <c r="Y17" s="31">
        <v>295.78143227999999</v>
      </c>
      <c r="Z17" s="31">
        <v>6.1891533999999998E-2</v>
      </c>
      <c r="AA17" s="31">
        <v>0</v>
      </c>
      <c r="AB17" s="31">
        <v>0</v>
      </c>
      <c r="AC17" s="31">
        <v>0</v>
      </c>
      <c r="AD17" s="31">
        <v>11.28749655339516</v>
      </c>
      <c r="AE17" s="31">
        <v>0</v>
      </c>
      <c r="AF17" s="31">
        <v>27.3</v>
      </c>
      <c r="AG17" s="31">
        <v>0</v>
      </c>
      <c r="AH17" s="31">
        <v>0</v>
      </c>
      <c r="AI17" s="31">
        <v>0</v>
      </c>
      <c r="AJ17" s="31">
        <v>28.171621753631491</v>
      </c>
      <c r="AK17" s="31">
        <v>5642.74953</v>
      </c>
      <c r="AL17" s="32">
        <v>5.0459639999999997</v>
      </c>
      <c r="AM17" s="31">
        <f>SUM(AM18,AM24:AM25,AM26:AM26)</f>
        <v>10553.659020811947</v>
      </c>
      <c r="AN17" s="30">
        <f>SUM(AN18,AN24:AN25,AN26:AN26)</f>
        <v>38.609729705446945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6624.5613108559774</v>
      </c>
      <c r="G18" s="16">
        <f t="shared" si="13"/>
        <v>202.3</v>
      </c>
      <c r="H18" s="17">
        <v>109.4</v>
      </c>
      <c r="I18" s="17">
        <v>92.9</v>
      </c>
      <c r="J18" s="16">
        <f t="shared" si="14"/>
        <v>167.22992704754319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9.5012999999999903E-2</v>
      </c>
      <c r="R18" s="17">
        <v>166.72278915252272</v>
      </c>
      <c r="S18" s="17">
        <v>0.41212489502046901</v>
      </c>
      <c r="T18" s="17">
        <v>0</v>
      </c>
      <c r="U18" s="17">
        <v>0</v>
      </c>
      <c r="V18" s="18">
        <v>0</v>
      </c>
      <c r="W18" s="18">
        <v>244.6334476874078</v>
      </c>
      <c r="X18" s="18">
        <f t="shared" si="3"/>
        <v>334.43082036739514</v>
      </c>
      <c r="Y18" s="17">
        <v>295.78143227999999</v>
      </c>
      <c r="Z18" s="17">
        <v>6.1891533999999998E-2</v>
      </c>
      <c r="AA18" s="17">
        <v>0</v>
      </c>
      <c r="AB18" s="17">
        <v>0</v>
      </c>
      <c r="AC18" s="17">
        <v>0</v>
      </c>
      <c r="AD18" s="17">
        <v>11.28749655339516</v>
      </c>
      <c r="AE18" s="17">
        <v>0</v>
      </c>
      <c r="AF18" s="17">
        <v>27.3</v>
      </c>
      <c r="AG18" s="17">
        <v>0</v>
      </c>
      <c r="AH18" s="17">
        <v>0</v>
      </c>
      <c r="AI18" s="17">
        <v>0</v>
      </c>
      <c r="AJ18" s="18">
        <v>28.171621753631491</v>
      </c>
      <c r="AK18" s="18">
        <v>5642.74953</v>
      </c>
      <c r="AL18" s="19">
        <v>5.0459639999999997</v>
      </c>
      <c r="AM18" s="17">
        <f t="shared" ref="AM18:AN18" si="15">SUM(AM19:AM23)</f>
        <v>642.85508681491842</v>
      </c>
      <c r="AN18" s="20">
        <f t="shared" si="15"/>
        <v>38.609729705446945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6440.8722378140001</v>
      </c>
      <c r="G19" s="16">
        <f t="shared" si="13"/>
        <v>202.3</v>
      </c>
      <c r="H19" s="25">
        <v>109.4</v>
      </c>
      <c r="I19" s="25">
        <v>92.9</v>
      </c>
      <c r="J19" s="16">
        <f t="shared" si="14"/>
        <v>160.02943999999999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160.02943999999999</v>
      </c>
      <c r="S19" s="25">
        <v>0</v>
      </c>
      <c r="T19" s="25">
        <v>0</v>
      </c>
      <c r="U19" s="25">
        <v>0</v>
      </c>
      <c r="V19" s="18">
        <v>0</v>
      </c>
      <c r="W19" s="18">
        <v>149.1</v>
      </c>
      <c r="X19" s="18">
        <f t="shared" si="3"/>
        <v>286.69326781399997</v>
      </c>
      <c r="Y19" s="25">
        <v>286.63137627999998</v>
      </c>
      <c r="Z19" s="25">
        <v>6.1891533999999998E-2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5642.74953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511.42944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29.798914241293925</v>
      </c>
      <c r="G21" s="16">
        <f t="shared" si="13"/>
        <v>0</v>
      </c>
      <c r="H21" s="25">
        <v>0</v>
      </c>
      <c r="I21" s="25">
        <v>0</v>
      </c>
      <c r="J21" s="16">
        <f t="shared" si="14"/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2.9397271459272392</v>
      </c>
      <c r="X21" s="18">
        <f t="shared" si="3"/>
        <v>18.004621547683342</v>
      </c>
      <c r="Y21" s="25">
        <v>9.1500559999999993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8.8545655476833431</v>
      </c>
      <c r="AG21" s="25">
        <v>0</v>
      </c>
      <c r="AH21" s="25">
        <v>0</v>
      </c>
      <c r="AI21" s="25">
        <v>0</v>
      </c>
      <c r="AJ21" s="18">
        <v>8.8545655476833431</v>
      </c>
      <c r="AK21" s="18">
        <v>0</v>
      </c>
      <c r="AL21" s="19">
        <v>0</v>
      </c>
      <c r="AM21" s="25">
        <f t="shared" si="16"/>
        <v>11.794292693610583</v>
      </c>
      <c r="AN21" s="26">
        <f t="shared" si="17"/>
        <v>8.8545655476833431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148.84419480068371</v>
      </c>
      <c r="G22" s="16">
        <f t="shared" si="13"/>
        <v>0</v>
      </c>
      <c r="H22" s="25">
        <v>0</v>
      </c>
      <c r="I22" s="25">
        <v>0</v>
      </c>
      <c r="J22" s="16">
        <f t="shared" si="14"/>
        <v>7.2004870475431844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9.5012999999999903E-2</v>
      </c>
      <c r="R22" s="25">
        <v>6.6933491525227158</v>
      </c>
      <c r="S22" s="25">
        <v>0.41212489502046901</v>
      </c>
      <c r="T22" s="25">
        <v>0</v>
      </c>
      <c r="U22" s="25">
        <v>0</v>
      </c>
      <c r="V22" s="18">
        <v>0</v>
      </c>
      <c r="W22" s="18">
        <v>92.593720541480565</v>
      </c>
      <c r="X22" s="18">
        <f t="shared" si="3"/>
        <v>29.732931005711819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11.28749655339516</v>
      </c>
      <c r="AE22" s="25">
        <v>0</v>
      </c>
      <c r="AF22" s="25">
        <v>18.445434452316658</v>
      </c>
      <c r="AG22" s="25">
        <v>0</v>
      </c>
      <c r="AH22" s="25">
        <v>0</v>
      </c>
      <c r="AI22" s="25">
        <v>0</v>
      </c>
      <c r="AJ22" s="18">
        <v>19.317056205948148</v>
      </c>
      <c r="AK22" s="18">
        <v>0</v>
      </c>
      <c r="AL22" s="19">
        <v>0</v>
      </c>
      <c r="AM22" s="25">
        <f t="shared" si="16"/>
        <v>119.1112637949719</v>
      </c>
      <c r="AN22" s="26">
        <f t="shared" si="17"/>
        <v>29.732931005711819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5.0459639999999997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5.0459639999999997</v>
      </c>
      <c r="AM23" s="25">
        <f t="shared" si="16"/>
        <v>0.5200903263358907</v>
      </c>
      <c r="AN23" s="26">
        <f t="shared" si="17"/>
        <v>2.2233152051786161E-2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21.3</v>
      </c>
      <c r="G24" s="16">
        <f t="shared" si="13"/>
        <v>0</v>
      </c>
      <c r="H24" s="25">
        <v>0</v>
      </c>
      <c r="I24" s="25">
        <v>0</v>
      </c>
      <c r="J24" s="16">
        <f t="shared" si="14"/>
        <v>0.7</v>
      </c>
      <c r="K24" s="25">
        <v>0</v>
      </c>
      <c r="L24" s="25">
        <v>0</v>
      </c>
      <c r="M24" s="25">
        <v>0.7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20.6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21.3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9889.5039339970281</v>
      </c>
      <c r="G25" s="16">
        <f t="shared" si="13"/>
        <v>0</v>
      </c>
      <c r="H25" s="25">
        <v>0</v>
      </c>
      <c r="I25" s="25">
        <v>0</v>
      </c>
      <c r="J25" s="16">
        <f t="shared" si="14"/>
        <v>9889.5039339970281</v>
      </c>
      <c r="K25" s="25">
        <v>8599.7206900000001</v>
      </c>
      <c r="L25" s="25">
        <v>0</v>
      </c>
      <c r="M25" s="25">
        <v>117.08018085486732</v>
      </c>
      <c r="N25" s="25">
        <v>0</v>
      </c>
      <c r="O25" s="25">
        <v>0.37701000000000001</v>
      </c>
      <c r="P25" s="25">
        <v>965.1984631421592</v>
      </c>
      <c r="Q25" s="25">
        <v>46.485990000000001</v>
      </c>
      <c r="R25" s="25">
        <v>160.64160000000001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9889.5039339970281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12139.802180738472</v>
      </c>
      <c r="G28" s="30">
        <f t="shared" si="13"/>
        <v>0</v>
      </c>
      <c r="H28" s="31">
        <v>0</v>
      </c>
      <c r="I28" s="31">
        <v>0</v>
      </c>
      <c r="J28" s="30">
        <f t="shared" si="14"/>
        <v>9699.8153335224724</v>
      </c>
      <c r="K28" s="31">
        <v>0</v>
      </c>
      <c r="L28" s="31">
        <v>633.44474000000002</v>
      </c>
      <c r="M28" s="31">
        <v>312.70571779864457</v>
      </c>
      <c r="N28" s="31">
        <v>969.04871000000003</v>
      </c>
      <c r="O28" s="31">
        <v>314.46467999999999</v>
      </c>
      <c r="P28" s="31">
        <v>446.882242742703</v>
      </c>
      <c r="Q28" s="31">
        <v>2514.8849293770659</v>
      </c>
      <c r="R28" s="31">
        <v>3776.1869536040608</v>
      </c>
      <c r="S28" s="31">
        <v>0</v>
      </c>
      <c r="T28" s="31">
        <v>716.08895999999993</v>
      </c>
      <c r="U28" s="31">
        <v>16.1084</v>
      </c>
      <c r="V28" s="31">
        <v>21.200000000000003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2418.7868472159998</v>
      </c>
      <c r="AM28" s="31">
        <f>SUM(AM29,AM35:AM36,AM37:AM38)</f>
        <v>9970.3210441271312</v>
      </c>
      <c r="AN28" s="30">
        <f>SUM(AN29,AN35:AN36,AN37:AN38)</f>
        <v>10.657479077340584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2418.7868472159998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2418.7868472159998</v>
      </c>
      <c r="AM29" s="17">
        <f t="shared" ref="AM29:AN29" si="21">SUM(AM30:AM34)</f>
        <v>249.30571060465948</v>
      </c>
      <c r="AN29" s="20">
        <f t="shared" si="21"/>
        <v>10.657479077340584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2331.1644755339998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2331.1644755339998</v>
      </c>
      <c r="AM30" s="25">
        <f t="shared" ref="AM30:AM38" si="22">SUM(G30,V30,J30,W30,AJ30)-IF(ISNUMBER(W30*$W$37/($W$37+$W$9)),W30*$W$37/($W$37+$W$9),0)+IF(ISNUMBER(AL30*AM$84/F$84),AL30*AM$84/F$84,0)</f>
        <v>240.27442384113596</v>
      </c>
      <c r="AN30" s="26">
        <f t="shared" ref="AN30:AN38" si="23">SUM(AD30:AH30)+IF(ISNUMBER(W30*$W$37/($W$37+$W$9)),W30*$W$37/($W$37+$W$9),0)+IF(ISNUMBER(AL30*AN$84/F$84),AL30*AN$84/F$84,0)</f>
        <v>10.271403886803348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12.874021908309984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12.874021908309984</v>
      </c>
      <c r="AM32" s="25">
        <f t="shared" si="22"/>
        <v>1.3269326248757121</v>
      </c>
      <c r="AN32" s="26">
        <f t="shared" si="23"/>
        <v>5.6724559787878416E-2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71.476823773690029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71.476823773690029</v>
      </c>
      <c r="AM33" s="25">
        <f t="shared" si="22"/>
        <v>7.3671561275330948</v>
      </c>
      <c r="AN33" s="26">
        <f t="shared" si="23"/>
        <v>0.31493587570961157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3.2715259999999993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3.2715259999999993</v>
      </c>
      <c r="AM34" s="25">
        <f t="shared" si="22"/>
        <v>0.33719801111469505</v>
      </c>
      <c r="AN34" s="26">
        <f t="shared" si="23"/>
        <v>1.4414755039744985E-2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21.200000000000003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21.200000000000003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21.200000000000003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9699.8153335224724</v>
      </c>
      <c r="G36" s="16">
        <f t="shared" si="13"/>
        <v>0</v>
      </c>
      <c r="H36" s="25">
        <v>0</v>
      </c>
      <c r="I36" s="25">
        <v>0</v>
      </c>
      <c r="J36" s="16">
        <f t="shared" si="14"/>
        <v>9699.8153335224724</v>
      </c>
      <c r="K36" s="25">
        <v>0</v>
      </c>
      <c r="L36" s="25">
        <v>633.44474000000002</v>
      </c>
      <c r="M36" s="25">
        <v>312.70571779864457</v>
      </c>
      <c r="N36" s="25">
        <v>969.04871000000003</v>
      </c>
      <c r="O36" s="25">
        <v>314.46467999999999</v>
      </c>
      <c r="P36" s="25">
        <v>446.882242742703</v>
      </c>
      <c r="Q36" s="25">
        <v>2514.8849293770659</v>
      </c>
      <c r="R36" s="25">
        <v>3776.1869536040608</v>
      </c>
      <c r="S36" s="25">
        <v>0</v>
      </c>
      <c r="T36" s="25">
        <v>716.08895999999993</v>
      </c>
      <c r="U36" s="25">
        <v>16.1084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9699.8153335224724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506.43271741884854</v>
      </c>
      <c r="G39" s="30">
        <f t="shared" si="13"/>
        <v>0</v>
      </c>
      <c r="H39" s="31">
        <v>0</v>
      </c>
      <c r="I39" s="31">
        <v>0</v>
      </c>
      <c r="J39" s="30">
        <f t="shared" si="14"/>
        <v>361.68835478260871</v>
      </c>
      <c r="K39" s="31">
        <v>0</v>
      </c>
      <c r="L39" s="31">
        <v>117.7968347826087</v>
      </c>
      <c r="M39" s="31">
        <v>4.4589999999999996</v>
      </c>
      <c r="N39" s="31">
        <v>0</v>
      </c>
      <c r="O39" s="31">
        <v>0</v>
      </c>
      <c r="P39" s="31">
        <v>10.1</v>
      </c>
      <c r="Q39" s="31">
        <v>0.7</v>
      </c>
      <c r="R39" s="31">
        <v>228.63252000000003</v>
      </c>
      <c r="S39" s="31">
        <v>0</v>
      </c>
      <c r="T39" s="31" t="s">
        <v>63</v>
      </c>
      <c r="U39" s="31" t="s">
        <v>63</v>
      </c>
      <c r="V39" s="31">
        <v>0</v>
      </c>
      <c r="W39" s="31">
        <v>28.6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116.14436263623982</v>
      </c>
      <c r="AM39" s="31">
        <f>SUM(AM40:AM45)</f>
        <v>402.25941907588475</v>
      </c>
      <c r="AN39" s="30">
        <f>SUM(AN40:AN45)</f>
        <v>0.5117466701009582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90.552753999999993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90.552753999999993</v>
      </c>
      <c r="AM40" s="25">
        <f t="shared" ref="AM40:AM47" si="25">SUM(G40,V40,J40,W40,AJ40)-IF(ISNUMBER(W40*$W$37/($W$37+$W$9)),W40*$W$37/($W$37+$W$9),0)+IF(ISNUMBER(AL40*AM$84/F$84),AL40*AM$84/F$84,0)</f>
        <v>9.3333229048946134</v>
      </c>
      <c r="AN40" s="26">
        <f t="shared" ref="AN40:AN47" si="26">SUM(AD40:AH40)+IF(ISNUMBER(W40*$W$37/($W$37+$W$9)),W40*$W$37/($W$37+$W$9),0)+IF(ISNUMBER(AL40*AN$84/F$84),AL40*AN$84/F$84,0)</f>
        <v>0.39898682360595272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1.6</v>
      </c>
      <c r="G41" s="16">
        <f t="shared" si="13"/>
        <v>0</v>
      </c>
      <c r="H41" s="25">
        <v>0</v>
      </c>
      <c r="I41" s="25">
        <v>0</v>
      </c>
      <c r="J41" s="16">
        <f t="shared" si="14"/>
        <v>0.7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0.7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0.9</v>
      </c>
      <c r="AM41" s="25">
        <f t="shared" si="25"/>
        <v>0.79276350241545546</v>
      </c>
      <c r="AN41" s="26">
        <f t="shared" si="26"/>
        <v>3.9655131995804064E-3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0.46586199999999994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0.46586199999999994</v>
      </c>
      <c r="AM42" s="25">
        <f t="shared" si="25"/>
        <v>4.8016656402521056E-2</v>
      </c>
      <c r="AN42" s="26">
        <f t="shared" si="26"/>
        <v>2.052646566869919E-3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371.31410141884857</v>
      </c>
      <c r="G44" s="16">
        <f t="shared" si="13"/>
        <v>0</v>
      </c>
      <c r="H44" s="25">
        <v>0</v>
      </c>
      <c r="I44" s="25">
        <v>0</v>
      </c>
      <c r="J44" s="16">
        <f t="shared" si="14"/>
        <v>350.88835478260876</v>
      </c>
      <c r="K44" s="25">
        <v>0</v>
      </c>
      <c r="L44" s="25">
        <v>117.7968347826087</v>
      </c>
      <c r="M44" s="25">
        <v>4.4589999999999996</v>
      </c>
      <c r="N44" s="25">
        <v>0</v>
      </c>
      <c r="O44" s="25">
        <v>0</v>
      </c>
      <c r="P44" s="25">
        <v>0</v>
      </c>
      <c r="Q44" s="25">
        <v>0</v>
      </c>
      <c r="R44" s="25">
        <v>228.63252000000003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20.425746636239822</v>
      </c>
      <c r="AM44" s="25">
        <f t="shared" si="25"/>
        <v>352.99364789086246</v>
      </c>
      <c r="AN44" s="26">
        <f t="shared" si="26"/>
        <v>8.9998408774771221E-2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42.5</v>
      </c>
      <c r="G45" s="16">
        <f t="shared" si="13"/>
        <v>0</v>
      </c>
      <c r="H45" s="25">
        <v>0</v>
      </c>
      <c r="I45" s="25">
        <v>0</v>
      </c>
      <c r="J45" s="16">
        <f t="shared" si="14"/>
        <v>10.1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10.1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28.6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3.8</v>
      </c>
      <c r="AM45" s="25">
        <f t="shared" si="25"/>
        <v>39.091668121309702</v>
      </c>
      <c r="AN45" s="26">
        <f t="shared" si="26"/>
        <v>1.6743277953783938E-2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329.29999999999995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0.1</v>
      </c>
      <c r="W47" s="31">
        <v>36.299999999999997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292.89999999999998</v>
      </c>
      <c r="AM47" s="31">
        <f t="shared" si="25"/>
        <v>66.589366508318804</v>
      </c>
      <c r="AN47" s="30">
        <f t="shared" si="26"/>
        <v>1.2905542401745567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12452.770045624537</v>
      </c>
      <c r="G48" s="30">
        <f t="shared" si="13"/>
        <v>278.50000000000006</v>
      </c>
      <c r="H48" s="31">
        <f>SUM(H49,H50)</f>
        <v>3.5999999999999996</v>
      </c>
      <c r="I48" s="31">
        <f>SUM(I49,I50)</f>
        <v>274.90000000000003</v>
      </c>
      <c r="J48" s="30">
        <f t="shared" si="14"/>
        <v>8091.6957922607735</v>
      </c>
      <c r="K48" s="31">
        <f t="shared" ref="K48:W48" si="27">SUM(K49,K50)</f>
        <v>0</v>
      </c>
      <c r="L48" s="31">
        <f t="shared" si="27"/>
        <v>522.83009280869567</v>
      </c>
      <c r="M48" s="31">
        <f t="shared" si="27"/>
        <v>440.03154000000006</v>
      </c>
      <c r="N48" s="31">
        <f t="shared" si="27"/>
        <v>1681</v>
      </c>
      <c r="O48" s="31">
        <f t="shared" si="27"/>
        <v>142.70610066836392</v>
      </c>
      <c r="P48" s="31">
        <f t="shared" si="27"/>
        <v>1843.9</v>
      </c>
      <c r="Q48" s="31">
        <f t="shared" si="27"/>
        <v>2288.7020673258594</v>
      </c>
      <c r="R48" s="31">
        <f t="shared" si="27"/>
        <v>856.52599145785473</v>
      </c>
      <c r="S48" s="31">
        <f t="shared" si="27"/>
        <v>299.90000000000003</v>
      </c>
      <c r="T48" s="31">
        <f t="shared" si="27"/>
        <v>0</v>
      </c>
      <c r="U48" s="31">
        <f t="shared" si="27"/>
        <v>16.100000000000001</v>
      </c>
      <c r="V48" s="31">
        <f t="shared" si="27"/>
        <v>21.1</v>
      </c>
      <c r="W48" s="31">
        <f t="shared" si="27"/>
        <v>1561.2</v>
      </c>
      <c r="X48" s="31">
        <f t="shared" si="24"/>
        <v>229.20000000000002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1.3</v>
      </c>
      <c r="AC48" s="31" t="s">
        <v>63</v>
      </c>
      <c r="AD48" s="31">
        <f t="shared" ref="AD48:AL48" si="29">SUM(AD49,AD50)</f>
        <v>227.9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11.8</v>
      </c>
      <c r="AK48" s="31" t="s">
        <v>63</v>
      </c>
      <c r="AL48" s="32">
        <f t="shared" si="29"/>
        <v>2259.2742533637602</v>
      </c>
      <c r="AM48" s="31">
        <f>SUM(AM13,AM28)-SUM(AM17,AM39,AM47)</f>
        <v>10197.160450770867</v>
      </c>
      <c r="AN48" s="30">
        <f>SUM(AN13,AN28)-SUM(AN17,AN39,AN47)</f>
        <v>237.8546465257624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1904</v>
      </c>
      <c r="G49" s="67">
        <f t="shared" ref="G49:G77" si="30">SUM(H49:I49)</f>
        <v>0.7</v>
      </c>
      <c r="H49" s="68">
        <v>0.7</v>
      </c>
      <c r="I49" s="68">
        <v>0</v>
      </c>
      <c r="J49" s="67">
        <f t="shared" ref="J49:J77" si="31">SUM(K49:U49)</f>
        <v>1900.6</v>
      </c>
      <c r="K49" s="68">
        <v>0</v>
      </c>
      <c r="L49" s="68">
        <v>0</v>
      </c>
      <c r="M49" s="68">
        <v>40.6</v>
      </c>
      <c r="N49" s="68">
        <v>0</v>
      </c>
      <c r="O49" s="68">
        <v>0</v>
      </c>
      <c r="P49" s="68">
        <v>1843.9</v>
      </c>
      <c r="Q49" s="68">
        <v>0</v>
      </c>
      <c r="R49" s="68">
        <v>0</v>
      </c>
      <c r="S49" s="68">
        <v>0</v>
      </c>
      <c r="T49" s="68">
        <v>0</v>
      </c>
      <c r="U49" s="68">
        <v>16.100000000000001</v>
      </c>
      <c r="V49" s="68">
        <v>0</v>
      </c>
      <c r="W49" s="68">
        <v>2.7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1904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10548.770045624533</v>
      </c>
      <c r="G50" s="30">
        <f t="shared" si="30"/>
        <v>277.8</v>
      </c>
      <c r="H50" s="31">
        <f>SUM(H51,H70)+SUM(H75:H77)</f>
        <v>2.9</v>
      </c>
      <c r="I50" s="31">
        <f>SUM(I51,I70)+SUM(I75:I77)</f>
        <v>274.90000000000003</v>
      </c>
      <c r="J50" s="30">
        <f t="shared" si="31"/>
        <v>6191.0957922607731</v>
      </c>
      <c r="K50" s="31">
        <f t="shared" ref="K50:W50" si="32">SUM(K51,K70)+SUM(K75:K77)</f>
        <v>0</v>
      </c>
      <c r="L50" s="31">
        <f t="shared" si="32"/>
        <v>522.83009280869567</v>
      </c>
      <c r="M50" s="31">
        <f t="shared" si="32"/>
        <v>399.43154000000004</v>
      </c>
      <c r="N50" s="31">
        <f t="shared" si="32"/>
        <v>1681</v>
      </c>
      <c r="O50" s="31">
        <f t="shared" si="32"/>
        <v>142.70610066836392</v>
      </c>
      <c r="P50" s="31">
        <f t="shared" si="32"/>
        <v>0</v>
      </c>
      <c r="Q50" s="31">
        <f t="shared" si="32"/>
        <v>2288.7020673258594</v>
      </c>
      <c r="R50" s="31">
        <f t="shared" si="32"/>
        <v>856.52599145785473</v>
      </c>
      <c r="S50" s="31">
        <f t="shared" si="32"/>
        <v>299.90000000000003</v>
      </c>
      <c r="T50" s="31">
        <f t="shared" si="32"/>
        <v>0</v>
      </c>
      <c r="U50" s="31">
        <f t="shared" si="32"/>
        <v>0</v>
      </c>
      <c r="V50" s="31">
        <f t="shared" si="32"/>
        <v>21.1</v>
      </c>
      <c r="W50" s="31">
        <f t="shared" si="32"/>
        <v>1558.5</v>
      </c>
      <c r="X50" s="31">
        <f t="shared" si="24"/>
        <v>229.20000000000002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1.3</v>
      </c>
      <c r="AC50" s="31" t="s">
        <v>63</v>
      </c>
      <c r="AD50" s="31">
        <f>SUM(AD51,AD70)+SUM(AD75:AD77)</f>
        <v>227.9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11.8</v>
      </c>
      <c r="AK50" s="31" t="s">
        <v>63</v>
      </c>
      <c r="AL50" s="32">
        <f t="shared" si="34"/>
        <v>2259.2742533637602</v>
      </c>
      <c r="AM50" s="31">
        <f t="shared" si="34"/>
        <v>5140.9044132604477</v>
      </c>
      <c r="AN50" s="30">
        <f t="shared" si="34"/>
        <v>100.48419042414987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4316.7193461724564</v>
      </c>
      <c r="G51" s="16">
        <f t="shared" si="30"/>
        <v>268.7</v>
      </c>
      <c r="H51" s="17">
        <v>2.9</v>
      </c>
      <c r="I51" s="17">
        <v>265.8</v>
      </c>
      <c r="J51" s="16">
        <f t="shared" si="31"/>
        <v>1693.2450928086957</v>
      </c>
      <c r="K51" s="17">
        <v>0</v>
      </c>
      <c r="L51" s="17">
        <v>522.83009280869567</v>
      </c>
      <c r="M51" s="17">
        <v>23.5</v>
      </c>
      <c r="N51" s="17">
        <v>0</v>
      </c>
      <c r="O51" s="17">
        <v>0</v>
      </c>
      <c r="P51" s="17">
        <v>0</v>
      </c>
      <c r="Q51" s="17">
        <v>88.3</v>
      </c>
      <c r="R51" s="17">
        <v>760.81500000000005</v>
      </c>
      <c r="S51" s="17">
        <v>297.8</v>
      </c>
      <c r="T51" s="17">
        <v>0</v>
      </c>
      <c r="U51" s="17">
        <v>0</v>
      </c>
      <c r="V51" s="18">
        <v>0</v>
      </c>
      <c r="W51" s="18">
        <v>1059.9000000000001</v>
      </c>
      <c r="X51" s="18">
        <f t="shared" si="24"/>
        <v>132.30000000000001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132.30000000000001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11.8</v>
      </c>
      <c r="AK51" s="18" t="s">
        <v>63</v>
      </c>
      <c r="AL51" s="19">
        <v>1150.7742533637602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3608.8619597240063</v>
      </c>
      <c r="G70" s="16">
        <f t="shared" si="30"/>
        <v>0</v>
      </c>
      <c r="H70" s="25">
        <v>0</v>
      </c>
      <c r="I70" s="25">
        <v>0</v>
      </c>
      <c r="J70" s="16">
        <f t="shared" si="31"/>
        <v>3559.0619597240061</v>
      </c>
      <c r="K70" s="25">
        <v>0</v>
      </c>
      <c r="L70" s="25">
        <v>0</v>
      </c>
      <c r="M70" s="25">
        <v>9.3315399999999986</v>
      </c>
      <c r="N70" s="25">
        <v>1681</v>
      </c>
      <c r="O70" s="25">
        <v>138.20610066836392</v>
      </c>
      <c r="P70" s="25">
        <v>0</v>
      </c>
      <c r="Q70" s="25">
        <v>1663.813327597788</v>
      </c>
      <c r="R70" s="25">
        <v>66.710991457854703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49.8</v>
      </c>
      <c r="AM70" s="25">
        <f>SUM(AM71:AM74)</f>
        <v>3564.1948735243286</v>
      </c>
      <c r="AN70" s="26">
        <f>SUM(AN71:AN74)</f>
        <v>0.21942506371011586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51.8</v>
      </c>
      <c r="G71" s="16">
        <f t="shared" si="30"/>
        <v>0</v>
      </c>
      <c r="H71" s="25">
        <v>0</v>
      </c>
      <c r="I71" s="25">
        <v>0</v>
      </c>
      <c r="J71" s="16">
        <f t="shared" si="31"/>
        <v>2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49.8</v>
      </c>
      <c r="AM71" s="25">
        <f t="shared" ref="AM71:AM77" si="36">SUM(G71,V71,J71,W71,AJ71)-IF(ISNUMBER(W71*$W$37/($W$37+$W$9)),W71*$W$37/($W$37+$W$9),0)+IF(ISNUMBER(AL71*AM$84/F$84),AL71*AM$84/F$84,0)</f>
        <v>7.1329138003218731</v>
      </c>
      <c r="AN71" s="26">
        <f t="shared" ref="AN71:AN77" si="37">SUM(AD71:AH71)+IF(ISNUMBER(W71*$W$37/($W$37+$W$9)),W71*$W$37/($W$37+$W$9),0)+IF(ISNUMBER(AL71*AN$84/F$84),AL71*AN$84/F$84,0)</f>
        <v>0.21942506371011586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3314.43154</v>
      </c>
      <c r="G72" s="16">
        <f t="shared" si="30"/>
        <v>0</v>
      </c>
      <c r="H72" s="25">
        <v>0</v>
      </c>
      <c r="I72" s="25">
        <v>0</v>
      </c>
      <c r="J72" s="16">
        <f t="shared" si="31"/>
        <v>3314.43154</v>
      </c>
      <c r="K72" s="25">
        <v>0</v>
      </c>
      <c r="L72" s="25">
        <v>0</v>
      </c>
      <c r="M72" s="25">
        <v>9.3315399999999986</v>
      </c>
      <c r="N72" s="25">
        <v>1679.9</v>
      </c>
      <c r="O72" s="25">
        <v>0</v>
      </c>
      <c r="P72" s="25">
        <v>0</v>
      </c>
      <c r="Q72" s="25">
        <v>1625.2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3314.43154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139.30610066836391</v>
      </c>
      <c r="G73" s="16">
        <f t="shared" si="30"/>
        <v>0</v>
      </c>
      <c r="H73" s="25">
        <v>0</v>
      </c>
      <c r="I73" s="25">
        <v>0</v>
      </c>
      <c r="J73" s="16">
        <f t="shared" si="31"/>
        <v>139.30610066836391</v>
      </c>
      <c r="K73" s="25">
        <v>0</v>
      </c>
      <c r="L73" s="25">
        <v>0</v>
      </c>
      <c r="M73" s="25">
        <v>0</v>
      </c>
      <c r="N73" s="25">
        <v>1.1000000000000001</v>
      </c>
      <c r="O73" s="25">
        <v>138.20610066836392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139.30610066836391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103.32431905564252</v>
      </c>
      <c r="G74" s="16">
        <f t="shared" si="30"/>
        <v>0</v>
      </c>
      <c r="H74" s="25">
        <v>0</v>
      </c>
      <c r="I74" s="25">
        <v>0</v>
      </c>
      <c r="J74" s="16">
        <f t="shared" si="31"/>
        <v>103.32431905564252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36.592135365330115</v>
      </c>
      <c r="R74" s="25">
        <v>66.732183690312411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103.32431905564252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919.15098960346836</v>
      </c>
      <c r="G75" s="16">
        <f t="shared" si="30"/>
        <v>1.3</v>
      </c>
      <c r="H75" s="25">
        <v>0</v>
      </c>
      <c r="I75" s="25">
        <v>1.3</v>
      </c>
      <c r="J75" s="16">
        <f t="shared" si="31"/>
        <v>260.55098960346834</v>
      </c>
      <c r="K75" s="25">
        <v>0</v>
      </c>
      <c r="L75" s="25">
        <v>0</v>
      </c>
      <c r="M75" s="25">
        <v>83.7</v>
      </c>
      <c r="N75" s="25">
        <v>0</v>
      </c>
      <c r="O75" s="25">
        <v>0</v>
      </c>
      <c r="P75" s="25">
        <v>0</v>
      </c>
      <c r="Q75" s="25">
        <v>148.2509896034683</v>
      </c>
      <c r="R75" s="25">
        <v>27.5</v>
      </c>
      <c r="S75" s="25">
        <v>1.1000000000000001</v>
      </c>
      <c r="T75" s="25">
        <v>0</v>
      </c>
      <c r="U75" s="25">
        <v>0</v>
      </c>
      <c r="V75" s="18">
        <v>4.4000000000000004</v>
      </c>
      <c r="W75" s="18">
        <v>145.5</v>
      </c>
      <c r="X75" s="18">
        <f t="shared" si="24"/>
        <v>15.299999999999999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15.1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492.1</v>
      </c>
      <c r="AM75" s="25">
        <f t="shared" si="36"/>
        <v>462.47201131307463</v>
      </c>
      <c r="AN75" s="26">
        <f t="shared" si="37"/>
        <v>17.268254495015022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1468.6940375349741</v>
      </c>
      <c r="G76" s="16">
        <f t="shared" si="30"/>
        <v>7.8</v>
      </c>
      <c r="H76" s="25">
        <v>0</v>
      </c>
      <c r="I76" s="25">
        <v>7.8</v>
      </c>
      <c r="J76" s="16">
        <f t="shared" si="31"/>
        <v>470.9940375349741</v>
      </c>
      <c r="K76" s="25">
        <v>0</v>
      </c>
      <c r="L76" s="25">
        <v>0</v>
      </c>
      <c r="M76" s="25">
        <v>272.60000000000002</v>
      </c>
      <c r="N76" s="25">
        <v>0</v>
      </c>
      <c r="O76" s="25">
        <v>4.5</v>
      </c>
      <c r="P76" s="25">
        <v>0</v>
      </c>
      <c r="Q76" s="25">
        <v>191.39403753497407</v>
      </c>
      <c r="R76" s="25">
        <v>1.5</v>
      </c>
      <c r="S76" s="25">
        <v>1</v>
      </c>
      <c r="T76" s="25">
        <v>0</v>
      </c>
      <c r="U76" s="25">
        <v>0</v>
      </c>
      <c r="V76" s="18">
        <v>16.7</v>
      </c>
      <c r="W76" s="18">
        <v>351.7</v>
      </c>
      <c r="X76" s="18">
        <f t="shared" si="24"/>
        <v>78.699999999999989</v>
      </c>
      <c r="Y76" s="25" t="s">
        <v>63</v>
      </c>
      <c r="Z76" s="25" t="s">
        <v>63</v>
      </c>
      <c r="AA76" s="25" t="s">
        <v>63</v>
      </c>
      <c r="AB76" s="25">
        <v>1.1000000000000001</v>
      </c>
      <c r="AC76" s="25" t="s">
        <v>63</v>
      </c>
      <c r="AD76" s="25">
        <v>77.599999999999994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542.79999999999995</v>
      </c>
      <c r="AM76" s="25">
        <f t="shared" si="36"/>
        <v>903.14073654731772</v>
      </c>
      <c r="AN76" s="26">
        <f t="shared" si="37"/>
        <v>79.991645071924708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235.34371258962906</v>
      </c>
      <c r="G77" s="16">
        <f t="shared" si="30"/>
        <v>0</v>
      </c>
      <c r="H77" s="25">
        <v>0</v>
      </c>
      <c r="I77" s="25">
        <v>0</v>
      </c>
      <c r="J77" s="16">
        <f t="shared" si="31"/>
        <v>207.24371258962904</v>
      </c>
      <c r="K77" s="25">
        <v>0</v>
      </c>
      <c r="L77" s="25">
        <v>0</v>
      </c>
      <c r="M77" s="25">
        <v>10.3</v>
      </c>
      <c r="N77" s="25">
        <v>0</v>
      </c>
      <c r="O77" s="25">
        <v>0</v>
      </c>
      <c r="P77" s="25">
        <v>0</v>
      </c>
      <c r="Q77" s="25">
        <v>196.94371258962903</v>
      </c>
      <c r="R77" s="25">
        <v>0</v>
      </c>
      <c r="S77" s="25">
        <v>0</v>
      </c>
      <c r="T77" s="25">
        <v>0</v>
      </c>
      <c r="U77" s="25">
        <v>0</v>
      </c>
      <c r="V77" s="18">
        <v>0</v>
      </c>
      <c r="W77" s="18">
        <v>1.4</v>
      </c>
      <c r="X77" s="18">
        <f t="shared" si="24"/>
        <v>2.9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2.9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23.8</v>
      </c>
      <c r="AM77" s="25">
        <f t="shared" si="36"/>
        <v>211.09679187572664</v>
      </c>
      <c r="AN77" s="26">
        <f t="shared" si="37"/>
        <v>3.0048657935000151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1991_x000D_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2418.7868472159998</v>
      </c>
      <c r="G84" s="31">
        <f t="shared" si="38"/>
        <v>74.467399999999998</v>
      </c>
      <c r="H84" s="31">
        <v>40.270556401384063</v>
      </c>
      <c r="I84" s="31">
        <v>34.196843598615928</v>
      </c>
      <c r="J84" s="31">
        <f t="shared" si="38"/>
        <v>60.357451139224167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2.0475467006056864E-2</v>
      </c>
      <c r="R84" s="31">
        <v>60.118923255234186</v>
      </c>
      <c r="S84" s="31">
        <v>0.21805241698392466</v>
      </c>
      <c r="T84" s="31">
        <v>0</v>
      </c>
      <c r="U84" s="31">
        <v>0</v>
      </c>
      <c r="V84" s="31">
        <v>0</v>
      </c>
      <c r="W84" s="31">
        <v>109.12223412764313</v>
      </c>
      <c r="X84" s="31">
        <f t="shared" ref="X84" si="39">SUM(X85:X88)</f>
        <v>310.1843566113406</v>
      </c>
      <c r="Y84" s="31">
        <v>299.46498600000001</v>
      </c>
      <c r="Z84" s="31">
        <v>6.1891533999999991E-2</v>
      </c>
      <c r="AA84" s="31">
        <v>0</v>
      </c>
      <c r="AB84" s="31">
        <v>0</v>
      </c>
      <c r="AC84" s="31">
        <v>0</v>
      </c>
      <c r="AD84" s="31">
        <v>5.5167466033405823</v>
      </c>
      <c r="AE84" s="31">
        <v>0</v>
      </c>
      <c r="AF84" s="31">
        <v>5.1407324739999991</v>
      </c>
      <c r="AG84" s="31">
        <v>0</v>
      </c>
      <c r="AH84" s="31">
        <v>0</v>
      </c>
      <c r="AI84" s="31">
        <v>0</v>
      </c>
      <c r="AJ84" s="31">
        <v>5.3586253377921356</v>
      </c>
      <c r="AK84" s="31">
        <v>1859.2967799999997</v>
      </c>
      <c r="AL84" s="32">
        <v>0</v>
      </c>
      <c r="AM84" s="93">
        <f>SUM(AM85:AM88)</f>
        <v>249.30571060465945</v>
      </c>
      <c r="AN84" s="94">
        <f>SUM(AN85:AN88)</f>
        <v>10.657479077340582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2334.4360015339998</v>
      </c>
      <c r="G85" s="16">
        <f t="shared" ref="G85:G88" si="41">SUM(H85:I85)</f>
        <v>74.467399999999998</v>
      </c>
      <c r="H85" s="25">
        <v>40.270556401384063</v>
      </c>
      <c r="I85" s="25">
        <v>34.196843598615928</v>
      </c>
      <c r="J85" s="16">
        <f t="shared" ref="J85:J88" si="42">SUM(K85:U85)</f>
        <v>56.850136496587581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56.850136496587581</v>
      </c>
      <c r="S85" s="25">
        <v>0</v>
      </c>
      <c r="T85" s="25">
        <v>0</v>
      </c>
      <c r="U85" s="25">
        <v>0</v>
      </c>
      <c r="V85" s="18">
        <v>0</v>
      </c>
      <c r="W85" s="18">
        <v>53.444863503412414</v>
      </c>
      <c r="X85" s="18">
        <f t="shared" ref="X85:X88" si="43">SUM(Y85:AI85)</f>
        <v>290.37682153399999</v>
      </c>
      <c r="Y85" s="25">
        <v>290.31493</v>
      </c>
      <c r="Z85" s="25">
        <v>6.1891533999999991E-2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1859.2967799999997</v>
      </c>
      <c r="AL85" s="19">
        <v>0</v>
      </c>
      <c r="AM85" s="25">
        <f>SUM(G85,V85,J85,W85,IF(ISNUMBER(-W85*$W$37/($W$37+$W$9)),-W85*$W$37/($W$37+$W$9),0),AJ85)</f>
        <v>184.76240000000001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12.874021908309984</v>
      </c>
      <c r="G87" s="16">
        <f t="shared" si="41"/>
        <v>0</v>
      </c>
      <c r="H87" s="25">
        <v>0</v>
      </c>
      <c r="I87" s="25">
        <v>0</v>
      </c>
      <c r="J87" s="16">
        <f t="shared" si="42"/>
        <v>2.0475467006056864E-2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2.0475467006056864E-2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0.73327733350215318</v>
      </c>
      <c r="X87" s="18">
        <f t="shared" si="43"/>
        <v>10.635162553900887</v>
      </c>
      <c r="Y87" s="25">
        <v>9.1500559999999993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1.4851065539008881</v>
      </c>
      <c r="AG87" s="25">
        <v>0</v>
      </c>
      <c r="AH87" s="25">
        <v>0</v>
      </c>
      <c r="AI87" s="25">
        <v>0</v>
      </c>
      <c r="AJ87" s="18">
        <v>1.4851065539008881</v>
      </c>
      <c r="AK87" s="18">
        <v>0</v>
      </c>
      <c r="AL87" s="19">
        <v>0</v>
      </c>
      <c r="AM87" s="25">
        <f>SUM(G87,V87,J87,W87,IF(ISNUMBER(-W87*$W$37/($W$37+$W$9)),-W87*$W$37/($W$37+$W$9),0),AJ87)</f>
        <v>2.2388593544090982</v>
      </c>
      <c r="AN87" s="26">
        <f>SUM(AD87:AH87,IF(ISNUMBER(W87*$W$37/($W$37+$W$9)),W87*$W$37/($W$37+$W$9),0))</f>
        <v>1.4851065539008881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71.476823773690029</v>
      </c>
      <c r="G88" s="16">
        <f t="shared" si="41"/>
        <v>0</v>
      </c>
      <c r="H88" s="25">
        <v>0</v>
      </c>
      <c r="I88" s="25">
        <v>0</v>
      </c>
      <c r="J88" s="16">
        <f t="shared" si="42"/>
        <v>3.4868391756305321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3.2687867586466073</v>
      </c>
      <c r="S88" s="25">
        <v>0.21805241698392466</v>
      </c>
      <c r="T88" s="25">
        <v>0</v>
      </c>
      <c r="U88" s="25">
        <v>0</v>
      </c>
      <c r="V88" s="18">
        <v>0</v>
      </c>
      <c r="W88" s="18">
        <v>54.94409329072856</v>
      </c>
      <c r="X88" s="18">
        <f t="shared" si="43"/>
        <v>9.1723725234396944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5.5167466033405823</v>
      </c>
      <c r="AE88" s="25">
        <v>0</v>
      </c>
      <c r="AF88" s="25">
        <v>3.6556259200991112</v>
      </c>
      <c r="AG88" s="25">
        <v>0</v>
      </c>
      <c r="AH88" s="25">
        <v>0</v>
      </c>
      <c r="AI88" s="25">
        <v>0</v>
      </c>
      <c r="AJ88" s="18">
        <v>3.8735187838912473</v>
      </c>
      <c r="AK88" s="18">
        <v>0</v>
      </c>
      <c r="AL88" s="19">
        <v>0</v>
      </c>
      <c r="AM88" s="25">
        <f>SUM(G88,V88,J88,W88,IF(ISNUMBER(-W88*$W$37/($W$37+$W$9)),-W88*$W$37/($W$37+$W$9),0),AJ88)</f>
        <v>62.304451250250345</v>
      </c>
      <c r="AN88" s="26">
        <f>SUM(AD88:AH88,IF(ISNUMBER(W88*$W$37/($W$37+$W$9)),W88*$W$37/($W$37+$W$9),0))</f>
        <v>9.1723725234396944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107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7051.3239263199994</v>
      </c>
      <c r="G7" s="16">
        <f t="shared" ref="G7:G13" si="1">SUM(H7:I7)</f>
        <v>170.4</v>
      </c>
      <c r="H7" s="17">
        <v>170.4</v>
      </c>
      <c r="I7" s="17">
        <v>0</v>
      </c>
      <c r="J7" s="16">
        <f t="shared" ref="J7:J13" si="2">SUM(K7:U7)</f>
        <v>686.8</v>
      </c>
      <c r="K7" s="17">
        <v>686.8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2.2999999999999998</v>
      </c>
      <c r="X7" s="18">
        <f t="shared" ref="X7:X38" si="3">SUM(Y7:AI7)</f>
        <v>484.27702632</v>
      </c>
      <c r="Y7" s="17">
        <v>250.92315632</v>
      </c>
      <c r="Z7" s="17">
        <v>3.8700000000000002E-3</v>
      </c>
      <c r="AA7" s="17">
        <v>0</v>
      </c>
      <c r="AB7" s="17">
        <v>1.2</v>
      </c>
      <c r="AC7" s="17">
        <v>0</v>
      </c>
      <c r="AD7" s="17">
        <v>211.5</v>
      </c>
      <c r="AE7" s="17">
        <v>0</v>
      </c>
      <c r="AF7" s="17">
        <v>20.65</v>
      </c>
      <c r="AG7" s="17">
        <v>0</v>
      </c>
      <c r="AH7" s="17">
        <v>0</v>
      </c>
      <c r="AI7" s="17">
        <v>0</v>
      </c>
      <c r="AJ7" s="18">
        <v>32.65</v>
      </c>
      <c r="AK7" s="18">
        <v>5674.8968999999997</v>
      </c>
      <c r="AL7" s="19">
        <v>0</v>
      </c>
      <c r="AM7" s="17">
        <f>SUM(G7,V7,J7,W7,AJ7)</f>
        <v>892.14999999999986</v>
      </c>
      <c r="AN7" s="20">
        <f>SUM(AD7:AH7)</f>
        <v>232.15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10375.397472405766</v>
      </c>
      <c r="G8" s="16">
        <f t="shared" si="1"/>
        <v>394.69999999999993</v>
      </c>
      <c r="H8" s="17">
        <f>H9-H7</f>
        <v>-42.400000000000006</v>
      </c>
      <c r="I8" s="17">
        <f>I9-I7</f>
        <v>437.09999999999997</v>
      </c>
      <c r="J8" s="16">
        <f t="shared" si="2"/>
        <v>8089.066918405767</v>
      </c>
      <c r="K8" s="17">
        <f t="shared" ref="K8:W8" si="4">K9-K7</f>
        <v>7947.6930109999985</v>
      </c>
      <c r="L8" s="17">
        <f t="shared" si="4"/>
        <v>14.552624399617002</v>
      </c>
      <c r="M8" s="17">
        <f t="shared" si="4"/>
        <v>200.73051017933972</v>
      </c>
      <c r="N8" s="17">
        <f t="shared" si="4"/>
        <v>359.77822999999989</v>
      </c>
      <c r="O8" s="17">
        <f t="shared" si="4"/>
        <v>-6.5610650000000703</v>
      </c>
      <c r="P8" s="17">
        <f t="shared" si="4"/>
        <v>2490.7514376413692</v>
      </c>
      <c r="Q8" s="17">
        <f t="shared" si="4"/>
        <v>-244.36460306196503</v>
      </c>
      <c r="R8" s="17">
        <f t="shared" si="4"/>
        <v>-2265.8149267525919</v>
      </c>
      <c r="S8" s="17">
        <f t="shared" si="4"/>
        <v>248.9</v>
      </c>
      <c r="T8" s="17">
        <f t="shared" si="4"/>
        <v>-656.61119999999994</v>
      </c>
      <c r="U8" s="17">
        <f t="shared" si="4"/>
        <v>1.290000000000191E-2</v>
      </c>
      <c r="V8" s="18">
        <f t="shared" si="4"/>
        <v>0</v>
      </c>
      <c r="W8" s="18">
        <f t="shared" si="4"/>
        <v>1746.9</v>
      </c>
      <c r="X8" s="18">
        <f t="shared" si="3"/>
        <v>0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0</v>
      </c>
      <c r="AE8" s="17">
        <f t="shared" si="5"/>
        <v>0</v>
      </c>
      <c r="AF8" s="17">
        <f t="shared" si="5"/>
        <v>0</v>
      </c>
      <c r="AG8" s="17">
        <f t="shared" si="5"/>
        <v>0</v>
      </c>
      <c r="AH8" s="17">
        <f t="shared" si="5"/>
        <v>0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144.73055399999976</v>
      </c>
      <c r="AM8" s="25">
        <f>SUM(G8,V8,J8,W8,AJ8)-IF(ISNUMBER(W8*$W$37/($W$37+$W$9)),W8*$W$37/($W$37+$W$9),0)+IF(ISNUMBER(AL8*AM$84/F$84),AL8*AM$84/F$84,0)</f>
        <v>10245.371044795627</v>
      </c>
      <c r="AN8" s="26">
        <f>SUM(AD8:AH8)+IF(ISNUMBER(W8*$W$37/($W$37+$W$9)),W8*$W$37/($W$37+$W$9),0)+IF(ISNUMBER(AL8*AN$84/F$84),AL8*AN$84/F$84,0)</f>
        <v>0.55440507535317629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17426.721398725771</v>
      </c>
      <c r="G9" s="30">
        <f t="shared" si="1"/>
        <v>565.09999999999991</v>
      </c>
      <c r="H9" s="30">
        <f>H10+H11</f>
        <v>128</v>
      </c>
      <c r="I9" s="30">
        <f>I10+I11</f>
        <v>437.09999999999997</v>
      </c>
      <c r="J9" s="30">
        <f t="shared" si="2"/>
        <v>8775.8669184057671</v>
      </c>
      <c r="K9" s="30">
        <f t="shared" ref="K9:W9" si="6">K10+K11</f>
        <v>8634.4930109999987</v>
      </c>
      <c r="L9" s="30">
        <f t="shared" si="6"/>
        <v>14.552624399617002</v>
      </c>
      <c r="M9" s="30">
        <f t="shared" si="6"/>
        <v>200.73051017933972</v>
      </c>
      <c r="N9" s="30">
        <f t="shared" si="6"/>
        <v>359.77822999999989</v>
      </c>
      <c r="O9" s="30">
        <f t="shared" si="6"/>
        <v>-6.5610650000000703</v>
      </c>
      <c r="P9" s="30">
        <f t="shared" si="6"/>
        <v>2490.7514376413692</v>
      </c>
      <c r="Q9" s="30">
        <f t="shared" si="6"/>
        <v>-244.36460306196503</v>
      </c>
      <c r="R9" s="30">
        <f t="shared" si="6"/>
        <v>-2265.8149267525919</v>
      </c>
      <c r="S9" s="30">
        <f t="shared" si="6"/>
        <v>248.9</v>
      </c>
      <c r="T9" s="30">
        <f t="shared" si="6"/>
        <v>-656.61119999999994</v>
      </c>
      <c r="U9" s="30">
        <f t="shared" si="6"/>
        <v>1.290000000000191E-2</v>
      </c>
      <c r="V9" s="31">
        <f t="shared" si="6"/>
        <v>0</v>
      </c>
      <c r="W9" s="31">
        <f t="shared" si="6"/>
        <v>1749.2</v>
      </c>
      <c r="X9" s="31">
        <f t="shared" si="3"/>
        <v>484.27702632</v>
      </c>
      <c r="Y9" s="31">
        <f t="shared" ref="Y9:AL9" si="7">Y10+Y11</f>
        <v>250.92315632</v>
      </c>
      <c r="Z9" s="30">
        <f t="shared" si="7"/>
        <v>3.8700000000000002E-3</v>
      </c>
      <c r="AA9" s="30">
        <f t="shared" si="7"/>
        <v>0</v>
      </c>
      <c r="AB9" s="30">
        <f t="shared" si="7"/>
        <v>1.2</v>
      </c>
      <c r="AC9" s="30">
        <f t="shared" si="7"/>
        <v>0</v>
      </c>
      <c r="AD9" s="30">
        <f t="shared" si="7"/>
        <v>211.5</v>
      </c>
      <c r="AE9" s="30">
        <f t="shared" si="7"/>
        <v>0</v>
      </c>
      <c r="AF9" s="30">
        <f t="shared" si="7"/>
        <v>20.65</v>
      </c>
      <c r="AG9" s="30">
        <f t="shared" si="7"/>
        <v>0</v>
      </c>
      <c r="AH9" s="30">
        <f t="shared" si="7"/>
        <v>0</v>
      </c>
      <c r="AI9" s="30">
        <f t="shared" si="7"/>
        <v>0</v>
      </c>
      <c r="AJ9" s="31">
        <f t="shared" si="7"/>
        <v>32.65</v>
      </c>
      <c r="AK9" s="31">
        <f t="shared" si="7"/>
        <v>5674.8968999999997</v>
      </c>
      <c r="AL9" s="32">
        <f t="shared" si="7"/>
        <v>144.73055399999976</v>
      </c>
      <c r="AM9" s="31">
        <f>SUM(AM7:AM8)</f>
        <v>11137.521044795627</v>
      </c>
      <c r="AN9" s="30">
        <f>SUM(AN7:AN8)</f>
        <v>232.70440507535318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212.59534144128543</v>
      </c>
      <c r="G10" s="16">
        <f t="shared" si="1"/>
        <v>0</v>
      </c>
      <c r="H10" s="17">
        <v>0</v>
      </c>
      <c r="I10" s="17">
        <v>0</v>
      </c>
      <c r="J10" s="16">
        <f t="shared" si="2"/>
        <v>212.59534144128543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44.344210347119052</v>
      </c>
      <c r="R10" s="17">
        <v>168.25113109416637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212.59534144128543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17214.126057284484</v>
      </c>
      <c r="G11" s="30">
        <f t="shared" si="1"/>
        <v>565.09999999999991</v>
      </c>
      <c r="H11" s="30">
        <f>H12+H13</f>
        <v>128</v>
      </c>
      <c r="I11" s="30">
        <f>I12+I13</f>
        <v>437.09999999999997</v>
      </c>
      <c r="J11" s="30">
        <f t="shared" si="2"/>
        <v>8563.2715769644819</v>
      </c>
      <c r="K11" s="30">
        <f t="shared" ref="K11:W11" si="8">K12+K13</f>
        <v>8634.4930109999987</v>
      </c>
      <c r="L11" s="30">
        <f t="shared" si="8"/>
        <v>14.552624399617002</v>
      </c>
      <c r="M11" s="30">
        <f t="shared" si="8"/>
        <v>200.73051017933972</v>
      </c>
      <c r="N11" s="30">
        <f t="shared" si="8"/>
        <v>359.77822999999989</v>
      </c>
      <c r="O11" s="30">
        <f t="shared" si="8"/>
        <v>-6.5610650000000703</v>
      </c>
      <c r="P11" s="30">
        <f t="shared" si="8"/>
        <v>2490.7514376413692</v>
      </c>
      <c r="Q11" s="30">
        <f t="shared" si="8"/>
        <v>-288.70881340908409</v>
      </c>
      <c r="R11" s="30">
        <f t="shared" si="8"/>
        <v>-2434.0660578467582</v>
      </c>
      <c r="S11" s="30">
        <f t="shared" si="8"/>
        <v>248.9</v>
      </c>
      <c r="T11" s="30">
        <f t="shared" si="8"/>
        <v>-656.61119999999994</v>
      </c>
      <c r="U11" s="30">
        <f t="shared" si="8"/>
        <v>1.290000000000191E-2</v>
      </c>
      <c r="V11" s="31">
        <f t="shared" si="8"/>
        <v>0</v>
      </c>
      <c r="W11" s="31">
        <f t="shared" si="8"/>
        <v>1749.2</v>
      </c>
      <c r="X11" s="31">
        <f t="shared" si="3"/>
        <v>484.27702632</v>
      </c>
      <c r="Y11" s="31">
        <f t="shared" ref="Y11:AL11" si="9">Y12+Y13</f>
        <v>250.92315632</v>
      </c>
      <c r="Z11" s="30">
        <f t="shared" si="9"/>
        <v>3.8700000000000002E-3</v>
      </c>
      <c r="AA11" s="30">
        <f t="shared" si="9"/>
        <v>0</v>
      </c>
      <c r="AB11" s="30">
        <f t="shared" si="9"/>
        <v>1.2</v>
      </c>
      <c r="AC11" s="30">
        <f t="shared" si="9"/>
        <v>0</v>
      </c>
      <c r="AD11" s="30">
        <f t="shared" si="9"/>
        <v>211.5</v>
      </c>
      <c r="AE11" s="30">
        <f t="shared" si="9"/>
        <v>0</v>
      </c>
      <c r="AF11" s="30">
        <f t="shared" si="9"/>
        <v>20.65</v>
      </c>
      <c r="AG11" s="30">
        <f t="shared" si="9"/>
        <v>0</v>
      </c>
      <c r="AH11" s="30">
        <f t="shared" si="9"/>
        <v>0</v>
      </c>
      <c r="AI11" s="30">
        <f t="shared" si="9"/>
        <v>0</v>
      </c>
      <c r="AJ11" s="31">
        <f t="shared" si="9"/>
        <v>32.65</v>
      </c>
      <c r="AK11" s="31">
        <f t="shared" si="9"/>
        <v>5674.8968999999997</v>
      </c>
      <c r="AL11" s="32">
        <f t="shared" si="9"/>
        <v>144.73055399999976</v>
      </c>
      <c r="AM11" s="31">
        <f>SUM(AM7:AM8)-SUM(AM10)</f>
        <v>10924.925703354342</v>
      </c>
      <c r="AN11" s="30">
        <f>SUM(AD11:AH11)+IF(ISNUMBER(W11*$W$37/($W$37+$W$9)),W11*$W$37/($W$37+$W$9),0)+IF(ISNUMBER(AL11*AN$84/F$84),AL11*AN$84/F$84,0)</f>
        <v>232.70440507535318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134.30913395364888</v>
      </c>
      <c r="G12" s="16">
        <f t="shared" si="1"/>
        <v>0</v>
      </c>
      <c r="H12" s="39">
        <v>0</v>
      </c>
      <c r="I12" s="39">
        <v>0</v>
      </c>
      <c r="J12" s="16">
        <f t="shared" si="2"/>
        <v>134.30913395364888</v>
      </c>
      <c r="K12" s="39">
        <v>0</v>
      </c>
      <c r="L12" s="39">
        <v>0</v>
      </c>
      <c r="M12" s="39">
        <v>0</v>
      </c>
      <c r="N12" s="39">
        <v>0</v>
      </c>
      <c r="O12" s="39">
        <v>134.30913395364888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134.30913395364888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17079.816923330836</v>
      </c>
      <c r="G13" s="41">
        <f t="shared" si="1"/>
        <v>565.09999999999991</v>
      </c>
      <c r="H13" s="41">
        <f>SUM(H17,-H28,H39,H47,H48)</f>
        <v>128</v>
      </c>
      <c r="I13" s="41">
        <f>SUM(I17,-I28,I39,I47,I48)</f>
        <v>437.09999999999997</v>
      </c>
      <c r="J13" s="41">
        <f t="shared" si="2"/>
        <v>8428.9624430108324</v>
      </c>
      <c r="K13" s="41">
        <f t="shared" ref="K13:W13" si="10">SUM(K17,-K28,K39,K47,K48)</f>
        <v>8634.4930109999987</v>
      </c>
      <c r="L13" s="41">
        <f t="shared" si="10"/>
        <v>14.552624399617002</v>
      </c>
      <c r="M13" s="41">
        <f t="shared" si="10"/>
        <v>200.73051017933972</v>
      </c>
      <c r="N13" s="41">
        <f t="shared" si="10"/>
        <v>359.77822999999989</v>
      </c>
      <c r="O13" s="41">
        <f t="shared" si="10"/>
        <v>-140.87019895364895</v>
      </c>
      <c r="P13" s="41">
        <f t="shared" si="10"/>
        <v>2490.7514376413692</v>
      </c>
      <c r="Q13" s="41">
        <f t="shared" si="10"/>
        <v>-288.70881340908409</v>
      </c>
      <c r="R13" s="41">
        <f t="shared" si="10"/>
        <v>-2434.0660578467582</v>
      </c>
      <c r="S13" s="41">
        <f t="shared" si="10"/>
        <v>248.9</v>
      </c>
      <c r="T13" s="41">
        <f t="shared" si="10"/>
        <v>-656.61119999999994</v>
      </c>
      <c r="U13" s="41">
        <f t="shared" si="10"/>
        <v>1.290000000000191E-2</v>
      </c>
      <c r="V13" s="31">
        <f t="shared" si="10"/>
        <v>0</v>
      </c>
      <c r="W13" s="31">
        <f t="shared" si="10"/>
        <v>1749.2</v>
      </c>
      <c r="X13" s="31">
        <f t="shared" si="3"/>
        <v>484.27702632</v>
      </c>
      <c r="Y13" s="31">
        <f t="shared" ref="Y13:AL13" si="11">SUM(Y17,-Y28,Y39,Y47,Y48)</f>
        <v>250.92315632</v>
      </c>
      <c r="Z13" s="41">
        <f t="shared" si="11"/>
        <v>3.8700000000000002E-3</v>
      </c>
      <c r="AA13" s="41">
        <f t="shared" si="11"/>
        <v>0</v>
      </c>
      <c r="AB13" s="41">
        <f t="shared" si="11"/>
        <v>1.2</v>
      </c>
      <c r="AC13" s="41">
        <f t="shared" si="11"/>
        <v>0</v>
      </c>
      <c r="AD13" s="41">
        <f t="shared" si="11"/>
        <v>211.5</v>
      </c>
      <c r="AE13" s="41">
        <f t="shared" si="11"/>
        <v>0</v>
      </c>
      <c r="AF13" s="41">
        <f t="shared" si="11"/>
        <v>20.65</v>
      </c>
      <c r="AG13" s="41">
        <f t="shared" si="11"/>
        <v>0</v>
      </c>
      <c r="AH13" s="41">
        <f t="shared" si="11"/>
        <v>0</v>
      </c>
      <c r="AI13" s="41">
        <f t="shared" si="11"/>
        <v>0</v>
      </c>
      <c r="AJ13" s="31">
        <f t="shared" si="11"/>
        <v>32.65</v>
      </c>
      <c r="AK13" s="31">
        <f t="shared" si="11"/>
        <v>5674.8968999999997</v>
      </c>
      <c r="AL13" s="32">
        <f t="shared" si="11"/>
        <v>144.73055399999976</v>
      </c>
      <c r="AM13" s="31">
        <f>SUM(AM7:AM8)-SUM(AM10,AM12)</f>
        <v>10790.616569400692</v>
      </c>
      <c r="AN13" s="41">
        <f>SUM(AD13:AH13)+IF(ISNUMBER(W13*$W$37/($W$37+$W$9)),W13*$W$37/($W$37+$W$9),0)+IF(ISNUMBER(AL13*AN$84/F$84),AL13*AN$84/F$84,0)</f>
        <v>232.70440507535318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17214.126057284484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15431.626057284484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10234.991581515686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16463.285020104999</v>
      </c>
      <c r="G17" s="30">
        <f t="shared" ref="G17:G48" si="13">SUM(H17:I17)</f>
        <v>209</v>
      </c>
      <c r="H17" s="31">
        <v>125.1</v>
      </c>
      <c r="I17" s="31">
        <v>83.899999999999991</v>
      </c>
      <c r="J17" s="30">
        <f t="shared" ref="J17:J48" si="14">SUM(K17:U17)</f>
        <v>10025.318077785001</v>
      </c>
      <c r="K17" s="31">
        <v>8634.4930109999987</v>
      </c>
      <c r="L17" s="31">
        <v>0</v>
      </c>
      <c r="M17" s="31">
        <v>119.65610213697101</v>
      </c>
      <c r="N17" s="31">
        <v>0</v>
      </c>
      <c r="O17" s="31">
        <v>0.69757499999999995</v>
      </c>
      <c r="P17" s="31">
        <v>1022.0473896480319</v>
      </c>
      <c r="Q17" s="31">
        <v>9.6729599999999998</v>
      </c>
      <c r="R17" s="31">
        <v>238.35103999999998</v>
      </c>
      <c r="S17" s="31">
        <v>0.4</v>
      </c>
      <c r="T17" s="31">
        <v>0</v>
      </c>
      <c r="U17" s="31">
        <v>0</v>
      </c>
      <c r="V17" s="31">
        <v>0</v>
      </c>
      <c r="W17" s="31">
        <v>255.5</v>
      </c>
      <c r="X17" s="31">
        <f t="shared" si="3"/>
        <v>271.57702632000002</v>
      </c>
      <c r="Y17" s="31">
        <v>250.92315632</v>
      </c>
      <c r="Z17" s="31">
        <v>3.8700000000000002E-3</v>
      </c>
      <c r="AA17" s="31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20.65</v>
      </c>
      <c r="AG17" s="31">
        <v>0</v>
      </c>
      <c r="AH17" s="31">
        <v>0</v>
      </c>
      <c r="AI17" s="31">
        <v>0</v>
      </c>
      <c r="AJ17" s="31">
        <v>20.65</v>
      </c>
      <c r="AK17" s="31">
        <v>5674.8968999999997</v>
      </c>
      <c r="AL17" s="32">
        <v>6.3430159999999995</v>
      </c>
      <c r="AM17" s="31">
        <f>SUM(AM18,AM24:AM25,AM26:AM26)</f>
        <v>10511.112506389602</v>
      </c>
      <c r="AN17" s="30">
        <f>SUM(AN18,AN24:AN25,AN26:AN26)</f>
        <v>20.674297566521069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6576.8669423199999</v>
      </c>
      <c r="G18" s="16">
        <f t="shared" si="13"/>
        <v>209</v>
      </c>
      <c r="H18" s="17">
        <v>125.1</v>
      </c>
      <c r="I18" s="17">
        <v>83.899999999999991</v>
      </c>
      <c r="J18" s="16">
        <f t="shared" si="14"/>
        <v>183.9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0.3</v>
      </c>
      <c r="R18" s="17">
        <v>183.2</v>
      </c>
      <c r="S18" s="17">
        <v>0.4</v>
      </c>
      <c r="T18" s="17">
        <v>0</v>
      </c>
      <c r="U18" s="17">
        <v>0</v>
      </c>
      <c r="V18" s="18">
        <v>0</v>
      </c>
      <c r="W18" s="18">
        <v>210.5</v>
      </c>
      <c r="X18" s="18">
        <f t="shared" si="3"/>
        <v>271.57702632000002</v>
      </c>
      <c r="Y18" s="17">
        <v>250.92315632</v>
      </c>
      <c r="Z18" s="17">
        <v>3.8700000000000002E-3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20.65</v>
      </c>
      <c r="AG18" s="17">
        <v>0</v>
      </c>
      <c r="AH18" s="17">
        <v>0</v>
      </c>
      <c r="AI18" s="17">
        <v>0</v>
      </c>
      <c r="AJ18" s="18">
        <v>20.65</v>
      </c>
      <c r="AK18" s="18">
        <v>5674.8968999999997</v>
      </c>
      <c r="AL18" s="19">
        <v>6.3430159999999995</v>
      </c>
      <c r="AM18" s="17">
        <f t="shared" ref="AM18:AN18" si="15">SUM(AM19:AM23)</f>
        <v>624.69442860459799</v>
      </c>
      <c r="AN18" s="20">
        <f t="shared" si="15"/>
        <v>20.674297566521069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6459.9823023199997</v>
      </c>
      <c r="G19" s="16">
        <f t="shared" si="13"/>
        <v>208.2</v>
      </c>
      <c r="H19" s="25">
        <v>125.1</v>
      </c>
      <c r="I19" s="25">
        <v>83.1</v>
      </c>
      <c r="J19" s="16">
        <f t="shared" si="14"/>
        <v>179.7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179.7</v>
      </c>
      <c r="S19" s="25">
        <v>0</v>
      </c>
      <c r="T19" s="25">
        <v>0</v>
      </c>
      <c r="U19" s="25">
        <v>0</v>
      </c>
      <c r="V19" s="18">
        <v>0</v>
      </c>
      <c r="W19" s="18">
        <v>154.9</v>
      </c>
      <c r="X19" s="18">
        <f t="shared" si="3"/>
        <v>242.28540232</v>
      </c>
      <c r="Y19" s="25">
        <v>242.28153232</v>
      </c>
      <c r="Z19" s="25">
        <v>3.8700000000000002E-3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5674.8968999999997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542.79999999999995</v>
      </c>
      <c r="AN19" s="26">
        <f t="shared" ref="AN19:AN27" si="17">SUM(AD19:AH19)+IF(ISNUMBER(W19*$W$37/($W$37+$W$9)),W19*$W$37/($W$37+$W$9),0)+IF(ISNUMBER(AL19*AN$84/F$84),AL19*AN$84/F$84,0)</f>
        <v>0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0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0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0</v>
      </c>
      <c r="AK20" s="18">
        <v>0</v>
      </c>
      <c r="AL20" s="19">
        <v>0</v>
      </c>
      <c r="AM20" s="25">
        <f t="shared" si="16"/>
        <v>0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22.41885110597493</v>
      </c>
      <c r="G21" s="16">
        <f t="shared" si="13"/>
        <v>0</v>
      </c>
      <c r="H21" s="25">
        <v>0</v>
      </c>
      <c r="I21" s="25">
        <v>0</v>
      </c>
      <c r="J21" s="16">
        <f t="shared" si="14"/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0.38185871332577542</v>
      </c>
      <c r="X21" s="18">
        <f t="shared" si="3"/>
        <v>15.339308196324579</v>
      </c>
      <c r="Y21" s="25">
        <v>8.6416240000000002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6.6976841963245786</v>
      </c>
      <c r="AG21" s="25">
        <v>0</v>
      </c>
      <c r="AH21" s="25">
        <v>0</v>
      </c>
      <c r="AI21" s="25">
        <v>0</v>
      </c>
      <c r="AJ21" s="18">
        <v>6.6976841963245786</v>
      </c>
      <c r="AK21" s="18">
        <v>0</v>
      </c>
      <c r="AL21" s="19">
        <v>0</v>
      </c>
      <c r="AM21" s="25">
        <f t="shared" si="16"/>
        <v>7.0795429096503542</v>
      </c>
      <c r="AN21" s="26">
        <f t="shared" si="17"/>
        <v>6.6976841963245786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88.122772894025061</v>
      </c>
      <c r="G22" s="16">
        <f t="shared" si="13"/>
        <v>0.8</v>
      </c>
      <c r="H22" s="25">
        <v>0</v>
      </c>
      <c r="I22" s="25">
        <v>0.8</v>
      </c>
      <c r="J22" s="16">
        <f t="shared" si="14"/>
        <v>4.2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0.3</v>
      </c>
      <c r="R22" s="25">
        <v>3.5</v>
      </c>
      <c r="S22" s="25">
        <v>0.4</v>
      </c>
      <c r="T22" s="25">
        <v>0</v>
      </c>
      <c r="U22" s="25">
        <v>0</v>
      </c>
      <c r="V22" s="18">
        <v>0</v>
      </c>
      <c r="W22" s="18">
        <v>55.218141286674218</v>
      </c>
      <c r="X22" s="18">
        <f t="shared" si="3"/>
        <v>13.952315803675422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0</v>
      </c>
      <c r="AF22" s="25">
        <v>13.952315803675422</v>
      </c>
      <c r="AG22" s="25">
        <v>0</v>
      </c>
      <c r="AH22" s="25">
        <v>0</v>
      </c>
      <c r="AI22" s="25">
        <v>0</v>
      </c>
      <c r="AJ22" s="18">
        <v>13.952315803675422</v>
      </c>
      <c r="AK22" s="18">
        <v>0</v>
      </c>
      <c r="AL22" s="19">
        <v>0</v>
      </c>
      <c r="AM22" s="25">
        <f t="shared" si="16"/>
        <v>74.170457090349643</v>
      </c>
      <c r="AN22" s="26">
        <f t="shared" si="17"/>
        <v>13.952315803675422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6.3430159999999995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6.3430159999999995</v>
      </c>
      <c r="AM23" s="25">
        <f t="shared" si="16"/>
        <v>0.64442860459799156</v>
      </c>
      <c r="AN23" s="26">
        <f t="shared" si="17"/>
        <v>2.4297566521070655E-2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46.6</v>
      </c>
      <c r="G24" s="16">
        <f t="shared" si="13"/>
        <v>0</v>
      </c>
      <c r="H24" s="25">
        <v>0</v>
      </c>
      <c r="I24" s="25">
        <v>0</v>
      </c>
      <c r="J24" s="16">
        <f t="shared" si="14"/>
        <v>1.6</v>
      </c>
      <c r="K24" s="25">
        <v>0</v>
      </c>
      <c r="L24" s="25">
        <v>0</v>
      </c>
      <c r="M24" s="25">
        <v>1.1000000000000001</v>
      </c>
      <c r="N24" s="25">
        <v>0</v>
      </c>
      <c r="O24" s="25">
        <v>0</v>
      </c>
      <c r="P24" s="25">
        <v>0.5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45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46.6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9839.818077785003</v>
      </c>
      <c r="G25" s="16">
        <f t="shared" si="13"/>
        <v>0</v>
      </c>
      <c r="H25" s="25">
        <v>0</v>
      </c>
      <c r="I25" s="25">
        <v>0</v>
      </c>
      <c r="J25" s="16">
        <f t="shared" si="14"/>
        <v>9839.818077785003</v>
      </c>
      <c r="K25" s="25">
        <v>8634.4930109999987</v>
      </c>
      <c r="L25" s="25">
        <v>0</v>
      </c>
      <c r="M25" s="25">
        <v>118.55610213697102</v>
      </c>
      <c r="N25" s="25">
        <v>0</v>
      </c>
      <c r="O25" s="25">
        <v>0.69757499999999995</v>
      </c>
      <c r="P25" s="25">
        <v>1021.5473896480319</v>
      </c>
      <c r="Q25" s="25">
        <v>9.3729599999999991</v>
      </c>
      <c r="R25" s="25">
        <v>55.151040000000002</v>
      </c>
      <c r="S25" s="25">
        <v>0</v>
      </c>
      <c r="T25" s="25">
        <v>0</v>
      </c>
      <c r="U25" s="25">
        <v>0</v>
      </c>
      <c r="V25" s="18">
        <v>0</v>
      </c>
      <c r="W25" s="18">
        <v>0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0</v>
      </c>
      <c r="AK25" s="18">
        <v>0</v>
      </c>
      <c r="AL25" s="19">
        <v>0</v>
      </c>
      <c r="AM25" s="25">
        <f t="shared" si="16"/>
        <v>9839.818077785003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12078.059052873416</v>
      </c>
      <c r="G28" s="30">
        <f t="shared" si="13"/>
        <v>0</v>
      </c>
      <c r="H28" s="31">
        <v>0</v>
      </c>
      <c r="I28" s="31">
        <v>0</v>
      </c>
      <c r="J28" s="30">
        <f t="shared" si="14"/>
        <v>9657.024152873415</v>
      </c>
      <c r="K28" s="31">
        <v>0</v>
      </c>
      <c r="L28" s="31">
        <v>664.65477180038283</v>
      </c>
      <c r="M28" s="31">
        <v>352.55414195763132</v>
      </c>
      <c r="N28" s="31">
        <v>1223.0217700000001</v>
      </c>
      <c r="O28" s="31">
        <v>281.85864000000004</v>
      </c>
      <c r="P28" s="31">
        <v>245.59595200666243</v>
      </c>
      <c r="Q28" s="31">
        <v>2437.7351382254897</v>
      </c>
      <c r="R28" s="31">
        <v>3777.8054388832488</v>
      </c>
      <c r="S28" s="31">
        <v>0</v>
      </c>
      <c r="T28" s="31">
        <v>656.61119999999994</v>
      </c>
      <c r="U28" s="31">
        <v>17.187099999999997</v>
      </c>
      <c r="V28" s="31">
        <v>45.1</v>
      </c>
      <c r="W28" s="31">
        <v>0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1">
        <v>0</v>
      </c>
      <c r="AL28" s="32">
        <v>2375.9349000000002</v>
      </c>
      <c r="AM28" s="31">
        <f>SUM(AM29,AM35:AM36,AM37:AM38)</f>
        <v>9943.5109651126822</v>
      </c>
      <c r="AN28" s="30">
        <f>SUM(AN29,AN35:AN36,AN37:AN38)</f>
        <v>9.1012597607326473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2375.9349000000002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2375.9349000000002</v>
      </c>
      <c r="AM29" s="17">
        <f t="shared" ref="AM29:AN29" si="21">SUM(AM30:AM34)</f>
        <v>241.38681223926733</v>
      </c>
      <c r="AN29" s="20">
        <f t="shared" si="21"/>
        <v>9.1012597607326473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2305.6795219999999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2305.6795219999999</v>
      </c>
      <c r="AM30" s="25">
        <f t="shared" ref="AM30:AM38" si="22">SUM(G30,V30,J30,W30,AJ30)-IF(ISNUMBER(W30*$W$37/($W$37+$W$9)),W30*$W$37/($W$37+$W$9),0)+IF(ISNUMBER(AL30*AM$84/F$84),AL30*AM$84/F$84,0)</f>
        <v>234.24910752434238</v>
      </c>
      <c r="AN30" s="26">
        <f t="shared" ref="AN30:AN38" si="23">SUM(AD30:AH30)+IF(ISNUMBER(W30*$W$37/($W$37+$W$9)),W30*$W$37/($W$37+$W$9),0)+IF(ISNUMBER(AL30*AN$84/F$84),AL30*AN$84/F$84,0)</f>
        <v>8.8321394053026818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0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0</v>
      </c>
      <c r="AM31" s="25">
        <f t="shared" si="22"/>
        <v>0</v>
      </c>
      <c r="AN31" s="26">
        <f t="shared" si="23"/>
        <v>0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11.525787677515275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11.525787677515275</v>
      </c>
      <c r="AM32" s="25">
        <f t="shared" si="22"/>
        <v>1.1709803774598542</v>
      </c>
      <c r="AN32" s="26">
        <f t="shared" si="23"/>
        <v>4.4150699415256692E-2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54.770236322484735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54.770236322484735</v>
      </c>
      <c r="AM33" s="25">
        <f t="shared" si="22"/>
        <v>5.5644675918839042</v>
      </c>
      <c r="AN33" s="26">
        <f t="shared" si="23"/>
        <v>0.20980294869512126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3.9593539999999998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3.9593539999999998</v>
      </c>
      <c r="AM34" s="25">
        <f t="shared" si="22"/>
        <v>0.40225674558119928</v>
      </c>
      <c r="AN34" s="26">
        <f t="shared" si="23"/>
        <v>1.5166707319588532E-2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45.1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45.1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45.1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9657.024152873415</v>
      </c>
      <c r="G36" s="16">
        <f t="shared" si="13"/>
        <v>0</v>
      </c>
      <c r="H36" s="25">
        <v>0</v>
      </c>
      <c r="I36" s="25">
        <v>0</v>
      </c>
      <c r="J36" s="16">
        <f t="shared" si="14"/>
        <v>9657.024152873415</v>
      </c>
      <c r="K36" s="25">
        <v>0</v>
      </c>
      <c r="L36" s="25">
        <v>664.65477180038283</v>
      </c>
      <c r="M36" s="25">
        <v>352.55414195763132</v>
      </c>
      <c r="N36" s="25">
        <v>1223.0217700000001</v>
      </c>
      <c r="O36" s="25">
        <v>281.85864000000004</v>
      </c>
      <c r="P36" s="25">
        <v>245.59595200666243</v>
      </c>
      <c r="Q36" s="25">
        <v>2437.7351382254897</v>
      </c>
      <c r="R36" s="25">
        <v>3777.8054388832488</v>
      </c>
      <c r="S36" s="25">
        <v>0</v>
      </c>
      <c r="T36" s="25">
        <v>656.61119999999994</v>
      </c>
      <c r="U36" s="25">
        <v>17.187099999999997</v>
      </c>
      <c r="V36" s="18">
        <v>0</v>
      </c>
      <c r="W36" s="18">
        <v>0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0</v>
      </c>
      <c r="AK36" s="18">
        <v>0</v>
      </c>
      <c r="AL36" s="19">
        <v>0</v>
      </c>
      <c r="AM36" s="25">
        <f t="shared" si="22"/>
        <v>9657.024152873415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520.10850853721092</v>
      </c>
      <c r="G39" s="30">
        <f t="shared" si="13"/>
        <v>0</v>
      </c>
      <c r="H39" s="31">
        <v>0</v>
      </c>
      <c r="I39" s="31">
        <v>0</v>
      </c>
      <c r="J39" s="30">
        <f t="shared" si="14"/>
        <v>374.59330713683556</v>
      </c>
      <c r="K39" s="31">
        <v>0</v>
      </c>
      <c r="L39" s="31">
        <v>116.35993999999982</v>
      </c>
      <c r="M39" s="31">
        <v>6.0285499999999992</v>
      </c>
      <c r="N39" s="31">
        <v>0</v>
      </c>
      <c r="O39" s="31">
        <v>0</v>
      </c>
      <c r="P39" s="31">
        <v>5.3</v>
      </c>
      <c r="Q39" s="31">
        <v>0.6</v>
      </c>
      <c r="R39" s="31">
        <v>246.30481713683574</v>
      </c>
      <c r="S39" s="31">
        <v>0</v>
      </c>
      <c r="T39" s="31" t="s">
        <v>63</v>
      </c>
      <c r="U39" s="31" t="s">
        <v>63</v>
      </c>
      <c r="V39" s="31">
        <v>0</v>
      </c>
      <c r="W39" s="31">
        <v>30.7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114.8152014003754</v>
      </c>
      <c r="AM39" s="31">
        <f>SUM(AM40:AM45)</f>
        <v>416.95813661623168</v>
      </c>
      <c r="AN39" s="30">
        <f>SUM(AN40:AN45)</f>
        <v>0.43981128120372803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93.156575999999987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93.156575999999987</v>
      </c>
      <c r="AM40" s="25">
        <f t="shared" ref="AM40:AM47" si="25">SUM(G40,V40,J40,W40,AJ40)-IF(ISNUMBER(W40*$W$37/($W$37+$W$9)),W40*$W$37/($W$37+$W$9),0)+IF(ISNUMBER(AL40*AM$84/F$84),AL40*AM$84/F$84,0)</f>
        <v>9.4643876478960092</v>
      </c>
      <c r="AN40" s="26">
        <f t="shared" ref="AN40:AN47" si="26">SUM(AD40:AH40)+IF(ISNUMBER(W40*$W$37/($W$37+$W$9)),W40*$W$37/($W$37+$W$9),0)+IF(ISNUMBER(AL40*AN$84/F$84),AL40*AN$84/F$84,0)</f>
        <v>0.35684571854070268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3</v>
      </c>
      <c r="G41" s="16">
        <f t="shared" si="13"/>
        <v>0</v>
      </c>
      <c r="H41" s="25">
        <v>0</v>
      </c>
      <c r="I41" s="25">
        <v>0</v>
      </c>
      <c r="J41" s="16">
        <f t="shared" si="14"/>
        <v>0.7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0.6</v>
      </c>
      <c r="R41" s="25">
        <v>0.1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2.2999999999999998</v>
      </c>
      <c r="AM41" s="25">
        <f t="shared" si="25"/>
        <v>0.93367208762761755</v>
      </c>
      <c r="AN41" s="26">
        <f t="shared" si="26"/>
        <v>8.8103834198845626E-3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0.46586199999999994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0.46586199999999994</v>
      </c>
      <c r="AM42" s="25">
        <f t="shared" si="25"/>
        <v>4.7329976559294433E-2</v>
      </c>
      <c r="AN42" s="26">
        <f t="shared" si="26"/>
        <v>1.7845316698931579E-3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383.786070537211</v>
      </c>
      <c r="G44" s="16">
        <f t="shared" si="13"/>
        <v>0</v>
      </c>
      <c r="H44" s="25">
        <v>0</v>
      </c>
      <c r="I44" s="25">
        <v>0</v>
      </c>
      <c r="J44" s="16">
        <f t="shared" si="14"/>
        <v>368.59330713683556</v>
      </c>
      <c r="K44" s="25">
        <v>0</v>
      </c>
      <c r="L44" s="25">
        <v>116.35993999999982</v>
      </c>
      <c r="M44" s="25">
        <v>6.0285499999999992</v>
      </c>
      <c r="N44" s="25">
        <v>0</v>
      </c>
      <c r="O44" s="25">
        <v>0</v>
      </c>
      <c r="P44" s="25">
        <v>0</v>
      </c>
      <c r="Q44" s="25">
        <v>0</v>
      </c>
      <c r="R44" s="25">
        <v>246.20481713683574</v>
      </c>
      <c r="S44" s="25">
        <v>0</v>
      </c>
      <c r="T44" s="25" t="s">
        <v>63</v>
      </c>
      <c r="U44" s="25" t="s">
        <v>63</v>
      </c>
      <c r="V44" s="18">
        <v>0</v>
      </c>
      <c r="W44" s="18">
        <v>0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15.192763400375416</v>
      </c>
      <c r="AM44" s="25">
        <f t="shared" si="25"/>
        <v>370.13683963274781</v>
      </c>
      <c r="AN44" s="26">
        <f t="shared" si="26"/>
        <v>5.8197422071694177E-2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39.700000000000003</v>
      </c>
      <c r="G45" s="16">
        <f t="shared" si="13"/>
        <v>0</v>
      </c>
      <c r="H45" s="25">
        <v>0</v>
      </c>
      <c r="I45" s="25">
        <v>0</v>
      </c>
      <c r="J45" s="16">
        <f t="shared" si="14"/>
        <v>5.3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5.3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30.7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3.7</v>
      </c>
      <c r="AM45" s="25">
        <f t="shared" si="25"/>
        <v>36.375907271400948</v>
      </c>
      <c r="AN45" s="26">
        <f t="shared" si="26"/>
        <v>1.417322550155343E-2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0</v>
      </c>
      <c r="G46" s="60">
        <f t="shared" si="13"/>
        <v>0</v>
      </c>
      <c r="H46" s="61">
        <v>0</v>
      </c>
      <c r="I46" s="61">
        <v>0</v>
      </c>
      <c r="J46" s="60">
        <f t="shared" si="14"/>
        <v>0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</v>
      </c>
      <c r="S46" s="61">
        <v>0</v>
      </c>
      <c r="T46" s="61" t="s">
        <v>63</v>
      </c>
      <c r="U46" s="61" t="s">
        <v>63</v>
      </c>
      <c r="V46" s="62">
        <v>0</v>
      </c>
      <c r="W46" s="62">
        <v>0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</v>
      </c>
      <c r="AM46" s="39">
        <f t="shared" si="25"/>
        <v>0</v>
      </c>
      <c r="AN46" s="64">
        <f t="shared" si="26"/>
        <v>0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291.3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0.4</v>
      </c>
      <c r="W47" s="31">
        <v>68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222.9</v>
      </c>
      <c r="AM47" s="31">
        <f t="shared" si="25"/>
        <v>91.045873187911297</v>
      </c>
      <c r="AN47" s="30">
        <f t="shared" si="26"/>
        <v>0.85384107143142152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11883.182447562036</v>
      </c>
      <c r="G48" s="30">
        <f t="shared" si="13"/>
        <v>356.09999999999997</v>
      </c>
      <c r="H48" s="31">
        <f>SUM(H49,H50)</f>
        <v>2.9</v>
      </c>
      <c r="I48" s="31">
        <f>SUM(I49,I50)</f>
        <v>353.2</v>
      </c>
      <c r="J48" s="30">
        <f t="shared" si="14"/>
        <v>7686.0752109624118</v>
      </c>
      <c r="K48" s="31">
        <f t="shared" ref="K48:W48" si="27">SUM(K49,K50)</f>
        <v>0</v>
      </c>
      <c r="L48" s="31">
        <f t="shared" si="27"/>
        <v>562.84745620000001</v>
      </c>
      <c r="M48" s="31">
        <f t="shared" si="27"/>
        <v>427.6</v>
      </c>
      <c r="N48" s="31">
        <f t="shared" si="27"/>
        <v>1582.8</v>
      </c>
      <c r="O48" s="31">
        <f t="shared" si="27"/>
        <v>140.29086604635111</v>
      </c>
      <c r="P48" s="31">
        <f t="shared" si="27"/>
        <v>1709</v>
      </c>
      <c r="Q48" s="31">
        <f t="shared" si="27"/>
        <v>2138.7533648164058</v>
      </c>
      <c r="R48" s="31">
        <f t="shared" si="27"/>
        <v>859.08352389965455</v>
      </c>
      <c r="S48" s="31">
        <f t="shared" si="27"/>
        <v>248.5</v>
      </c>
      <c r="T48" s="31">
        <f t="shared" si="27"/>
        <v>0</v>
      </c>
      <c r="U48" s="31">
        <f t="shared" si="27"/>
        <v>17.2</v>
      </c>
      <c r="V48" s="31">
        <f t="shared" si="27"/>
        <v>44.7</v>
      </c>
      <c r="W48" s="31">
        <f t="shared" si="27"/>
        <v>1395</v>
      </c>
      <c r="X48" s="31">
        <f t="shared" si="24"/>
        <v>212.7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1.2</v>
      </c>
      <c r="AC48" s="31" t="s">
        <v>63</v>
      </c>
      <c r="AD48" s="31">
        <f t="shared" ref="AD48:AL48" si="29">SUM(AD49,AD50)</f>
        <v>211.5</v>
      </c>
      <c r="AE48" s="31">
        <f t="shared" si="29"/>
        <v>0</v>
      </c>
      <c r="AF48" s="31">
        <f t="shared" si="29"/>
        <v>0</v>
      </c>
      <c r="AG48" s="31">
        <f t="shared" si="29"/>
        <v>0</v>
      </c>
      <c r="AH48" s="31">
        <f t="shared" si="29"/>
        <v>0</v>
      </c>
      <c r="AI48" s="31">
        <f t="shared" si="29"/>
        <v>0</v>
      </c>
      <c r="AJ48" s="31">
        <f t="shared" si="29"/>
        <v>12</v>
      </c>
      <c r="AK48" s="31" t="s">
        <v>63</v>
      </c>
      <c r="AL48" s="32">
        <f t="shared" si="29"/>
        <v>2176.6072365996247</v>
      </c>
      <c r="AM48" s="31">
        <f>SUM(AM13,AM28)-SUM(AM17,AM39,AM47)</f>
        <v>9715.0110183196321</v>
      </c>
      <c r="AN48" s="30">
        <f>SUM(AN13,AN28)-SUM(AN17,AN39,AN47)</f>
        <v>219.83771491692963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1782.5</v>
      </c>
      <c r="G49" s="67">
        <f t="shared" ref="G49:G77" si="30">SUM(H49:I49)</f>
        <v>0.5</v>
      </c>
      <c r="H49" s="68">
        <v>0.5</v>
      </c>
      <c r="I49" s="68">
        <v>0</v>
      </c>
      <c r="J49" s="67">
        <f t="shared" ref="J49:J77" si="31">SUM(K49:U49)</f>
        <v>1779.3</v>
      </c>
      <c r="K49" s="68">
        <v>0</v>
      </c>
      <c r="L49" s="68">
        <v>3.6</v>
      </c>
      <c r="M49" s="68">
        <v>49.5</v>
      </c>
      <c r="N49" s="68">
        <v>0</v>
      </c>
      <c r="O49" s="68">
        <v>0</v>
      </c>
      <c r="P49" s="68">
        <v>1709</v>
      </c>
      <c r="Q49" s="68">
        <v>0</v>
      </c>
      <c r="R49" s="68">
        <v>0</v>
      </c>
      <c r="S49" s="68">
        <v>0</v>
      </c>
      <c r="T49" s="68">
        <v>0</v>
      </c>
      <c r="U49" s="68">
        <v>17.2</v>
      </c>
      <c r="V49" s="68">
        <v>0</v>
      </c>
      <c r="W49" s="68">
        <v>2.7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1782.5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10100.682447562036</v>
      </c>
      <c r="G50" s="30">
        <f t="shared" si="30"/>
        <v>355.59999999999997</v>
      </c>
      <c r="H50" s="31">
        <f>SUM(H51,H70)+SUM(H75:H77)</f>
        <v>2.4</v>
      </c>
      <c r="I50" s="31">
        <f>SUM(I51,I70)+SUM(I75:I77)</f>
        <v>353.2</v>
      </c>
      <c r="J50" s="30">
        <f t="shared" si="31"/>
        <v>5906.7752109624116</v>
      </c>
      <c r="K50" s="31">
        <f t="shared" ref="K50:W50" si="32">SUM(K51,K70)+SUM(K75:K77)</f>
        <v>0</v>
      </c>
      <c r="L50" s="31">
        <f t="shared" si="32"/>
        <v>559.24745619999999</v>
      </c>
      <c r="M50" s="31">
        <f t="shared" si="32"/>
        <v>378.1</v>
      </c>
      <c r="N50" s="31">
        <f t="shared" si="32"/>
        <v>1582.8</v>
      </c>
      <c r="O50" s="31">
        <f t="shared" si="32"/>
        <v>140.29086604635111</v>
      </c>
      <c r="P50" s="31">
        <f t="shared" si="32"/>
        <v>0</v>
      </c>
      <c r="Q50" s="31">
        <f t="shared" si="32"/>
        <v>2138.7533648164058</v>
      </c>
      <c r="R50" s="31">
        <f t="shared" si="32"/>
        <v>859.08352389965455</v>
      </c>
      <c r="S50" s="31">
        <f t="shared" si="32"/>
        <v>248.5</v>
      </c>
      <c r="T50" s="31">
        <f t="shared" si="32"/>
        <v>0</v>
      </c>
      <c r="U50" s="31">
        <f t="shared" si="32"/>
        <v>0</v>
      </c>
      <c r="V50" s="31">
        <f t="shared" si="32"/>
        <v>44.7</v>
      </c>
      <c r="W50" s="31">
        <f t="shared" si="32"/>
        <v>1392.3</v>
      </c>
      <c r="X50" s="31">
        <f t="shared" si="24"/>
        <v>212.7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1.2</v>
      </c>
      <c r="AC50" s="31" t="s">
        <v>63</v>
      </c>
      <c r="AD50" s="31">
        <f>SUM(AD51,AD70)+SUM(AD75:AD77)</f>
        <v>211.5</v>
      </c>
      <c r="AE50" s="31">
        <f t="shared" ref="AE50:AN50" si="34">SUM(AE51,AE70)+SUM(AE75:AE77)</f>
        <v>0</v>
      </c>
      <c r="AF50" s="31">
        <f t="shared" si="34"/>
        <v>0</v>
      </c>
      <c r="AG50" s="31">
        <f t="shared" si="34"/>
        <v>0</v>
      </c>
      <c r="AH50" s="31">
        <f t="shared" si="34"/>
        <v>0</v>
      </c>
      <c r="AI50" s="31">
        <f t="shared" si="34"/>
        <v>0</v>
      </c>
      <c r="AJ50" s="31">
        <f t="shared" si="34"/>
        <v>12</v>
      </c>
      <c r="AK50" s="31" t="s">
        <v>63</v>
      </c>
      <c r="AL50" s="32">
        <f t="shared" si="34"/>
        <v>2176.6072365996247</v>
      </c>
      <c r="AM50" s="31">
        <f t="shared" si="34"/>
        <v>4761.9446021990107</v>
      </c>
      <c r="AN50" s="30">
        <f t="shared" si="34"/>
        <v>93.685762148317792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4336.3973956627888</v>
      </c>
      <c r="G51" s="16">
        <f t="shared" si="30"/>
        <v>346.9</v>
      </c>
      <c r="H51" s="17">
        <v>2.4</v>
      </c>
      <c r="I51" s="17">
        <v>344.5</v>
      </c>
      <c r="J51" s="16">
        <f t="shared" si="31"/>
        <v>1668.5901590631643</v>
      </c>
      <c r="K51" s="17">
        <v>0</v>
      </c>
      <c r="L51" s="17">
        <v>559.24745619999999</v>
      </c>
      <c r="M51" s="17">
        <v>22.9</v>
      </c>
      <c r="N51" s="17">
        <v>0</v>
      </c>
      <c r="O51" s="17">
        <v>0</v>
      </c>
      <c r="P51" s="17">
        <v>0</v>
      </c>
      <c r="Q51" s="17">
        <v>73.099999999999994</v>
      </c>
      <c r="R51" s="17">
        <v>766.94270286316419</v>
      </c>
      <c r="S51" s="17">
        <v>246.4</v>
      </c>
      <c r="T51" s="17">
        <v>0</v>
      </c>
      <c r="U51" s="17">
        <v>0</v>
      </c>
      <c r="V51" s="18">
        <v>0</v>
      </c>
      <c r="W51" s="18">
        <v>1025</v>
      </c>
      <c r="X51" s="18">
        <f t="shared" si="24"/>
        <v>121.7</v>
      </c>
      <c r="Y51" s="17" t="s">
        <v>63</v>
      </c>
      <c r="Z51" s="17" t="s">
        <v>63</v>
      </c>
      <c r="AA51" s="17" t="s">
        <v>63</v>
      </c>
      <c r="AB51" s="17">
        <v>0</v>
      </c>
      <c r="AC51" s="17" t="s">
        <v>63</v>
      </c>
      <c r="AD51" s="17">
        <v>121.7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  <c r="AJ51" s="18">
        <v>12</v>
      </c>
      <c r="AK51" s="18" t="s">
        <v>63</v>
      </c>
      <c r="AL51" s="19">
        <v>1162.2072365996246</v>
      </c>
      <c r="AM51" s="17">
        <f t="shared" ref="AM51:AN51" si="35">SUM(AM52:AM69)</f>
        <v>0</v>
      </c>
      <c r="AN51" s="20">
        <f t="shared" si="35"/>
        <v>0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 t="s">
        <v>76</v>
      </c>
      <c r="G52" s="16" t="s">
        <v>76</v>
      </c>
      <c r="H52" s="25" t="s">
        <v>76</v>
      </c>
      <c r="I52" s="25" t="s">
        <v>76</v>
      </c>
      <c r="J52" s="16" t="s">
        <v>76</v>
      </c>
      <c r="K52" s="25" t="s">
        <v>76</v>
      </c>
      <c r="L52" s="25" t="s">
        <v>76</v>
      </c>
      <c r="M52" s="25" t="s">
        <v>76</v>
      </c>
      <c r="N52" s="25" t="s">
        <v>76</v>
      </c>
      <c r="O52" s="25" t="s">
        <v>76</v>
      </c>
      <c r="P52" s="25" t="s">
        <v>76</v>
      </c>
      <c r="Q52" s="25" t="s">
        <v>76</v>
      </c>
      <c r="R52" s="25" t="s">
        <v>76</v>
      </c>
      <c r="S52" s="25" t="s">
        <v>76</v>
      </c>
      <c r="T52" s="25" t="s">
        <v>76</v>
      </c>
      <c r="U52" s="25" t="s">
        <v>76</v>
      </c>
      <c r="V52" s="18" t="s">
        <v>76</v>
      </c>
      <c r="W52" s="18" t="s">
        <v>76</v>
      </c>
      <c r="X52" s="18" t="s">
        <v>76</v>
      </c>
      <c r="Y52" s="25" t="s">
        <v>63</v>
      </c>
      <c r="Z52" s="25" t="s">
        <v>63</v>
      </c>
      <c r="AA52" s="25" t="s">
        <v>63</v>
      </c>
      <c r="AB52" s="25" t="s">
        <v>76</v>
      </c>
      <c r="AC52" s="25" t="s">
        <v>63</v>
      </c>
      <c r="AD52" s="25" t="s">
        <v>76</v>
      </c>
      <c r="AE52" s="25" t="s">
        <v>76</v>
      </c>
      <c r="AF52" s="25" t="s">
        <v>76</v>
      </c>
      <c r="AG52" s="25" t="s">
        <v>76</v>
      </c>
      <c r="AH52" s="25" t="s">
        <v>76</v>
      </c>
      <c r="AI52" s="25" t="s">
        <v>76</v>
      </c>
      <c r="AJ52" s="18" t="s">
        <v>76</v>
      </c>
      <c r="AK52" s="18" t="s">
        <v>63</v>
      </c>
      <c r="AL52" s="19" t="s">
        <v>76</v>
      </c>
      <c r="AM52" s="25" t="s">
        <v>76</v>
      </c>
      <c r="AN52" s="26" t="s">
        <v>76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 t="s">
        <v>76</v>
      </c>
      <c r="G53" s="16" t="s">
        <v>76</v>
      </c>
      <c r="H53" s="25" t="s">
        <v>76</v>
      </c>
      <c r="I53" s="25" t="s">
        <v>76</v>
      </c>
      <c r="J53" s="16" t="s">
        <v>76</v>
      </c>
      <c r="K53" s="25" t="s">
        <v>76</v>
      </c>
      <c r="L53" s="25" t="s">
        <v>76</v>
      </c>
      <c r="M53" s="25" t="s">
        <v>76</v>
      </c>
      <c r="N53" s="25" t="s">
        <v>76</v>
      </c>
      <c r="O53" s="25" t="s">
        <v>76</v>
      </c>
      <c r="P53" s="25" t="s">
        <v>76</v>
      </c>
      <c r="Q53" s="25" t="s">
        <v>76</v>
      </c>
      <c r="R53" s="25" t="s">
        <v>76</v>
      </c>
      <c r="S53" s="25" t="s">
        <v>76</v>
      </c>
      <c r="T53" s="25" t="s">
        <v>76</v>
      </c>
      <c r="U53" s="25" t="s">
        <v>76</v>
      </c>
      <c r="V53" s="18" t="s">
        <v>76</v>
      </c>
      <c r="W53" s="18" t="s">
        <v>76</v>
      </c>
      <c r="X53" s="18" t="s">
        <v>76</v>
      </c>
      <c r="Y53" s="25" t="s">
        <v>63</v>
      </c>
      <c r="Z53" s="25" t="s">
        <v>63</v>
      </c>
      <c r="AA53" s="25" t="s">
        <v>63</v>
      </c>
      <c r="AB53" s="25" t="s">
        <v>76</v>
      </c>
      <c r="AC53" s="25" t="s">
        <v>63</v>
      </c>
      <c r="AD53" s="25" t="s">
        <v>76</v>
      </c>
      <c r="AE53" s="25" t="s">
        <v>76</v>
      </c>
      <c r="AF53" s="25" t="s">
        <v>76</v>
      </c>
      <c r="AG53" s="25" t="s">
        <v>76</v>
      </c>
      <c r="AH53" s="25" t="s">
        <v>76</v>
      </c>
      <c r="AI53" s="25" t="s">
        <v>76</v>
      </c>
      <c r="AJ53" s="18" t="s">
        <v>76</v>
      </c>
      <c r="AK53" s="18" t="s">
        <v>63</v>
      </c>
      <c r="AL53" s="19" t="s">
        <v>76</v>
      </c>
      <c r="AM53" s="25" t="s">
        <v>76</v>
      </c>
      <c r="AN53" s="26" t="s">
        <v>76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 t="s">
        <v>76</v>
      </c>
      <c r="G54" s="16" t="s">
        <v>76</v>
      </c>
      <c r="H54" s="25" t="s">
        <v>76</v>
      </c>
      <c r="I54" s="25" t="s">
        <v>76</v>
      </c>
      <c r="J54" s="16" t="s">
        <v>76</v>
      </c>
      <c r="K54" s="25" t="s">
        <v>76</v>
      </c>
      <c r="L54" s="25" t="s">
        <v>76</v>
      </c>
      <c r="M54" s="25" t="s">
        <v>76</v>
      </c>
      <c r="N54" s="25" t="s">
        <v>76</v>
      </c>
      <c r="O54" s="25" t="s">
        <v>76</v>
      </c>
      <c r="P54" s="25" t="s">
        <v>76</v>
      </c>
      <c r="Q54" s="25" t="s">
        <v>76</v>
      </c>
      <c r="R54" s="25" t="s">
        <v>76</v>
      </c>
      <c r="S54" s="25" t="s">
        <v>76</v>
      </c>
      <c r="T54" s="25" t="s">
        <v>76</v>
      </c>
      <c r="U54" s="25" t="s">
        <v>76</v>
      </c>
      <c r="V54" s="18" t="s">
        <v>76</v>
      </c>
      <c r="W54" s="18" t="s">
        <v>76</v>
      </c>
      <c r="X54" s="18" t="s">
        <v>76</v>
      </c>
      <c r="Y54" s="25" t="s">
        <v>63</v>
      </c>
      <c r="Z54" s="25" t="s">
        <v>63</v>
      </c>
      <c r="AA54" s="25" t="s">
        <v>63</v>
      </c>
      <c r="AB54" s="25" t="s">
        <v>76</v>
      </c>
      <c r="AC54" s="25" t="s">
        <v>63</v>
      </c>
      <c r="AD54" s="25" t="s">
        <v>76</v>
      </c>
      <c r="AE54" s="25" t="s">
        <v>76</v>
      </c>
      <c r="AF54" s="25" t="s">
        <v>76</v>
      </c>
      <c r="AG54" s="25" t="s">
        <v>76</v>
      </c>
      <c r="AH54" s="25" t="s">
        <v>76</v>
      </c>
      <c r="AI54" s="25" t="s">
        <v>76</v>
      </c>
      <c r="AJ54" s="18" t="s">
        <v>76</v>
      </c>
      <c r="AK54" s="18" t="s">
        <v>63</v>
      </c>
      <c r="AL54" s="19" t="s">
        <v>76</v>
      </c>
      <c r="AM54" s="25" t="s">
        <v>76</v>
      </c>
      <c r="AN54" s="26" t="s">
        <v>76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 t="s">
        <v>76</v>
      </c>
      <c r="G55" s="16" t="s">
        <v>76</v>
      </c>
      <c r="H55" s="25" t="s">
        <v>76</v>
      </c>
      <c r="I55" s="25" t="s">
        <v>76</v>
      </c>
      <c r="J55" s="16" t="s">
        <v>76</v>
      </c>
      <c r="K55" s="25" t="s">
        <v>76</v>
      </c>
      <c r="L55" s="25" t="s">
        <v>76</v>
      </c>
      <c r="M55" s="25" t="s">
        <v>76</v>
      </c>
      <c r="N55" s="25" t="s">
        <v>76</v>
      </c>
      <c r="O55" s="25" t="s">
        <v>76</v>
      </c>
      <c r="P55" s="25" t="s">
        <v>76</v>
      </c>
      <c r="Q55" s="25" t="s">
        <v>76</v>
      </c>
      <c r="R55" s="25" t="s">
        <v>76</v>
      </c>
      <c r="S55" s="25" t="s">
        <v>76</v>
      </c>
      <c r="T55" s="25" t="s">
        <v>76</v>
      </c>
      <c r="U55" s="25" t="s">
        <v>76</v>
      </c>
      <c r="V55" s="18" t="s">
        <v>76</v>
      </c>
      <c r="W55" s="18" t="s">
        <v>76</v>
      </c>
      <c r="X55" s="18" t="s">
        <v>76</v>
      </c>
      <c r="Y55" s="25" t="s">
        <v>63</v>
      </c>
      <c r="Z55" s="25" t="s">
        <v>63</v>
      </c>
      <c r="AA55" s="25" t="s">
        <v>63</v>
      </c>
      <c r="AB55" s="25" t="s">
        <v>76</v>
      </c>
      <c r="AC55" s="25" t="s">
        <v>63</v>
      </c>
      <c r="AD55" s="25" t="s">
        <v>76</v>
      </c>
      <c r="AE55" s="25" t="s">
        <v>76</v>
      </c>
      <c r="AF55" s="25" t="s">
        <v>76</v>
      </c>
      <c r="AG55" s="25" t="s">
        <v>76</v>
      </c>
      <c r="AH55" s="25" t="s">
        <v>76</v>
      </c>
      <c r="AI55" s="25" t="s">
        <v>76</v>
      </c>
      <c r="AJ55" s="18" t="s">
        <v>76</v>
      </c>
      <c r="AK55" s="18" t="s">
        <v>63</v>
      </c>
      <c r="AL55" s="19" t="s">
        <v>76</v>
      </c>
      <c r="AM55" s="25" t="s">
        <v>76</v>
      </c>
      <c r="AN55" s="26" t="s">
        <v>76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 t="s">
        <v>76</v>
      </c>
      <c r="G56" s="16" t="s">
        <v>76</v>
      </c>
      <c r="H56" s="25" t="s">
        <v>76</v>
      </c>
      <c r="I56" s="25" t="s">
        <v>76</v>
      </c>
      <c r="J56" s="16" t="s">
        <v>76</v>
      </c>
      <c r="K56" s="25" t="s">
        <v>76</v>
      </c>
      <c r="L56" s="25" t="s">
        <v>76</v>
      </c>
      <c r="M56" s="25" t="s">
        <v>76</v>
      </c>
      <c r="N56" s="25" t="s">
        <v>76</v>
      </c>
      <c r="O56" s="25" t="s">
        <v>76</v>
      </c>
      <c r="P56" s="25" t="s">
        <v>76</v>
      </c>
      <c r="Q56" s="25" t="s">
        <v>76</v>
      </c>
      <c r="R56" s="25" t="s">
        <v>76</v>
      </c>
      <c r="S56" s="25" t="s">
        <v>76</v>
      </c>
      <c r="T56" s="25" t="s">
        <v>76</v>
      </c>
      <c r="U56" s="25" t="s">
        <v>76</v>
      </c>
      <c r="V56" s="18" t="s">
        <v>76</v>
      </c>
      <c r="W56" s="18" t="s">
        <v>76</v>
      </c>
      <c r="X56" s="18" t="s">
        <v>76</v>
      </c>
      <c r="Y56" s="25" t="s">
        <v>63</v>
      </c>
      <c r="Z56" s="25" t="s">
        <v>63</v>
      </c>
      <c r="AA56" s="25" t="s">
        <v>63</v>
      </c>
      <c r="AB56" s="25" t="s">
        <v>76</v>
      </c>
      <c r="AC56" s="25" t="s">
        <v>63</v>
      </c>
      <c r="AD56" s="25" t="s">
        <v>76</v>
      </c>
      <c r="AE56" s="25" t="s">
        <v>76</v>
      </c>
      <c r="AF56" s="25" t="s">
        <v>76</v>
      </c>
      <c r="AG56" s="25" t="s">
        <v>76</v>
      </c>
      <c r="AH56" s="25" t="s">
        <v>76</v>
      </c>
      <c r="AI56" s="25" t="s">
        <v>76</v>
      </c>
      <c r="AJ56" s="18" t="s">
        <v>76</v>
      </c>
      <c r="AK56" s="18" t="s">
        <v>63</v>
      </c>
      <c r="AL56" s="19" t="s">
        <v>76</v>
      </c>
      <c r="AM56" s="25" t="s">
        <v>76</v>
      </c>
      <c r="AN56" s="26" t="s">
        <v>76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 t="s">
        <v>76</v>
      </c>
      <c r="G57" s="16" t="s">
        <v>76</v>
      </c>
      <c r="H57" s="25" t="s">
        <v>76</v>
      </c>
      <c r="I57" s="25" t="s">
        <v>76</v>
      </c>
      <c r="J57" s="16" t="s">
        <v>76</v>
      </c>
      <c r="K57" s="25" t="s">
        <v>76</v>
      </c>
      <c r="L57" s="25" t="s">
        <v>76</v>
      </c>
      <c r="M57" s="25" t="s">
        <v>76</v>
      </c>
      <c r="N57" s="25" t="s">
        <v>76</v>
      </c>
      <c r="O57" s="25" t="s">
        <v>76</v>
      </c>
      <c r="P57" s="25" t="s">
        <v>76</v>
      </c>
      <c r="Q57" s="25" t="s">
        <v>76</v>
      </c>
      <c r="R57" s="25" t="s">
        <v>76</v>
      </c>
      <c r="S57" s="25" t="s">
        <v>76</v>
      </c>
      <c r="T57" s="25" t="s">
        <v>76</v>
      </c>
      <c r="U57" s="25" t="s">
        <v>76</v>
      </c>
      <c r="V57" s="18" t="s">
        <v>76</v>
      </c>
      <c r="W57" s="18" t="s">
        <v>76</v>
      </c>
      <c r="X57" s="18" t="s">
        <v>76</v>
      </c>
      <c r="Y57" s="25" t="s">
        <v>63</v>
      </c>
      <c r="Z57" s="25" t="s">
        <v>63</v>
      </c>
      <c r="AA57" s="25" t="s">
        <v>63</v>
      </c>
      <c r="AB57" s="25" t="s">
        <v>76</v>
      </c>
      <c r="AC57" s="25" t="s">
        <v>63</v>
      </c>
      <c r="AD57" s="25" t="s">
        <v>76</v>
      </c>
      <c r="AE57" s="25" t="s">
        <v>76</v>
      </c>
      <c r="AF57" s="25" t="s">
        <v>76</v>
      </c>
      <c r="AG57" s="25" t="s">
        <v>76</v>
      </c>
      <c r="AH57" s="25" t="s">
        <v>76</v>
      </c>
      <c r="AI57" s="25" t="s">
        <v>76</v>
      </c>
      <c r="AJ57" s="18" t="s">
        <v>76</v>
      </c>
      <c r="AK57" s="18" t="s">
        <v>63</v>
      </c>
      <c r="AL57" s="19" t="s">
        <v>76</v>
      </c>
      <c r="AM57" s="25" t="s">
        <v>76</v>
      </c>
      <c r="AN57" s="26" t="s">
        <v>76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 t="s">
        <v>76</v>
      </c>
      <c r="G58" s="16" t="s">
        <v>76</v>
      </c>
      <c r="H58" s="25" t="s">
        <v>76</v>
      </c>
      <c r="I58" s="25" t="s">
        <v>76</v>
      </c>
      <c r="J58" s="16" t="s">
        <v>76</v>
      </c>
      <c r="K58" s="25" t="s">
        <v>76</v>
      </c>
      <c r="L58" s="25" t="s">
        <v>76</v>
      </c>
      <c r="M58" s="25" t="s">
        <v>76</v>
      </c>
      <c r="N58" s="25" t="s">
        <v>76</v>
      </c>
      <c r="O58" s="25" t="s">
        <v>76</v>
      </c>
      <c r="P58" s="25" t="s">
        <v>76</v>
      </c>
      <c r="Q58" s="25" t="s">
        <v>76</v>
      </c>
      <c r="R58" s="25" t="s">
        <v>76</v>
      </c>
      <c r="S58" s="25" t="s">
        <v>76</v>
      </c>
      <c r="T58" s="25" t="s">
        <v>76</v>
      </c>
      <c r="U58" s="25" t="s">
        <v>76</v>
      </c>
      <c r="V58" s="18" t="s">
        <v>76</v>
      </c>
      <c r="W58" s="18" t="s">
        <v>76</v>
      </c>
      <c r="X58" s="18" t="s">
        <v>76</v>
      </c>
      <c r="Y58" s="25" t="s">
        <v>63</v>
      </c>
      <c r="Z58" s="25" t="s">
        <v>63</v>
      </c>
      <c r="AA58" s="25" t="s">
        <v>63</v>
      </c>
      <c r="AB58" s="25" t="s">
        <v>76</v>
      </c>
      <c r="AC58" s="25" t="s">
        <v>63</v>
      </c>
      <c r="AD58" s="25" t="s">
        <v>76</v>
      </c>
      <c r="AE58" s="25" t="s">
        <v>76</v>
      </c>
      <c r="AF58" s="25" t="s">
        <v>76</v>
      </c>
      <c r="AG58" s="25" t="s">
        <v>76</v>
      </c>
      <c r="AH58" s="25" t="s">
        <v>76</v>
      </c>
      <c r="AI58" s="25" t="s">
        <v>76</v>
      </c>
      <c r="AJ58" s="18" t="s">
        <v>76</v>
      </c>
      <c r="AK58" s="18" t="s">
        <v>63</v>
      </c>
      <c r="AL58" s="19" t="s">
        <v>76</v>
      </c>
      <c r="AM58" s="25" t="s">
        <v>76</v>
      </c>
      <c r="AN58" s="26" t="s">
        <v>76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 t="s">
        <v>76</v>
      </c>
      <c r="G59" s="16" t="s">
        <v>76</v>
      </c>
      <c r="H59" s="25" t="s">
        <v>76</v>
      </c>
      <c r="I59" s="25" t="s">
        <v>76</v>
      </c>
      <c r="J59" s="16" t="s">
        <v>76</v>
      </c>
      <c r="K59" s="25" t="s">
        <v>76</v>
      </c>
      <c r="L59" s="25" t="s">
        <v>76</v>
      </c>
      <c r="M59" s="25" t="s">
        <v>76</v>
      </c>
      <c r="N59" s="25" t="s">
        <v>76</v>
      </c>
      <c r="O59" s="25" t="s">
        <v>76</v>
      </c>
      <c r="P59" s="25" t="s">
        <v>76</v>
      </c>
      <c r="Q59" s="25" t="s">
        <v>76</v>
      </c>
      <c r="R59" s="25" t="s">
        <v>76</v>
      </c>
      <c r="S59" s="25" t="s">
        <v>76</v>
      </c>
      <c r="T59" s="25" t="s">
        <v>76</v>
      </c>
      <c r="U59" s="25" t="s">
        <v>76</v>
      </c>
      <c r="V59" s="18" t="s">
        <v>76</v>
      </c>
      <c r="W59" s="18" t="s">
        <v>76</v>
      </c>
      <c r="X59" s="18" t="s">
        <v>76</v>
      </c>
      <c r="Y59" s="25" t="s">
        <v>63</v>
      </c>
      <c r="Z59" s="25" t="s">
        <v>63</v>
      </c>
      <c r="AA59" s="25" t="s">
        <v>63</v>
      </c>
      <c r="AB59" s="25" t="s">
        <v>76</v>
      </c>
      <c r="AC59" s="25" t="s">
        <v>63</v>
      </c>
      <c r="AD59" s="25" t="s">
        <v>76</v>
      </c>
      <c r="AE59" s="25" t="s">
        <v>76</v>
      </c>
      <c r="AF59" s="25" t="s">
        <v>76</v>
      </c>
      <c r="AG59" s="25" t="s">
        <v>76</v>
      </c>
      <c r="AH59" s="25" t="s">
        <v>76</v>
      </c>
      <c r="AI59" s="25" t="s">
        <v>76</v>
      </c>
      <c r="AJ59" s="18" t="s">
        <v>76</v>
      </c>
      <c r="AK59" s="18" t="s">
        <v>63</v>
      </c>
      <c r="AL59" s="19" t="s">
        <v>76</v>
      </c>
      <c r="AM59" s="25" t="s">
        <v>76</v>
      </c>
      <c r="AN59" s="26" t="s">
        <v>76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 t="s">
        <v>76</v>
      </c>
      <c r="G60" s="16" t="s">
        <v>76</v>
      </c>
      <c r="H60" s="25" t="s">
        <v>76</v>
      </c>
      <c r="I60" s="25" t="s">
        <v>76</v>
      </c>
      <c r="J60" s="16" t="s">
        <v>76</v>
      </c>
      <c r="K60" s="25" t="s">
        <v>76</v>
      </c>
      <c r="L60" s="25" t="s">
        <v>76</v>
      </c>
      <c r="M60" s="25" t="s">
        <v>76</v>
      </c>
      <c r="N60" s="25" t="s">
        <v>76</v>
      </c>
      <c r="O60" s="25" t="s">
        <v>76</v>
      </c>
      <c r="P60" s="25" t="s">
        <v>76</v>
      </c>
      <c r="Q60" s="25" t="s">
        <v>76</v>
      </c>
      <c r="R60" s="25" t="s">
        <v>76</v>
      </c>
      <c r="S60" s="25" t="s">
        <v>76</v>
      </c>
      <c r="T60" s="25" t="s">
        <v>76</v>
      </c>
      <c r="U60" s="25" t="s">
        <v>76</v>
      </c>
      <c r="V60" s="18" t="s">
        <v>76</v>
      </c>
      <c r="W60" s="18" t="s">
        <v>76</v>
      </c>
      <c r="X60" s="18" t="s">
        <v>76</v>
      </c>
      <c r="Y60" s="25" t="s">
        <v>63</v>
      </c>
      <c r="Z60" s="25" t="s">
        <v>63</v>
      </c>
      <c r="AA60" s="25" t="s">
        <v>63</v>
      </c>
      <c r="AB60" s="25" t="s">
        <v>76</v>
      </c>
      <c r="AC60" s="25" t="s">
        <v>63</v>
      </c>
      <c r="AD60" s="25" t="s">
        <v>76</v>
      </c>
      <c r="AE60" s="25" t="s">
        <v>76</v>
      </c>
      <c r="AF60" s="25" t="s">
        <v>76</v>
      </c>
      <c r="AG60" s="25" t="s">
        <v>76</v>
      </c>
      <c r="AH60" s="25" t="s">
        <v>76</v>
      </c>
      <c r="AI60" s="25" t="s">
        <v>76</v>
      </c>
      <c r="AJ60" s="18" t="s">
        <v>76</v>
      </c>
      <c r="AK60" s="18" t="s">
        <v>63</v>
      </c>
      <c r="AL60" s="19" t="s">
        <v>76</v>
      </c>
      <c r="AM60" s="25" t="s">
        <v>76</v>
      </c>
      <c r="AN60" s="26" t="s">
        <v>76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 t="s">
        <v>76</v>
      </c>
      <c r="G61" s="16" t="s">
        <v>76</v>
      </c>
      <c r="H61" s="25" t="s">
        <v>76</v>
      </c>
      <c r="I61" s="25" t="s">
        <v>76</v>
      </c>
      <c r="J61" s="16" t="s">
        <v>76</v>
      </c>
      <c r="K61" s="25" t="s">
        <v>76</v>
      </c>
      <c r="L61" s="25" t="s">
        <v>76</v>
      </c>
      <c r="M61" s="25" t="s">
        <v>76</v>
      </c>
      <c r="N61" s="25" t="s">
        <v>76</v>
      </c>
      <c r="O61" s="25" t="s">
        <v>76</v>
      </c>
      <c r="P61" s="25" t="s">
        <v>76</v>
      </c>
      <c r="Q61" s="25" t="s">
        <v>76</v>
      </c>
      <c r="R61" s="25" t="s">
        <v>76</v>
      </c>
      <c r="S61" s="25" t="s">
        <v>76</v>
      </c>
      <c r="T61" s="25" t="s">
        <v>76</v>
      </c>
      <c r="U61" s="25" t="s">
        <v>76</v>
      </c>
      <c r="V61" s="18" t="s">
        <v>76</v>
      </c>
      <c r="W61" s="18" t="s">
        <v>76</v>
      </c>
      <c r="X61" s="18" t="s">
        <v>76</v>
      </c>
      <c r="Y61" s="25" t="s">
        <v>63</v>
      </c>
      <c r="Z61" s="25" t="s">
        <v>63</v>
      </c>
      <c r="AA61" s="25" t="s">
        <v>63</v>
      </c>
      <c r="AB61" s="25" t="s">
        <v>76</v>
      </c>
      <c r="AC61" s="25" t="s">
        <v>63</v>
      </c>
      <c r="AD61" s="25" t="s">
        <v>76</v>
      </c>
      <c r="AE61" s="25" t="s">
        <v>76</v>
      </c>
      <c r="AF61" s="25" t="s">
        <v>76</v>
      </c>
      <c r="AG61" s="25" t="s">
        <v>76</v>
      </c>
      <c r="AH61" s="25" t="s">
        <v>76</v>
      </c>
      <c r="AI61" s="25" t="s">
        <v>76</v>
      </c>
      <c r="AJ61" s="18" t="s">
        <v>76</v>
      </c>
      <c r="AK61" s="18" t="s">
        <v>63</v>
      </c>
      <c r="AL61" s="19" t="s">
        <v>76</v>
      </c>
      <c r="AM61" s="25" t="s">
        <v>76</v>
      </c>
      <c r="AN61" s="26" t="s">
        <v>76</v>
      </c>
    </row>
    <row r="62" spans="1:40" s="21" customFormat="1" ht="15" customHeight="1">
      <c r="C62" s="21" t="s">
        <v>86</v>
      </c>
      <c r="E62" s="59"/>
      <c r="F62" s="16" t="s">
        <v>76</v>
      </c>
      <c r="G62" s="16" t="s">
        <v>76</v>
      </c>
      <c r="H62" s="25" t="s">
        <v>76</v>
      </c>
      <c r="I62" s="25" t="s">
        <v>76</v>
      </c>
      <c r="J62" s="16" t="s">
        <v>76</v>
      </c>
      <c r="K62" s="25" t="s">
        <v>76</v>
      </c>
      <c r="L62" s="25" t="s">
        <v>76</v>
      </c>
      <c r="M62" s="25" t="s">
        <v>76</v>
      </c>
      <c r="N62" s="25" t="s">
        <v>76</v>
      </c>
      <c r="O62" s="25" t="s">
        <v>76</v>
      </c>
      <c r="P62" s="25" t="s">
        <v>76</v>
      </c>
      <c r="Q62" s="25" t="s">
        <v>76</v>
      </c>
      <c r="R62" s="25" t="s">
        <v>76</v>
      </c>
      <c r="S62" s="25" t="s">
        <v>76</v>
      </c>
      <c r="T62" s="25" t="s">
        <v>76</v>
      </c>
      <c r="U62" s="25" t="s">
        <v>76</v>
      </c>
      <c r="V62" s="18" t="s">
        <v>76</v>
      </c>
      <c r="W62" s="18" t="s">
        <v>76</v>
      </c>
      <c r="X62" s="18" t="s">
        <v>76</v>
      </c>
      <c r="Y62" s="25" t="s">
        <v>63</v>
      </c>
      <c r="Z62" s="25" t="s">
        <v>63</v>
      </c>
      <c r="AA62" s="25" t="s">
        <v>63</v>
      </c>
      <c r="AB62" s="25" t="s">
        <v>76</v>
      </c>
      <c r="AC62" s="25" t="s">
        <v>63</v>
      </c>
      <c r="AD62" s="25" t="s">
        <v>76</v>
      </c>
      <c r="AE62" s="25" t="s">
        <v>76</v>
      </c>
      <c r="AF62" s="25" t="s">
        <v>76</v>
      </c>
      <c r="AG62" s="25" t="s">
        <v>76</v>
      </c>
      <c r="AH62" s="25" t="s">
        <v>76</v>
      </c>
      <c r="AI62" s="25" t="s">
        <v>76</v>
      </c>
      <c r="AJ62" s="18" t="s">
        <v>76</v>
      </c>
      <c r="AK62" s="18" t="s">
        <v>63</v>
      </c>
      <c r="AL62" s="19" t="s">
        <v>76</v>
      </c>
      <c r="AM62" s="25" t="s">
        <v>76</v>
      </c>
      <c r="AN62" s="26" t="s">
        <v>76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 t="s">
        <v>76</v>
      </c>
      <c r="G63" s="16" t="s">
        <v>76</v>
      </c>
      <c r="H63" s="25" t="s">
        <v>76</v>
      </c>
      <c r="I63" s="25" t="s">
        <v>76</v>
      </c>
      <c r="J63" s="16" t="s">
        <v>76</v>
      </c>
      <c r="K63" s="25" t="s">
        <v>76</v>
      </c>
      <c r="L63" s="25" t="s">
        <v>76</v>
      </c>
      <c r="M63" s="25" t="s">
        <v>76</v>
      </c>
      <c r="N63" s="25" t="s">
        <v>76</v>
      </c>
      <c r="O63" s="25" t="s">
        <v>76</v>
      </c>
      <c r="P63" s="25" t="s">
        <v>76</v>
      </c>
      <c r="Q63" s="25" t="s">
        <v>76</v>
      </c>
      <c r="R63" s="25" t="s">
        <v>76</v>
      </c>
      <c r="S63" s="25" t="s">
        <v>76</v>
      </c>
      <c r="T63" s="25" t="s">
        <v>76</v>
      </c>
      <c r="U63" s="25" t="s">
        <v>76</v>
      </c>
      <c r="V63" s="18" t="s">
        <v>76</v>
      </c>
      <c r="W63" s="18" t="s">
        <v>76</v>
      </c>
      <c r="X63" s="18" t="s">
        <v>76</v>
      </c>
      <c r="Y63" s="25" t="s">
        <v>63</v>
      </c>
      <c r="Z63" s="25" t="s">
        <v>63</v>
      </c>
      <c r="AA63" s="25" t="s">
        <v>63</v>
      </c>
      <c r="AB63" s="25" t="s">
        <v>76</v>
      </c>
      <c r="AC63" s="25" t="s">
        <v>63</v>
      </c>
      <c r="AD63" s="25" t="s">
        <v>76</v>
      </c>
      <c r="AE63" s="25" t="s">
        <v>76</v>
      </c>
      <c r="AF63" s="25" t="s">
        <v>76</v>
      </c>
      <c r="AG63" s="25" t="s">
        <v>76</v>
      </c>
      <c r="AH63" s="25" t="s">
        <v>76</v>
      </c>
      <c r="AI63" s="25" t="s">
        <v>76</v>
      </c>
      <c r="AJ63" s="18" t="s">
        <v>76</v>
      </c>
      <c r="AK63" s="18" t="s">
        <v>63</v>
      </c>
      <c r="AL63" s="19" t="s">
        <v>76</v>
      </c>
      <c r="AM63" s="25" t="s">
        <v>76</v>
      </c>
      <c r="AN63" s="26" t="s">
        <v>76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 t="s">
        <v>76</v>
      </c>
      <c r="G64" s="16" t="s">
        <v>76</v>
      </c>
      <c r="H64" s="25" t="s">
        <v>76</v>
      </c>
      <c r="I64" s="25" t="s">
        <v>76</v>
      </c>
      <c r="J64" s="16" t="s">
        <v>76</v>
      </c>
      <c r="K64" s="25" t="s">
        <v>76</v>
      </c>
      <c r="L64" s="25" t="s">
        <v>76</v>
      </c>
      <c r="M64" s="25" t="s">
        <v>76</v>
      </c>
      <c r="N64" s="25" t="s">
        <v>76</v>
      </c>
      <c r="O64" s="25" t="s">
        <v>76</v>
      </c>
      <c r="P64" s="25" t="s">
        <v>76</v>
      </c>
      <c r="Q64" s="25" t="s">
        <v>76</v>
      </c>
      <c r="R64" s="25" t="s">
        <v>76</v>
      </c>
      <c r="S64" s="25" t="s">
        <v>76</v>
      </c>
      <c r="T64" s="25" t="s">
        <v>76</v>
      </c>
      <c r="U64" s="25" t="s">
        <v>76</v>
      </c>
      <c r="V64" s="18" t="s">
        <v>76</v>
      </c>
      <c r="W64" s="18" t="s">
        <v>76</v>
      </c>
      <c r="X64" s="18" t="s">
        <v>76</v>
      </c>
      <c r="Y64" s="25" t="s">
        <v>63</v>
      </c>
      <c r="Z64" s="25" t="s">
        <v>63</v>
      </c>
      <c r="AA64" s="25" t="s">
        <v>63</v>
      </c>
      <c r="AB64" s="25" t="s">
        <v>76</v>
      </c>
      <c r="AC64" s="25" t="s">
        <v>63</v>
      </c>
      <c r="AD64" s="25" t="s">
        <v>76</v>
      </c>
      <c r="AE64" s="25" t="s">
        <v>76</v>
      </c>
      <c r="AF64" s="25" t="s">
        <v>76</v>
      </c>
      <c r="AG64" s="25" t="s">
        <v>76</v>
      </c>
      <c r="AH64" s="25" t="s">
        <v>76</v>
      </c>
      <c r="AI64" s="25" t="s">
        <v>76</v>
      </c>
      <c r="AJ64" s="18" t="s">
        <v>76</v>
      </c>
      <c r="AK64" s="18" t="s">
        <v>63</v>
      </c>
      <c r="AL64" s="19" t="s">
        <v>76</v>
      </c>
      <c r="AM64" s="25" t="s">
        <v>76</v>
      </c>
      <c r="AN64" s="26" t="s">
        <v>76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 t="s">
        <v>76</v>
      </c>
      <c r="G65" s="16" t="s">
        <v>76</v>
      </c>
      <c r="H65" s="25" t="s">
        <v>76</v>
      </c>
      <c r="I65" s="25" t="s">
        <v>76</v>
      </c>
      <c r="J65" s="16" t="s">
        <v>76</v>
      </c>
      <c r="K65" s="25" t="s">
        <v>76</v>
      </c>
      <c r="L65" s="25" t="s">
        <v>76</v>
      </c>
      <c r="M65" s="25" t="s">
        <v>76</v>
      </c>
      <c r="N65" s="25" t="s">
        <v>76</v>
      </c>
      <c r="O65" s="25" t="s">
        <v>76</v>
      </c>
      <c r="P65" s="25" t="s">
        <v>76</v>
      </c>
      <c r="Q65" s="25" t="s">
        <v>76</v>
      </c>
      <c r="R65" s="25" t="s">
        <v>76</v>
      </c>
      <c r="S65" s="25" t="s">
        <v>76</v>
      </c>
      <c r="T65" s="25" t="s">
        <v>76</v>
      </c>
      <c r="U65" s="25" t="s">
        <v>76</v>
      </c>
      <c r="V65" s="18" t="s">
        <v>76</v>
      </c>
      <c r="W65" s="18" t="s">
        <v>76</v>
      </c>
      <c r="X65" s="18" t="s">
        <v>76</v>
      </c>
      <c r="Y65" s="25" t="s">
        <v>63</v>
      </c>
      <c r="Z65" s="25" t="s">
        <v>63</v>
      </c>
      <c r="AA65" s="25" t="s">
        <v>63</v>
      </c>
      <c r="AB65" s="25" t="s">
        <v>76</v>
      </c>
      <c r="AC65" s="25" t="s">
        <v>63</v>
      </c>
      <c r="AD65" s="25" t="s">
        <v>76</v>
      </c>
      <c r="AE65" s="25" t="s">
        <v>76</v>
      </c>
      <c r="AF65" s="25" t="s">
        <v>76</v>
      </c>
      <c r="AG65" s="25" t="s">
        <v>76</v>
      </c>
      <c r="AH65" s="25" t="s">
        <v>76</v>
      </c>
      <c r="AI65" s="25" t="s">
        <v>76</v>
      </c>
      <c r="AJ65" s="18" t="s">
        <v>76</v>
      </c>
      <c r="AK65" s="18" t="s">
        <v>63</v>
      </c>
      <c r="AL65" s="19" t="s">
        <v>76</v>
      </c>
      <c r="AM65" s="25" t="s">
        <v>76</v>
      </c>
      <c r="AN65" s="26" t="s">
        <v>76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 t="s">
        <v>76</v>
      </c>
      <c r="G66" s="16" t="s">
        <v>76</v>
      </c>
      <c r="H66" s="25" t="s">
        <v>76</v>
      </c>
      <c r="I66" s="25" t="s">
        <v>76</v>
      </c>
      <c r="J66" s="16" t="s">
        <v>76</v>
      </c>
      <c r="K66" s="25" t="s">
        <v>76</v>
      </c>
      <c r="L66" s="25" t="s">
        <v>76</v>
      </c>
      <c r="M66" s="25" t="s">
        <v>76</v>
      </c>
      <c r="N66" s="25" t="s">
        <v>76</v>
      </c>
      <c r="O66" s="25" t="s">
        <v>76</v>
      </c>
      <c r="P66" s="25" t="s">
        <v>76</v>
      </c>
      <c r="Q66" s="25" t="s">
        <v>76</v>
      </c>
      <c r="R66" s="25" t="s">
        <v>76</v>
      </c>
      <c r="S66" s="25" t="s">
        <v>76</v>
      </c>
      <c r="T66" s="25" t="s">
        <v>76</v>
      </c>
      <c r="U66" s="25" t="s">
        <v>76</v>
      </c>
      <c r="V66" s="18" t="s">
        <v>76</v>
      </c>
      <c r="W66" s="18" t="s">
        <v>76</v>
      </c>
      <c r="X66" s="18" t="s">
        <v>76</v>
      </c>
      <c r="Y66" s="25" t="s">
        <v>63</v>
      </c>
      <c r="Z66" s="25" t="s">
        <v>63</v>
      </c>
      <c r="AA66" s="25" t="s">
        <v>63</v>
      </c>
      <c r="AB66" s="25" t="s">
        <v>76</v>
      </c>
      <c r="AC66" s="25" t="s">
        <v>63</v>
      </c>
      <c r="AD66" s="25" t="s">
        <v>76</v>
      </c>
      <c r="AE66" s="25" t="s">
        <v>76</v>
      </c>
      <c r="AF66" s="25" t="s">
        <v>76</v>
      </c>
      <c r="AG66" s="25" t="s">
        <v>76</v>
      </c>
      <c r="AH66" s="25" t="s">
        <v>76</v>
      </c>
      <c r="AI66" s="25" t="s">
        <v>76</v>
      </c>
      <c r="AJ66" s="18" t="s">
        <v>76</v>
      </c>
      <c r="AK66" s="18" t="s">
        <v>63</v>
      </c>
      <c r="AL66" s="19" t="s">
        <v>76</v>
      </c>
      <c r="AM66" s="25" t="s">
        <v>76</v>
      </c>
      <c r="AN66" s="26" t="s">
        <v>76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 t="s">
        <v>76</v>
      </c>
      <c r="G67" s="16" t="s">
        <v>76</v>
      </c>
      <c r="H67" s="25" t="s">
        <v>76</v>
      </c>
      <c r="I67" s="25" t="s">
        <v>76</v>
      </c>
      <c r="J67" s="16" t="s">
        <v>76</v>
      </c>
      <c r="K67" s="25" t="s">
        <v>76</v>
      </c>
      <c r="L67" s="25" t="s">
        <v>76</v>
      </c>
      <c r="M67" s="25" t="s">
        <v>76</v>
      </c>
      <c r="N67" s="25" t="s">
        <v>76</v>
      </c>
      <c r="O67" s="25" t="s">
        <v>76</v>
      </c>
      <c r="P67" s="25" t="s">
        <v>76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18" t="s">
        <v>76</v>
      </c>
      <c r="W67" s="18" t="s">
        <v>76</v>
      </c>
      <c r="X67" s="18" t="s">
        <v>76</v>
      </c>
      <c r="Y67" s="25" t="s">
        <v>63</v>
      </c>
      <c r="Z67" s="25" t="s">
        <v>63</v>
      </c>
      <c r="AA67" s="25" t="s">
        <v>63</v>
      </c>
      <c r="AB67" s="25" t="s">
        <v>76</v>
      </c>
      <c r="AC67" s="25" t="s">
        <v>63</v>
      </c>
      <c r="AD67" s="25" t="s">
        <v>76</v>
      </c>
      <c r="AE67" s="25" t="s">
        <v>76</v>
      </c>
      <c r="AF67" s="25" t="s">
        <v>76</v>
      </c>
      <c r="AG67" s="25" t="s">
        <v>76</v>
      </c>
      <c r="AH67" s="25" t="s">
        <v>76</v>
      </c>
      <c r="AI67" s="25" t="s">
        <v>76</v>
      </c>
      <c r="AJ67" s="18" t="s">
        <v>76</v>
      </c>
      <c r="AK67" s="18" t="s">
        <v>63</v>
      </c>
      <c r="AL67" s="19" t="s">
        <v>76</v>
      </c>
      <c r="AM67" s="25" t="s">
        <v>76</v>
      </c>
      <c r="AN67" s="26" t="s">
        <v>76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 t="s">
        <v>76</v>
      </c>
      <c r="G68" s="16" t="s">
        <v>76</v>
      </c>
      <c r="H68" s="25" t="s">
        <v>76</v>
      </c>
      <c r="I68" s="25" t="s">
        <v>76</v>
      </c>
      <c r="J68" s="16" t="s">
        <v>76</v>
      </c>
      <c r="K68" s="25" t="s">
        <v>76</v>
      </c>
      <c r="L68" s="25" t="s">
        <v>76</v>
      </c>
      <c r="M68" s="25" t="s">
        <v>76</v>
      </c>
      <c r="N68" s="25" t="s">
        <v>76</v>
      </c>
      <c r="O68" s="25" t="s">
        <v>76</v>
      </c>
      <c r="P68" s="25" t="s">
        <v>76</v>
      </c>
      <c r="Q68" s="25" t="s">
        <v>76</v>
      </c>
      <c r="R68" s="25" t="s">
        <v>76</v>
      </c>
      <c r="S68" s="25" t="s">
        <v>76</v>
      </c>
      <c r="T68" s="25" t="s">
        <v>76</v>
      </c>
      <c r="U68" s="25" t="s">
        <v>76</v>
      </c>
      <c r="V68" s="18" t="s">
        <v>76</v>
      </c>
      <c r="W68" s="18" t="s">
        <v>76</v>
      </c>
      <c r="X68" s="18" t="s">
        <v>76</v>
      </c>
      <c r="Y68" s="25" t="s">
        <v>63</v>
      </c>
      <c r="Z68" s="25" t="s">
        <v>63</v>
      </c>
      <c r="AA68" s="25" t="s">
        <v>63</v>
      </c>
      <c r="AB68" s="25" t="s">
        <v>76</v>
      </c>
      <c r="AC68" s="25" t="s">
        <v>63</v>
      </c>
      <c r="AD68" s="25" t="s">
        <v>76</v>
      </c>
      <c r="AE68" s="25" t="s">
        <v>76</v>
      </c>
      <c r="AF68" s="25" t="s">
        <v>76</v>
      </c>
      <c r="AG68" s="25" t="s">
        <v>76</v>
      </c>
      <c r="AH68" s="25" t="s">
        <v>76</v>
      </c>
      <c r="AI68" s="25" t="s">
        <v>76</v>
      </c>
      <c r="AJ68" s="18" t="s">
        <v>76</v>
      </c>
      <c r="AK68" s="18" t="s">
        <v>63</v>
      </c>
      <c r="AL68" s="19" t="s">
        <v>76</v>
      </c>
      <c r="AM68" s="25" t="s">
        <v>76</v>
      </c>
      <c r="AN68" s="26" t="s">
        <v>76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 t="s">
        <v>76</v>
      </c>
      <c r="G69" s="16" t="s">
        <v>76</v>
      </c>
      <c r="H69" s="25" t="s">
        <v>76</v>
      </c>
      <c r="I69" s="25" t="s">
        <v>76</v>
      </c>
      <c r="J69" s="16" t="s">
        <v>76</v>
      </c>
      <c r="K69" s="25" t="s">
        <v>76</v>
      </c>
      <c r="L69" s="25" t="s">
        <v>76</v>
      </c>
      <c r="M69" s="25" t="s">
        <v>76</v>
      </c>
      <c r="N69" s="25" t="s">
        <v>76</v>
      </c>
      <c r="O69" s="25" t="s">
        <v>76</v>
      </c>
      <c r="P69" s="25" t="s">
        <v>76</v>
      </c>
      <c r="Q69" s="25" t="s">
        <v>76</v>
      </c>
      <c r="R69" s="25" t="s">
        <v>76</v>
      </c>
      <c r="S69" s="25" t="s">
        <v>76</v>
      </c>
      <c r="T69" s="25" t="s">
        <v>76</v>
      </c>
      <c r="U69" s="25" t="s">
        <v>76</v>
      </c>
      <c r="V69" s="18" t="s">
        <v>76</v>
      </c>
      <c r="W69" s="18" t="s">
        <v>76</v>
      </c>
      <c r="X69" s="18" t="s">
        <v>76</v>
      </c>
      <c r="Y69" s="25" t="s">
        <v>63</v>
      </c>
      <c r="Z69" s="25" t="s">
        <v>63</v>
      </c>
      <c r="AA69" s="25" t="s">
        <v>63</v>
      </c>
      <c r="AB69" s="25" t="s">
        <v>76</v>
      </c>
      <c r="AC69" s="25" t="s">
        <v>63</v>
      </c>
      <c r="AD69" s="25" t="s">
        <v>76</v>
      </c>
      <c r="AE69" s="25" t="s">
        <v>76</v>
      </c>
      <c r="AF69" s="25" t="s">
        <v>76</v>
      </c>
      <c r="AG69" s="25" t="s">
        <v>76</v>
      </c>
      <c r="AH69" s="25" t="s">
        <v>76</v>
      </c>
      <c r="AI69" s="25" t="s">
        <v>76</v>
      </c>
      <c r="AJ69" s="18" t="s">
        <v>76</v>
      </c>
      <c r="AK69" s="18" t="s">
        <v>63</v>
      </c>
      <c r="AL69" s="19" t="s">
        <v>76</v>
      </c>
      <c r="AM69" s="25" t="s">
        <v>76</v>
      </c>
      <c r="AN69" s="26" t="s">
        <v>76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3398.7562791598493</v>
      </c>
      <c r="G70" s="16">
        <f t="shared" si="30"/>
        <v>0</v>
      </c>
      <c r="H70" s="25">
        <v>0</v>
      </c>
      <c r="I70" s="25">
        <v>0</v>
      </c>
      <c r="J70" s="16">
        <f t="shared" si="31"/>
        <v>3351.5562791598495</v>
      </c>
      <c r="K70" s="25">
        <v>0</v>
      </c>
      <c r="L70" s="25">
        <v>0</v>
      </c>
      <c r="M70" s="25">
        <v>10.1</v>
      </c>
      <c r="N70" s="25">
        <v>1582.8</v>
      </c>
      <c r="O70" s="25">
        <v>135.69086604635112</v>
      </c>
      <c r="P70" s="25">
        <v>0</v>
      </c>
      <c r="Q70" s="25">
        <v>1560.4245920770081</v>
      </c>
      <c r="R70" s="25">
        <v>62.540821036490286</v>
      </c>
      <c r="S70" s="25">
        <v>0</v>
      </c>
      <c r="T70" s="25">
        <v>0</v>
      </c>
      <c r="U70" s="25">
        <v>0</v>
      </c>
      <c r="V70" s="18">
        <v>0</v>
      </c>
      <c r="W70" s="18">
        <v>0</v>
      </c>
      <c r="X70" s="18">
        <f t="shared" si="24"/>
        <v>0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0</v>
      </c>
      <c r="AH70" s="25">
        <v>0</v>
      </c>
      <c r="AI70" s="25" t="s">
        <v>63</v>
      </c>
      <c r="AJ70" s="18">
        <v>0</v>
      </c>
      <c r="AK70" s="18" t="s">
        <v>63</v>
      </c>
      <c r="AL70" s="19">
        <v>47.2</v>
      </c>
      <c r="AM70" s="25">
        <f>SUM(AM71:AM74)</f>
        <v>3356.3516367842076</v>
      </c>
      <c r="AN70" s="26">
        <f>SUM(AN71:AN74)</f>
        <v>0.18080439018197891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48.800000000000004</v>
      </c>
      <c r="G71" s="16">
        <f t="shared" si="30"/>
        <v>0</v>
      </c>
      <c r="H71" s="25">
        <v>0</v>
      </c>
      <c r="I71" s="25">
        <v>0</v>
      </c>
      <c r="J71" s="16">
        <f t="shared" si="31"/>
        <v>1.6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1.6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47.2</v>
      </c>
      <c r="AM71" s="25">
        <f t="shared" ref="AM71:AM77" si="36">SUM(G71,V71,J71,W71,AJ71)-IF(ISNUMBER(W71*$W$37/($W$37+$W$9)),W71*$W$37/($W$37+$W$9),0)+IF(ISNUMBER(AL71*AM$84/F$84),AL71*AM$84/F$84,0)</f>
        <v>6.3953576243580663</v>
      </c>
      <c r="AN71" s="26">
        <f t="shared" ref="AN71:AN77" si="37">SUM(AD71:AH71)+IF(ISNUMBER(W71*$W$37/($W$37+$W$9)),W71*$W$37/($W$37+$W$9),0)+IF(ISNUMBER(AL71*AN$84/F$84),AL71*AN$84/F$84,0)</f>
        <v>0.18080439018197891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3116.6</v>
      </c>
      <c r="G72" s="16">
        <f t="shared" si="30"/>
        <v>0</v>
      </c>
      <c r="H72" s="25">
        <v>0</v>
      </c>
      <c r="I72" s="25">
        <v>0</v>
      </c>
      <c r="J72" s="16">
        <f t="shared" si="31"/>
        <v>3116.6</v>
      </c>
      <c r="K72" s="25">
        <v>0</v>
      </c>
      <c r="L72" s="25">
        <v>0</v>
      </c>
      <c r="M72" s="25">
        <v>10.1</v>
      </c>
      <c r="N72" s="25">
        <v>1582</v>
      </c>
      <c r="O72" s="25">
        <v>0</v>
      </c>
      <c r="P72" s="25">
        <v>0</v>
      </c>
      <c r="Q72" s="25">
        <v>1524.5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0</v>
      </c>
      <c r="X72" s="18">
        <f t="shared" si="24"/>
        <v>0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0</v>
      </c>
      <c r="AH72" s="25">
        <v>0</v>
      </c>
      <c r="AI72" s="25" t="s">
        <v>63</v>
      </c>
      <c r="AJ72" s="18">
        <v>0</v>
      </c>
      <c r="AK72" s="18" t="s">
        <v>63</v>
      </c>
      <c r="AL72" s="19">
        <v>0</v>
      </c>
      <c r="AM72" s="25">
        <f t="shared" si="36"/>
        <v>3116.6</v>
      </c>
      <c r="AN72" s="26">
        <f t="shared" si="37"/>
        <v>0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136.49086604635113</v>
      </c>
      <c r="G73" s="16">
        <f t="shared" si="30"/>
        <v>0</v>
      </c>
      <c r="H73" s="25">
        <v>0</v>
      </c>
      <c r="I73" s="25">
        <v>0</v>
      </c>
      <c r="J73" s="16">
        <f t="shared" si="31"/>
        <v>136.49086604635113</v>
      </c>
      <c r="K73" s="25">
        <v>0</v>
      </c>
      <c r="L73" s="25">
        <v>0</v>
      </c>
      <c r="M73" s="25">
        <v>0</v>
      </c>
      <c r="N73" s="25">
        <v>0.8</v>
      </c>
      <c r="O73" s="25">
        <v>135.69086604635112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6"/>
        <v>136.49086604635113</v>
      </c>
      <c r="AN73" s="26">
        <f t="shared" si="37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96.865413113498448</v>
      </c>
      <c r="G74" s="16">
        <f t="shared" si="30"/>
        <v>0</v>
      </c>
      <c r="H74" s="25">
        <v>0</v>
      </c>
      <c r="I74" s="25">
        <v>0</v>
      </c>
      <c r="J74" s="16">
        <f t="shared" si="31"/>
        <v>96.865413113498448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34.304724592077456</v>
      </c>
      <c r="R74" s="25">
        <v>62.560688521420992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6"/>
        <v>96.865413113498448</v>
      </c>
      <c r="AN74" s="26">
        <f t="shared" si="37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865.39836106487803</v>
      </c>
      <c r="G75" s="16">
        <f t="shared" si="30"/>
        <v>1.9</v>
      </c>
      <c r="H75" s="25">
        <v>0</v>
      </c>
      <c r="I75" s="25">
        <v>1.9</v>
      </c>
      <c r="J75" s="16">
        <f t="shared" si="31"/>
        <v>248.49836106487805</v>
      </c>
      <c r="K75" s="25">
        <v>0</v>
      </c>
      <c r="L75" s="25">
        <v>0</v>
      </c>
      <c r="M75" s="25">
        <v>79.099999999999994</v>
      </c>
      <c r="N75" s="25">
        <v>0</v>
      </c>
      <c r="O75" s="25">
        <v>0</v>
      </c>
      <c r="P75" s="25">
        <v>0</v>
      </c>
      <c r="Q75" s="25">
        <v>140.79836106487807</v>
      </c>
      <c r="R75" s="25">
        <v>27.7</v>
      </c>
      <c r="S75" s="25">
        <v>0.9</v>
      </c>
      <c r="T75" s="25">
        <v>0</v>
      </c>
      <c r="U75" s="25">
        <v>0</v>
      </c>
      <c r="V75" s="18">
        <v>11.1</v>
      </c>
      <c r="W75" s="18">
        <v>114.1</v>
      </c>
      <c r="X75" s="18">
        <f t="shared" si="24"/>
        <v>14.399999999999999</v>
      </c>
      <c r="Y75" s="25" t="s">
        <v>63</v>
      </c>
      <c r="Z75" s="25" t="s">
        <v>63</v>
      </c>
      <c r="AA75" s="25" t="s">
        <v>63</v>
      </c>
      <c r="AB75" s="25">
        <v>0.2</v>
      </c>
      <c r="AC75" s="25" t="s">
        <v>63</v>
      </c>
      <c r="AD75" s="25">
        <v>14.2</v>
      </c>
      <c r="AE75" s="25">
        <v>0</v>
      </c>
      <c r="AF75" s="25">
        <v>0</v>
      </c>
      <c r="AG75" s="25">
        <v>0</v>
      </c>
      <c r="AH75" s="25">
        <v>0</v>
      </c>
      <c r="AI75" s="25">
        <v>0</v>
      </c>
      <c r="AJ75" s="18">
        <v>0</v>
      </c>
      <c r="AK75" s="18" t="s">
        <v>63</v>
      </c>
      <c r="AL75" s="19">
        <v>475.4</v>
      </c>
      <c r="AM75" s="25">
        <f t="shared" si="36"/>
        <v>423.89736561190824</v>
      </c>
      <c r="AN75" s="26">
        <f t="shared" si="37"/>
        <v>16.02106794687527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1267.2310291949009</v>
      </c>
      <c r="G76" s="16">
        <f t="shared" si="30"/>
        <v>6.8</v>
      </c>
      <c r="H76" s="25">
        <v>0</v>
      </c>
      <c r="I76" s="25">
        <v>6.8</v>
      </c>
      <c r="J76" s="16">
        <f t="shared" si="31"/>
        <v>434.33102919490085</v>
      </c>
      <c r="K76" s="25">
        <v>0</v>
      </c>
      <c r="L76" s="25">
        <v>0</v>
      </c>
      <c r="M76" s="25">
        <v>257.60000000000002</v>
      </c>
      <c r="N76" s="25">
        <v>0</v>
      </c>
      <c r="O76" s="25">
        <v>4.5999999999999996</v>
      </c>
      <c r="P76" s="25">
        <v>0</v>
      </c>
      <c r="Q76" s="25">
        <v>169.03102919490084</v>
      </c>
      <c r="R76" s="25">
        <v>1.9</v>
      </c>
      <c r="S76" s="25">
        <v>1.2</v>
      </c>
      <c r="T76" s="25">
        <v>0</v>
      </c>
      <c r="U76" s="25">
        <v>0</v>
      </c>
      <c r="V76" s="18">
        <v>33.6</v>
      </c>
      <c r="W76" s="18">
        <v>251.9</v>
      </c>
      <c r="X76" s="18">
        <f t="shared" si="24"/>
        <v>73.900000000000006</v>
      </c>
      <c r="Y76" s="25" t="s">
        <v>63</v>
      </c>
      <c r="Z76" s="25" t="s">
        <v>63</v>
      </c>
      <c r="AA76" s="25" t="s">
        <v>63</v>
      </c>
      <c r="AB76" s="25">
        <v>1</v>
      </c>
      <c r="AC76" s="25" t="s">
        <v>63</v>
      </c>
      <c r="AD76" s="25">
        <v>72.900000000000006</v>
      </c>
      <c r="AE76" s="25">
        <v>0</v>
      </c>
      <c r="AF76" s="25">
        <v>0</v>
      </c>
      <c r="AG76" s="25">
        <v>0</v>
      </c>
      <c r="AH76" s="25">
        <v>0</v>
      </c>
      <c r="AI76" s="25">
        <v>0</v>
      </c>
      <c r="AJ76" s="18">
        <v>0</v>
      </c>
      <c r="AK76" s="18" t="s">
        <v>63</v>
      </c>
      <c r="AL76" s="19">
        <v>466.7</v>
      </c>
      <c r="AM76" s="25">
        <f t="shared" si="36"/>
        <v>774.04614367133968</v>
      </c>
      <c r="AN76" s="26">
        <f t="shared" si="37"/>
        <v>74.687741713939189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232.89938247961885</v>
      </c>
      <c r="G77" s="16">
        <f t="shared" si="30"/>
        <v>0</v>
      </c>
      <c r="H77" s="25">
        <v>0</v>
      </c>
      <c r="I77" s="25">
        <v>0</v>
      </c>
      <c r="J77" s="16">
        <f t="shared" si="31"/>
        <v>203.79938247961886</v>
      </c>
      <c r="K77" s="25">
        <v>0</v>
      </c>
      <c r="L77" s="25">
        <v>0</v>
      </c>
      <c r="M77" s="25">
        <v>8.4</v>
      </c>
      <c r="N77" s="25">
        <v>0</v>
      </c>
      <c r="O77" s="25">
        <v>0</v>
      </c>
      <c r="P77" s="25">
        <v>0</v>
      </c>
      <c r="Q77" s="25">
        <v>195.39938247961885</v>
      </c>
      <c r="R77" s="25">
        <v>0</v>
      </c>
      <c r="S77" s="25">
        <v>0</v>
      </c>
      <c r="T77" s="25">
        <v>0</v>
      </c>
      <c r="U77" s="25">
        <v>0</v>
      </c>
      <c r="V77" s="18">
        <v>0</v>
      </c>
      <c r="W77" s="18">
        <v>1.3</v>
      </c>
      <c r="X77" s="18">
        <f t="shared" si="24"/>
        <v>2.7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2.7</v>
      </c>
      <c r="AE77" s="25">
        <v>0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25.1</v>
      </c>
      <c r="AM77" s="25">
        <f t="shared" si="36"/>
        <v>207.64945613155504</v>
      </c>
      <c r="AN77" s="26">
        <f t="shared" si="37"/>
        <v>2.7961480973213493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1990_x000D_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38">SUM(F85:F88)</f>
        <v>2375.9349000000002</v>
      </c>
      <c r="G84" s="31">
        <f t="shared" si="38"/>
        <v>71.996619999999993</v>
      </c>
      <c r="H84" s="31">
        <v>43.260216916426529</v>
      </c>
      <c r="I84" s="31">
        <v>28.73640308357346</v>
      </c>
      <c r="J84" s="31">
        <f t="shared" si="38"/>
        <v>67.786418797750969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67.614418797750972</v>
      </c>
      <c r="S84" s="31">
        <v>0.17199999999999999</v>
      </c>
      <c r="T84" s="31">
        <v>0</v>
      </c>
      <c r="U84" s="31">
        <v>0</v>
      </c>
      <c r="V84" s="31">
        <v>0</v>
      </c>
      <c r="W84" s="31">
        <v>97.447513680783743</v>
      </c>
      <c r="X84" s="31">
        <f t="shared" ref="X84" si="39">SUM(X85:X88)</f>
        <v>264.65868776073268</v>
      </c>
      <c r="Y84" s="31">
        <v>255.55355799999998</v>
      </c>
      <c r="Z84" s="31">
        <v>3.8699999999999997E-3</v>
      </c>
      <c r="AA84" s="31">
        <v>0</v>
      </c>
      <c r="AB84" s="31">
        <v>0</v>
      </c>
      <c r="AC84" s="31">
        <v>0</v>
      </c>
      <c r="AD84" s="31">
        <v>5.16</v>
      </c>
      <c r="AE84" s="31">
        <v>0</v>
      </c>
      <c r="AF84" s="31">
        <v>3.9412597607326489</v>
      </c>
      <c r="AG84" s="31">
        <v>0</v>
      </c>
      <c r="AH84" s="31">
        <v>0</v>
      </c>
      <c r="AI84" s="31">
        <v>0</v>
      </c>
      <c r="AJ84" s="31">
        <v>4.1562597607326488</v>
      </c>
      <c r="AK84" s="31">
        <v>1869.8893999999998</v>
      </c>
      <c r="AL84" s="32">
        <v>0</v>
      </c>
      <c r="AM84" s="93">
        <f>SUM(AM85:AM88)</f>
        <v>241.38681223926739</v>
      </c>
      <c r="AN84" s="94">
        <f>SUM(AN85:AN88)</f>
        <v>9.1012597607326491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0">SUM(G85,J85,V85,W85,X85,AJ85,AK85,AL85)</f>
        <v>2309.638876</v>
      </c>
      <c r="G85" s="16">
        <f t="shared" ref="G85:G88" si="41">SUM(H85:I85)</f>
        <v>71.996619999999993</v>
      </c>
      <c r="H85" s="25">
        <v>43.260216916426529</v>
      </c>
      <c r="I85" s="25">
        <v>28.73640308357346</v>
      </c>
      <c r="J85" s="16">
        <f t="shared" ref="J85:J88" si="42">SUM(K85:U85)</f>
        <v>64.896647472803352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0</v>
      </c>
      <c r="R85" s="25">
        <v>64.896647472803352</v>
      </c>
      <c r="S85" s="25">
        <v>0</v>
      </c>
      <c r="T85" s="25">
        <v>0</v>
      </c>
      <c r="U85" s="25">
        <v>0</v>
      </c>
      <c r="V85" s="18">
        <v>0</v>
      </c>
      <c r="W85" s="18">
        <v>55.940404527196648</v>
      </c>
      <c r="X85" s="18">
        <f t="shared" ref="X85:X88" si="43">SUM(Y85:AI85)</f>
        <v>246.91580399999998</v>
      </c>
      <c r="Y85" s="25">
        <v>246.91193399999997</v>
      </c>
      <c r="Z85" s="25">
        <v>3.8699999999999997E-3</v>
      </c>
      <c r="AA85" s="25">
        <v>0</v>
      </c>
      <c r="AB85" s="25">
        <v>0</v>
      </c>
      <c r="AC85" s="25">
        <v>0</v>
      </c>
      <c r="AD85" s="25">
        <v>0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1869.8893999999998</v>
      </c>
      <c r="AL85" s="19">
        <v>0</v>
      </c>
      <c r="AM85" s="25">
        <f>SUM(G85,V85,J85,W85,IF(ISNUMBER(-W85*$W$37/($W$37+$W$9)),-W85*$W$37/($W$37+$W$9),0),AJ85)</f>
        <v>192.83367200000001</v>
      </c>
      <c r="AN85" s="26">
        <f>SUM(AD85:AH85,IF(ISNUMBER(W85*$W$37/($W$37+$W$9)),W85*$W$37/($W$37+$W$9),0))</f>
        <v>0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0"/>
        <v>0</v>
      </c>
      <c r="G86" s="16">
        <f t="shared" si="41"/>
        <v>0</v>
      </c>
      <c r="H86" s="25">
        <v>0</v>
      </c>
      <c r="I86" s="25">
        <v>0</v>
      </c>
      <c r="J86" s="16">
        <f t="shared" si="42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0</v>
      </c>
      <c r="X86" s="18">
        <f t="shared" si="43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</v>
      </c>
      <c r="AK86" s="18">
        <v>0</v>
      </c>
      <c r="AL86" s="19">
        <v>0</v>
      </c>
      <c r="AM86" s="25">
        <f>SUM(G86,V86,J86,W86,IF(ISNUMBER(-W86*$W$37/($W$37+$W$9)),-W86*$W$37/($W$37+$W$9),0),AJ86)</f>
        <v>0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0"/>
        <v>11.525787677515275</v>
      </c>
      <c r="G87" s="16">
        <f t="shared" si="41"/>
        <v>0</v>
      </c>
      <c r="H87" s="25">
        <v>0</v>
      </c>
      <c r="I87" s="25">
        <v>0</v>
      </c>
      <c r="J87" s="16">
        <f t="shared" si="42"/>
        <v>0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0.60698207707476781</v>
      </c>
      <c r="X87" s="18">
        <f t="shared" si="43"/>
        <v>9.7802148002202536</v>
      </c>
      <c r="Y87" s="25">
        <v>8.6416240000000002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0</v>
      </c>
      <c r="AF87" s="25">
        <v>1.1385908002202536</v>
      </c>
      <c r="AG87" s="25">
        <v>0</v>
      </c>
      <c r="AH87" s="25">
        <v>0</v>
      </c>
      <c r="AI87" s="25">
        <v>0</v>
      </c>
      <c r="AJ87" s="18">
        <v>1.1385908002202536</v>
      </c>
      <c r="AK87" s="18">
        <v>0</v>
      </c>
      <c r="AL87" s="19">
        <v>0</v>
      </c>
      <c r="AM87" s="25">
        <f>SUM(G87,V87,J87,W87,IF(ISNUMBER(-W87*$W$37/($W$37+$W$9)),-W87*$W$37/($W$37+$W$9),0),AJ87)</f>
        <v>1.7455728772950214</v>
      </c>
      <c r="AN87" s="26">
        <f>SUM(AD87:AH87,IF(ISNUMBER(W87*$W$37/($W$37+$W$9)),W87*$W$37/($W$37+$W$9),0))</f>
        <v>1.1385908002202536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0"/>
        <v>54.770236322484742</v>
      </c>
      <c r="G88" s="16">
        <f t="shared" si="41"/>
        <v>0</v>
      </c>
      <c r="H88" s="25">
        <v>0</v>
      </c>
      <c r="I88" s="25">
        <v>0</v>
      </c>
      <c r="J88" s="16">
        <f t="shared" si="42"/>
        <v>2.8897713249476134</v>
      </c>
      <c r="K88" s="25">
        <v>0</v>
      </c>
      <c r="L88" s="25">
        <v>0</v>
      </c>
      <c r="M88" s="25">
        <v>0</v>
      </c>
      <c r="N88" s="25">
        <v>0</v>
      </c>
      <c r="O88" s="25">
        <v>0</v>
      </c>
      <c r="P88" s="25">
        <v>0</v>
      </c>
      <c r="Q88" s="25">
        <v>0</v>
      </c>
      <c r="R88" s="25">
        <v>2.7177713249476132</v>
      </c>
      <c r="S88" s="25">
        <v>0.17199999999999999</v>
      </c>
      <c r="T88" s="25">
        <v>0</v>
      </c>
      <c r="U88" s="25">
        <v>0</v>
      </c>
      <c r="V88" s="18">
        <v>0</v>
      </c>
      <c r="W88" s="18">
        <v>40.900127076512334</v>
      </c>
      <c r="X88" s="18">
        <f t="shared" si="43"/>
        <v>7.9626689605123957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5.16</v>
      </c>
      <c r="AE88" s="25">
        <v>0</v>
      </c>
      <c r="AF88" s="25">
        <v>2.8026689605123956</v>
      </c>
      <c r="AG88" s="25">
        <v>0</v>
      </c>
      <c r="AH88" s="25">
        <v>0</v>
      </c>
      <c r="AI88" s="25">
        <v>0</v>
      </c>
      <c r="AJ88" s="18">
        <v>3.0176689605123954</v>
      </c>
      <c r="AK88" s="18">
        <v>0</v>
      </c>
      <c r="AL88" s="19">
        <v>0</v>
      </c>
      <c r="AM88" s="25">
        <f>SUM(G88,V88,J88,W88,IF(ISNUMBER(-W88*$W$37/($W$37+$W$9)),-W88*$W$37/($W$37+$W$9),0),AJ88)</f>
        <v>46.807567361972346</v>
      </c>
      <c r="AN88" s="26">
        <f>SUM(AD88:AH88,IF(ISNUMBER(W88*$W$37/($W$37+$W$9)),W88*$W$37/($W$37+$W$9),0))</f>
        <v>7.9626689605123957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137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8148.048630417944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25.855086999999997</v>
      </c>
      <c r="K7" s="17">
        <v>25.855086999999997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0.51658580609999993</v>
      </c>
      <c r="X7" s="18">
        <f t="shared" ref="X7:X38" si="3">SUM(Y7:AI7)</f>
        <v>1443.9115609108708</v>
      </c>
      <c r="Y7" s="17">
        <v>442.42261740731999</v>
      </c>
      <c r="Z7" s="17">
        <v>224.76589529199998</v>
      </c>
      <c r="AA7" s="17">
        <v>42.171202451418921</v>
      </c>
      <c r="AB7" s="17">
        <v>32.951625257095358</v>
      </c>
      <c r="AC7" s="17">
        <v>11.1076228</v>
      </c>
      <c r="AD7" s="17">
        <v>288.96521281605942</v>
      </c>
      <c r="AE7" s="17">
        <v>49.836076142718888</v>
      </c>
      <c r="AF7" s="17">
        <v>107.35682981022278</v>
      </c>
      <c r="AG7" s="17">
        <v>0</v>
      </c>
      <c r="AH7" s="17">
        <v>25.978736013753416</v>
      </c>
      <c r="AI7" s="17">
        <v>218.3557429202823</v>
      </c>
      <c r="AJ7" s="18">
        <v>192.56683718582241</v>
      </c>
      <c r="AK7" s="18">
        <v>6485.1985595151509</v>
      </c>
      <c r="AL7" s="19">
        <v>0</v>
      </c>
      <c r="AM7" s="17">
        <f>SUM(G7,V7,J7,W7,AJ7)</f>
        <v>218.93850999192242</v>
      </c>
      <c r="AN7" s="20">
        <f>SUM(AD7:AH7)</f>
        <v>472.13685478275448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15503.322656921819</v>
      </c>
      <c r="G8" s="16">
        <f t="shared" si="1"/>
        <v>28.044570000000004</v>
      </c>
      <c r="H8" s="17">
        <f>H9-H7</f>
        <v>0.49657999999999997</v>
      </c>
      <c r="I8" s="17">
        <f>I9-I7</f>
        <v>27.547990000000002</v>
      </c>
      <c r="J8" s="16">
        <f t="shared" si="2"/>
        <v>10277.982569982481</v>
      </c>
      <c r="K8" s="17">
        <f t="shared" ref="K8:W8" si="4">K9-K7</f>
        <v>8267.6830881681599</v>
      </c>
      <c r="L8" s="17">
        <f t="shared" si="4"/>
        <v>8.9023814489327151</v>
      </c>
      <c r="M8" s="17">
        <f t="shared" si="4"/>
        <v>732.31374700096683</v>
      </c>
      <c r="N8" s="17">
        <f t="shared" si="4"/>
        <v>-457.58266738499674</v>
      </c>
      <c r="O8" s="17">
        <f t="shared" si="4"/>
        <v>-461.62132843500137</v>
      </c>
      <c r="P8" s="17">
        <f t="shared" si="4"/>
        <v>2072.753947351197</v>
      </c>
      <c r="Q8" s="17">
        <f t="shared" si="4"/>
        <v>1151.9278243327528</v>
      </c>
      <c r="R8" s="17">
        <f t="shared" si="4"/>
        <v>-379.05503745952939</v>
      </c>
      <c r="S8" s="17">
        <f t="shared" si="4"/>
        <v>230.14125496</v>
      </c>
      <c r="T8" s="17">
        <f t="shared" si="4"/>
        <v>-887.48063999999999</v>
      </c>
      <c r="U8" s="17">
        <f t="shared" si="4"/>
        <v>0</v>
      </c>
      <c r="V8" s="18">
        <f t="shared" si="4"/>
        <v>0</v>
      </c>
      <c r="W8" s="18">
        <f t="shared" si="4"/>
        <v>4954.3458853682787</v>
      </c>
      <c r="X8" s="18">
        <f t="shared" si="3"/>
        <v>159.79656319218574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-55.815750000000008</v>
      </c>
      <c r="AE8" s="17">
        <f t="shared" si="5"/>
        <v>0</v>
      </c>
      <c r="AF8" s="17">
        <f t="shared" si="5"/>
        <v>0</v>
      </c>
      <c r="AG8" s="17">
        <f t="shared" si="5"/>
        <v>16.68443581066682</v>
      </c>
      <c r="AH8" s="17">
        <f t="shared" si="5"/>
        <v>198.92787738151893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83.153068378872831</v>
      </c>
      <c r="AM8" s="25">
        <f>SUM(G8,V8,J8,W8,AJ8)-IF(ISNUMBER(W8*$W$37/($W$37+$W$9)),W8*$W$37/($W$37+$W$9),0)+IF(ISNUMBER(AL8*AM$84/F$84),AL8*AM$84/F$84,0)</f>
        <v>15281.238725734167</v>
      </c>
      <c r="AN8" s="26">
        <f>SUM(AD8:AH8)+IF(ISNUMBER(W8*$W$37/($W$37+$W$9)),W8*$W$37/($W$37+$W$9),0)+IF(ISNUMBER(AL8*AN$84/F$84),AL8*AN$84/F$84,0)</f>
        <v>160.48407851817953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23651.371287339767</v>
      </c>
      <c r="G9" s="30">
        <f t="shared" si="1"/>
        <v>28.044570000000004</v>
      </c>
      <c r="H9" s="30">
        <f>H10+H11</f>
        <v>0.49657999999999997</v>
      </c>
      <c r="I9" s="30">
        <f>I10+I11</f>
        <v>27.547990000000002</v>
      </c>
      <c r="J9" s="30">
        <f t="shared" si="2"/>
        <v>10303.837656982481</v>
      </c>
      <c r="K9" s="30">
        <f t="shared" ref="K9:W9" si="6">K10+K11</f>
        <v>8293.5381751681598</v>
      </c>
      <c r="L9" s="30">
        <f t="shared" si="6"/>
        <v>8.9023814489327151</v>
      </c>
      <c r="M9" s="30">
        <f t="shared" si="6"/>
        <v>732.31374700096683</v>
      </c>
      <c r="N9" s="30">
        <f t="shared" si="6"/>
        <v>-457.58266738499674</v>
      </c>
      <c r="O9" s="30">
        <f t="shared" si="6"/>
        <v>-461.62132843500137</v>
      </c>
      <c r="P9" s="30">
        <f t="shared" si="6"/>
        <v>2072.753947351197</v>
      </c>
      <c r="Q9" s="30">
        <f t="shared" si="6"/>
        <v>1151.9278243327528</v>
      </c>
      <c r="R9" s="30">
        <f t="shared" si="6"/>
        <v>-379.05503745952939</v>
      </c>
      <c r="S9" s="30">
        <f t="shared" si="6"/>
        <v>230.14125496</v>
      </c>
      <c r="T9" s="30">
        <f t="shared" si="6"/>
        <v>-887.48063999999999</v>
      </c>
      <c r="U9" s="30">
        <f t="shared" si="6"/>
        <v>0</v>
      </c>
      <c r="V9" s="31">
        <f t="shared" si="6"/>
        <v>0</v>
      </c>
      <c r="W9" s="31">
        <f t="shared" si="6"/>
        <v>4954.8624711743787</v>
      </c>
      <c r="X9" s="31">
        <f t="shared" si="3"/>
        <v>1603.7081241030569</v>
      </c>
      <c r="Y9" s="31">
        <f t="shared" ref="Y9:AL9" si="7">Y10+Y11</f>
        <v>442.42261740731999</v>
      </c>
      <c r="Z9" s="30">
        <f t="shared" si="7"/>
        <v>224.76589529199998</v>
      </c>
      <c r="AA9" s="30">
        <f t="shared" si="7"/>
        <v>42.171202451418921</v>
      </c>
      <c r="AB9" s="30">
        <f t="shared" si="7"/>
        <v>32.951625257095358</v>
      </c>
      <c r="AC9" s="30">
        <f t="shared" si="7"/>
        <v>11.1076228</v>
      </c>
      <c r="AD9" s="30">
        <f t="shared" si="7"/>
        <v>233.14946281605941</v>
      </c>
      <c r="AE9" s="30">
        <f t="shared" si="7"/>
        <v>49.836076142718888</v>
      </c>
      <c r="AF9" s="30">
        <f t="shared" si="7"/>
        <v>107.35682981022278</v>
      </c>
      <c r="AG9" s="30">
        <f t="shared" si="7"/>
        <v>16.68443581066682</v>
      </c>
      <c r="AH9" s="30">
        <f t="shared" si="7"/>
        <v>224.90661339527233</v>
      </c>
      <c r="AI9" s="30">
        <f t="shared" si="7"/>
        <v>218.3557429202823</v>
      </c>
      <c r="AJ9" s="31">
        <f t="shared" si="7"/>
        <v>192.56683718582241</v>
      </c>
      <c r="AK9" s="31">
        <f t="shared" si="7"/>
        <v>6485.1985595151509</v>
      </c>
      <c r="AL9" s="32">
        <f t="shared" si="7"/>
        <v>83.153068378872831</v>
      </c>
      <c r="AM9" s="31">
        <f>SUM(AM7:AM8)</f>
        <v>15500.177235726089</v>
      </c>
      <c r="AN9" s="30">
        <f>SUM(AN7:AN8)</f>
        <v>632.62093330093398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848.69518322580745</v>
      </c>
      <c r="G10" s="16">
        <f t="shared" si="1"/>
        <v>0</v>
      </c>
      <c r="H10" s="17">
        <v>0</v>
      </c>
      <c r="I10" s="17">
        <v>0</v>
      </c>
      <c r="J10" s="16">
        <f t="shared" si="2"/>
        <v>832.88710460870686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333.04782401549147</v>
      </c>
      <c r="R10" s="17">
        <v>499.83928059321539</v>
      </c>
      <c r="S10" s="17">
        <v>0</v>
      </c>
      <c r="T10" s="17">
        <v>0</v>
      </c>
      <c r="U10" s="17">
        <v>0</v>
      </c>
      <c r="V10" s="18">
        <v>0</v>
      </c>
      <c r="W10" s="18">
        <v>15.80807861710063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848.69518322580745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22802.676104113958</v>
      </c>
      <c r="G11" s="30">
        <f t="shared" si="1"/>
        <v>28.044570000000004</v>
      </c>
      <c r="H11" s="30">
        <f>H12+H13</f>
        <v>0.49657999999999997</v>
      </c>
      <c r="I11" s="30">
        <f>I12+I13</f>
        <v>27.547990000000002</v>
      </c>
      <c r="J11" s="30">
        <f t="shared" si="2"/>
        <v>9470.9505523737753</v>
      </c>
      <c r="K11" s="30">
        <f t="shared" ref="K11:W11" si="8">K12+K13</f>
        <v>8293.5381751681598</v>
      </c>
      <c r="L11" s="30">
        <f t="shared" si="8"/>
        <v>8.9023814489327151</v>
      </c>
      <c r="M11" s="30">
        <f t="shared" si="8"/>
        <v>732.31374700096683</v>
      </c>
      <c r="N11" s="30">
        <f t="shared" si="8"/>
        <v>-457.58266738499674</v>
      </c>
      <c r="O11" s="30">
        <f t="shared" si="8"/>
        <v>-461.62132843500137</v>
      </c>
      <c r="P11" s="30">
        <f t="shared" si="8"/>
        <v>2072.753947351197</v>
      </c>
      <c r="Q11" s="30">
        <f t="shared" si="8"/>
        <v>818.88000031726142</v>
      </c>
      <c r="R11" s="30">
        <f t="shared" si="8"/>
        <v>-878.89431805274478</v>
      </c>
      <c r="S11" s="30">
        <f t="shared" si="8"/>
        <v>230.14125496</v>
      </c>
      <c r="T11" s="30">
        <f t="shared" si="8"/>
        <v>-887.48063999999999</v>
      </c>
      <c r="U11" s="30">
        <f t="shared" si="8"/>
        <v>0</v>
      </c>
      <c r="V11" s="31">
        <f t="shared" si="8"/>
        <v>0</v>
      </c>
      <c r="W11" s="31">
        <f t="shared" si="8"/>
        <v>4939.0543925572783</v>
      </c>
      <c r="X11" s="31">
        <f t="shared" si="3"/>
        <v>1603.7081241030569</v>
      </c>
      <c r="Y11" s="31">
        <f t="shared" ref="Y11:AL11" si="9">Y12+Y13</f>
        <v>442.42261740731999</v>
      </c>
      <c r="Z11" s="30">
        <f t="shared" si="9"/>
        <v>224.76589529199998</v>
      </c>
      <c r="AA11" s="30">
        <f t="shared" si="9"/>
        <v>42.171202451418921</v>
      </c>
      <c r="AB11" s="30">
        <f t="shared" si="9"/>
        <v>32.951625257095358</v>
      </c>
      <c r="AC11" s="30">
        <f t="shared" si="9"/>
        <v>11.1076228</v>
      </c>
      <c r="AD11" s="30">
        <f t="shared" si="9"/>
        <v>233.14946281605941</v>
      </c>
      <c r="AE11" s="30">
        <f t="shared" si="9"/>
        <v>49.836076142718888</v>
      </c>
      <c r="AF11" s="30">
        <f t="shared" si="9"/>
        <v>107.35682981022278</v>
      </c>
      <c r="AG11" s="30">
        <f t="shared" si="9"/>
        <v>16.68443581066682</v>
      </c>
      <c r="AH11" s="30">
        <f t="shared" si="9"/>
        <v>224.90661339527233</v>
      </c>
      <c r="AI11" s="30">
        <f t="shared" si="9"/>
        <v>218.3557429202823</v>
      </c>
      <c r="AJ11" s="31">
        <f t="shared" si="9"/>
        <v>192.56683718582241</v>
      </c>
      <c r="AK11" s="31">
        <f t="shared" si="9"/>
        <v>6485.1985595151509</v>
      </c>
      <c r="AL11" s="32">
        <f t="shared" si="9"/>
        <v>83.153068378872831</v>
      </c>
      <c r="AM11" s="31">
        <f>SUM(AM7:AM8)-SUM(AM10)</f>
        <v>14651.482052500281</v>
      </c>
      <c r="AN11" s="30">
        <f>SUM(AD11:AH11)+IF(ISNUMBER(W11*$W$37/($W$37+$W$9)),W11*$W$37/($W$37+$W$9),0)+IF(ISNUMBER(AL11*AN$84/F$84),AL11*AN$84/F$84,0)</f>
        <v>632.62093330093398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261.56363999690222</v>
      </c>
      <c r="G12" s="16">
        <f t="shared" si="1"/>
        <v>0</v>
      </c>
      <c r="H12" s="39">
        <v>0</v>
      </c>
      <c r="I12" s="39">
        <v>0</v>
      </c>
      <c r="J12" s="16">
        <f t="shared" si="2"/>
        <v>261.56363999690222</v>
      </c>
      <c r="K12" s="39">
        <v>0</v>
      </c>
      <c r="L12" s="39">
        <v>0</v>
      </c>
      <c r="M12" s="39">
        <v>0</v>
      </c>
      <c r="N12" s="39">
        <v>0</v>
      </c>
      <c r="O12" s="39">
        <v>261.56363999690222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261.56363999690222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22541.112464117054</v>
      </c>
      <c r="G13" s="41">
        <f t="shared" si="1"/>
        <v>28.044570000000004</v>
      </c>
      <c r="H13" s="41">
        <f>SUM(H17,-H28,H39,H47,H48)</f>
        <v>0.49657999999999997</v>
      </c>
      <c r="I13" s="41">
        <f>SUM(I17,-I28,I39,I47,I48)</f>
        <v>27.547990000000002</v>
      </c>
      <c r="J13" s="41">
        <f t="shared" si="2"/>
        <v>9209.3869123768727</v>
      </c>
      <c r="K13" s="41">
        <f t="shared" ref="K13:W13" si="10">SUM(K17,-K28,K39,K47,K48)</f>
        <v>8293.5381751681598</v>
      </c>
      <c r="L13" s="41">
        <f t="shared" si="10"/>
        <v>8.9023814489327151</v>
      </c>
      <c r="M13" s="41">
        <f t="shared" si="10"/>
        <v>732.31374700096683</v>
      </c>
      <c r="N13" s="41">
        <f t="shared" si="10"/>
        <v>-457.58266738499674</v>
      </c>
      <c r="O13" s="41">
        <f t="shared" si="10"/>
        <v>-723.1849684319036</v>
      </c>
      <c r="P13" s="41">
        <f t="shared" si="10"/>
        <v>2072.753947351197</v>
      </c>
      <c r="Q13" s="41">
        <f t="shared" si="10"/>
        <v>818.88000031726142</v>
      </c>
      <c r="R13" s="41">
        <f t="shared" si="10"/>
        <v>-878.89431805274478</v>
      </c>
      <c r="S13" s="41">
        <f t="shared" si="10"/>
        <v>230.14125496</v>
      </c>
      <c r="T13" s="41">
        <f t="shared" si="10"/>
        <v>-887.48063999999999</v>
      </c>
      <c r="U13" s="41">
        <f t="shared" si="10"/>
        <v>0</v>
      </c>
      <c r="V13" s="31">
        <f t="shared" si="10"/>
        <v>0</v>
      </c>
      <c r="W13" s="31">
        <f t="shared" si="10"/>
        <v>4939.0543925572783</v>
      </c>
      <c r="X13" s="31">
        <f t="shared" si="3"/>
        <v>1603.7081241030569</v>
      </c>
      <c r="Y13" s="31">
        <f t="shared" ref="Y13:AL13" si="11">SUM(Y17,-Y28,Y39,Y47,Y48)</f>
        <v>442.42261740731999</v>
      </c>
      <c r="Z13" s="41">
        <f t="shared" si="11"/>
        <v>224.76589529199998</v>
      </c>
      <c r="AA13" s="41">
        <f t="shared" si="11"/>
        <v>42.171202451418921</v>
      </c>
      <c r="AB13" s="41">
        <f t="shared" si="11"/>
        <v>32.951625257095358</v>
      </c>
      <c r="AC13" s="41">
        <f t="shared" si="11"/>
        <v>11.1076228</v>
      </c>
      <c r="AD13" s="41">
        <f t="shared" si="11"/>
        <v>233.14946281605941</v>
      </c>
      <c r="AE13" s="41">
        <f t="shared" si="11"/>
        <v>49.836076142718888</v>
      </c>
      <c r="AF13" s="41">
        <f t="shared" si="11"/>
        <v>107.35682981022278</v>
      </c>
      <c r="AG13" s="41">
        <f t="shared" si="11"/>
        <v>16.68443581066682</v>
      </c>
      <c r="AH13" s="41">
        <f t="shared" si="11"/>
        <v>224.90661339527233</v>
      </c>
      <c r="AI13" s="41">
        <f t="shared" si="11"/>
        <v>218.3557429202823</v>
      </c>
      <c r="AJ13" s="31">
        <f t="shared" si="11"/>
        <v>192.56683718582241</v>
      </c>
      <c r="AK13" s="31">
        <f t="shared" si="11"/>
        <v>6485.1985595151509</v>
      </c>
      <c r="AL13" s="32">
        <f t="shared" si="11"/>
        <v>83.153068378872831</v>
      </c>
      <c r="AM13" s="31">
        <f>SUM(AM7:AM8)-SUM(AM10,AM12)</f>
        <v>14389.918412503379</v>
      </c>
      <c r="AN13" s="41">
        <f>SUM(AD13:AH13)+IF(ISNUMBER(W13*$W$37/($W$37+$W$9)),W13*$W$37/($W$37+$W$9),0)+IF(ISNUMBER(AL13*AN$84/F$84),AL13*AN$84/F$84,0)</f>
        <v>632.62093330093398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22584.320361193677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19504.715329968087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13148.254331686441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19796.290316241717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10467.018887112659</v>
      </c>
      <c r="K17" s="31">
        <v>8293.5381751681598</v>
      </c>
      <c r="L17" s="31">
        <v>5.5943019633300004</v>
      </c>
      <c r="M17" s="31">
        <v>281.22391678213467</v>
      </c>
      <c r="N17" s="31">
        <v>44.717964113624781</v>
      </c>
      <c r="O17" s="31">
        <v>0</v>
      </c>
      <c r="P17" s="31">
        <v>1177.5409236462233</v>
      </c>
      <c r="Q17" s="31">
        <v>1.28548063945</v>
      </c>
      <c r="R17" s="31">
        <v>663.11812479973617</v>
      </c>
      <c r="S17" s="31">
        <v>0</v>
      </c>
      <c r="T17" s="31">
        <v>0</v>
      </c>
      <c r="U17" s="31">
        <v>0</v>
      </c>
      <c r="V17" s="31">
        <v>0</v>
      </c>
      <c r="W17" s="31">
        <v>1819.2035065093371</v>
      </c>
      <c r="X17" s="31">
        <f t="shared" si="3"/>
        <v>835.73362276236389</v>
      </c>
      <c r="Y17" s="31">
        <v>442.42261740731999</v>
      </c>
      <c r="Z17" s="31">
        <v>224.76589529199998</v>
      </c>
      <c r="AA17" s="31">
        <v>42.171202451418921</v>
      </c>
      <c r="AB17" s="31">
        <v>0</v>
      </c>
      <c r="AC17" s="31">
        <v>11.1076228</v>
      </c>
      <c r="AD17" s="31">
        <v>17.251307002899999</v>
      </c>
      <c r="AE17" s="31">
        <v>37.126593027029998</v>
      </c>
      <c r="AF17" s="31">
        <v>60.888384781695002</v>
      </c>
      <c r="AG17" s="31">
        <v>0</v>
      </c>
      <c r="AH17" s="31">
        <v>0</v>
      </c>
      <c r="AI17" s="31">
        <v>0</v>
      </c>
      <c r="AJ17" s="31">
        <v>161.10453002620901</v>
      </c>
      <c r="AK17" s="31">
        <v>6485.1985595151509</v>
      </c>
      <c r="AL17" s="32">
        <v>28.031210315999996</v>
      </c>
      <c r="AM17" s="31">
        <f>SUM(AM18,AM24:AM25,AM26:AM26)</f>
        <v>12454.360829278397</v>
      </c>
      <c r="AN17" s="30">
        <f>SUM(AN18,AN24:AN25,AN26:AN26)</f>
        <v>115.49804879910165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9170.8591261635993</v>
      </c>
      <c r="G18" s="16">
        <f t="shared" si="13"/>
        <v>0</v>
      </c>
      <c r="H18" s="17">
        <v>0</v>
      </c>
      <c r="I18" s="17">
        <v>0</v>
      </c>
      <c r="J18" s="16">
        <f t="shared" si="14"/>
        <v>18.850201066890001</v>
      </c>
      <c r="K18" s="17">
        <v>0</v>
      </c>
      <c r="L18" s="17">
        <v>5.5943019633300004</v>
      </c>
      <c r="M18" s="17">
        <v>0</v>
      </c>
      <c r="N18" s="17">
        <v>0</v>
      </c>
      <c r="O18" s="17">
        <v>0</v>
      </c>
      <c r="P18" s="17">
        <v>0</v>
      </c>
      <c r="Q18" s="17">
        <v>1.28548063945</v>
      </c>
      <c r="R18" s="17">
        <v>11.970418464110001</v>
      </c>
      <c r="S18" s="17">
        <v>0</v>
      </c>
      <c r="T18" s="17">
        <v>0</v>
      </c>
      <c r="U18" s="17">
        <v>0</v>
      </c>
      <c r="V18" s="18">
        <v>0</v>
      </c>
      <c r="W18" s="18">
        <v>1703.3050452180501</v>
      </c>
      <c r="X18" s="18">
        <f t="shared" si="3"/>
        <v>835.73362276236389</v>
      </c>
      <c r="Y18" s="17">
        <v>442.42261740731999</v>
      </c>
      <c r="Z18" s="17">
        <v>224.76589529199998</v>
      </c>
      <c r="AA18" s="17">
        <v>42.171202451418921</v>
      </c>
      <c r="AB18" s="17">
        <v>0</v>
      </c>
      <c r="AC18" s="17">
        <v>11.1076228</v>
      </c>
      <c r="AD18" s="17">
        <v>17.251307002899999</v>
      </c>
      <c r="AE18" s="17">
        <v>37.126593027029998</v>
      </c>
      <c r="AF18" s="17">
        <v>60.888384781695002</v>
      </c>
      <c r="AG18" s="17">
        <v>0</v>
      </c>
      <c r="AH18" s="17">
        <v>0</v>
      </c>
      <c r="AI18" s="17">
        <v>0</v>
      </c>
      <c r="AJ18" s="18">
        <v>99.740487285145008</v>
      </c>
      <c r="AK18" s="18">
        <v>6485.1985595151509</v>
      </c>
      <c r="AL18" s="19">
        <v>28.031210315999996</v>
      </c>
      <c r="AM18" s="17">
        <f t="shared" ref="AM18:AN18" si="15">SUM(AM19:AM23)</f>
        <v>1828.9296392002771</v>
      </c>
      <c r="AN18" s="20">
        <f t="shared" si="15"/>
        <v>115.49804879910165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7956.7497449683869</v>
      </c>
      <c r="G19" s="16">
        <f t="shared" si="13"/>
        <v>0</v>
      </c>
      <c r="H19" s="25">
        <v>0</v>
      </c>
      <c r="I19" s="25">
        <v>0</v>
      </c>
      <c r="J19" s="16">
        <f t="shared" si="14"/>
        <v>5.8230652500000004E-3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5.8230652500000004E-3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775.40201149234997</v>
      </c>
      <c r="X19" s="18">
        <f t="shared" si="3"/>
        <v>696.14335089563565</v>
      </c>
      <c r="Y19" s="25">
        <v>439.27678462131996</v>
      </c>
      <c r="Z19" s="25">
        <v>224.76589529199998</v>
      </c>
      <c r="AA19" s="25">
        <v>9.7924143134157937</v>
      </c>
      <c r="AB19" s="25">
        <v>0</v>
      </c>
      <c r="AC19" s="25">
        <v>11.1076228</v>
      </c>
      <c r="AD19" s="25">
        <v>11.200633868900001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6485.1985595151509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775.40783455759993</v>
      </c>
      <c r="AN19" s="26">
        <f t="shared" ref="AN19:AN27" si="17">SUM(AD19:AH19)+IF(ISNUMBER(W19*$W$37/($W$37+$W$9)),W19*$W$37/($W$37+$W$9),0)+IF(ISNUMBER(AL19*AN$84/F$84),AL19*AN$84/F$84,0)</f>
        <v>11.200633868900001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149.01674771516002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144.42672593381002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4.5900217813499999</v>
      </c>
      <c r="AK20" s="18">
        <v>0</v>
      </c>
      <c r="AL20" s="19">
        <v>0</v>
      </c>
      <c r="AM20" s="25">
        <f t="shared" si="16"/>
        <v>149.01674771516002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90.138543596403125</v>
      </c>
      <c r="G21" s="16">
        <f t="shared" si="13"/>
        <v>0</v>
      </c>
      <c r="H21" s="25">
        <v>0</v>
      </c>
      <c r="I21" s="25">
        <v>0</v>
      </c>
      <c r="J21" s="16">
        <f t="shared" si="14"/>
        <v>0.85422669303000009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0.85422669303000009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0.52577897052</v>
      </c>
      <c r="X21" s="18">
        <f t="shared" si="3"/>
        <v>75.981568932828125</v>
      </c>
      <c r="Y21" s="25">
        <v>3.1458327859999997</v>
      </c>
      <c r="Z21" s="25">
        <v>0</v>
      </c>
      <c r="AA21" s="25">
        <v>32.378788138003124</v>
      </c>
      <c r="AB21" s="25">
        <v>0</v>
      </c>
      <c r="AC21" s="25">
        <v>0</v>
      </c>
      <c r="AD21" s="25">
        <v>6.0506731340000002</v>
      </c>
      <c r="AE21" s="25">
        <v>21.6293058748</v>
      </c>
      <c r="AF21" s="25">
        <v>12.776969000025</v>
      </c>
      <c r="AG21" s="25">
        <v>0</v>
      </c>
      <c r="AH21" s="25">
        <v>0</v>
      </c>
      <c r="AI21" s="25">
        <v>0</v>
      </c>
      <c r="AJ21" s="18">
        <v>12.776969000025</v>
      </c>
      <c r="AK21" s="18">
        <v>0</v>
      </c>
      <c r="AL21" s="19">
        <v>0</v>
      </c>
      <c r="AM21" s="25">
        <f t="shared" si="16"/>
        <v>14.156974663574999</v>
      </c>
      <c r="AN21" s="26">
        <f t="shared" si="17"/>
        <v>40.456948008825002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946.92287956764994</v>
      </c>
      <c r="G22" s="16">
        <f t="shared" si="13"/>
        <v>0</v>
      </c>
      <c r="H22" s="25">
        <v>0</v>
      </c>
      <c r="I22" s="25">
        <v>0</v>
      </c>
      <c r="J22" s="16">
        <f t="shared" si="14"/>
        <v>17.990151308610002</v>
      </c>
      <c r="K22" s="25">
        <v>0</v>
      </c>
      <c r="L22" s="25">
        <v>5.5943019633300004</v>
      </c>
      <c r="M22" s="25">
        <v>0</v>
      </c>
      <c r="N22" s="25">
        <v>0</v>
      </c>
      <c r="O22" s="25">
        <v>0</v>
      </c>
      <c r="P22" s="25">
        <v>0</v>
      </c>
      <c r="Q22" s="25">
        <v>0.42543088117</v>
      </c>
      <c r="R22" s="25">
        <v>11.970418464110001</v>
      </c>
      <c r="S22" s="25">
        <v>0</v>
      </c>
      <c r="T22" s="25">
        <v>0</v>
      </c>
      <c r="U22" s="25">
        <v>0</v>
      </c>
      <c r="V22" s="18">
        <v>0</v>
      </c>
      <c r="W22" s="18">
        <v>782.95052882136997</v>
      </c>
      <c r="X22" s="18">
        <f t="shared" si="3"/>
        <v>63.608702933900005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15.497287152230001</v>
      </c>
      <c r="AF22" s="25">
        <v>48.111415781670004</v>
      </c>
      <c r="AG22" s="25">
        <v>0</v>
      </c>
      <c r="AH22" s="25">
        <v>0</v>
      </c>
      <c r="AI22" s="25">
        <v>0</v>
      </c>
      <c r="AJ22" s="18">
        <v>82.373496503769999</v>
      </c>
      <c r="AK22" s="18">
        <v>0</v>
      </c>
      <c r="AL22" s="19">
        <v>0</v>
      </c>
      <c r="AM22" s="25">
        <f t="shared" si="16"/>
        <v>883.31417663374998</v>
      </c>
      <c r="AN22" s="26">
        <f t="shared" si="17"/>
        <v>63.608702933900005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28.031210315999996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28.031210315999996</v>
      </c>
      <c r="AM23" s="25">
        <f t="shared" si="16"/>
        <v>7.0339056301924039</v>
      </c>
      <c r="AN23" s="26">
        <f t="shared" si="17"/>
        <v>0.23176398747663496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10625.431190078121</v>
      </c>
      <c r="G25" s="16">
        <f t="shared" si="13"/>
        <v>0</v>
      </c>
      <c r="H25" s="25">
        <v>0</v>
      </c>
      <c r="I25" s="25">
        <v>0</v>
      </c>
      <c r="J25" s="16">
        <f t="shared" si="14"/>
        <v>10448.16868604577</v>
      </c>
      <c r="K25" s="25">
        <v>8293.5381751681598</v>
      </c>
      <c r="L25" s="25">
        <v>0</v>
      </c>
      <c r="M25" s="25">
        <v>281.22391678213467</v>
      </c>
      <c r="N25" s="25">
        <v>44.717964113624781</v>
      </c>
      <c r="O25" s="25">
        <v>0</v>
      </c>
      <c r="P25" s="25">
        <v>1177.5409236462233</v>
      </c>
      <c r="Q25" s="25">
        <v>0</v>
      </c>
      <c r="R25" s="25">
        <v>651.14770633562614</v>
      </c>
      <c r="S25" s="25">
        <v>0</v>
      </c>
      <c r="T25" s="25">
        <v>0</v>
      </c>
      <c r="U25" s="25">
        <v>0</v>
      </c>
      <c r="V25" s="18">
        <v>0</v>
      </c>
      <c r="W25" s="18">
        <v>115.89846129128715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61.364042741063997</v>
      </c>
      <c r="AK25" s="18">
        <v>0</v>
      </c>
      <c r="AL25" s="19">
        <v>0</v>
      </c>
      <c r="AM25" s="25">
        <f t="shared" si="16"/>
        <v>10625.431190078121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14355.379099152538</v>
      </c>
      <c r="G28" s="30">
        <f t="shared" si="13"/>
        <v>0</v>
      </c>
      <c r="H28" s="31">
        <v>0</v>
      </c>
      <c r="I28" s="31">
        <v>0</v>
      </c>
      <c r="J28" s="30">
        <f t="shared" si="14"/>
        <v>10380.719596253884</v>
      </c>
      <c r="K28" s="31">
        <v>0</v>
      </c>
      <c r="L28" s="31">
        <v>1105.4071254440021</v>
      </c>
      <c r="M28" s="31">
        <v>471.91071155933719</v>
      </c>
      <c r="N28" s="31">
        <v>1310.6443875799766</v>
      </c>
      <c r="O28" s="31">
        <v>855.47004343500134</v>
      </c>
      <c r="P28" s="31">
        <v>1155.1723700996729</v>
      </c>
      <c r="Q28" s="31">
        <v>2803.1470355555298</v>
      </c>
      <c r="R28" s="31">
        <v>1772.9162997982955</v>
      </c>
      <c r="S28" s="31">
        <v>0</v>
      </c>
      <c r="T28" s="31">
        <v>887.48063999999999</v>
      </c>
      <c r="U28" s="31">
        <v>18.570982782070622</v>
      </c>
      <c r="V28" s="31">
        <v>0</v>
      </c>
      <c r="W28" s="31">
        <v>35.10665743557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61.364042741063997</v>
      </c>
      <c r="AK28" s="31">
        <v>0</v>
      </c>
      <c r="AL28" s="32">
        <v>3878.1888027220193</v>
      </c>
      <c r="AM28" s="31">
        <f>SUM(AM29,AM35:AM36,AM37:AM38)</f>
        <v>11450.348920225118</v>
      </c>
      <c r="AN28" s="30">
        <f>SUM(AN29,AN35:AN36,AN37:AN38)</f>
        <v>32.065133505599995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3878.1888027220193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3878.1888027220193</v>
      </c>
      <c r="AM29" s="17">
        <f t="shared" ref="AM29:AN29" si="21">SUM(AM30:AM34)</f>
        <v>973.15862379459986</v>
      </c>
      <c r="AN29" s="20">
        <f t="shared" si="21"/>
        <v>32.065133505599995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3226.3074832594161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3226.3074832594161</v>
      </c>
      <c r="AM30" s="25">
        <f t="shared" ref="AM30:AM38" si="22">SUM(G30,V30,J30,W30,AJ30)-IF(ISNUMBER(W30*$W$37/($W$37+$W$9)),W30*$W$37/($W$37+$W$9),0)+IF(ISNUMBER(AL30*AM$84/F$84),AL30*AM$84/F$84,0)</f>
        <v>809.58125301771202</v>
      </c>
      <c r="AN30" s="26">
        <f t="shared" ref="AN30:AN38" si="23">SUM(AD30:AH30)+IF(ISNUMBER(W30*$W$37/($W$37+$W$9)),W30*$W$37/($W$37+$W$9),0)+IF(ISNUMBER(AL30*AN$84/F$84),AL30*AN$84/F$84,0)</f>
        <v>26.675333626928825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76.063302000000007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76.063302000000007</v>
      </c>
      <c r="AM31" s="25">
        <f t="shared" si="22"/>
        <v>19.086656700065451</v>
      </c>
      <c r="AN31" s="26">
        <f t="shared" si="23"/>
        <v>0.62889664675296453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49.058085744003122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49.058085744003122</v>
      </c>
      <c r="AM32" s="25">
        <f t="shared" si="22"/>
        <v>12.310205004749369</v>
      </c>
      <c r="AN32" s="26">
        <f t="shared" si="23"/>
        <v>0.40561564919339121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511.41784845659998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511.41784845659998</v>
      </c>
      <c r="AM33" s="25">
        <f t="shared" si="22"/>
        <v>128.33070149619883</v>
      </c>
      <c r="AN33" s="26">
        <f t="shared" si="23"/>
        <v>4.2284381761913448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15.342083261999997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15.342083261999997</v>
      </c>
      <c r="AM34" s="25">
        <f t="shared" si="22"/>
        <v>3.8498075758742929</v>
      </c>
      <c r="AN34" s="26">
        <f t="shared" si="23"/>
        <v>0.12684940653347629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10477.190296430519</v>
      </c>
      <c r="G36" s="16">
        <f t="shared" si="13"/>
        <v>0</v>
      </c>
      <c r="H36" s="25">
        <v>0</v>
      </c>
      <c r="I36" s="25">
        <v>0</v>
      </c>
      <c r="J36" s="16">
        <f t="shared" si="14"/>
        <v>10380.719596253884</v>
      </c>
      <c r="K36" s="25">
        <v>0</v>
      </c>
      <c r="L36" s="25">
        <v>1105.4071254440021</v>
      </c>
      <c r="M36" s="25">
        <v>471.91071155933719</v>
      </c>
      <c r="N36" s="25">
        <v>1310.6443875799766</v>
      </c>
      <c r="O36" s="25">
        <v>855.47004343500134</v>
      </c>
      <c r="P36" s="25">
        <v>1155.1723700996729</v>
      </c>
      <c r="Q36" s="25">
        <v>2803.1470355555298</v>
      </c>
      <c r="R36" s="25">
        <v>1772.9162997982955</v>
      </c>
      <c r="S36" s="25">
        <v>0</v>
      </c>
      <c r="T36" s="25">
        <v>887.48063999999999</v>
      </c>
      <c r="U36" s="25">
        <v>18.570982782070622</v>
      </c>
      <c r="V36" s="18">
        <v>0</v>
      </c>
      <c r="W36" s="18">
        <v>35.10665743557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61.364042741063997</v>
      </c>
      <c r="AK36" s="18">
        <v>0</v>
      </c>
      <c r="AL36" s="19">
        <v>0</v>
      </c>
      <c r="AM36" s="25">
        <f t="shared" si="22"/>
        <v>10477.190296430519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536.18205493965252</v>
      </c>
      <c r="G39" s="30">
        <f t="shared" si="13"/>
        <v>0</v>
      </c>
      <c r="H39" s="31">
        <v>0</v>
      </c>
      <c r="I39" s="31">
        <v>0</v>
      </c>
      <c r="J39" s="30">
        <f t="shared" si="14"/>
        <v>89.766648356051718</v>
      </c>
      <c r="K39" s="31">
        <v>0</v>
      </c>
      <c r="L39" s="31">
        <v>89.71573152269616</v>
      </c>
      <c r="M39" s="31">
        <v>0</v>
      </c>
      <c r="N39" s="31">
        <v>0</v>
      </c>
      <c r="O39" s="31">
        <v>0</v>
      </c>
      <c r="P39" s="31">
        <v>0</v>
      </c>
      <c r="Q39" s="31">
        <v>1.1984745586971712E-5</v>
      </c>
      <c r="R39" s="31">
        <v>5.0904848609968426E-2</v>
      </c>
      <c r="S39" s="31">
        <v>0</v>
      </c>
      <c r="T39" s="31" t="s">
        <v>63</v>
      </c>
      <c r="U39" s="31" t="s">
        <v>63</v>
      </c>
      <c r="V39" s="31">
        <v>0</v>
      </c>
      <c r="W39" s="31">
        <v>272.10986994976639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174.30553663383446</v>
      </c>
      <c r="AM39" s="31">
        <f>SUM(AM40:AM45)</f>
        <v>402.11439698223853</v>
      </c>
      <c r="AN39" s="30">
        <f>SUM(AN40:AN45)</f>
        <v>1.435016631586671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133.67517320260004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133.67517320260004</v>
      </c>
      <c r="AM40" s="25">
        <f t="shared" ref="AM40:AM47" si="25">SUM(G40,V40,J40,W40,AJ40)-IF(ISNUMBER(W40*$W$37/($W$37+$W$9)),W40*$W$37/($W$37+$W$9),0)+IF(ISNUMBER(AL40*AM$84/F$84),AL40*AM$84/F$84,0)</f>
        <v>33.543273472926742</v>
      </c>
      <c r="AN40" s="26">
        <f t="shared" ref="AN40:AN47" si="26">SUM(AD40:AH40)+IF(ISNUMBER(W40*$W$37/($W$37+$W$9)),W40*$W$37/($W$37+$W$9),0)+IF(ISNUMBER(AL40*AN$84/F$84),AL40*AN$84/F$84,0)</f>
        <v>1.1052355862914931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0.41563799999999995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0.41563799999999995</v>
      </c>
      <c r="AM42" s="25">
        <f t="shared" si="25"/>
        <v>0.10429654786090937</v>
      </c>
      <c r="AN42" s="26">
        <f t="shared" si="26"/>
        <v>3.436523758370477E-3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392.53071412898095</v>
      </c>
      <c r="G44" s="16">
        <f t="shared" si="13"/>
        <v>0</v>
      </c>
      <c r="H44" s="25">
        <v>0</v>
      </c>
      <c r="I44" s="25">
        <v>0</v>
      </c>
      <c r="J44" s="16">
        <f t="shared" si="14"/>
        <v>89.743091522696162</v>
      </c>
      <c r="K44" s="25">
        <v>0</v>
      </c>
      <c r="L44" s="25">
        <v>89.71573152269616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2.7359999999999829E-2</v>
      </c>
      <c r="S44" s="25">
        <v>0</v>
      </c>
      <c r="T44" s="25" t="s">
        <v>63</v>
      </c>
      <c r="U44" s="25" t="s">
        <v>63</v>
      </c>
      <c r="V44" s="18">
        <v>0</v>
      </c>
      <c r="W44" s="18">
        <v>267.33069271905038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35.456929887234423</v>
      </c>
      <c r="AM44" s="25">
        <f t="shared" si="25"/>
        <v>365.97103469763567</v>
      </c>
      <c r="AN44" s="26">
        <f t="shared" si="26"/>
        <v>0.2931603509697317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5.5022047256000093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1.4886714996000092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4.0135332259999998</v>
      </c>
      <c r="AM45" s="25">
        <f t="shared" si="25"/>
        <v>2.4957922638151651</v>
      </c>
      <c r="AN45" s="26">
        <f t="shared" si="26"/>
        <v>3.3184170567075934E-2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4.0583248824715543</v>
      </c>
      <c r="G46" s="60">
        <f t="shared" si="13"/>
        <v>0</v>
      </c>
      <c r="H46" s="61">
        <v>0</v>
      </c>
      <c r="I46" s="61">
        <v>0</v>
      </c>
      <c r="J46" s="60">
        <f t="shared" si="14"/>
        <v>2.3556833355555567E-2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1.1984745586971712E-5</v>
      </c>
      <c r="R46" s="61">
        <v>2.3544848609968597E-2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3.2905057311159993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0.74426231799999987</v>
      </c>
      <c r="AM46" s="39">
        <f t="shared" si="25"/>
        <v>3.500821211347823</v>
      </c>
      <c r="AN46" s="64">
        <f t="shared" si="26"/>
        <v>6.1536123700597217E-3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379.36772625281066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52.65587428544432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326.71185196736633</v>
      </c>
      <c r="AM47" s="31">
        <f t="shared" si="25"/>
        <v>134.63807587779334</v>
      </c>
      <c r="AN47" s="30">
        <f t="shared" si="26"/>
        <v>2.70127621013255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16184.651465835412</v>
      </c>
      <c r="G48" s="30">
        <f t="shared" si="13"/>
        <v>28.044570000000004</v>
      </c>
      <c r="H48" s="31">
        <f>SUM(H49,H50)</f>
        <v>0.49657999999999997</v>
      </c>
      <c r="I48" s="31">
        <f>SUM(I49,I50)</f>
        <v>27.547990000000002</v>
      </c>
      <c r="J48" s="30">
        <f t="shared" si="14"/>
        <v>9033.3209731620482</v>
      </c>
      <c r="K48" s="31">
        <f t="shared" ref="K48:W48" si="27">SUM(K49,K50)</f>
        <v>0</v>
      </c>
      <c r="L48" s="31">
        <f t="shared" si="27"/>
        <v>1018.9994734069086</v>
      </c>
      <c r="M48" s="31">
        <f t="shared" si="27"/>
        <v>923.00054177816935</v>
      </c>
      <c r="N48" s="31">
        <f t="shared" si="27"/>
        <v>808.3437560813552</v>
      </c>
      <c r="O48" s="31">
        <f t="shared" si="27"/>
        <v>132.2850750030978</v>
      </c>
      <c r="P48" s="31">
        <f t="shared" si="27"/>
        <v>2050.3853938046464</v>
      </c>
      <c r="Q48" s="31">
        <f t="shared" si="27"/>
        <v>3620.7415432485959</v>
      </c>
      <c r="R48" s="31">
        <f t="shared" si="27"/>
        <v>230.85295209720459</v>
      </c>
      <c r="S48" s="31">
        <f t="shared" si="27"/>
        <v>230.14125496</v>
      </c>
      <c r="T48" s="31">
        <f t="shared" si="27"/>
        <v>0</v>
      </c>
      <c r="U48" s="31">
        <f t="shared" si="27"/>
        <v>18.570982782070622</v>
      </c>
      <c r="V48" s="31">
        <f t="shared" si="27"/>
        <v>0</v>
      </c>
      <c r="W48" s="31">
        <f t="shared" si="27"/>
        <v>2830.1917992483009</v>
      </c>
      <c r="X48" s="31">
        <f t="shared" si="24"/>
        <v>767.97450134069288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32.951625257095358</v>
      </c>
      <c r="AC48" s="31" t="s">
        <v>63</v>
      </c>
      <c r="AD48" s="31">
        <f t="shared" ref="AD48:AL48" si="29">SUM(AD49,AD50)</f>
        <v>215.89815581315941</v>
      </c>
      <c r="AE48" s="31">
        <f t="shared" si="29"/>
        <v>12.709483115688888</v>
      </c>
      <c r="AF48" s="31">
        <f t="shared" si="29"/>
        <v>46.468445028527775</v>
      </c>
      <c r="AG48" s="31">
        <f t="shared" si="29"/>
        <v>16.68443581066682</v>
      </c>
      <c r="AH48" s="31">
        <f t="shared" si="29"/>
        <v>224.90661339527233</v>
      </c>
      <c r="AI48" s="31">
        <f t="shared" si="29"/>
        <v>218.3557429202823</v>
      </c>
      <c r="AJ48" s="31">
        <f t="shared" si="29"/>
        <v>92.826349900677386</v>
      </c>
      <c r="AK48" s="31" t="s">
        <v>63</v>
      </c>
      <c r="AL48" s="32">
        <f t="shared" si="29"/>
        <v>3432.2932721836914</v>
      </c>
      <c r="AM48" s="31">
        <f>SUM(AM13,AM28)-SUM(AM17,AM39,AM47)</f>
        <v>12849.154030590067</v>
      </c>
      <c r="AN48" s="30">
        <f>SUM(AN13,AN28)-SUM(AN17,AN39,AN47)</f>
        <v>545.05172516571315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3079.6050312255898</v>
      </c>
      <c r="G49" s="67">
        <f t="shared" ref="G49:G77" si="30">SUM(H49:I49)</f>
        <v>11.915370000000001</v>
      </c>
      <c r="H49" s="68">
        <v>0.23674000000000001</v>
      </c>
      <c r="I49" s="68">
        <v>11.678630000000002</v>
      </c>
      <c r="J49" s="67">
        <f t="shared" ref="J49:J77" si="31">SUM(K49:U49)</f>
        <v>3067.6896612255896</v>
      </c>
      <c r="K49" s="68">
        <v>0</v>
      </c>
      <c r="L49" s="68">
        <v>0</v>
      </c>
      <c r="M49" s="68">
        <v>768.65782046311654</v>
      </c>
      <c r="N49" s="68">
        <v>63.079681930008007</v>
      </c>
      <c r="O49" s="68">
        <v>0</v>
      </c>
      <c r="P49" s="68">
        <v>2050.3853938046464</v>
      </c>
      <c r="Q49" s="68">
        <v>0</v>
      </c>
      <c r="R49" s="68">
        <v>166.99578224574816</v>
      </c>
      <c r="S49" s="68">
        <v>0</v>
      </c>
      <c r="T49" s="68">
        <v>0</v>
      </c>
      <c r="U49" s="68">
        <v>18.570982782070622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3079.6050312255898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13105.046434609822</v>
      </c>
      <c r="G50" s="30">
        <f t="shared" si="30"/>
        <v>16.129200000000001</v>
      </c>
      <c r="H50" s="31">
        <f>SUM(H51,H70)+SUM(H75:H77)</f>
        <v>0.25983999999999996</v>
      </c>
      <c r="I50" s="31">
        <f>SUM(I51,I70)+SUM(I75:I77)</f>
        <v>15.86936</v>
      </c>
      <c r="J50" s="30">
        <f t="shared" si="31"/>
        <v>5965.6313119364586</v>
      </c>
      <c r="K50" s="31">
        <f t="shared" ref="K50:W50" si="32">SUM(K51,K70)+SUM(K75:K77)</f>
        <v>0</v>
      </c>
      <c r="L50" s="31">
        <f t="shared" si="32"/>
        <v>1018.9994734069086</v>
      </c>
      <c r="M50" s="31">
        <f t="shared" si="32"/>
        <v>154.34272131505281</v>
      </c>
      <c r="N50" s="31">
        <f t="shared" si="32"/>
        <v>745.26407415134724</v>
      </c>
      <c r="O50" s="31">
        <f t="shared" si="32"/>
        <v>132.2850750030978</v>
      </c>
      <c r="P50" s="31">
        <f t="shared" si="32"/>
        <v>0</v>
      </c>
      <c r="Q50" s="31">
        <f t="shared" si="32"/>
        <v>3620.7415432485959</v>
      </c>
      <c r="R50" s="31">
        <f t="shared" si="32"/>
        <v>63.857169851456419</v>
      </c>
      <c r="S50" s="31">
        <f t="shared" si="32"/>
        <v>230.14125496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2830.1917992483009</v>
      </c>
      <c r="X50" s="31">
        <f t="shared" si="24"/>
        <v>767.97450134069288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32.951625257095358</v>
      </c>
      <c r="AC50" s="31" t="s">
        <v>63</v>
      </c>
      <c r="AD50" s="31">
        <f>SUM(AD51,AD70)+SUM(AD75:AD77)</f>
        <v>215.89815581315941</v>
      </c>
      <c r="AE50" s="31">
        <f t="shared" ref="AE50:AN50" si="34">SUM(AE51,AE70)+SUM(AE75:AE77)</f>
        <v>12.709483115688888</v>
      </c>
      <c r="AF50" s="31">
        <f t="shared" si="34"/>
        <v>46.468445028527775</v>
      </c>
      <c r="AG50" s="31">
        <f t="shared" si="34"/>
        <v>16.68443581066682</v>
      </c>
      <c r="AH50" s="31">
        <f t="shared" si="34"/>
        <v>224.90661339527233</v>
      </c>
      <c r="AI50" s="31">
        <f t="shared" si="34"/>
        <v>218.3557429202823</v>
      </c>
      <c r="AJ50" s="31">
        <f t="shared" si="34"/>
        <v>92.826349900677386</v>
      </c>
      <c r="AK50" s="31" t="s">
        <v>63</v>
      </c>
      <c r="AL50" s="32">
        <f t="shared" si="34"/>
        <v>3432.2932721836914</v>
      </c>
      <c r="AM50" s="31">
        <f t="shared" si="34"/>
        <v>9766.0481781531325</v>
      </c>
      <c r="AN50" s="30">
        <f t="shared" si="34"/>
        <v>545.04557155334305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4701.1183075663248</v>
      </c>
      <c r="G51" s="16">
        <f t="shared" si="30"/>
        <v>16.129200000000001</v>
      </c>
      <c r="H51" s="17">
        <v>0.25983999999999996</v>
      </c>
      <c r="I51" s="17">
        <v>15.86936</v>
      </c>
      <c r="J51" s="16">
        <f t="shared" si="31"/>
        <v>1334.2682157537186</v>
      </c>
      <c r="K51" s="17">
        <v>0</v>
      </c>
      <c r="L51" s="17">
        <v>1018.9994734069086</v>
      </c>
      <c r="M51" s="17">
        <v>7.3954699999999995</v>
      </c>
      <c r="N51" s="17">
        <v>0</v>
      </c>
      <c r="O51" s="17">
        <v>0</v>
      </c>
      <c r="P51" s="17">
        <v>0</v>
      </c>
      <c r="Q51" s="17">
        <v>59.314760000000007</v>
      </c>
      <c r="R51" s="17">
        <v>23.463682346809904</v>
      </c>
      <c r="S51" s="17">
        <v>225.09483</v>
      </c>
      <c r="T51" s="17">
        <v>0</v>
      </c>
      <c r="U51" s="17">
        <v>0</v>
      </c>
      <c r="V51" s="18">
        <v>0</v>
      </c>
      <c r="W51" s="18">
        <v>1710.8533388693468</v>
      </c>
      <c r="X51" s="18">
        <f t="shared" si="24"/>
        <v>207.34747131461606</v>
      </c>
      <c r="Y51" s="17" t="s">
        <v>63</v>
      </c>
      <c r="Z51" s="17" t="s">
        <v>63</v>
      </c>
      <c r="AA51" s="17" t="s">
        <v>63</v>
      </c>
      <c r="AB51" s="17">
        <v>0.75608829582085846</v>
      </c>
      <c r="AC51" s="17" t="s">
        <v>63</v>
      </c>
      <c r="AD51" s="17">
        <v>106.75385000000001</v>
      </c>
      <c r="AE51" s="17">
        <v>8.3005899999999997</v>
      </c>
      <c r="AF51" s="17">
        <v>43.268519999999995</v>
      </c>
      <c r="AG51" s="17">
        <v>0</v>
      </c>
      <c r="AH51" s="17">
        <v>0</v>
      </c>
      <c r="AI51" s="17">
        <v>48.268423018795168</v>
      </c>
      <c r="AJ51" s="18">
        <v>88.230719749494057</v>
      </c>
      <c r="AK51" s="18" t="s">
        <v>63</v>
      </c>
      <c r="AL51" s="19">
        <v>1344.2893618791493</v>
      </c>
      <c r="AM51" s="17">
        <f t="shared" ref="AM51:AN51" si="35">SUM(AM52:AM69)</f>
        <v>3486.8056357104056</v>
      </c>
      <c r="AN51" s="20">
        <f t="shared" si="35"/>
        <v>169.43763750836638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55.240208436950496</v>
      </c>
      <c r="G52" s="16">
        <f t="shared" si="30"/>
        <v>3.7536499999999999</v>
      </c>
      <c r="H52" s="25">
        <v>0</v>
      </c>
      <c r="I52" s="25">
        <v>3.7536499999999999</v>
      </c>
      <c r="J52" s="16">
        <f t="shared" si="31"/>
        <v>18.34676</v>
      </c>
      <c r="K52" s="25">
        <v>0</v>
      </c>
      <c r="L52" s="25">
        <v>0</v>
      </c>
      <c r="M52" s="25">
        <v>6.2890000000000001E-2</v>
      </c>
      <c r="N52" s="25">
        <v>0</v>
      </c>
      <c r="O52" s="25">
        <v>0</v>
      </c>
      <c r="P52" s="25">
        <v>0</v>
      </c>
      <c r="Q52" s="25">
        <v>18.28387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9.0630000000000006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24.076798436950501</v>
      </c>
      <c r="AM52" s="25">
        <f t="shared" ref="AM52:AM69" si="36">SUM(G52,V52,J52,W52,AJ52)-IF(ISNUMBER(W52*$W$37/($W$37+$W$9)),W52*$W$37/($W$37+$W$9),0)+IF(ISNUMBER(AL52*AM$84/F$84),AL52*AM$84/F$84,0)</f>
        <v>37.205030257331799</v>
      </c>
      <c r="AN52" s="26">
        <f t="shared" ref="AN52:AN69" si="37">SUM(AD52:AH52)+IF(ISNUMBER(W52*$W$37/($W$37+$W$9)),W52*$W$37/($W$37+$W$9),0)+IF(ISNUMBER(AL52*AN$84/F$84),AL52*AN$84/F$84,0)</f>
        <v>0.19906863629908134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177.27664734381437</v>
      </c>
      <c r="G53" s="16">
        <f t="shared" si="30"/>
        <v>5.9342799999999993</v>
      </c>
      <c r="H53" s="25">
        <v>0</v>
      </c>
      <c r="I53" s="25">
        <v>5.9342799999999993</v>
      </c>
      <c r="J53" s="16">
        <f t="shared" si="31"/>
        <v>1.03033</v>
      </c>
      <c r="K53" s="25">
        <v>0</v>
      </c>
      <c r="L53" s="25">
        <v>0</v>
      </c>
      <c r="M53" s="25">
        <v>0.15415999999999999</v>
      </c>
      <c r="N53" s="25">
        <v>0</v>
      </c>
      <c r="O53" s="25">
        <v>0</v>
      </c>
      <c r="P53" s="25">
        <v>0</v>
      </c>
      <c r="Q53" s="25">
        <v>0.73114999999999997</v>
      </c>
      <c r="R53" s="25">
        <v>0</v>
      </c>
      <c r="S53" s="25">
        <v>0.14502000000000001</v>
      </c>
      <c r="T53" s="25">
        <v>0</v>
      </c>
      <c r="U53" s="25">
        <v>0</v>
      </c>
      <c r="V53" s="18">
        <v>0</v>
      </c>
      <c r="W53" s="18">
        <v>64.747439999999997</v>
      </c>
      <c r="X53" s="18">
        <f t="shared" si="24"/>
        <v>2.8399999999999996E-3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2.8399999999999996E-3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105.56175734381439</v>
      </c>
      <c r="AM53" s="25">
        <f t="shared" si="36"/>
        <v>98.20078990609818</v>
      </c>
      <c r="AN53" s="26">
        <f t="shared" si="37"/>
        <v>0.87563191769606563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51.39429735067872</v>
      </c>
      <c r="G54" s="16">
        <f t="shared" si="30"/>
        <v>2.479E-2</v>
      </c>
      <c r="H54" s="25">
        <v>0</v>
      </c>
      <c r="I54" s="25">
        <v>2.479E-2</v>
      </c>
      <c r="J54" s="16">
        <f t="shared" si="31"/>
        <v>1.3601699999999997</v>
      </c>
      <c r="K54" s="25">
        <v>0</v>
      </c>
      <c r="L54" s="25">
        <v>0</v>
      </c>
      <c r="M54" s="25">
        <v>0.11021</v>
      </c>
      <c r="N54" s="25">
        <v>0</v>
      </c>
      <c r="O54" s="25">
        <v>0</v>
      </c>
      <c r="P54" s="25">
        <v>0</v>
      </c>
      <c r="Q54" s="25">
        <v>1.2499599999999997</v>
      </c>
      <c r="R54" s="25">
        <v>0</v>
      </c>
      <c r="S54" s="25">
        <v>0</v>
      </c>
      <c r="T54" s="25">
        <v>0</v>
      </c>
      <c r="U54" s="25">
        <v>0</v>
      </c>
      <c r="V54" s="18">
        <v>0</v>
      </c>
      <c r="W54" s="18">
        <v>34.248839999999994</v>
      </c>
      <c r="X54" s="18">
        <f t="shared" si="24"/>
        <v>6.182E-2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6.182E-2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15.69867735067873</v>
      </c>
      <c r="AM54" s="25">
        <f t="shared" si="36"/>
        <v>39.573088163397081</v>
      </c>
      <c r="AN54" s="26">
        <f t="shared" si="37"/>
        <v>0.19161775114546781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258.53545326539847</v>
      </c>
      <c r="G55" s="16">
        <f t="shared" si="30"/>
        <v>0</v>
      </c>
      <c r="H55" s="25">
        <v>0</v>
      </c>
      <c r="I55" s="25">
        <v>0</v>
      </c>
      <c r="J55" s="16">
        <f t="shared" si="31"/>
        <v>10.480100000000002</v>
      </c>
      <c r="K55" s="25">
        <v>0</v>
      </c>
      <c r="L55" s="25">
        <v>0</v>
      </c>
      <c r="M55" s="25">
        <v>2.23367</v>
      </c>
      <c r="N55" s="25">
        <v>0</v>
      </c>
      <c r="O55" s="25">
        <v>0</v>
      </c>
      <c r="P55" s="25">
        <v>0</v>
      </c>
      <c r="Q55" s="25">
        <v>8.2464300000000019</v>
      </c>
      <c r="R55" s="25">
        <v>0</v>
      </c>
      <c r="S55" s="25">
        <v>0</v>
      </c>
      <c r="T55" s="25">
        <v>0</v>
      </c>
      <c r="U55" s="25">
        <v>0</v>
      </c>
      <c r="V55" s="18">
        <v>0</v>
      </c>
      <c r="W55" s="18">
        <v>84.958710000000011</v>
      </c>
      <c r="X55" s="18">
        <f t="shared" si="24"/>
        <v>0.46126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0.41202</v>
      </c>
      <c r="AE55" s="25">
        <v>0</v>
      </c>
      <c r="AF55" s="25">
        <v>4.9239999999999999E-2</v>
      </c>
      <c r="AG55" s="25">
        <v>0</v>
      </c>
      <c r="AH55" s="25">
        <v>0</v>
      </c>
      <c r="AI55" s="25" t="s">
        <v>76</v>
      </c>
      <c r="AJ55" s="18">
        <v>4.9239999999999999E-2</v>
      </c>
      <c r="AK55" s="18" t="s">
        <v>63</v>
      </c>
      <c r="AL55" s="19">
        <v>162.58614326539848</v>
      </c>
      <c r="AM55" s="25">
        <f t="shared" si="36"/>
        <v>136.28598828427695</v>
      </c>
      <c r="AN55" s="26">
        <f t="shared" si="37"/>
        <v>1.8055334882598992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388.77114200800003</v>
      </c>
      <c r="G56" s="16">
        <f t="shared" si="30"/>
        <v>6.0381800000000005</v>
      </c>
      <c r="H56" s="25">
        <v>0</v>
      </c>
      <c r="I56" s="25">
        <v>6.0381800000000005</v>
      </c>
      <c r="J56" s="16">
        <f t="shared" si="31"/>
        <v>206.01644000000002</v>
      </c>
      <c r="K56" s="25">
        <v>0</v>
      </c>
      <c r="L56" s="25">
        <v>0</v>
      </c>
      <c r="M56" s="25">
        <v>4.8350000000000004E-2</v>
      </c>
      <c r="N56" s="25">
        <v>0</v>
      </c>
      <c r="O56" s="25">
        <v>0</v>
      </c>
      <c r="P56" s="25">
        <v>0</v>
      </c>
      <c r="Q56" s="25">
        <v>1.4529399999999999</v>
      </c>
      <c r="R56" s="25">
        <v>1.9651400000000001</v>
      </c>
      <c r="S56" s="25">
        <v>202.55001000000001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89.425150000000002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46.269040000000011</v>
      </c>
      <c r="AE56" s="25">
        <v>0</v>
      </c>
      <c r="AF56" s="25">
        <v>43.156109999999998</v>
      </c>
      <c r="AG56" s="25">
        <v>0</v>
      </c>
      <c r="AH56" s="25">
        <v>0</v>
      </c>
      <c r="AI56" s="25" t="s">
        <v>76</v>
      </c>
      <c r="AJ56" s="18">
        <v>46.775169999999996</v>
      </c>
      <c r="AK56" s="18" t="s">
        <v>63</v>
      </c>
      <c r="AL56" s="19">
        <v>40.516202008</v>
      </c>
      <c r="AM56" s="25">
        <f t="shared" si="36"/>
        <v>268.9965697503348</v>
      </c>
      <c r="AN56" s="26">
        <f t="shared" si="37"/>
        <v>89.760140763114606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122.65977010359643</v>
      </c>
      <c r="G57" s="16">
        <f t="shared" si="30"/>
        <v>0</v>
      </c>
      <c r="H57" s="25">
        <v>0</v>
      </c>
      <c r="I57" s="25">
        <v>0</v>
      </c>
      <c r="J57" s="16">
        <f t="shared" si="31"/>
        <v>0.65991999999999995</v>
      </c>
      <c r="K57" s="25">
        <v>0</v>
      </c>
      <c r="L57" s="25">
        <v>0</v>
      </c>
      <c r="M57" s="25">
        <v>0.15687000000000001</v>
      </c>
      <c r="N57" s="25">
        <v>0</v>
      </c>
      <c r="O57" s="25">
        <v>0</v>
      </c>
      <c r="P57" s="25">
        <v>0</v>
      </c>
      <c r="Q57" s="25">
        <v>0.50119999999999998</v>
      </c>
      <c r="R57" s="25">
        <v>1.8500000000000001E-3</v>
      </c>
      <c r="S57" s="25">
        <v>0</v>
      </c>
      <c r="T57" s="25">
        <v>0</v>
      </c>
      <c r="U57" s="25">
        <v>0</v>
      </c>
      <c r="V57" s="18">
        <v>0</v>
      </c>
      <c r="W57" s="18">
        <v>96.994290000000007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25.00556010359643</v>
      </c>
      <c r="AM57" s="25">
        <f t="shared" si="36"/>
        <v>103.92888554971776</v>
      </c>
      <c r="AN57" s="26">
        <f t="shared" si="37"/>
        <v>0.20674770205652532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128.56197376601085</v>
      </c>
      <c r="G58" s="16">
        <f t="shared" si="30"/>
        <v>0.37829999999999997</v>
      </c>
      <c r="H58" s="25">
        <v>0.25983999999999996</v>
      </c>
      <c r="I58" s="25">
        <v>0.11846</v>
      </c>
      <c r="J58" s="16">
        <f t="shared" si="31"/>
        <v>32.496300000000005</v>
      </c>
      <c r="K58" s="25">
        <v>0</v>
      </c>
      <c r="L58" s="25">
        <v>0</v>
      </c>
      <c r="M58" s="25">
        <v>0.63513000000000008</v>
      </c>
      <c r="N58" s="25">
        <v>0</v>
      </c>
      <c r="O58" s="25">
        <v>0</v>
      </c>
      <c r="P58" s="25">
        <v>0</v>
      </c>
      <c r="Q58" s="25">
        <v>5.3324499999999997</v>
      </c>
      <c r="R58" s="25">
        <v>4.1289199999999999</v>
      </c>
      <c r="S58" s="25">
        <v>22.399800000000003</v>
      </c>
      <c r="T58" s="25">
        <v>0</v>
      </c>
      <c r="U58" s="25">
        <v>0</v>
      </c>
      <c r="V58" s="18">
        <v>0</v>
      </c>
      <c r="W58" s="18">
        <v>56.12478999999999</v>
      </c>
      <c r="X58" s="18">
        <f t="shared" si="24"/>
        <v>13.891950000000001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10.772590000000001</v>
      </c>
      <c r="AE58" s="25">
        <v>3.05619</v>
      </c>
      <c r="AF58" s="25">
        <v>6.3170000000000004E-2</v>
      </c>
      <c r="AG58" s="25">
        <v>0</v>
      </c>
      <c r="AH58" s="25">
        <v>0</v>
      </c>
      <c r="AI58" s="25" t="s">
        <v>76</v>
      </c>
      <c r="AJ58" s="18">
        <v>4.3889999999999998E-2</v>
      </c>
      <c r="AK58" s="18" t="s">
        <v>63</v>
      </c>
      <c r="AL58" s="19">
        <v>25.626743766010843</v>
      </c>
      <c r="AM58" s="25">
        <f t="shared" si="36"/>
        <v>95.473829920149299</v>
      </c>
      <c r="AN58" s="26">
        <f t="shared" si="37"/>
        <v>14.103833691581542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2099.9319066495818</v>
      </c>
      <c r="G59" s="16">
        <f t="shared" si="30"/>
        <v>0</v>
      </c>
      <c r="H59" s="25">
        <v>0</v>
      </c>
      <c r="I59" s="25">
        <v>0</v>
      </c>
      <c r="J59" s="16">
        <f t="shared" si="31"/>
        <v>1038.9078157537183</v>
      </c>
      <c r="K59" s="25">
        <v>0</v>
      </c>
      <c r="L59" s="25">
        <v>1018.9994734069086</v>
      </c>
      <c r="M59" s="25">
        <v>0.58939999999999992</v>
      </c>
      <c r="N59" s="25">
        <v>0</v>
      </c>
      <c r="O59" s="25">
        <v>0</v>
      </c>
      <c r="P59" s="25">
        <v>0</v>
      </c>
      <c r="Q59" s="25">
        <v>4.2329999999999997</v>
      </c>
      <c r="R59" s="25">
        <v>15.085942346809905</v>
      </c>
      <c r="S59" s="25">
        <v>0</v>
      </c>
      <c r="T59" s="25">
        <v>0</v>
      </c>
      <c r="U59" s="25">
        <v>0</v>
      </c>
      <c r="V59" s="18">
        <v>0</v>
      </c>
      <c r="W59" s="18">
        <v>648.74474886934695</v>
      </c>
      <c r="X59" s="18">
        <f t="shared" si="24"/>
        <v>3.031E-2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3.031E-2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41.362419749494066</v>
      </c>
      <c r="AK59" s="18" t="s">
        <v>63</v>
      </c>
      <c r="AL59" s="19">
        <v>370.88661227702232</v>
      </c>
      <c r="AM59" s="25">
        <f t="shared" si="36"/>
        <v>1822.0820121908075</v>
      </c>
      <c r="AN59" s="26">
        <f t="shared" si="37"/>
        <v>3.0968261865650564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707.41896434933153</v>
      </c>
      <c r="G60" s="16">
        <f t="shared" si="30"/>
        <v>0</v>
      </c>
      <c r="H60" s="25">
        <v>0</v>
      </c>
      <c r="I60" s="25">
        <v>0</v>
      </c>
      <c r="J60" s="16">
        <f t="shared" si="31"/>
        <v>15.04899</v>
      </c>
      <c r="K60" s="25">
        <v>0</v>
      </c>
      <c r="L60" s="25">
        <v>0</v>
      </c>
      <c r="M60" s="25">
        <v>2.1434500000000001</v>
      </c>
      <c r="N60" s="25">
        <v>0</v>
      </c>
      <c r="O60" s="25">
        <v>0</v>
      </c>
      <c r="P60" s="25">
        <v>0</v>
      </c>
      <c r="Q60" s="25">
        <v>11.739000000000001</v>
      </c>
      <c r="R60" s="25">
        <v>1.1665399999999999</v>
      </c>
      <c r="S60" s="25">
        <v>0</v>
      </c>
      <c r="T60" s="25">
        <v>0</v>
      </c>
      <c r="U60" s="25">
        <v>0</v>
      </c>
      <c r="V60" s="18">
        <v>0</v>
      </c>
      <c r="W60" s="18">
        <v>391.45573999999999</v>
      </c>
      <c r="X60" s="18">
        <f t="shared" si="24"/>
        <v>34.033259999999991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33.137219999999992</v>
      </c>
      <c r="AE60" s="25">
        <v>0.89603999999999995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266.88097434933155</v>
      </c>
      <c r="AM60" s="25">
        <f t="shared" si="36"/>
        <v>473.47349684612857</v>
      </c>
      <c r="AN60" s="26">
        <f t="shared" si="37"/>
        <v>36.239850371930707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115.77209117593742</v>
      </c>
      <c r="G61" s="16">
        <f t="shared" si="30"/>
        <v>0</v>
      </c>
      <c r="H61" s="25">
        <v>0</v>
      </c>
      <c r="I61" s="25">
        <v>0</v>
      </c>
      <c r="J61" s="16">
        <f t="shared" si="31"/>
        <v>1.1865399999999999</v>
      </c>
      <c r="K61" s="25">
        <v>0</v>
      </c>
      <c r="L61" s="25">
        <v>0</v>
      </c>
      <c r="M61" s="25">
        <v>7.0110000000000006E-2</v>
      </c>
      <c r="N61" s="25">
        <v>0</v>
      </c>
      <c r="O61" s="25">
        <v>0</v>
      </c>
      <c r="P61" s="25">
        <v>0</v>
      </c>
      <c r="Q61" s="25">
        <v>0.70009999999999994</v>
      </c>
      <c r="R61" s="25">
        <v>0.41632999999999998</v>
      </c>
      <c r="S61" s="25">
        <v>0</v>
      </c>
      <c r="T61" s="25">
        <v>0</v>
      </c>
      <c r="U61" s="25">
        <v>0</v>
      </c>
      <c r="V61" s="18">
        <v>0</v>
      </c>
      <c r="W61" s="18">
        <v>61.482730000000004</v>
      </c>
      <c r="X61" s="18">
        <f t="shared" si="24"/>
        <v>0.16274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0.16274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52.940081175937422</v>
      </c>
      <c r="AM61" s="25">
        <f t="shared" si="36"/>
        <v>75.953588830632867</v>
      </c>
      <c r="AN61" s="26">
        <f t="shared" si="37"/>
        <v>0.60045225617284903</v>
      </c>
    </row>
    <row r="62" spans="1:40" s="21" customFormat="1" ht="15" customHeight="1">
      <c r="C62" s="21" t="s">
        <v>86</v>
      </c>
      <c r="E62" s="59"/>
      <c r="F62" s="16">
        <f t="shared" si="12"/>
        <v>8.5379002075657038</v>
      </c>
      <c r="G62" s="16">
        <f t="shared" si="30"/>
        <v>0</v>
      </c>
      <c r="H62" s="25">
        <v>0</v>
      </c>
      <c r="I62" s="25">
        <v>0</v>
      </c>
      <c r="J62" s="16">
        <f t="shared" si="31"/>
        <v>1.0022899999999999</v>
      </c>
      <c r="K62" s="25">
        <v>0</v>
      </c>
      <c r="L62" s="25">
        <v>0</v>
      </c>
      <c r="M62" s="25">
        <v>1.069E-2</v>
      </c>
      <c r="N62" s="25">
        <v>0</v>
      </c>
      <c r="O62" s="25">
        <v>0</v>
      </c>
      <c r="P62" s="25">
        <v>0</v>
      </c>
      <c r="Q62" s="25">
        <v>0.95089000000000001</v>
      </c>
      <c r="R62" s="25">
        <v>4.0710000000000003E-2</v>
      </c>
      <c r="S62" s="25">
        <v>0</v>
      </c>
      <c r="T62" s="25">
        <v>0</v>
      </c>
      <c r="U62" s="25">
        <v>0</v>
      </c>
      <c r="V62" s="18">
        <v>0</v>
      </c>
      <c r="W62" s="18">
        <v>4.3878500000000003</v>
      </c>
      <c r="X62" s="18">
        <f t="shared" si="24"/>
        <v>5.3299999999999997E-3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5.3299999999999997E-3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3.1424302075657029</v>
      </c>
      <c r="AM62" s="25">
        <f t="shared" si="36"/>
        <v>6.178673826413716</v>
      </c>
      <c r="AN62" s="26">
        <f t="shared" si="37"/>
        <v>3.1311830504719508E-2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22.461089825350697</v>
      </c>
      <c r="G63" s="16">
        <f t="shared" si="30"/>
        <v>0</v>
      </c>
      <c r="H63" s="25">
        <v>0</v>
      </c>
      <c r="I63" s="25">
        <v>0</v>
      </c>
      <c r="J63" s="16">
        <f t="shared" si="31"/>
        <v>2.16404</v>
      </c>
      <c r="K63" s="25">
        <v>0</v>
      </c>
      <c r="L63" s="25">
        <v>0</v>
      </c>
      <c r="M63" s="25">
        <v>0.17462</v>
      </c>
      <c r="N63" s="25">
        <v>0</v>
      </c>
      <c r="O63" s="25">
        <v>0</v>
      </c>
      <c r="P63" s="25">
        <v>0</v>
      </c>
      <c r="Q63" s="25">
        <v>1.83883</v>
      </c>
      <c r="R63" s="25">
        <v>0.15059</v>
      </c>
      <c r="S63" s="25">
        <v>0</v>
      </c>
      <c r="T63" s="25">
        <v>0</v>
      </c>
      <c r="U63" s="25">
        <v>0</v>
      </c>
      <c r="V63" s="18">
        <v>0</v>
      </c>
      <c r="W63" s="18">
        <v>2.2429600000000001</v>
      </c>
      <c r="X63" s="18">
        <f t="shared" si="24"/>
        <v>6.6528099999999997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6.6528099999999997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11.401279825350697</v>
      </c>
      <c r="AM63" s="25">
        <f t="shared" si="36"/>
        <v>7.2679369859837397</v>
      </c>
      <c r="AN63" s="26">
        <f t="shared" si="37"/>
        <v>6.7470765708997913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327.45301809823764</v>
      </c>
      <c r="G64" s="16">
        <f t="shared" si="30"/>
        <v>0</v>
      </c>
      <c r="H64" s="25">
        <v>0</v>
      </c>
      <c r="I64" s="25">
        <v>0</v>
      </c>
      <c r="J64" s="16">
        <f t="shared" si="31"/>
        <v>2.6005100000000003</v>
      </c>
      <c r="K64" s="25">
        <v>0</v>
      </c>
      <c r="L64" s="25">
        <v>0</v>
      </c>
      <c r="M64" s="25">
        <v>0.23830000000000001</v>
      </c>
      <c r="N64" s="25">
        <v>0</v>
      </c>
      <c r="O64" s="25">
        <v>0</v>
      </c>
      <c r="P64" s="25">
        <v>0</v>
      </c>
      <c r="Q64" s="25">
        <v>1.8545500000000001</v>
      </c>
      <c r="R64" s="25">
        <v>0.50766</v>
      </c>
      <c r="S64" s="25">
        <v>0</v>
      </c>
      <c r="T64" s="25">
        <v>0</v>
      </c>
      <c r="U64" s="25">
        <v>0</v>
      </c>
      <c r="V64" s="18">
        <v>0</v>
      </c>
      <c r="W64" s="18">
        <v>216.02515</v>
      </c>
      <c r="X64" s="18">
        <f t="shared" si="24"/>
        <v>13.595089999999999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9.2467299999999994</v>
      </c>
      <c r="AE64" s="25">
        <v>4.3483599999999996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95.23226809823764</v>
      </c>
      <c r="AM64" s="25">
        <f t="shared" si="36"/>
        <v>242.52240863128685</v>
      </c>
      <c r="AN64" s="26">
        <f t="shared" si="37"/>
        <v>14.382476985509266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24.879797973902491</v>
      </c>
      <c r="G65" s="16">
        <f t="shared" si="30"/>
        <v>0</v>
      </c>
      <c r="H65" s="25">
        <v>0</v>
      </c>
      <c r="I65" s="25">
        <v>0</v>
      </c>
      <c r="J65" s="16">
        <f t="shared" si="31"/>
        <v>0.32853999999999994</v>
      </c>
      <c r="K65" s="25">
        <v>0</v>
      </c>
      <c r="L65" s="25">
        <v>0</v>
      </c>
      <c r="M65" s="25">
        <v>6.3259999999999997E-2</v>
      </c>
      <c r="N65" s="25">
        <v>0</v>
      </c>
      <c r="O65" s="25">
        <v>0</v>
      </c>
      <c r="P65" s="25">
        <v>0</v>
      </c>
      <c r="Q65" s="25">
        <v>0.26527999999999996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9.20153</v>
      </c>
      <c r="X65" s="18">
        <f t="shared" si="24"/>
        <v>4.0000000000000002E-4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4.0000000000000002E-4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15.349327973902492</v>
      </c>
      <c r="AM65" s="25">
        <f t="shared" si="36"/>
        <v>13.381695500225957</v>
      </c>
      <c r="AN65" s="26">
        <f t="shared" si="37"/>
        <v>0.12730930631303319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12.498697954000001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0.12891000000000002</v>
      </c>
      <c r="K66" s="25">
        <v>0</v>
      </c>
      <c r="L66" s="25">
        <v>0</v>
      </c>
      <c r="M66" s="25">
        <v>4.7350000000000003E-2</v>
      </c>
      <c r="N66" s="25">
        <v>0</v>
      </c>
      <c r="O66" s="25">
        <v>0</v>
      </c>
      <c r="P66" s="25">
        <v>0</v>
      </c>
      <c r="Q66" s="25">
        <v>8.1560000000000007E-2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5.13408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7.2357079539999996</v>
      </c>
      <c r="AM66" s="25">
        <f t="shared" si="36"/>
        <v>7.0786549799390901</v>
      </c>
      <c r="AN66" s="26">
        <f t="shared" si="37"/>
        <v>5.9825334287411727E-2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133.55616970972227</v>
      </c>
      <c r="G67" s="16">
        <f t="shared" si="30"/>
        <v>0</v>
      </c>
      <c r="H67" s="25">
        <v>0</v>
      </c>
      <c r="I67" s="25">
        <v>0</v>
      </c>
      <c r="J67" s="16">
        <f t="shared" si="31"/>
        <v>2.39649</v>
      </c>
      <c r="K67" s="25">
        <v>0</v>
      </c>
      <c r="L67" s="25">
        <v>0</v>
      </c>
      <c r="M67" s="25">
        <v>0.61194000000000004</v>
      </c>
      <c r="N67" s="25">
        <v>0</v>
      </c>
      <c r="O67" s="25">
        <v>0</v>
      </c>
      <c r="P67" s="25">
        <v>0</v>
      </c>
      <c r="Q67" s="25">
        <v>1.7845500000000001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25.346569999999996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105.81310970972228</v>
      </c>
      <c r="AM67" s="25">
        <f t="shared" si="36"/>
        <v>54.294872060378751</v>
      </c>
      <c r="AN67" s="26">
        <f t="shared" si="37"/>
        <v>0.87487011645836632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3.8443036336298055</v>
      </c>
      <c r="G68" s="16">
        <f t="shared" si="30"/>
        <v>0</v>
      </c>
      <c r="H68" s="25">
        <v>0</v>
      </c>
      <c r="I68" s="25">
        <v>0</v>
      </c>
      <c r="J68" s="16">
        <f t="shared" si="31"/>
        <v>0.11407</v>
      </c>
      <c r="K68" s="25">
        <v>0</v>
      </c>
      <c r="L68" s="25">
        <v>0</v>
      </c>
      <c r="M68" s="25">
        <v>4.5069999999999999E-2</v>
      </c>
      <c r="N68" s="25">
        <v>0</v>
      </c>
      <c r="O68" s="25">
        <v>0</v>
      </c>
      <c r="P68" s="25">
        <v>0</v>
      </c>
      <c r="Q68" s="25">
        <v>6.9000000000000006E-2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0.69490999999999981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3.035323633629806</v>
      </c>
      <c r="AM68" s="25">
        <f t="shared" si="36"/>
        <v>1.5706374438049946</v>
      </c>
      <c r="AN68" s="26">
        <f t="shared" si="37"/>
        <v>2.5096265936493379E-2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13.300364399999998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13.300364399999998</v>
      </c>
      <c r="AM69" s="25">
        <f t="shared" si="36"/>
        <v>3.3374765834984652</v>
      </c>
      <c r="AN69" s="26">
        <f t="shared" si="37"/>
        <v>0.10996833363548301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4332.975798215647</v>
      </c>
      <c r="G70" s="16">
        <f t="shared" si="30"/>
        <v>0</v>
      </c>
      <c r="H70" s="25">
        <v>0</v>
      </c>
      <c r="I70" s="25">
        <v>0</v>
      </c>
      <c r="J70" s="16">
        <f t="shared" si="31"/>
        <v>3974.7409817814109</v>
      </c>
      <c r="K70" s="25">
        <v>0</v>
      </c>
      <c r="L70" s="25">
        <v>0</v>
      </c>
      <c r="M70" s="25">
        <v>11.534734899999998</v>
      </c>
      <c r="N70" s="25">
        <v>745.26407415134724</v>
      </c>
      <c r="O70" s="25">
        <v>132.24886500309779</v>
      </c>
      <c r="P70" s="25">
        <v>0</v>
      </c>
      <c r="Q70" s="25">
        <v>3045.2998202223193</v>
      </c>
      <c r="R70" s="25">
        <v>40.393487504646515</v>
      </c>
      <c r="S70" s="25">
        <v>0</v>
      </c>
      <c r="T70" s="25">
        <v>0</v>
      </c>
      <c r="U70" s="25">
        <v>0</v>
      </c>
      <c r="V70" s="18">
        <v>0</v>
      </c>
      <c r="W70" s="18">
        <v>38.220934398297828</v>
      </c>
      <c r="X70" s="18">
        <f t="shared" si="24"/>
        <v>241.59104920593916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16.68443581066682</v>
      </c>
      <c r="AH70" s="25">
        <v>224.90661339527233</v>
      </c>
      <c r="AI70" s="25" t="s">
        <v>63</v>
      </c>
      <c r="AJ70" s="18">
        <v>0</v>
      </c>
      <c r="AK70" s="18" t="s">
        <v>63</v>
      </c>
      <c r="AL70" s="19">
        <v>78.422832830000004</v>
      </c>
      <c r="AM70" s="25">
        <f>SUM(AM71:AM74)</f>
        <v>4032.6406528150551</v>
      </c>
      <c r="AN70" s="26">
        <f>SUM(AN71:AN74)</f>
        <v>242.23945461694348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79.449689274130009</v>
      </c>
      <c r="G71" s="16">
        <f t="shared" si="30"/>
        <v>0</v>
      </c>
      <c r="H71" s="25">
        <v>0</v>
      </c>
      <c r="I71" s="25">
        <v>0</v>
      </c>
      <c r="J71" s="16">
        <f t="shared" si="31"/>
        <v>1.424218068130007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1.424218068130007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78.025471206000006</v>
      </c>
      <c r="AM71" s="25">
        <f t="shared" ref="AM71:AM77" si="38">SUM(G71,V71,J71,W71,AJ71)-IF(ISNUMBER(W71*$W$37/($W$37+$W$9)),W71*$W$37/($W$37+$W$9),0)+IF(ISNUMBER(AL71*AM$84/F$84),AL71*AM$84/F$84,0)</f>
        <v>21.003244268830102</v>
      </c>
      <c r="AN71" s="26">
        <f t="shared" ref="AN71:AN77" si="39">SUM(AD71:AH71)+IF(ISNUMBER(W71*$W$37/($W$37+$W$9)),W71*$W$37/($W$37+$W$9),0)+IF(ISNUMBER(AL71*AN$84/F$84),AL71*AN$84/F$84,0)</f>
        <v>0.64511999758797456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4032.8263097329141</v>
      </c>
      <c r="G72" s="16">
        <f t="shared" si="30"/>
        <v>0</v>
      </c>
      <c r="H72" s="25">
        <v>0</v>
      </c>
      <c r="I72" s="25">
        <v>0</v>
      </c>
      <c r="J72" s="16">
        <f t="shared" si="31"/>
        <v>3757.7666183265351</v>
      </c>
      <c r="K72" s="25">
        <v>0</v>
      </c>
      <c r="L72" s="25">
        <v>0</v>
      </c>
      <c r="M72" s="25">
        <v>11.534734899999998</v>
      </c>
      <c r="N72" s="25">
        <v>744.35885415134726</v>
      </c>
      <c r="O72" s="25">
        <v>0</v>
      </c>
      <c r="P72" s="25">
        <v>0</v>
      </c>
      <c r="Q72" s="25">
        <v>3001.8730292751879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33.071280576439825</v>
      </c>
      <c r="X72" s="18">
        <f t="shared" si="24"/>
        <v>241.59104920593916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16.68443581066682</v>
      </c>
      <c r="AH72" s="25">
        <v>224.90661339527233</v>
      </c>
      <c r="AI72" s="25" t="s">
        <v>63</v>
      </c>
      <c r="AJ72" s="18">
        <v>0</v>
      </c>
      <c r="AK72" s="18" t="s">
        <v>63</v>
      </c>
      <c r="AL72" s="19">
        <v>0.39736162399999997</v>
      </c>
      <c r="AM72" s="25">
        <f t="shared" si="38"/>
        <v>3790.9376093376213</v>
      </c>
      <c r="AN72" s="26">
        <f t="shared" si="39"/>
        <v>241.59433461935549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133.1540850030978</v>
      </c>
      <c r="G73" s="16">
        <f t="shared" si="30"/>
        <v>0</v>
      </c>
      <c r="H73" s="25">
        <v>0</v>
      </c>
      <c r="I73" s="25">
        <v>0</v>
      </c>
      <c r="J73" s="16">
        <f t="shared" si="31"/>
        <v>133.1540850030978</v>
      </c>
      <c r="K73" s="25">
        <v>0</v>
      </c>
      <c r="L73" s="25">
        <v>0</v>
      </c>
      <c r="M73" s="25">
        <v>0</v>
      </c>
      <c r="N73" s="25">
        <v>0.90522000000000002</v>
      </c>
      <c r="O73" s="25">
        <v>132.24886500309779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133.1540850030978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87.545714205505789</v>
      </c>
      <c r="G74" s="16">
        <f t="shared" si="30"/>
        <v>0</v>
      </c>
      <c r="H74" s="25">
        <v>0</v>
      </c>
      <c r="I74" s="25">
        <v>0</v>
      </c>
      <c r="J74" s="16">
        <f t="shared" si="31"/>
        <v>82.396060383647793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42.002572879001278</v>
      </c>
      <c r="R74" s="25">
        <v>40.393487504646515</v>
      </c>
      <c r="S74" s="25">
        <v>0</v>
      </c>
      <c r="T74" s="25">
        <v>0</v>
      </c>
      <c r="U74" s="25">
        <v>0</v>
      </c>
      <c r="V74" s="18">
        <v>0</v>
      </c>
      <c r="W74" s="18">
        <v>5.1496538218579992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87.545714205505789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1745.7494055756815</v>
      </c>
      <c r="G75" s="16">
        <f t="shared" si="30"/>
        <v>0</v>
      </c>
      <c r="H75" s="25">
        <v>0</v>
      </c>
      <c r="I75" s="25">
        <v>0</v>
      </c>
      <c r="J75" s="16">
        <f t="shared" si="31"/>
        <v>209.02064458930977</v>
      </c>
      <c r="K75" s="25">
        <v>0</v>
      </c>
      <c r="L75" s="25">
        <v>0</v>
      </c>
      <c r="M75" s="25">
        <v>33.813422629371779</v>
      </c>
      <c r="N75" s="25">
        <v>0</v>
      </c>
      <c r="O75" s="25">
        <v>0</v>
      </c>
      <c r="P75" s="25">
        <v>0</v>
      </c>
      <c r="Q75" s="25">
        <v>175.20722195993798</v>
      </c>
      <c r="R75" s="25">
        <v>0</v>
      </c>
      <c r="S75" s="25">
        <v>0</v>
      </c>
      <c r="T75" s="25">
        <v>0</v>
      </c>
      <c r="U75" s="25">
        <v>0</v>
      </c>
      <c r="V75" s="18">
        <v>0</v>
      </c>
      <c r="W75" s="18">
        <v>311.64428629215547</v>
      </c>
      <c r="X75" s="18">
        <f t="shared" si="24"/>
        <v>136.47831501637143</v>
      </c>
      <c r="Y75" s="25" t="s">
        <v>63</v>
      </c>
      <c r="Z75" s="25" t="s">
        <v>63</v>
      </c>
      <c r="AA75" s="25" t="s">
        <v>63</v>
      </c>
      <c r="AB75" s="25">
        <v>8.1585273661151234</v>
      </c>
      <c r="AC75" s="25" t="s">
        <v>63</v>
      </c>
      <c r="AD75" s="25">
        <v>25.411223193296799</v>
      </c>
      <c r="AE75" s="25">
        <v>2.8746075266888886</v>
      </c>
      <c r="AF75" s="25">
        <v>3.1999250285277778</v>
      </c>
      <c r="AG75" s="25">
        <v>0</v>
      </c>
      <c r="AH75" s="25">
        <v>0</v>
      </c>
      <c r="AI75" s="25">
        <v>96.834031901742847</v>
      </c>
      <c r="AJ75" s="18">
        <v>4.5956301511833333</v>
      </c>
      <c r="AK75" s="18" t="s">
        <v>63</v>
      </c>
      <c r="AL75" s="19">
        <v>1084.0105295266617</v>
      </c>
      <c r="AM75" s="25">
        <f t="shared" si="38"/>
        <v>797.27263902962477</v>
      </c>
      <c r="AN75" s="26">
        <f t="shared" si="39"/>
        <v>40.448429852041372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2115.6055271013729</v>
      </c>
      <c r="G76" s="16">
        <f t="shared" si="30"/>
        <v>0</v>
      </c>
      <c r="H76" s="25">
        <v>0</v>
      </c>
      <c r="I76" s="25">
        <v>0</v>
      </c>
      <c r="J76" s="16">
        <f t="shared" si="31"/>
        <v>292.75164023785368</v>
      </c>
      <c r="K76" s="25">
        <v>0</v>
      </c>
      <c r="L76" s="25">
        <v>0</v>
      </c>
      <c r="M76" s="25">
        <v>91.265057012938314</v>
      </c>
      <c r="N76" s="25">
        <v>0</v>
      </c>
      <c r="O76" s="25">
        <v>3.6209999999999999E-2</v>
      </c>
      <c r="P76" s="25">
        <v>0</v>
      </c>
      <c r="Q76" s="25">
        <v>201.45037322491538</v>
      </c>
      <c r="R76" s="25">
        <v>0</v>
      </c>
      <c r="S76" s="25">
        <v>0</v>
      </c>
      <c r="T76" s="25">
        <v>0</v>
      </c>
      <c r="U76" s="25">
        <v>0</v>
      </c>
      <c r="V76" s="18">
        <v>0</v>
      </c>
      <c r="W76" s="18">
        <v>759.44352997507951</v>
      </c>
      <c r="X76" s="18">
        <f t="shared" si="24"/>
        <v>170.11240368824076</v>
      </c>
      <c r="Y76" s="25" t="s">
        <v>63</v>
      </c>
      <c r="Z76" s="25" t="s">
        <v>63</v>
      </c>
      <c r="AA76" s="25" t="s">
        <v>63</v>
      </c>
      <c r="AB76" s="25">
        <v>24.037009595159372</v>
      </c>
      <c r="AC76" s="25" t="s">
        <v>63</v>
      </c>
      <c r="AD76" s="25">
        <v>72.822106093337112</v>
      </c>
      <c r="AE76" s="25">
        <v>0</v>
      </c>
      <c r="AF76" s="25">
        <v>0</v>
      </c>
      <c r="AG76" s="25">
        <v>0</v>
      </c>
      <c r="AH76" s="25">
        <v>0</v>
      </c>
      <c r="AI76" s="25">
        <v>73.253287999744273</v>
      </c>
      <c r="AJ76" s="18">
        <v>0</v>
      </c>
      <c r="AK76" s="18" t="s">
        <v>63</v>
      </c>
      <c r="AL76" s="19">
        <v>893.29795320019934</v>
      </c>
      <c r="AM76" s="25">
        <f t="shared" si="38"/>
        <v>1276.3515099364354</v>
      </c>
      <c r="AN76" s="26">
        <f t="shared" si="39"/>
        <v>80.207955412880082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209.59739615079314</v>
      </c>
      <c r="G77" s="16">
        <f t="shared" si="30"/>
        <v>0</v>
      </c>
      <c r="H77" s="25">
        <v>0</v>
      </c>
      <c r="I77" s="25">
        <v>0</v>
      </c>
      <c r="J77" s="16">
        <f t="shared" si="31"/>
        <v>154.84982957416548</v>
      </c>
      <c r="K77" s="25">
        <v>0</v>
      </c>
      <c r="L77" s="25">
        <v>0</v>
      </c>
      <c r="M77" s="25">
        <v>10.334036772742714</v>
      </c>
      <c r="N77" s="25">
        <v>0</v>
      </c>
      <c r="O77" s="25">
        <v>0</v>
      </c>
      <c r="P77" s="25">
        <v>0</v>
      </c>
      <c r="Q77" s="25">
        <v>139.46936784142278</v>
      </c>
      <c r="R77" s="25">
        <v>0</v>
      </c>
      <c r="S77" s="25">
        <v>5.0464249600000004</v>
      </c>
      <c r="T77" s="25">
        <v>0</v>
      </c>
      <c r="U77" s="25">
        <v>0</v>
      </c>
      <c r="V77" s="18">
        <v>0</v>
      </c>
      <c r="W77" s="18">
        <v>10.029709713421221</v>
      </c>
      <c r="X77" s="18">
        <f t="shared" si="24"/>
        <v>12.445262115525475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10.910976526525475</v>
      </c>
      <c r="AE77" s="25">
        <v>1.534285589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32.272594747680948</v>
      </c>
      <c r="AM77" s="25">
        <f t="shared" si="38"/>
        <v>172.97774066161227</v>
      </c>
      <c r="AN77" s="26">
        <f t="shared" si="39"/>
        <v>12.712094163111759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2020_x000D_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3878.1888027220189</v>
      </c>
      <c r="G84" s="31">
        <f t="shared" si="40"/>
        <v>0</v>
      </c>
      <c r="H84" s="31">
        <v>0</v>
      </c>
      <c r="I84" s="31">
        <v>0</v>
      </c>
      <c r="J84" s="31">
        <f t="shared" si="40"/>
        <v>8.9407596833999978</v>
      </c>
      <c r="K84" s="31">
        <v>0</v>
      </c>
      <c r="L84" s="31">
        <v>3.2167697999999998</v>
      </c>
      <c r="M84" s="31">
        <v>0</v>
      </c>
      <c r="N84" s="31">
        <v>0</v>
      </c>
      <c r="O84" s="31">
        <v>0</v>
      </c>
      <c r="P84" s="31">
        <v>0</v>
      </c>
      <c r="Q84" s="31">
        <v>0.48801960760000007</v>
      </c>
      <c r="R84" s="31">
        <v>5.2359702757999989</v>
      </c>
      <c r="S84" s="31">
        <v>0</v>
      </c>
      <c r="T84" s="31">
        <v>0</v>
      </c>
      <c r="U84" s="31">
        <v>0</v>
      </c>
      <c r="V84" s="31">
        <v>0</v>
      </c>
      <c r="W84" s="31">
        <v>939.02102923919995</v>
      </c>
      <c r="X84" s="31">
        <f t="shared" ref="X84" si="41">SUM(X85:X88)</f>
        <v>764.91465428741878</v>
      </c>
      <c r="Y84" s="31">
        <v>462.88540093799998</v>
      </c>
      <c r="Z84" s="31">
        <v>224.76589529199998</v>
      </c>
      <c r="AA84" s="31">
        <v>42.171202451418921</v>
      </c>
      <c r="AB84" s="31">
        <v>0</v>
      </c>
      <c r="AC84" s="31">
        <v>3.0270221003999995</v>
      </c>
      <c r="AD84" s="31">
        <v>4.3255846215999991</v>
      </c>
      <c r="AE84" s="31">
        <v>15.534768884999998</v>
      </c>
      <c r="AF84" s="31">
        <v>12.204779998999999</v>
      </c>
      <c r="AG84" s="31">
        <v>0</v>
      </c>
      <c r="AH84" s="31">
        <v>0</v>
      </c>
      <c r="AI84" s="31">
        <v>0</v>
      </c>
      <c r="AJ84" s="31">
        <v>25.196834871999997</v>
      </c>
      <c r="AK84" s="31">
        <v>2140.1155246399999</v>
      </c>
      <c r="AL84" s="32">
        <v>0</v>
      </c>
      <c r="AM84" s="93">
        <f>SUM(AM85:AM88)</f>
        <v>973.15862379459986</v>
      </c>
      <c r="AN84" s="94">
        <f>SUM(AN85:AN88)</f>
        <v>32.065133505600002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3241.6495665214156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3.2621864E-3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3.2621864E-3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401.15351059559998</v>
      </c>
      <c r="X85" s="18">
        <f t="shared" ref="X85:X88" si="45">SUM(Y85:AI85)</f>
        <v>700.37726909941568</v>
      </c>
      <c r="Y85" s="25">
        <v>459.73956815199995</v>
      </c>
      <c r="Z85" s="25">
        <v>224.76589529199998</v>
      </c>
      <c r="AA85" s="25">
        <v>9.7924143134157937</v>
      </c>
      <c r="AB85" s="25">
        <v>0</v>
      </c>
      <c r="AC85" s="25">
        <v>3.0270221003999995</v>
      </c>
      <c r="AD85" s="25">
        <v>3.0523692415999997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2140.1155246399999</v>
      </c>
      <c r="AL85" s="19">
        <v>0</v>
      </c>
      <c r="AM85" s="25">
        <f>SUM(G85,V85,J85,W85,IF(ISNUMBER(-W85*$W$37/($W$37+$W$9)),-W85*$W$37/($W$37+$W$9),0),AJ85)</f>
        <v>401.15677278199996</v>
      </c>
      <c r="AN85" s="26">
        <f>SUM(AD85:AH85,IF(ISNUMBER(W85*$W$37/($W$37+$W$9)),W85*$W$37/($W$37+$W$9),0))</f>
        <v>3.0523692415999997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76.063302000000007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73.720396131000001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2.342905869</v>
      </c>
      <c r="AK86" s="18">
        <v>0</v>
      </c>
      <c r="AL86" s="19">
        <v>0</v>
      </c>
      <c r="AM86" s="25">
        <f>SUM(G86,V86,J86,W86,IF(ISNUMBER(-W86*$W$37/($W$37+$W$9)),-W86*$W$37/($W$37+$W$9),0),AJ86)</f>
        <v>76.063302000000007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49.058085744003122</v>
      </c>
      <c r="G87" s="16">
        <f t="shared" si="43"/>
        <v>0</v>
      </c>
      <c r="H87" s="25">
        <v>0</v>
      </c>
      <c r="I87" s="25">
        <v>0</v>
      </c>
      <c r="J87" s="16">
        <f t="shared" si="44"/>
        <v>0.27187134420000003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0.27187134420000003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0.16890296799999999</v>
      </c>
      <c r="X87" s="18">
        <f t="shared" si="45"/>
        <v>46.447464571103126</v>
      </c>
      <c r="Y87" s="25">
        <v>3.1458327859999997</v>
      </c>
      <c r="Z87" s="25">
        <v>0</v>
      </c>
      <c r="AA87" s="25">
        <v>32.378788138003124</v>
      </c>
      <c r="AB87" s="25">
        <v>0</v>
      </c>
      <c r="AC87" s="25">
        <v>0</v>
      </c>
      <c r="AD87" s="25">
        <v>1.2732153799999999</v>
      </c>
      <c r="AE87" s="25">
        <v>7.4797814063999999</v>
      </c>
      <c r="AF87" s="25">
        <v>2.1698468606999994</v>
      </c>
      <c r="AG87" s="25">
        <v>0</v>
      </c>
      <c r="AH87" s="25">
        <v>0</v>
      </c>
      <c r="AI87" s="25">
        <v>0</v>
      </c>
      <c r="AJ87" s="18">
        <v>2.1698468606999994</v>
      </c>
      <c r="AK87" s="18">
        <v>0</v>
      </c>
      <c r="AL87" s="19">
        <v>0</v>
      </c>
      <c r="AM87" s="25">
        <f>SUM(G87,V87,J87,W87,IF(ISNUMBER(-W87*$W$37/($W$37+$W$9)),-W87*$W$37/($W$37+$W$9),0),AJ87)</f>
        <v>2.6106211728999993</v>
      </c>
      <c r="AN87" s="26">
        <f>SUM(AD87:AH87,IF(ISNUMBER(W87*$W$37/($W$37+$W$9)),W87*$W$37/($W$37+$W$9),0))</f>
        <v>10.922843647100001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511.41784845659993</v>
      </c>
      <c r="G88" s="16">
        <f t="shared" si="43"/>
        <v>0</v>
      </c>
      <c r="H88" s="25">
        <v>0</v>
      </c>
      <c r="I88" s="25">
        <v>0</v>
      </c>
      <c r="J88" s="16">
        <f t="shared" si="44"/>
        <v>8.665626152799998</v>
      </c>
      <c r="K88" s="25">
        <v>0</v>
      </c>
      <c r="L88" s="25">
        <v>3.2167697999999998</v>
      </c>
      <c r="M88" s="25">
        <v>0</v>
      </c>
      <c r="N88" s="25">
        <v>0</v>
      </c>
      <c r="O88" s="25">
        <v>0</v>
      </c>
      <c r="P88" s="25">
        <v>0</v>
      </c>
      <c r="Q88" s="25">
        <v>0.21288607700000001</v>
      </c>
      <c r="R88" s="25">
        <v>5.2359702757999989</v>
      </c>
      <c r="S88" s="25">
        <v>0</v>
      </c>
      <c r="T88" s="25">
        <v>0</v>
      </c>
      <c r="U88" s="25">
        <v>0</v>
      </c>
      <c r="V88" s="18">
        <v>0</v>
      </c>
      <c r="W88" s="18">
        <v>463.97821954459999</v>
      </c>
      <c r="X88" s="18">
        <f t="shared" si="45"/>
        <v>18.089920616899999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8.0549874785999993</v>
      </c>
      <c r="AF88" s="25">
        <v>10.0349331383</v>
      </c>
      <c r="AG88" s="25">
        <v>0</v>
      </c>
      <c r="AH88" s="25">
        <v>0</v>
      </c>
      <c r="AI88" s="25">
        <v>0</v>
      </c>
      <c r="AJ88" s="18">
        <v>20.684082142299999</v>
      </c>
      <c r="AK88" s="18">
        <v>0</v>
      </c>
      <c r="AL88" s="19">
        <v>0</v>
      </c>
      <c r="AM88" s="25">
        <f>SUM(G88,V88,J88,W88,IF(ISNUMBER(-W88*$W$37/($W$37+$W$9)),-W88*$W$37/($W$37+$W$9),0),AJ88)</f>
        <v>493.32792783969995</v>
      </c>
      <c r="AN88" s="26">
        <f>SUM(AD88:AH88,IF(ISNUMBER(W88*$W$37/($W$37+$W$9)),W88*$W$37/($W$37+$W$9),0))</f>
        <v>18.089920616899999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136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7947.3589292326142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35.782184999999998</v>
      </c>
      <c r="K7" s="17">
        <v>35.782184999999998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0.66745559789999998</v>
      </c>
      <c r="X7" s="18">
        <f t="shared" ref="X7:X38" si="3">SUM(Y7:AI7)</f>
        <v>1301.66945140032</v>
      </c>
      <c r="Y7" s="17">
        <v>301.35792256494005</v>
      </c>
      <c r="Z7" s="17">
        <v>268.19181416199996</v>
      </c>
      <c r="AA7" s="17">
        <v>38.829557424505794</v>
      </c>
      <c r="AB7" s="17">
        <v>31.692529209993555</v>
      </c>
      <c r="AC7" s="17">
        <v>8.6857942000000001</v>
      </c>
      <c r="AD7" s="17">
        <v>272.14671123473056</v>
      </c>
      <c r="AE7" s="17">
        <v>50.709522174457774</v>
      </c>
      <c r="AF7" s="17">
        <v>110.58553900399832</v>
      </c>
      <c r="AG7" s="17">
        <v>0</v>
      </c>
      <c r="AH7" s="17">
        <v>25.731677549800057</v>
      </c>
      <c r="AI7" s="17">
        <v>193.7383838758939</v>
      </c>
      <c r="AJ7" s="18">
        <v>201.85449990106071</v>
      </c>
      <c r="AK7" s="18">
        <v>6407.3853373333332</v>
      </c>
      <c r="AL7" s="19">
        <v>0</v>
      </c>
      <c r="AM7" s="17">
        <f>SUM(G7,V7,J7,W7,AJ7)</f>
        <v>238.30414049896069</v>
      </c>
      <c r="AN7" s="20">
        <f>SUM(AD7:AH7)</f>
        <v>459.17344996298669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18972.496706815717</v>
      </c>
      <c r="G8" s="16">
        <f t="shared" si="1"/>
        <v>28.32892</v>
      </c>
      <c r="H8" s="17">
        <f>H9-H7</f>
        <v>0.38375000000000004</v>
      </c>
      <c r="I8" s="17">
        <f>I9-I7</f>
        <v>27.945170000000001</v>
      </c>
      <c r="J8" s="16">
        <f t="shared" si="2"/>
        <v>12784.943426192267</v>
      </c>
      <c r="K8" s="17">
        <f t="shared" ref="K8:W8" si="4">K9-K7</f>
        <v>8374.4404024257492</v>
      </c>
      <c r="L8" s="17">
        <f t="shared" si="4"/>
        <v>24.774936865520772</v>
      </c>
      <c r="M8" s="17">
        <f t="shared" si="4"/>
        <v>1129.0753156701549</v>
      </c>
      <c r="N8" s="17">
        <f t="shared" si="4"/>
        <v>-267.95673896918242</v>
      </c>
      <c r="O8" s="17">
        <f t="shared" si="4"/>
        <v>565.25223827052014</v>
      </c>
      <c r="P8" s="17">
        <f t="shared" si="4"/>
        <v>1940.4013696705713</v>
      </c>
      <c r="Q8" s="17">
        <f t="shared" si="4"/>
        <v>1740.9285900445652</v>
      </c>
      <c r="R8" s="17">
        <f t="shared" si="4"/>
        <v>49.642352120264263</v>
      </c>
      <c r="S8" s="17">
        <f t="shared" si="4"/>
        <v>264.20064877276087</v>
      </c>
      <c r="T8" s="17">
        <f t="shared" si="4"/>
        <v>-1035.8156886786571</v>
      </c>
      <c r="U8" s="17">
        <f t="shared" si="4"/>
        <v>0</v>
      </c>
      <c r="V8" s="18">
        <f t="shared" si="4"/>
        <v>0</v>
      </c>
      <c r="W8" s="18">
        <f t="shared" si="4"/>
        <v>5826.1377567661275</v>
      </c>
      <c r="X8" s="18">
        <f t="shared" si="3"/>
        <v>203.76442523328978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-43.724870000000095</v>
      </c>
      <c r="AE8" s="17">
        <f t="shared" si="5"/>
        <v>0</v>
      </c>
      <c r="AF8" s="17">
        <f t="shared" si="5"/>
        <v>0</v>
      </c>
      <c r="AG8" s="17">
        <f t="shared" si="5"/>
        <v>22.25510339795186</v>
      </c>
      <c r="AH8" s="17">
        <f t="shared" si="5"/>
        <v>225.23419183533801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129.32217862403149</v>
      </c>
      <c r="AM8" s="25">
        <f>SUM(G8,V8,J8,W8,AJ8)-IF(ISNUMBER(W8*$W$37/($W$37+$W$9)),W8*$W$37/($W$37+$W$9),0)+IF(ISNUMBER(AL8*AM$84/F$84),AL8*AM$84/F$84,0)</f>
        <v>18681.03757731981</v>
      </c>
      <c r="AN8" s="26">
        <f>SUM(AD8:AH8)+IF(ISNUMBER(W8*$W$37/($W$37+$W$9)),W8*$W$37/($W$37+$W$9),0)+IF(ISNUMBER(AL8*AN$84/F$84),AL8*AN$84/F$84,0)</f>
        <v>204.80136058496217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26919.855636048331</v>
      </c>
      <c r="G9" s="30">
        <f t="shared" si="1"/>
        <v>28.32892</v>
      </c>
      <c r="H9" s="30">
        <f>H10+H11</f>
        <v>0.38375000000000004</v>
      </c>
      <c r="I9" s="30">
        <f>I10+I11</f>
        <v>27.945170000000001</v>
      </c>
      <c r="J9" s="30">
        <f t="shared" si="2"/>
        <v>12820.725611192267</v>
      </c>
      <c r="K9" s="30">
        <f t="shared" ref="K9:W9" si="6">K10+K11</f>
        <v>8410.2225874257492</v>
      </c>
      <c r="L9" s="30">
        <f t="shared" si="6"/>
        <v>24.774936865520772</v>
      </c>
      <c r="M9" s="30">
        <f t="shared" si="6"/>
        <v>1129.0753156701549</v>
      </c>
      <c r="N9" s="30">
        <f t="shared" si="6"/>
        <v>-267.95673896918242</v>
      </c>
      <c r="O9" s="30">
        <f t="shared" si="6"/>
        <v>565.25223827052014</v>
      </c>
      <c r="P9" s="30">
        <f t="shared" si="6"/>
        <v>1940.4013696705713</v>
      </c>
      <c r="Q9" s="30">
        <f t="shared" si="6"/>
        <v>1740.9285900445652</v>
      </c>
      <c r="R9" s="30">
        <f t="shared" si="6"/>
        <v>49.642352120264263</v>
      </c>
      <c r="S9" s="30">
        <f t="shared" si="6"/>
        <v>264.20064877276087</v>
      </c>
      <c r="T9" s="30">
        <f t="shared" si="6"/>
        <v>-1035.8156886786571</v>
      </c>
      <c r="U9" s="30">
        <f t="shared" si="6"/>
        <v>0</v>
      </c>
      <c r="V9" s="31">
        <f t="shared" si="6"/>
        <v>0</v>
      </c>
      <c r="W9" s="31">
        <f t="shared" si="6"/>
        <v>5826.8052123640273</v>
      </c>
      <c r="X9" s="31">
        <f t="shared" si="3"/>
        <v>1505.43387663361</v>
      </c>
      <c r="Y9" s="31">
        <f t="shared" ref="Y9:AL9" si="7">Y10+Y11</f>
        <v>301.35792256494005</v>
      </c>
      <c r="Z9" s="30">
        <f t="shared" si="7"/>
        <v>268.19181416199996</v>
      </c>
      <c r="AA9" s="30">
        <f t="shared" si="7"/>
        <v>38.829557424505794</v>
      </c>
      <c r="AB9" s="30">
        <f t="shared" si="7"/>
        <v>31.692529209993555</v>
      </c>
      <c r="AC9" s="30">
        <f t="shared" si="7"/>
        <v>8.6857942000000001</v>
      </c>
      <c r="AD9" s="30">
        <f t="shared" si="7"/>
        <v>228.42184123473046</v>
      </c>
      <c r="AE9" s="30">
        <f t="shared" si="7"/>
        <v>50.709522174457774</v>
      </c>
      <c r="AF9" s="30">
        <f t="shared" si="7"/>
        <v>110.58553900399832</v>
      </c>
      <c r="AG9" s="30">
        <f t="shared" si="7"/>
        <v>22.25510339795186</v>
      </c>
      <c r="AH9" s="30">
        <f t="shared" si="7"/>
        <v>250.96586938513806</v>
      </c>
      <c r="AI9" s="30">
        <f t="shared" si="7"/>
        <v>193.7383838758939</v>
      </c>
      <c r="AJ9" s="31">
        <f t="shared" si="7"/>
        <v>201.85449990106071</v>
      </c>
      <c r="AK9" s="31">
        <f t="shared" si="7"/>
        <v>6407.3853373333332</v>
      </c>
      <c r="AL9" s="32">
        <f t="shared" si="7"/>
        <v>129.32217862403149</v>
      </c>
      <c r="AM9" s="31">
        <f>SUM(AM7:AM8)</f>
        <v>18919.34171781877</v>
      </c>
      <c r="AN9" s="30">
        <f>SUM(AN7:AN8)</f>
        <v>663.97481054794889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1196.8413002003588</v>
      </c>
      <c r="G10" s="16">
        <f t="shared" si="1"/>
        <v>0</v>
      </c>
      <c r="H10" s="17">
        <v>0</v>
      </c>
      <c r="I10" s="17">
        <v>0</v>
      </c>
      <c r="J10" s="16">
        <f t="shared" si="2"/>
        <v>1178.7028999780052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263.76281919631771</v>
      </c>
      <c r="R10" s="17">
        <v>914.94008078168758</v>
      </c>
      <c r="S10" s="17">
        <v>0</v>
      </c>
      <c r="T10" s="17">
        <v>0</v>
      </c>
      <c r="U10" s="17">
        <v>0</v>
      </c>
      <c r="V10" s="18">
        <v>0</v>
      </c>
      <c r="W10" s="18">
        <v>18.1384002223535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1196.8413002003588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25723.014335847969</v>
      </c>
      <c r="G11" s="30">
        <f t="shared" si="1"/>
        <v>28.32892</v>
      </c>
      <c r="H11" s="30">
        <f>H12+H13</f>
        <v>0.38375000000000004</v>
      </c>
      <c r="I11" s="30">
        <f>I12+I13</f>
        <v>27.945170000000001</v>
      </c>
      <c r="J11" s="30">
        <f t="shared" si="2"/>
        <v>11642.02271121426</v>
      </c>
      <c r="K11" s="30">
        <f t="shared" ref="K11:W11" si="8">K12+K13</f>
        <v>8410.2225874257492</v>
      </c>
      <c r="L11" s="30">
        <f t="shared" si="8"/>
        <v>24.774936865520772</v>
      </c>
      <c r="M11" s="30">
        <f t="shared" si="8"/>
        <v>1129.0753156701549</v>
      </c>
      <c r="N11" s="30">
        <f t="shared" si="8"/>
        <v>-267.95673896918242</v>
      </c>
      <c r="O11" s="30">
        <f t="shared" si="8"/>
        <v>565.25223827052014</v>
      </c>
      <c r="P11" s="30">
        <f t="shared" si="8"/>
        <v>1940.4013696705713</v>
      </c>
      <c r="Q11" s="30">
        <f t="shared" si="8"/>
        <v>1477.1657708482476</v>
      </c>
      <c r="R11" s="30">
        <f t="shared" si="8"/>
        <v>-865.29772866142332</v>
      </c>
      <c r="S11" s="30">
        <f t="shared" si="8"/>
        <v>264.20064877276087</v>
      </c>
      <c r="T11" s="30">
        <f t="shared" si="8"/>
        <v>-1035.8156886786571</v>
      </c>
      <c r="U11" s="30">
        <f t="shared" si="8"/>
        <v>0</v>
      </c>
      <c r="V11" s="31">
        <f t="shared" si="8"/>
        <v>0</v>
      </c>
      <c r="W11" s="31">
        <f t="shared" si="8"/>
        <v>5808.6668121416742</v>
      </c>
      <c r="X11" s="31">
        <f t="shared" si="3"/>
        <v>1505.43387663361</v>
      </c>
      <c r="Y11" s="31">
        <f t="shared" ref="Y11:AL11" si="9">Y12+Y13</f>
        <v>301.35792256494005</v>
      </c>
      <c r="Z11" s="30">
        <f t="shared" si="9"/>
        <v>268.19181416199996</v>
      </c>
      <c r="AA11" s="30">
        <f t="shared" si="9"/>
        <v>38.829557424505794</v>
      </c>
      <c r="AB11" s="30">
        <f t="shared" si="9"/>
        <v>31.692529209993555</v>
      </c>
      <c r="AC11" s="30">
        <f t="shared" si="9"/>
        <v>8.6857942000000001</v>
      </c>
      <c r="AD11" s="30">
        <f t="shared" si="9"/>
        <v>228.42184123473046</v>
      </c>
      <c r="AE11" s="30">
        <f t="shared" si="9"/>
        <v>50.709522174457774</v>
      </c>
      <c r="AF11" s="30">
        <f t="shared" si="9"/>
        <v>110.58553900399832</v>
      </c>
      <c r="AG11" s="30">
        <f t="shared" si="9"/>
        <v>22.25510339795186</v>
      </c>
      <c r="AH11" s="30">
        <f t="shared" si="9"/>
        <v>250.96586938513806</v>
      </c>
      <c r="AI11" s="30">
        <f t="shared" si="9"/>
        <v>193.7383838758939</v>
      </c>
      <c r="AJ11" s="31">
        <f t="shared" si="9"/>
        <v>201.85449990106071</v>
      </c>
      <c r="AK11" s="31">
        <f t="shared" si="9"/>
        <v>6407.3853373333332</v>
      </c>
      <c r="AL11" s="32">
        <f t="shared" si="9"/>
        <v>129.32217862403149</v>
      </c>
      <c r="AM11" s="31">
        <f>SUM(AM7:AM8)-SUM(AM10)</f>
        <v>17722.500417618412</v>
      </c>
      <c r="AN11" s="30">
        <f>SUM(AD11:AH11)+IF(ISNUMBER(W11*$W$37/($W$37+$W$9)),W11*$W$37/($W$37+$W$9),0)+IF(ISNUMBER(AL11*AN$84/F$84),AL11*AN$84/F$84,0)</f>
        <v>663.97481054794878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1117.2787625434337</v>
      </c>
      <c r="G12" s="16">
        <f t="shared" si="1"/>
        <v>0</v>
      </c>
      <c r="H12" s="39">
        <v>0</v>
      </c>
      <c r="I12" s="39">
        <v>0</v>
      </c>
      <c r="J12" s="16">
        <f t="shared" si="2"/>
        <v>1117.2787625434337</v>
      </c>
      <c r="K12" s="39">
        <v>0</v>
      </c>
      <c r="L12" s="39">
        <v>0</v>
      </c>
      <c r="M12" s="39">
        <v>0</v>
      </c>
      <c r="N12" s="39">
        <v>0</v>
      </c>
      <c r="O12" s="39">
        <v>1117.2787625434337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1117.2787625434337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24605.735573304537</v>
      </c>
      <c r="G13" s="41">
        <f t="shared" si="1"/>
        <v>28.32892</v>
      </c>
      <c r="H13" s="41">
        <f>SUM(H17,-H28,H39,H47,H48)</f>
        <v>0.38375000000000004</v>
      </c>
      <c r="I13" s="41">
        <f>SUM(I17,-I28,I39,I47,I48)</f>
        <v>27.945170000000001</v>
      </c>
      <c r="J13" s="41">
        <f t="shared" si="2"/>
        <v>10524.743948670828</v>
      </c>
      <c r="K13" s="41">
        <f t="shared" ref="K13:W13" si="10">SUM(K17,-K28,K39,K47,K48)</f>
        <v>8410.2225874257492</v>
      </c>
      <c r="L13" s="41">
        <f t="shared" si="10"/>
        <v>24.774936865520772</v>
      </c>
      <c r="M13" s="41">
        <f t="shared" si="10"/>
        <v>1129.0753156701549</v>
      </c>
      <c r="N13" s="41">
        <f t="shared" si="10"/>
        <v>-267.95673896918242</v>
      </c>
      <c r="O13" s="41">
        <f t="shared" si="10"/>
        <v>-552.02652427291355</v>
      </c>
      <c r="P13" s="41">
        <f t="shared" si="10"/>
        <v>1940.4013696705713</v>
      </c>
      <c r="Q13" s="41">
        <f t="shared" si="10"/>
        <v>1477.1657708482476</v>
      </c>
      <c r="R13" s="41">
        <f t="shared" si="10"/>
        <v>-865.29772866142332</v>
      </c>
      <c r="S13" s="41">
        <f t="shared" si="10"/>
        <v>264.20064877276087</v>
      </c>
      <c r="T13" s="41">
        <f t="shared" si="10"/>
        <v>-1035.8156886786571</v>
      </c>
      <c r="U13" s="41">
        <f t="shared" si="10"/>
        <v>0</v>
      </c>
      <c r="V13" s="31">
        <f t="shared" si="10"/>
        <v>0</v>
      </c>
      <c r="W13" s="31">
        <f t="shared" si="10"/>
        <v>5808.6668121416742</v>
      </c>
      <c r="X13" s="31">
        <f t="shared" si="3"/>
        <v>1505.43387663361</v>
      </c>
      <c r="Y13" s="31">
        <f t="shared" ref="Y13:AL13" si="11">SUM(Y17,-Y28,Y39,Y47,Y48)</f>
        <v>301.35792256494005</v>
      </c>
      <c r="Z13" s="41">
        <f t="shared" si="11"/>
        <v>268.19181416199996</v>
      </c>
      <c r="AA13" s="41">
        <f t="shared" si="11"/>
        <v>38.829557424505794</v>
      </c>
      <c r="AB13" s="41">
        <f t="shared" si="11"/>
        <v>31.692529209993555</v>
      </c>
      <c r="AC13" s="41">
        <f t="shared" si="11"/>
        <v>8.6857942000000001</v>
      </c>
      <c r="AD13" s="41">
        <f t="shared" si="11"/>
        <v>228.42184123473046</v>
      </c>
      <c r="AE13" s="41">
        <f t="shared" si="11"/>
        <v>50.709522174457774</v>
      </c>
      <c r="AF13" s="41">
        <f t="shared" si="11"/>
        <v>110.58553900399832</v>
      </c>
      <c r="AG13" s="41">
        <f t="shared" si="11"/>
        <v>22.25510339795186</v>
      </c>
      <c r="AH13" s="41">
        <f t="shared" si="11"/>
        <v>250.96586938513806</v>
      </c>
      <c r="AI13" s="41">
        <f t="shared" si="11"/>
        <v>193.7383838758939</v>
      </c>
      <c r="AJ13" s="31">
        <f t="shared" si="11"/>
        <v>201.85449990106071</v>
      </c>
      <c r="AK13" s="31">
        <f t="shared" si="11"/>
        <v>6407.3853373333332</v>
      </c>
      <c r="AL13" s="32">
        <f t="shared" si="11"/>
        <v>129.32217862403149</v>
      </c>
      <c r="AM13" s="31">
        <f>SUM(AM7:AM8)-SUM(AM10,AM12)</f>
        <v>16605.221655074976</v>
      </c>
      <c r="AN13" s="41">
        <f>SUM(AD13:AH13)+IF(ISNUMBER(W13*$W$37/($W$37+$W$9)),W13*$W$37/($W$37+$W$9),0)+IF(ISNUMBER(AL13*AN$84/F$84),AL13*AN$84/F$84,0)</f>
        <v>663.97481054794878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25529.275951972075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22306.413944034848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15673.01342072455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20465.229104414633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10680.362268549101</v>
      </c>
      <c r="K17" s="31">
        <v>8410.2225874257492</v>
      </c>
      <c r="L17" s="31">
        <v>11.372280839330001</v>
      </c>
      <c r="M17" s="31">
        <v>361.55144864074407</v>
      </c>
      <c r="N17" s="31">
        <v>44.873397425294641</v>
      </c>
      <c r="O17" s="31">
        <v>0</v>
      </c>
      <c r="P17" s="31">
        <v>1130.9250233737714</v>
      </c>
      <c r="Q17" s="31">
        <v>3.1124461514700004</v>
      </c>
      <c r="R17" s="31">
        <v>718.30508469274002</v>
      </c>
      <c r="S17" s="31">
        <v>0</v>
      </c>
      <c r="T17" s="31">
        <v>0</v>
      </c>
      <c r="U17" s="31">
        <v>0</v>
      </c>
      <c r="V17" s="31">
        <v>0</v>
      </c>
      <c r="W17" s="31">
        <v>2436.6034318082056</v>
      </c>
      <c r="X17" s="31">
        <f t="shared" si="3"/>
        <v>732.4376781927408</v>
      </c>
      <c r="Y17" s="31">
        <v>301.35792256494005</v>
      </c>
      <c r="Z17" s="31">
        <v>268.19181416199996</v>
      </c>
      <c r="AA17" s="31">
        <v>38.829557424505794</v>
      </c>
      <c r="AB17" s="31">
        <v>0</v>
      </c>
      <c r="AC17" s="31">
        <v>8.6857942000000001</v>
      </c>
      <c r="AD17" s="31">
        <v>10.4364220568</v>
      </c>
      <c r="AE17" s="31">
        <v>37.661034277279995</v>
      </c>
      <c r="AF17" s="31">
        <v>67.275133507215003</v>
      </c>
      <c r="AG17" s="31">
        <v>0</v>
      </c>
      <c r="AH17" s="31">
        <v>0</v>
      </c>
      <c r="AI17" s="31">
        <v>0</v>
      </c>
      <c r="AJ17" s="31">
        <v>193.82707700925101</v>
      </c>
      <c r="AK17" s="31">
        <v>6407.3853373333332</v>
      </c>
      <c r="AL17" s="32">
        <v>14.613311521999998</v>
      </c>
      <c r="AM17" s="31">
        <f>SUM(AM18,AM24:AM25,AM26:AM26)</f>
        <v>13315.49665149851</v>
      </c>
      <c r="AN17" s="30">
        <f>SUM(AN18,AN24:AN25,AN26:AN26)</f>
        <v>115.48976277700787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9577.7523416259282</v>
      </c>
      <c r="G18" s="16">
        <f t="shared" si="13"/>
        <v>0</v>
      </c>
      <c r="H18" s="17">
        <v>0</v>
      </c>
      <c r="I18" s="17">
        <v>0</v>
      </c>
      <c r="J18" s="16">
        <f t="shared" si="14"/>
        <v>39.445233777050007</v>
      </c>
      <c r="K18" s="17">
        <v>0</v>
      </c>
      <c r="L18" s="17">
        <v>11.372280839330001</v>
      </c>
      <c r="M18" s="17">
        <v>0</v>
      </c>
      <c r="N18" s="17">
        <v>0</v>
      </c>
      <c r="O18" s="17">
        <v>0</v>
      </c>
      <c r="P18" s="17">
        <v>0</v>
      </c>
      <c r="Q18" s="17">
        <v>3.1124461514700004</v>
      </c>
      <c r="R18" s="17">
        <v>24.960506786250001</v>
      </c>
      <c r="S18" s="17">
        <v>0</v>
      </c>
      <c r="T18" s="17">
        <v>0</v>
      </c>
      <c r="U18" s="17">
        <v>0</v>
      </c>
      <c r="V18" s="18">
        <v>0</v>
      </c>
      <c r="W18" s="18">
        <v>2274.5723417701502</v>
      </c>
      <c r="X18" s="18">
        <f t="shared" si="3"/>
        <v>732.4376781927408</v>
      </c>
      <c r="Y18" s="17">
        <v>301.35792256494005</v>
      </c>
      <c r="Z18" s="17">
        <v>268.19181416199996</v>
      </c>
      <c r="AA18" s="17">
        <v>38.829557424505794</v>
      </c>
      <c r="AB18" s="17">
        <v>0</v>
      </c>
      <c r="AC18" s="17">
        <v>8.6857942000000001</v>
      </c>
      <c r="AD18" s="17">
        <v>10.4364220568</v>
      </c>
      <c r="AE18" s="17">
        <v>37.661034277279995</v>
      </c>
      <c r="AF18" s="17">
        <v>67.275133507215003</v>
      </c>
      <c r="AG18" s="17">
        <v>0</v>
      </c>
      <c r="AH18" s="17">
        <v>0</v>
      </c>
      <c r="AI18" s="17">
        <v>0</v>
      </c>
      <c r="AJ18" s="18">
        <v>109.298439030655</v>
      </c>
      <c r="AK18" s="18">
        <v>6407.3853373333332</v>
      </c>
      <c r="AL18" s="19">
        <v>14.613311521999998</v>
      </c>
      <c r="AM18" s="17">
        <f t="shared" ref="AM18:AN18" si="15">SUM(AM19:AM23)</f>
        <v>2428.0198887098081</v>
      </c>
      <c r="AN18" s="20">
        <f t="shared" si="15"/>
        <v>115.48976277700787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8327.2217399063429</v>
      </c>
      <c r="G19" s="16">
        <f t="shared" si="13"/>
        <v>0</v>
      </c>
      <c r="H19" s="25">
        <v>0</v>
      </c>
      <c r="I19" s="25">
        <v>0</v>
      </c>
      <c r="J19" s="16">
        <f t="shared" si="14"/>
        <v>6.01485075E-3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6.01485075E-3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1332.0807673066499</v>
      </c>
      <c r="X19" s="18">
        <f t="shared" si="3"/>
        <v>587.74962041560946</v>
      </c>
      <c r="Y19" s="25">
        <v>299.27349833894004</v>
      </c>
      <c r="Z19" s="25">
        <v>268.19181416199996</v>
      </c>
      <c r="AA19" s="25">
        <v>9.6162142738693923</v>
      </c>
      <c r="AB19" s="25">
        <v>0</v>
      </c>
      <c r="AC19" s="25">
        <v>8.6857942000000001</v>
      </c>
      <c r="AD19" s="25">
        <v>1.9822994408000001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6407.3853373333332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1332.0867821574</v>
      </c>
      <c r="AN19" s="26">
        <f t="shared" ref="AN19:AN27" si="17">SUM(AD19:AH19)+IF(ISNUMBER(W19*$W$37/($W$37+$W$9)),W19*$W$37/($W$37+$W$9),0)+IF(ISNUMBER(AL19*AN$84/F$84),AL19*AN$84/F$84,0)</f>
        <v>1.9822994408000001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147.61085089456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142.56681749913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5.0440333954300005</v>
      </c>
      <c r="AK20" s="18">
        <v>0</v>
      </c>
      <c r="AL20" s="19">
        <v>0</v>
      </c>
      <c r="AM20" s="25">
        <f t="shared" si="16"/>
        <v>147.61085089456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89.986809654736419</v>
      </c>
      <c r="G21" s="16">
        <f t="shared" si="13"/>
        <v>0</v>
      </c>
      <c r="H21" s="25">
        <v>0</v>
      </c>
      <c r="I21" s="25">
        <v>0</v>
      </c>
      <c r="J21" s="16">
        <f t="shared" si="14"/>
        <v>2.7987258015000003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2.7987258015000003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0.67824777019999993</v>
      </c>
      <c r="X21" s="18">
        <f t="shared" si="3"/>
        <v>73.359576583036414</v>
      </c>
      <c r="Y21" s="25">
        <v>2.0844242259999999</v>
      </c>
      <c r="Z21" s="25">
        <v>0</v>
      </c>
      <c r="AA21" s="25">
        <v>29.213343150636405</v>
      </c>
      <c r="AB21" s="25">
        <v>0</v>
      </c>
      <c r="AC21" s="25">
        <v>0</v>
      </c>
      <c r="AD21" s="25">
        <v>8.4541226159999994</v>
      </c>
      <c r="AE21" s="25">
        <v>20.4574270904</v>
      </c>
      <c r="AF21" s="25">
        <v>13.150259500000001</v>
      </c>
      <c r="AG21" s="25">
        <v>0</v>
      </c>
      <c r="AH21" s="25">
        <v>0</v>
      </c>
      <c r="AI21" s="25">
        <v>0</v>
      </c>
      <c r="AJ21" s="18">
        <v>13.150259500000001</v>
      </c>
      <c r="AK21" s="18">
        <v>0</v>
      </c>
      <c r="AL21" s="19">
        <v>0</v>
      </c>
      <c r="AM21" s="25">
        <f t="shared" si="16"/>
        <v>16.627233071700001</v>
      </c>
      <c r="AN21" s="26">
        <f t="shared" si="17"/>
        <v>42.0618092064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998.31962964829017</v>
      </c>
      <c r="G22" s="16">
        <f t="shared" si="13"/>
        <v>0</v>
      </c>
      <c r="H22" s="25">
        <v>0</v>
      </c>
      <c r="I22" s="25">
        <v>0</v>
      </c>
      <c r="J22" s="16">
        <f t="shared" si="14"/>
        <v>36.640493124800003</v>
      </c>
      <c r="K22" s="25">
        <v>0</v>
      </c>
      <c r="L22" s="25">
        <v>11.372280839330001</v>
      </c>
      <c r="M22" s="25">
        <v>0</v>
      </c>
      <c r="N22" s="25">
        <v>0</v>
      </c>
      <c r="O22" s="25">
        <v>0</v>
      </c>
      <c r="P22" s="25">
        <v>0</v>
      </c>
      <c r="Q22" s="25">
        <v>0.30770549921999996</v>
      </c>
      <c r="R22" s="25">
        <v>24.960506786250001</v>
      </c>
      <c r="S22" s="25">
        <v>0</v>
      </c>
      <c r="T22" s="25">
        <v>0</v>
      </c>
      <c r="U22" s="25">
        <v>0</v>
      </c>
      <c r="V22" s="18">
        <v>0</v>
      </c>
      <c r="W22" s="18">
        <v>799.24650919417013</v>
      </c>
      <c r="X22" s="18">
        <f t="shared" si="3"/>
        <v>71.328481194095005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17.203607186879999</v>
      </c>
      <c r="AF22" s="25">
        <v>54.124874007215006</v>
      </c>
      <c r="AG22" s="25">
        <v>0</v>
      </c>
      <c r="AH22" s="25">
        <v>0</v>
      </c>
      <c r="AI22" s="25">
        <v>0</v>
      </c>
      <c r="AJ22" s="18">
        <v>91.104146135224994</v>
      </c>
      <c r="AK22" s="18">
        <v>0</v>
      </c>
      <c r="AL22" s="19">
        <v>0</v>
      </c>
      <c r="AM22" s="25">
        <f t="shared" si="16"/>
        <v>926.99114845419513</v>
      </c>
      <c r="AN22" s="26">
        <f t="shared" si="17"/>
        <v>71.328481194095005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14.613311521999998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14.613311521999998</v>
      </c>
      <c r="AM23" s="25">
        <f t="shared" si="16"/>
        <v>4.7038741319534196</v>
      </c>
      <c r="AN23" s="26">
        <f t="shared" si="17"/>
        <v>0.11717293571287822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10887.476762788701</v>
      </c>
      <c r="G25" s="16">
        <f t="shared" si="13"/>
        <v>0</v>
      </c>
      <c r="H25" s="25">
        <v>0</v>
      </c>
      <c r="I25" s="25">
        <v>0</v>
      </c>
      <c r="J25" s="16">
        <f t="shared" si="14"/>
        <v>10640.91703477205</v>
      </c>
      <c r="K25" s="25">
        <v>8410.2225874257492</v>
      </c>
      <c r="L25" s="25">
        <v>0</v>
      </c>
      <c r="M25" s="25">
        <v>361.55144864074407</v>
      </c>
      <c r="N25" s="25">
        <v>44.873397425294641</v>
      </c>
      <c r="O25" s="25">
        <v>0</v>
      </c>
      <c r="P25" s="25">
        <v>1130.9250233737714</v>
      </c>
      <c r="Q25" s="25">
        <v>0</v>
      </c>
      <c r="R25" s="25">
        <v>693.34457790649003</v>
      </c>
      <c r="S25" s="25">
        <v>0</v>
      </c>
      <c r="T25" s="25">
        <v>0</v>
      </c>
      <c r="U25" s="25">
        <v>0</v>
      </c>
      <c r="V25" s="18">
        <v>0</v>
      </c>
      <c r="W25" s="18">
        <v>162.03109003805542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84.528637978595995</v>
      </c>
      <c r="AK25" s="18">
        <v>0</v>
      </c>
      <c r="AL25" s="19">
        <v>0</v>
      </c>
      <c r="AM25" s="25">
        <f t="shared" si="16"/>
        <v>10887.476762788701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14792.630683164778</v>
      </c>
      <c r="G28" s="30">
        <f t="shared" si="13"/>
        <v>0</v>
      </c>
      <c r="H28" s="31">
        <v>0</v>
      </c>
      <c r="I28" s="31">
        <v>0</v>
      </c>
      <c r="J28" s="30">
        <f t="shared" si="14"/>
        <v>10574.807919155937</v>
      </c>
      <c r="K28" s="31">
        <v>0</v>
      </c>
      <c r="L28" s="31">
        <v>1092.6407522998434</v>
      </c>
      <c r="M28" s="31">
        <v>381.81854346393845</v>
      </c>
      <c r="N28" s="31">
        <v>1326.247296955929</v>
      </c>
      <c r="O28" s="31">
        <v>865.29197172947977</v>
      </c>
      <c r="P28" s="31">
        <v>1164.8485894846503</v>
      </c>
      <c r="Q28" s="31">
        <v>2814.657809332678</v>
      </c>
      <c r="R28" s="31">
        <v>1873.6027906813465</v>
      </c>
      <c r="S28" s="31">
        <v>0</v>
      </c>
      <c r="T28" s="31">
        <v>1035.8156886786571</v>
      </c>
      <c r="U28" s="31">
        <v>19.884476529415995</v>
      </c>
      <c r="V28" s="31">
        <v>0</v>
      </c>
      <c r="W28" s="31">
        <v>50.561395141740007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84.528637978595995</v>
      </c>
      <c r="AK28" s="31">
        <v>0</v>
      </c>
      <c r="AL28" s="32">
        <v>4082.7327308885056</v>
      </c>
      <c r="AM28" s="31">
        <f>SUM(AM29,AM35:AM36,AM37:AM38)</f>
        <v>12024.087474041673</v>
      </c>
      <c r="AN28" s="30">
        <f>SUM(AN29,AN35:AN36,AN37:AN38)</f>
        <v>32.736302041400002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4082.7327308885056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4082.7327308885056</v>
      </c>
      <c r="AM29" s="17">
        <f t="shared" ref="AM29:AN29" si="21">SUM(AM30:AM34)</f>
        <v>1314.1895217653998</v>
      </c>
      <c r="AN29" s="20">
        <f t="shared" si="21"/>
        <v>32.736302041400002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3407.1966902798695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3407.1966902798695</v>
      </c>
      <c r="AM30" s="25">
        <f t="shared" ref="AM30:AM38" si="22">SUM(G30,V30,J30,W30,AJ30)-IF(ISNUMBER(W30*$W$37/($W$37+$W$9)),W30*$W$37/($W$37+$W$9),0)+IF(ISNUMBER(AL30*AM$84/F$84),AL30*AM$84/F$84,0)</f>
        <v>1096.7414435637313</v>
      </c>
      <c r="AN30" s="26">
        <f t="shared" ref="AN30:AN38" si="23">SUM(AD30:AH30)+IF(ISNUMBER(W30*$W$37/($W$37+$W$9)),W30*$W$37/($W$37+$W$9),0)+IF(ISNUMBER(AL30*AN$84/F$84),AL30*AN$84/F$84,0)</f>
        <v>27.319696712840297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75.387599999999992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75.387599999999992</v>
      </c>
      <c r="AM31" s="25">
        <f t="shared" si="22"/>
        <v>24.266490245978048</v>
      </c>
      <c r="AN31" s="26">
        <f t="shared" si="23"/>
        <v>0.6044753370958883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45.6352884226364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45.6352884226364</v>
      </c>
      <c r="AM32" s="25">
        <f t="shared" si="22"/>
        <v>14.689528269639851</v>
      </c>
      <c r="AN32" s="26">
        <f t="shared" si="23"/>
        <v>0.36591437255916398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545.60399173199994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545.60399173199994</v>
      </c>
      <c r="AM33" s="25">
        <f t="shared" si="22"/>
        <v>175.62429290136927</v>
      </c>
      <c r="AN33" s="26">
        <f t="shared" si="23"/>
        <v>4.3747798951427415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8.9091604540000002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8.9091604540000002</v>
      </c>
      <c r="AM34" s="25">
        <f t="shared" si="22"/>
        <v>2.867766784681359</v>
      </c>
      <c r="AN34" s="26">
        <f t="shared" si="23"/>
        <v>7.1435723761905254E-2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10709.897952276273</v>
      </c>
      <c r="G36" s="16">
        <f t="shared" si="13"/>
        <v>0</v>
      </c>
      <c r="H36" s="25">
        <v>0</v>
      </c>
      <c r="I36" s="25">
        <v>0</v>
      </c>
      <c r="J36" s="16">
        <f t="shared" si="14"/>
        <v>10574.807919155937</v>
      </c>
      <c r="K36" s="25">
        <v>0</v>
      </c>
      <c r="L36" s="25">
        <v>1092.6407522998434</v>
      </c>
      <c r="M36" s="25">
        <v>381.81854346393845</v>
      </c>
      <c r="N36" s="25">
        <v>1326.247296955929</v>
      </c>
      <c r="O36" s="25">
        <v>865.29197172947977</v>
      </c>
      <c r="P36" s="25">
        <v>1164.8485894846503</v>
      </c>
      <c r="Q36" s="25">
        <v>2814.657809332678</v>
      </c>
      <c r="R36" s="25">
        <v>1873.6027906813465</v>
      </c>
      <c r="S36" s="25">
        <v>0</v>
      </c>
      <c r="T36" s="25">
        <v>1035.8156886786571</v>
      </c>
      <c r="U36" s="25">
        <v>19.884476529415995</v>
      </c>
      <c r="V36" s="18">
        <v>0</v>
      </c>
      <c r="W36" s="18">
        <v>50.561395141740007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84.528637978595995</v>
      </c>
      <c r="AK36" s="18">
        <v>0</v>
      </c>
      <c r="AL36" s="19">
        <v>0</v>
      </c>
      <c r="AM36" s="25">
        <f t="shared" si="22"/>
        <v>10709.897952276273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601.62920693164403</v>
      </c>
      <c r="G39" s="30">
        <f t="shared" si="13"/>
        <v>0</v>
      </c>
      <c r="H39" s="31">
        <v>0</v>
      </c>
      <c r="I39" s="31">
        <v>0</v>
      </c>
      <c r="J39" s="30">
        <f t="shared" si="14"/>
        <v>88.062285618672902</v>
      </c>
      <c r="K39" s="31">
        <v>0</v>
      </c>
      <c r="L39" s="31">
        <v>86.096963614184006</v>
      </c>
      <c r="M39" s="31">
        <v>0</v>
      </c>
      <c r="N39" s="31">
        <v>0</v>
      </c>
      <c r="O39" s="31">
        <v>0</v>
      </c>
      <c r="P39" s="31">
        <v>0</v>
      </c>
      <c r="Q39" s="31">
        <v>6.8856783806677419E-5</v>
      </c>
      <c r="R39" s="31">
        <v>1.9652531477050805</v>
      </c>
      <c r="S39" s="31">
        <v>0</v>
      </c>
      <c r="T39" s="31" t="s">
        <v>63</v>
      </c>
      <c r="U39" s="31" t="s">
        <v>63</v>
      </c>
      <c r="V39" s="31">
        <v>0</v>
      </c>
      <c r="W39" s="31">
        <v>322.91835606208309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190.64856525088805</v>
      </c>
      <c r="AM39" s="31">
        <f>SUM(AM40:AM45)</f>
        <v>468.93956705971272</v>
      </c>
      <c r="AN39" s="30">
        <f>SUM(AN40:AN45)</f>
        <v>1.5226437199519669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145.90969787539916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145.90969787539916</v>
      </c>
      <c r="AM40" s="25">
        <f t="shared" ref="AM40:AM47" si="25">SUM(G40,V40,J40,W40,AJ40)-IF(ISNUMBER(W40*$W$37/($W$37+$W$9)),W40*$W$37/($W$37+$W$9),0)+IF(ISNUMBER(AL40*AM$84/F$84),AL40*AM$84/F$84,0)</f>
        <v>46.966825582549099</v>
      </c>
      <c r="AN40" s="26">
        <f t="shared" ref="AN40:AN47" si="26">SUM(AD40:AH40)+IF(ISNUMBER(W40*$W$37/($W$37+$W$9)),W40*$W$37/($W$37+$W$9),0)+IF(ISNUMBER(AL40*AN$84/F$84),AL40*AN$84/F$84,0)</f>
        <v>1.1699379448183937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1.0813639999999998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1.0813639999999998</v>
      </c>
      <c r="AM42" s="25">
        <f t="shared" si="25"/>
        <v>0.34807990914091713</v>
      </c>
      <c r="AN42" s="26">
        <f t="shared" si="26"/>
        <v>8.6706284378778222E-3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443.2235095377232</v>
      </c>
      <c r="G44" s="16">
        <f t="shared" si="13"/>
        <v>0</v>
      </c>
      <c r="H44" s="25">
        <v>0</v>
      </c>
      <c r="I44" s="25">
        <v>0</v>
      </c>
      <c r="J44" s="16">
        <f t="shared" si="14"/>
        <v>87.983417374184</v>
      </c>
      <c r="K44" s="25">
        <v>0</v>
      </c>
      <c r="L44" s="25">
        <v>86.096963614184006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1.8864537599999984</v>
      </c>
      <c r="S44" s="25">
        <v>0</v>
      </c>
      <c r="T44" s="25" t="s">
        <v>63</v>
      </c>
      <c r="U44" s="25" t="s">
        <v>63</v>
      </c>
      <c r="V44" s="18">
        <v>0</v>
      </c>
      <c r="W44" s="18">
        <v>318.02460876205032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37.215483401488889</v>
      </c>
      <c r="AM44" s="25">
        <f t="shared" si="25"/>
        <v>417.98730608362075</v>
      </c>
      <c r="AN44" s="26">
        <f t="shared" si="26"/>
        <v>0.29840241464513306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7.4965632309747505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1.8054424529747499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5.6911207780000002</v>
      </c>
      <c r="AM45" s="25">
        <f t="shared" si="25"/>
        <v>3.6373554844019349</v>
      </c>
      <c r="AN45" s="26">
        <f t="shared" si="26"/>
        <v>4.5632732050562223E-2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3.9180722875468899</v>
      </c>
      <c r="G46" s="60">
        <f t="shared" si="13"/>
        <v>0</v>
      </c>
      <c r="H46" s="61">
        <v>0</v>
      </c>
      <c r="I46" s="61">
        <v>0</v>
      </c>
      <c r="J46" s="60">
        <f t="shared" si="14"/>
        <v>7.8868244488888878E-2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6.8856783806677419E-5</v>
      </c>
      <c r="R46" s="61">
        <v>7.8799387705082199E-2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3.0883048470580006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0.75089919599999999</v>
      </c>
      <c r="AM46" s="39">
        <f t="shared" si="25"/>
        <v>3.4088797915273474</v>
      </c>
      <c r="AN46" s="64">
        <f t="shared" si="26"/>
        <v>6.0208846630895735E-3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359.17289512880694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22.453027797733682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336.71986733107326</v>
      </c>
      <c r="AM47" s="31">
        <f t="shared" si="25"/>
        <v>130.83967727611625</v>
      </c>
      <c r="AN47" s="30">
        <f t="shared" si="26"/>
        <v>2.6998983295904542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17972.335049994239</v>
      </c>
      <c r="G48" s="30">
        <f t="shared" si="13"/>
        <v>28.32892</v>
      </c>
      <c r="H48" s="31">
        <f>SUM(H49,H50)</f>
        <v>0.38375000000000004</v>
      </c>
      <c r="I48" s="31">
        <f>SUM(I49,I50)</f>
        <v>27.945170000000001</v>
      </c>
      <c r="J48" s="30">
        <f t="shared" si="14"/>
        <v>10331.127313658995</v>
      </c>
      <c r="K48" s="31">
        <f t="shared" ref="K48:W48" si="27">SUM(K49,K50)</f>
        <v>0</v>
      </c>
      <c r="L48" s="31">
        <f t="shared" si="27"/>
        <v>1019.9464447118502</v>
      </c>
      <c r="M48" s="31">
        <f t="shared" si="27"/>
        <v>1149.3424104933492</v>
      </c>
      <c r="N48" s="31">
        <f t="shared" si="27"/>
        <v>1013.417160561452</v>
      </c>
      <c r="O48" s="31">
        <f t="shared" si="27"/>
        <v>313.26544745656622</v>
      </c>
      <c r="P48" s="31">
        <f t="shared" si="27"/>
        <v>1974.3249357814502</v>
      </c>
      <c r="Q48" s="31">
        <f t="shared" si="27"/>
        <v>4288.7110651726716</v>
      </c>
      <c r="R48" s="31">
        <f t="shared" si="27"/>
        <v>288.0347241794783</v>
      </c>
      <c r="S48" s="31">
        <f t="shared" si="27"/>
        <v>264.20064877276087</v>
      </c>
      <c r="T48" s="31">
        <f t="shared" si="27"/>
        <v>0</v>
      </c>
      <c r="U48" s="31">
        <f t="shared" si="27"/>
        <v>19.884476529415995</v>
      </c>
      <c r="V48" s="31">
        <f t="shared" si="27"/>
        <v>0</v>
      </c>
      <c r="W48" s="31">
        <f t="shared" si="27"/>
        <v>3077.2533916153916</v>
      </c>
      <c r="X48" s="31">
        <f t="shared" si="24"/>
        <v>772.99619844086897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31.692529209993555</v>
      </c>
      <c r="AC48" s="31" t="s">
        <v>63</v>
      </c>
      <c r="AD48" s="31">
        <f t="shared" ref="AD48:AL48" si="29">SUM(AD49,AD50)</f>
        <v>217.98541917793045</v>
      </c>
      <c r="AE48" s="31">
        <f t="shared" si="29"/>
        <v>13.048487897177777</v>
      </c>
      <c r="AF48" s="31">
        <f t="shared" si="29"/>
        <v>43.310405496783325</v>
      </c>
      <c r="AG48" s="31">
        <f t="shared" si="29"/>
        <v>22.25510339795186</v>
      </c>
      <c r="AH48" s="31">
        <f t="shared" si="29"/>
        <v>250.96586938513806</v>
      </c>
      <c r="AI48" s="31">
        <f t="shared" si="29"/>
        <v>193.7383838758939</v>
      </c>
      <c r="AJ48" s="31">
        <f t="shared" si="29"/>
        <v>92.556060870405688</v>
      </c>
      <c r="AK48" s="31" t="s">
        <v>63</v>
      </c>
      <c r="AL48" s="32">
        <f t="shared" si="29"/>
        <v>3670.0731654085757</v>
      </c>
      <c r="AM48" s="31">
        <f>SUM(AM13,AM28)-SUM(AM17,AM39,AM47)</f>
        <v>14714.033233282309</v>
      </c>
      <c r="AN48" s="30">
        <f>SUM(AN13,AN28)-SUM(AN17,AN39,AN47)</f>
        <v>576.99880776279849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3222.8620079372281</v>
      </c>
      <c r="G49" s="67">
        <f t="shared" ref="G49:G77" si="30">SUM(H49:I49)</f>
        <v>12.754</v>
      </c>
      <c r="H49" s="68">
        <v>0.16861000000000001</v>
      </c>
      <c r="I49" s="68">
        <v>12.58539</v>
      </c>
      <c r="J49" s="67">
        <f t="shared" ref="J49:J77" si="31">SUM(K49:U49)</f>
        <v>3210.1080079372282</v>
      </c>
      <c r="K49" s="68">
        <v>0</v>
      </c>
      <c r="L49" s="68">
        <v>0</v>
      </c>
      <c r="M49" s="68">
        <v>981.70935557829648</v>
      </c>
      <c r="N49" s="68">
        <v>64.207553928381387</v>
      </c>
      <c r="O49" s="68">
        <v>0</v>
      </c>
      <c r="P49" s="68">
        <v>1974.3249357814502</v>
      </c>
      <c r="Q49" s="68">
        <v>0</v>
      </c>
      <c r="R49" s="68">
        <v>169.98168611968379</v>
      </c>
      <c r="S49" s="68">
        <v>0</v>
      </c>
      <c r="T49" s="68">
        <v>0</v>
      </c>
      <c r="U49" s="68">
        <v>19.884476529415995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3222.8620079372281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14749.47304205701</v>
      </c>
      <c r="G50" s="30">
        <f t="shared" si="30"/>
        <v>15.574920000000001</v>
      </c>
      <c r="H50" s="31">
        <f>SUM(H51,H70)+SUM(H75:H77)</f>
        <v>0.21514</v>
      </c>
      <c r="I50" s="31">
        <f>SUM(I51,I70)+SUM(I75:I77)</f>
        <v>15.359780000000001</v>
      </c>
      <c r="J50" s="30">
        <f t="shared" si="31"/>
        <v>7121.0193057217675</v>
      </c>
      <c r="K50" s="31">
        <f t="shared" ref="K50:W50" si="32">SUM(K51,K70)+SUM(K75:K77)</f>
        <v>0</v>
      </c>
      <c r="L50" s="31">
        <f t="shared" si="32"/>
        <v>1019.9464447118502</v>
      </c>
      <c r="M50" s="31">
        <f t="shared" si="32"/>
        <v>167.63305491505284</v>
      </c>
      <c r="N50" s="31">
        <f t="shared" si="32"/>
        <v>949.20960663307062</v>
      </c>
      <c r="O50" s="31">
        <f t="shared" si="32"/>
        <v>313.26544745656622</v>
      </c>
      <c r="P50" s="31">
        <f t="shared" si="32"/>
        <v>0</v>
      </c>
      <c r="Q50" s="31">
        <f t="shared" si="32"/>
        <v>4288.7110651726716</v>
      </c>
      <c r="R50" s="31">
        <f t="shared" si="32"/>
        <v>118.05303805979449</v>
      </c>
      <c r="S50" s="31">
        <f t="shared" si="32"/>
        <v>264.20064877276087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3077.2533916153916</v>
      </c>
      <c r="X50" s="31">
        <f t="shared" si="24"/>
        <v>772.99619844086897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31.692529209993555</v>
      </c>
      <c r="AC50" s="31" t="s">
        <v>63</v>
      </c>
      <c r="AD50" s="31">
        <f>SUM(AD51,AD70)+SUM(AD75:AD77)</f>
        <v>217.98541917793045</v>
      </c>
      <c r="AE50" s="31">
        <f t="shared" ref="AE50:AN50" si="34">SUM(AE51,AE70)+SUM(AE75:AE77)</f>
        <v>13.048487897177777</v>
      </c>
      <c r="AF50" s="31">
        <f t="shared" si="34"/>
        <v>43.310405496783325</v>
      </c>
      <c r="AG50" s="31">
        <f t="shared" si="34"/>
        <v>22.25510339795186</v>
      </c>
      <c r="AH50" s="31">
        <f t="shared" si="34"/>
        <v>250.96586938513806</v>
      </c>
      <c r="AI50" s="31">
        <f t="shared" si="34"/>
        <v>193.7383838758939</v>
      </c>
      <c r="AJ50" s="31">
        <f t="shared" si="34"/>
        <v>92.556060870405688</v>
      </c>
      <c r="AK50" s="31" t="s">
        <v>63</v>
      </c>
      <c r="AL50" s="32">
        <f t="shared" si="34"/>
        <v>3670.0731654085757</v>
      </c>
      <c r="AM50" s="31">
        <f t="shared" si="34"/>
        <v>11487.762345553559</v>
      </c>
      <c r="AN50" s="30">
        <f t="shared" si="34"/>
        <v>576.99278687813535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4939.1958533047182</v>
      </c>
      <c r="G51" s="16">
        <f t="shared" si="30"/>
        <v>15.574920000000001</v>
      </c>
      <c r="H51" s="17">
        <v>0.21514</v>
      </c>
      <c r="I51" s="17">
        <v>15.359780000000001</v>
      </c>
      <c r="J51" s="16">
        <f t="shared" si="31"/>
        <v>1379.3281728419151</v>
      </c>
      <c r="K51" s="17">
        <v>0</v>
      </c>
      <c r="L51" s="17">
        <v>1019.9464447118502</v>
      </c>
      <c r="M51" s="17">
        <v>7.8011799999999996</v>
      </c>
      <c r="N51" s="17">
        <v>0</v>
      </c>
      <c r="O51" s="17">
        <v>0</v>
      </c>
      <c r="P51" s="17">
        <v>0</v>
      </c>
      <c r="Q51" s="17">
        <v>63.992350000000009</v>
      </c>
      <c r="R51" s="17">
        <v>28.909558130064916</v>
      </c>
      <c r="S51" s="17">
        <v>258.67863999999997</v>
      </c>
      <c r="T51" s="17">
        <v>0</v>
      </c>
      <c r="U51" s="17">
        <v>0</v>
      </c>
      <c r="V51" s="18">
        <v>0</v>
      </c>
      <c r="W51" s="18">
        <v>1834.5540518329285</v>
      </c>
      <c r="X51" s="18">
        <f t="shared" si="24"/>
        <v>188.82227775790182</v>
      </c>
      <c r="Y51" s="17" t="s">
        <v>63</v>
      </c>
      <c r="Z51" s="17" t="s">
        <v>63</v>
      </c>
      <c r="AA51" s="17" t="s">
        <v>63</v>
      </c>
      <c r="AB51" s="17">
        <v>0.76772224871905936</v>
      </c>
      <c r="AC51" s="17" t="s">
        <v>63</v>
      </c>
      <c r="AD51" s="17">
        <v>98.102459999999994</v>
      </c>
      <c r="AE51" s="17">
        <v>7.6762999999999995</v>
      </c>
      <c r="AF51" s="17">
        <v>37.882749999999994</v>
      </c>
      <c r="AG51" s="17">
        <v>0</v>
      </c>
      <c r="AH51" s="17">
        <v>0</v>
      </c>
      <c r="AI51" s="17">
        <v>44.39304550918277</v>
      </c>
      <c r="AJ51" s="18">
        <v>85.858846410800126</v>
      </c>
      <c r="AK51" s="18" t="s">
        <v>63</v>
      </c>
      <c r="AL51" s="19">
        <v>1435.0575844611728</v>
      </c>
      <c r="AM51" s="17">
        <f t="shared" ref="AM51:AN51" si="35">SUM(AM52:AM69)</f>
        <v>3777.2462140366847</v>
      </c>
      <c r="AN51" s="20">
        <f t="shared" si="35"/>
        <v>155.16813598516433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63.033680648629627</v>
      </c>
      <c r="G52" s="16">
        <f t="shared" si="30"/>
        <v>4.2823700000000002</v>
      </c>
      <c r="H52" s="25">
        <v>0</v>
      </c>
      <c r="I52" s="25">
        <v>4.2823700000000002</v>
      </c>
      <c r="J52" s="16">
        <f t="shared" si="31"/>
        <v>17.949179999999998</v>
      </c>
      <c r="K52" s="25">
        <v>0</v>
      </c>
      <c r="L52" s="25">
        <v>0</v>
      </c>
      <c r="M52" s="25">
        <v>5.5939999999999997E-2</v>
      </c>
      <c r="N52" s="25">
        <v>0</v>
      </c>
      <c r="O52" s="25">
        <v>0</v>
      </c>
      <c r="P52" s="25">
        <v>0</v>
      </c>
      <c r="Q52" s="25">
        <v>17.893239999999999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12.290849999999999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28.511280648629633</v>
      </c>
      <c r="AM52" s="25">
        <f t="shared" ref="AM52:AM69" si="36">SUM(G52,V52,J52,W52,AJ52)-IF(ISNUMBER(W52*$W$37/($W$37+$W$9)),W52*$W$37/($W$37+$W$9),0)+IF(ISNUMBER(AL52*AM$84/F$84),AL52*AM$84/F$84,0)</f>
        <v>43.699886931011378</v>
      </c>
      <c r="AN52" s="26">
        <f t="shared" ref="AN52:AN69" si="37">SUM(AD52:AH52)+IF(ISNUMBER(W52*$W$37/($W$37+$W$9)),W52*$W$37/($W$37+$W$9),0)+IF(ISNUMBER(AL52*AN$84/F$84),AL52*AN$84/F$84,0)</f>
        <v>0.22861008947248454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198.98562610100385</v>
      </c>
      <c r="G53" s="16">
        <f t="shared" si="30"/>
        <v>5.8809500000000003</v>
      </c>
      <c r="H53" s="25">
        <v>0</v>
      </c>
      <c r="I53" s="25">
        <v>5.8809500000000003</v>
      </c>
      <c r="J53" s="16">
        <f t="shared" si="31"/>
        <v>1.1365499999999999</v>
      </c>
      <c r="K53" s="25">
        <v>0</v>
      </c>
      <c r="L53" s="25">
        <v>0</v>
      </c>
      <c r="M53" s="25">
        <v>0.16806000000000001</v>
      </c>
      <c r="N53" s="25">
        <v>0</v>
      </c>
      <c r="O53" s="25">
        <v>0</v>
      </c>
      <c r="P53" s="25">
        <v>0</v>
      </c>
      <c r="Q53" s="25">
        <v>0.83189000000000002</v>
      </c>
      <c r="R53" s="25">
        <v>0</v>
      </c>
      <c r="S53" s="25">
        <v>0.1366</v>
      </c>
      <c r="T53" s="25">
        <v>0</v>
      </c>
      <c r="U53" s="25">
        <v>0</v>
      </c>
      <c r="V53" s="18">
        <v>0</v>
      </c>
      <c r="W53" s="18">
        <v>73.225030000000004</v>
      </c>
      <c r="X53" s="18">
        <f t="shared" si="24"/>
        <v>2.8399999999999996E-3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2.8399999999999996E-3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118.74025610100382</v>
      </c>
      <c r="AM53" s="25">
        <f t="shared" si="36"/>
        <v>118.46379273392368</v>
      </c>
      <c r="AN53" s="26">
        <f t="shared" si="37"/>
        <v>0.95492703199871587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59.07972365900001</v>
      </c>
      <c r="G54" s="16">
        <f t="shared" si="30"/>
        <v>2.5330000000000002E-2</v>
      </c>
      <c r="H54" s="25">
        <v>0</v>
      </c>
      <c r="I54" s="25">
        <v>2.5330000000000002E-2</v>
      </c>
      <c r="J54" s="16">
        <f t="shared" si="31"/>
        <v>1.5303500000000005</v>
      </c>
      <c r="K54" s="25">
        <v>0</v>
      </c>
      <c r="L54" s="25">
        <v>0</v>
      </c>
      <c r="M54" s="25">
        <v>0.10559</v>
      </c>
      <c r="N54" s="25">
        <v>0</v>
      </c>
      <c r="O54" s="25">
        <v>0</v>
      </c>
      <c r="P54" s="25">
        <v>0</v>
      </c>
      <c r="Q54" s="25">
        <v>1.3917900000000005</v>
      </c>
      <c r="R54" s="25">
        <v>3.2969999999999999E-2</v>
      </c>
      <c r="S54" s="25">
        <v>0</v>
      </c>
      <c r="T54" s="25">
        <v>0</v>
      </c>
      <c r="U54" s="25">
        <v>0</v>
      </c>
      <c r="V54" s="18">
        <v>0</v>
      </c>
      <c r="W54" s="18">
        <v>38.79092</v>
      </c>
      <c r="X54" s="18">
        <f t="shared" si="24"/>
        <v>6.1589999999999999E-2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6.1589999999999999E-2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18.671533659000001</v>
      </c>
      <c r="AM54" s="25">
        <f t="shared" si="36"/>
        <v>46.356773946558512</v>
      </c>
      <c r="AN54" s="26">
        <f t="shared" si="37"/>
        <v>0.21130270610314231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306.93945419328622</v>
      </c>
      <c r="G55" s="16">
        <f t="shared" si="30"/>
        <v>0</v>
      </c>
      <c r="H55" s="25">
        <v>0</v>
      </c>
      <c r="I55" s="25">
        <v>0</v>
      </c>
      <c r="J55" s="16">
        <f t="shared" si="31"/>
        <v>12.314360000000001</v>
      </c>
      <c r="K55" s="25">
        <v>0</v>
      </c>
      <c r="L55" s="25">
        <v>0</v>
      </c>
      <c r="M55" s="25">
        <v>2.7939900000000004</v>
      </c>
      <c r="N55" s="25">
        <v>0</v>
      </c>
      <c r="O55" s="25">
        <v>0</v>
      </c>
      <c r="P55" s="25">
        <v>0</v>
      </c>
      <c r="Q55" s="25">
        <v>9.5203699999999998</v>
      </c>
      <c r="R55" s="25">
        <v>0</v>
      </c>
      <c r="S55" s="25">
        <v>0</v>
      </c>
      <c r="T55" s="25">
        <v>0</v>
      </c>
      <c r="U55" s="25">
        <v>0</v>
      </c>
      <c r="V55" s="18">
        <v>0</v>
      </c>
      <c r="W55" s="18">
        <v>103.78368999999999</v>
      </c>
      <c r="X55" s="18">
        <f t="shared" si="24"/>
        <v>0.6704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0.60819999999999996</v>
      </c>
      <c r="AE55" s="25">
        <v>0</v>
      </c>
      <c r="AF55" s="25">
        <v>6.2200000000000005E-2</v>
      </c>
      <c r="AG55" s="25">
        <v>0</v>
      </c>
      <c r="AH55" s="25">
        <v>0</v>
      </c>
      <c r="AI55" s="25" t="s">
        <v>76</v>
      </c>
      <c r="AJ55" s="18">
        <v>6.2200000000000005E-2</v>
      </c>
      <c r="AK55" s="18" t="s">
        <v>63</v>
      </c>
      <c r="AL55" s="19">
        <v>190.10880419328623</v>
      </c>
      <c r="AM55" s="25">
        <f t="shared" si="36"/>
        <v>177.35431165776509</v>
      </c>
      <c r="AN55" s="26">
        <f t="shared" si="37"/>
        <v>2.1947366747267845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405.02835431</v>
      </c>
      <c r="G56" s="16">
        <f t="shared" si="30"/>
        <v>5.0182799999999999</v>
      </c>
      <c r="H56" s="25">
        <v>0</v>
      </c>
      <c r="I56" s="25">
        <v>5.0182799999999999</v>
      </c>
      <c r="J56" s="16">
        <f t="shared" si="31"/>
        <v>234.78231</v>
      </c>
      <c r="K56" s="25">
        <v>0</v>
      </c>
      <c r="L56" s="25">
        <v>0</v>
      </c>
      <c r="M56" s="25">
        <v>3.5840000000000004E-2</v>
      </c>
      <c r="N56" s="25">
        <v>0</v>
      </c>
      <c r="O56" s="25">
        <v>0</v>
      </c>
      <c r="P56" s="25">
        <v>0</v>
      </c>
      <c r="Q56" s="25">
        <v>1.4080299999999999</v>
      </c>
      <c r="R56" s="25">
        <v>2.2001200000000001</v>
      </c>
      <c r="S56" s="25">
        <v>231.13831999999999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79.951229999999995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42.192639999999997</v>
      </c>
      <c r="AE56" s="25">
        <v>0</v>
      </c>
      <c r="AF56" s="25">
        <v>37.758589999999998</v>
      </c>
      <c r="AG56" s="25">
        <v>0</v>
      </c>
      <c r="AH56" s="25">
        <v>0</v>
      </c>
      <c r="AI56" s="25" t="s">
        <v>76</v>
      </c>
      <c r="AJ56" s="18">
        <v>42.272700000000007</v>
      </c>
      <c r="AK56" s="18" t="s">
        <v>63</v>
      </c>
      <c r="AL56" s="19">
        <v>43.003834309999995</v>
      </c>
      <c r="AM56" s="25">
        <f t="shared" si="36"/>
        <v>295.91578035415995</v>
      </c>
      <c r="AN56" s="26">
        <f t="shared" si="37"/>
        <v>80.296044760530279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136.19397974290675</v>
      </c>
      <c r="G57" s="16">
        <f t="shared" si="30"/>
        <v>0</v>
      </c>
      <c r="H57" s="25">
        <v>0</v>
      </c>
      <c r="I57" s="25">
        <v>0</v>
      </c>
      <c r="J57" s="16">
        <f t="shared" si="31"/>
        <v>0.73604999999999998</v>
      </c>
      <c r="K57" s="25">
        <v>0</v>
      </c>
      <c r="L57" s="25">
        <v>0</v>
      </c>
      <c r="M57" s="25">
        <v>0.19053</v>
      </c>
      <c r="N57" s="25">
        <v>0</v>
      </c>
      <c r="O57" s="25">
        <v>0</v>
      </c>
      <c r="P57" s="25">
        <v>0</v>
      </c>
      <c r="Q57" s="25">
        <v>0.51576</v>
      </c>
      <c r="R57" s="25">
        <v>2.9760000000000002E-2</v>
      </c>
      <c r="S57" s="25">
        <v>0</v>
      </c>
      <c r="T57" s="25">
        <v>0</v>
      </c>
      <c r="U57" s="25">
        <v>0</v>
      </c>
      <c r="V57" s="18">
        <v>0</v>
      </c>
      <c r="W57" s="18">
        <v>106.43294999999999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29.024979742906751</v>
      </c>
      <c r="AM57" s="25">
        <f t="shared" si="36"/>
        <v>116.51184136676267</v>
      </c>
      <c r="AN57" s="26">
        <f t="shared" si="37"/>
        <v>0.23272904846811532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143.71000560292339</v>
      </c>
      <c r="G58" s="16">
        <f t="shared" si="30"/>
        <v>0.36798999999999998</v>
      </c>
      <c r="H58" s="25">
        <v>0.21514</v>
      </c>
      <c r="I58" s="25">
        <v>0.15284999999999999</v>
      </c>
      <c r="J58" s="16">
        <f t="shared" si="31"/>
        <v>39.132379999999998</v>
      </c>
      <c r="K58" s="25">
        <v>0</v>
      </c>
      <c r="L58" s="25">
        <v>0</v>
      </c>
      <c r="M58" s="25">
        <v>0.51273999999999997</v>
      </c>
      <c r="N58" s="25">
        <v>0</v>
      </c>
      <c r="O58" s="25">
        <v>0</v>
      </c>
      <c r="P58" s="25">
        <v>0</v>
      </c>
      <c r="Q58" s="25">
        <v>6.004620000000001</v>
      </c>
      <c r="R58" s="25">
        <v>5.2113000000000005</v>
      </c>
      <c r="S58" s="25">
        <v>27.40372</v>
      </c>
      <c r="T58" s="25">
        <v>0</v>
      </c>
      <c r="U58" s="25">
        <v>0</v>
      </c>
      <c r="V58" s="18">
        <v>0</v>
      </c>
      <c r="W58" s="18">
        <v>61.686950000000003</v>
      </c>
      <c r="X58" s="18">
        <f t="shared" si="24"/>
        <v>14.998569999999999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10.25896</v>
      </c>
      <c r="AE58" s="25">
        <v>4.6776499999999999</v>
      </c>
      <c r="AF58" s="25">
        <v>6.1960000000000001E-2</v>
      </c>
      <c r="AG58" s="25">
        <v>0</v>
      </c>
      <c r="AH58" s="25">
        <v>0</v>
      </c>
      <c r="AI58" s="25" t="s">
        <v>76</v>
      </c>
      <c r="AJ58" s="18">
        <v>4.3049999999999998E-2</v>
      </c>
      <c r="AK58" s="18" t="s">
        <v>63</v>
      </c>
      <c r="AL58" s="19">
        <v>27.481065602923401</v>
      </c>
      <c r="AM58" s="25">
        <f t="shared" si="36"/>
        <v>110.0762413422688</v>
      </c>
      <c r="AN58" s="26">
        <f t="shared" si="37"/>
        <v>15.218919585264437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2142.8604597753611</v>
      </c>
      <c r="G59" s="16">
        <f t="shared" si="30"/>
        <v>0</v>
      </c>
      <c r="H59" s="25">
        <v>0</v>
      </c>
      <c r="I59" s="25">
        <v>0</v>
      </c>
      <c r="J59" s="16">
        <f t="shared" si="31"/>
        <v>1043.8234128419151</v>
      </c>
      <c r="K59" s="25">
        <v>0</v>
      </c>
      <c r="L59" s="25">
        <v>1019.9464447118502</v>
      </c>
      <c r="M59" s="25">
        <v>0.56967999999999996</v>
      </c>
      <c r="N59" s="25">
        <v>0</v>
      </c>
      <c r="O59" s="25">
        <v>0</v>
      </c>
      <c r="P59" s="25">
        <v>0</v>
      </c>
      <c r="Q59" s="25">
        <v>4.3750100000000005</v>
      </c>
      <c r="R59" s="25">
        <v>18.932278130064915</v>
      </c>
      <c r="S59" s="25">
        <v>0</v>
      </c>
      <c r="T59" s="25">
        <v>0</v>
      </c>
      <c r="U59" s="25">
        <v>0</v>
      </c>
      <c r="V59" s="18">
        <v>0</v>
      </c>
      <c r="W59" s="18">
        <v>676.88861183292875</v>
      </c>
      <c r="X59" s="18">
        <f t="shared" si="24"/>
        <v>1.0109999999999999E-2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1.0109999999999999E-2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43.480896410800121</v>
      </c>
      <c r="AK59" s="18" t="s">
        <v>63</v>
      </c>
      <c r="AL59" s="19">
        <v>378.65742868971694</v>
      </c>
      <c r="AM59" s="25">
        <f t="shared" si="36"/>
        <v>1886.0788386618256</v>
      </c>
      <c r="AN59" s="26">
        <f t="shared" si="37"/>
        <v>3.0462734652260974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718.94083530788657</v>
      </c>
      <c r="G60" s="16">
        <f t="shared" si="30"/>
        <v>0</v>
      </c>
      <c r="H60" s="25">
        <v>0</v>
      </c>
      <c r="I60" s="25">
        <v>0</v>
      </c>
      <c r="J60" s="16">
        <f t="shared" si="31"/>
        <v>16.494260000000001</v>
      </c>
      <c r="K60" s="25">
        <v>0</v>
      </c>
      <c r="L60" s="25">
        <v>0</v>
      </c>
      <c r="M60" s="25">
        <v>2.1321399999999997</v>
      </c>
      <c r="N60" s="25">
        <v>0</v>
      </c>
      <c r="O60" s="25">
        <v>0</v>
      </c>
      <c r="P60" s="25">
        <v>0</v>
      </c>
      <c r="Q60" s="25">
        <v>13.08465</v>
      </c>
      <c r="R60" s="25">
        <v>1.2774700000000001</v>
      </c>
      <c r="S60" s="25">
        <v>0</v>
      </c>
      <c r="T60" s="25">
        <v>0</v>
      </c>
      <c r="U60" s="25">
        <v>0</v>
      </c>
      <c r="V60" s="18">
        <v>0</v>
      </c>
      <c r="W60" s="18">
        <v>403.25621000000001</v>
      </c>
      <c r="X60" s="18">
        <f t="shared" si="24"/>
        <v>29.675650000000001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28.761700000000001</v>
      </c>
      <c r="AE60" s="25">
        <v>0.91395000000000004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269.5147153078866</v>
      </c>
      <c r="AM60" s="25">
        <f t="shared" si="36"/>
        <v>506.50447477222224</v>
      </c>
      <c r="AN60" s="26">
        <f t="shared" si="37"/>
        <v>31.836681766338724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134.82585060656001</v>
      </c>
      <c r="G61" s="16">
        <f t="shared" si="30"/>
        <v>0</v>
      </c>
      <c r="H61" s="25">
        <v>0</v>
      </c>
      <c r="I61" s="25">
        <v>0</v>
      </c>
      <c r="J61" s="16">
        <f t="shared" si="31"/>
        <v>1.3499699999999999</v>
      </c>
      <c r="K61" s="25">
        <v>0</v>
      </c>
      <c r="L61" s="25">
        <v>0</v>
      </c>
      <c r="M61" s="25">
        <v>7.7969999999999998E-2</v>
      </c>
      <c r="N61" s="25">
        <v>0</v>
      </c>
      <c r="O61" s="25">
        <v>0</v>
      </c>
      <c r="P61" s="25">
        <v>0</v>
      </c>
      <c r="Q61" s="25">
        <v>0.86751999999999996</v>
      </c>
      <c r="R61" s="25">
        <v>0.40448000000000001</v>
      </c>
      <c r="S61" s="25">
        <v>0</v>
      </c>
      <c r="T61" s="25">
        <v>0</v>
      </c>
      <c r="U61" s="25">
        <v>0</v>
      </c>
      <c r="V61" s="18">
        <v>0</v>
      </c>
      <c r="W61" s="18">
        <v>73.83899000000001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59.636890606559994</v>
      </c>
      <c r="AM61" s="25">
        <f t="shared" si="36"/>
        <v>94.385459480080925</v>
      </c>
      <c r="AN61" s="26">
        <f t="shared" si="37"/>
        <v>0.47818248031176175</v>
      </c>
    </row>
    <row r="62" spans="1:40" s="21" customFormat="1" ht="15" customHeight="1">
      <c r="C62" s="21" t="s">
        <v>86</v>
      </c>
      <c r="E62" s="59"/>
      <c r="F62" s="16">
        <f t="shared" si="12"/>
        <v>10.261805750000001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1.1997800000000001</v>
      </c>
      <c r="K62" s="25">
        <v>0</v>
      </c>
      <c r="L62" s="25">
        <v>0</v>
      </c>
      <c r="M62" s="25">
        <v>1.316E-2</v>
      </c>
      <c r="N62" s="25">
        <v>0</v>
      </c>
      <c r="O62" s="25">
        <v>0</v>
      </c>
      <c r="P62" s="25">
        <v>0</v>
      </c>
      <c r="Q62" s="25">
        <v>1.1153999999999999</v>
      </c>
      <c r="R62" s="25">
        <v>7.1220000000000006E-2</v>
      </c>
      <c r="S62" s="25">
        <v>0</v>
      </c>
      <c r="T62" s="25">
        <v>0</v>
      </c>
      <c r="U62" s="25">
        <v>0</v>
      </c>
      <c r="V62" s="18">
        <v>0</v>
      </c>
      <c r="W62" s="18">
        <v>5.3190100000000005</v>
      </c>
      <c r="X62" s="18">
        <f t="shared" si="24"/>
        <v>5.6600000000000001E-3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5.6600000000000001E-3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3.7373557500000003</v>
      </c>
      <c r="AM62" s="25">
        <f t="shared" si="36"/>
        <v>7.7218062367965699</v>
      </c>
      <c r="AN62" s="26">
        <f t="shared" si="37"/>
        <v>3.5626988958774482E-2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23.406921214345914</v>
      </c>
      <c r="G63" s="16">
        <f t="shared" si="30"/>
        <v>0</v>
      </c>
      <c r="H63" s="25">
        <v>0</v>
      </c>
      <c r="I63" s="25">
        <v>0</v>
      </c>
      <c r="J63" s="16">
        <f t="shared" si="31"/>
        <v>2.6906400000000001</v>
      </c>
      <c r="K63" s="25">
        <v>0</v>
      </c>
      <c r="L63" s="25">
        <v>0</v>
      </c>
      <c r="M63" s="25">
        <v>0.18981999999999999</v>
      </c>
      <c r="N63" s="25">
        <v>0</v>
      </c>
      <c r="O63" s="25">
        <v>0</v>
      </c>
      <c r="P63" s="25">
        <v>0</v>
      </c>
      <c r="Q63" s="25">
        <v>2.3042899999999999</v>
      </c>
      <c r="R63" s="25">
        <v>0.19653000000000001</v>
      </c>
      <c r="S63" s="25">
        <v>0</v>
      </c>
      <c r="T63" s="25">
        <v>0</v>
      </c>
      <c r="U63" s="25">
        <v>0</v>
      </c>
      <c r="V63" s="18">
        <v>0</v>
      </c>
      <c r="W63" s="18">
        <v>1.8062100000000003</v>
      </c>
      <c r="X63" s="18">
        <f t="shared" si="24"/>
        <v>6.6604399999999995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6.6604399999999995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12.249631214345913</v>
      </c>
      <c r="AM63" s="25">
        <f t="shared" si="36"/>
        <v>8.4398798401826483</v>
      </c>
      <c r="AN63" s="26">
        <f t="shared" si="37"/>
        <v>6.7586603964258316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345.25845697067916</v>
      </c>
      <c r="G64" s="16">
        <f t="shared" si="30"/>
        <v>0</v>
      </c>
      <c r="H64" s="25">
        <v>0</v>
      </c>
      <c r="I64" s="25">
        <v>0</v>
      </c>
      <c r="J64" s="16">
        <f t="shared" si="31"/>
        <v>2.8294700000000002</v>
      </c>
      <c r="K64" s="25">
        <v>0</v>
      </c>
      <c r="L64" s="25">
        <v>0</v>
      </c>
      <c r="M64" s="25">
        <v>0.20248999999999998</v>
      </c>
      <c r="N64" s="25">
        <v>0</v>
      </c>
      <c r="O64" s="25">
        <v>0</v>
      </c>
      <c r="P64" s="25">
        <v>0</v>
      </c>
      <c r="Q64" s="25">
        <v>2.07355</v>
      </c>
      <c r="R64" s="25">
        <v>0.55342999999999998</v>
      </c>
      <c r="S64" s="25">
        <v>0</v>
      </c>
      <c r="T64" s="25">
        <v>0</v>
      </c>
      <c r="U64" s="25">
        <v>0</v>
      </c>
      <c r="V64" s="18">
        <v>0</v>
      </c>
      <c r="W64" s="18">
        <v>231.61915999999997</v>
      </c>
      <c r="X64" s="18">
        <f t="shared" si="24"/>
        <v>11.624459999999999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9.5397599999999994</v>
      </c>
      <c r="AE64" s="25">
        <v>2.0846999999999998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99.185366970679183</v>
      </c>
      <c r="AM64" s="25">
        <f t="shared" si="36"/>
        <v>266.37537577964724</v>
      </c>
      <c r="AN64" s="26">
        <f t="shared" si="37"/>
        <v>12.419751375963429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30.274510005459632</v>
      </c>
      <c r="G65" s="16">
        <f t="shared" si="30"/>
        <v>0</v>
      </c>
      <c r="H65" s="25">
        <v>0</v>
      </c>
      <c r="I65" s="25">
        <v>0</v>
      </c>
      <c r="J65" s="16">
        <f t="shared" si="31"/>
        <v>0.52439000000000002</v>
      </c>
      <c r="K65" s="25">
        <v>0</v>
      </c>
      <c r="L65" s="25">
        <v>0</v>
      </c>
      <c r="M65" s="25">
        <v>6.4340000000000008E-2</v>
      </c>
      <c r="N65" s="25">
        <v>0</v>
      </c>
      <c r="O65" s="25">
        <v>0</v>
      </c>
      <c r="P65" s="25">
        <v>0</v>
      </c>
      <c r="Q65" s="25">
        <v>0.46005000000000001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10.99057</v>
      </c>
      <c r="X65" s="18">
        <f t="shared" si="24"/>
        <v>5.6000000000000006E-4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5.6000000000000006E-4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18.75899000545963</v>
      </c>
      <c r="AM65" s="25">
        <f t="shared" si="36"/>
        <v>17.553285241709325</v>
      </c>
      <c r="AN65" s="26">
        <f t="shared" si="37"/>
        <v>0.15097395146056661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13.482789220000001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0.14651</v>
      </c>
      <c r="K66" s="25">
        <v>0</v>
      </c>
      <c r="L66" s="25">
        <v>0</v>
      </c>
      <c r="M66" s="25">
        <v>5.1299999999999998E-2</v>
      </c>
      <c r="N66" s="25">
        <v>0</v>
      </c>
      <c r="O66" s="25">
        <v>0</v>
      </c>
      <c r="P66" s="25">
        <v>0</v>
      </c>
      <c r="Q66" s="25">
        <v>9.5210000000000003E-2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5.61165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7.7246292200000006</v>
      </c>
      <c r="AM66" s="25">
        <f t="shared" si="36"/>
        <v>8.2446384078671713</v>
      </c>
      <c r="AN66" s="26">
        <f t="shared" si="37"/>
        <v>6.1937876410712765E-2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143.46541616563707</v>
      </c>
      <c r="G67" s="16">
        <f t="shared" si="30"/>
        <v>0</v>
      </c>
      <c r="H67" s="25">
        <v>0</v>
      </c>
      <c r="I67" s="25">
        <v>0</v>
      </c>
      <c r="J67" s="16">
        <f t="shared" si="31"/>
        <v>2.5487599999999997</v>
      </c>
      <c r="K67" s="25">
        <v>0</v>
      </c>
      <c r="L67" s="25">
        <v>0</v>
      </c>
      <c r="M67" s="25">
        <v>0.5970899999999999</v>
      </c>
      <c r="N67" s="25">
        <v>0</v>
      </c>
      <c r="O67" s="25">
        <v>0</v>
      </c>
      <c r="P67" s="25">
        <v>0</v>
      </c>
      <c r="Q67" s="25">
        <v>1.9516699999999998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28.118500000000001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112.79815616563705</v>
      </c>
      <c r="AM67" s="25">
        <f t="shared" si="36"/>
        <v>66.975822102490866</v>
      </c>
      <c r="AN67" s="26">
        <f t="shared" si="37"/>
        <v>0.90444189060293889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4.6177791751375121</v>
      </c>
      <c r="G68" s="16">
        <f t="shared" si="30"/>
        <v>0</v>
      </c>
      <c r="H68" s="25">
        <v>0</v>
      </c>
      <c r="I68" s="25">
        <v>0</v>
      </c>
      <c r="J68" s="16">
        <f t="shared" si="31"/>
        <v>0.13980000000000001</v>
      </c>
      <c r="K68" s="25">
        <v>0</v>
      </c>
      <c r="L68" s="25">
        <v>0</v>
      </c>
      <c r="M68" s="25">
        <v>4.0500000000000001E-2</v>
      </c>
      <c r="N68" s="25">
        <v>0</v>
      </c>
      <c r="O68" s="25">
        <v>0</v>
      </c>
      <c r="P68" s="25">
        <v>0</v>
      </c>
      <c r="Q68" s="25">
        <v>9.9300000000000013E-2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0.89475000000000005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3.5832291751375118</v>
      </c>
      <c r="AM68" s="25">
        <f t="shared" si="36"/>
        <v>2.1879544833311901</v>
      </c>
      <c r="AN68" s="26">
        <f t="shared" si="37"/>
        <v>2.8731166180287867E-2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13.669437098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13.669437098</v>
      </c>
      <c r="AM69" s="25">
        <f t="shared" si="36"/>
        <v>4.4000506980806859</v>
      </c>
      <c r="AN69" s="26">
        <f t="shared" si="37"/>
        <v>0.10960473072129358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5427.1933992073318</v>
      </c>
      <c r="G70" s="16">
        <f t="shared" si="30"/>
        <v>0</v>
      </c>
      <c r="H70" s="25">
        <v>0</v>
      </c>
      <c r="I70" s="25">
        <v>0</v>
      </c>
      <c r="J70" s="16">
        <f t="shared" si="31"/>
        <v>5031.4453281163569</v>
      </c>
      <c r="K70" s="25">
        <v>0</v>
      </c>
      <c r="L70" s="25">
        <v>0</v>
      </c>
      <c r="M70" s="25">
        <v>15.405414299999997</v>
      </c>
      <c r="N70" s="25">
        <v>949.20960663307062</v>
      </c>
      <c r="O70" s="25">
        <v>313.22923745656624</v>
      </c>
      <c r="P70" s="25">
        <v>0</v>
      </c>
      <c r="Q70" s="25">
        <v>3664.4575897969903</v>
      </c>
      <c r="R70" s="25">
        <v>89.143479929729565</v>
      </c>
      <c r="S70" s="25">
        <v>0</v>
      </c>
      <c r="T70" s="25">
        <v>0</v>
      </c>
      <c r="U70" s="25">
        <v>0</v>
      </c>
      <c r="V70" s="18">
        <v>0</v>
      </c>
      <c r="W70" s="18">
        <v>32.546369265885048</v>
      </c>
      <c r="X70" s="18">
        <f t="shared" si="24"/>
        <v>273.22097278308991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22.25510339795186</v>
      </c>
      <c r="AH70" s="25">
        <v>250.96586938513806</v>
      </c>
      <c r="AI70" s="25" t="s">
        <v>63</v>
      </c>
      <c r="AJ70" s="18">
        <v>0</v>
      </c>
      <c r="AK70" s="18" t="s">
        <v>63</v>
      </c>
      <c r="AL70" s="19">
        <v>89.980729041999993</v>
      </c>
      <c r="AM70" s="25">
        <f>SUM(AM71:AM74)</f>
        <v>5092.9555652281961</v>
      </c>
      <c r="AN70" s="26">
        <f>SUM(AN71:AN74)</f>
        <v>273.94245922807283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91.431655970658355</v>
      </c>
      <c r="G71" s="16">
        <f t="shared" si="30"/>
        <v>0</v>
      </c>
      <c r="H71" s="25">
        <v>0</v>
      </c>
      <c r="I71" s="25">
        <v>0</v>
      </c>
      <c r="J71" s="16">
        <f t="shared" si="31"/>
        <v>1.7082841646583729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1.7082841646583729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89.723371805999989</v>
      </c>
      <c r="AM71" s="25">
        <f t="shared" ref="AM71:AM77" si="38">SUM(G71,V71,J71,W71,AJ71)-IF(ISNUMBER(W71*$W$37/($W$37+$W$9)),W71*$W$37/($W$37+$W$9),0)+IF(ISNUMBER(AL71*AM$84/F$84),AL71*AM$84/F$84,0)</f>
        <v>30.589311372933484</v>
      </c>
      <c r="AN71" s="26">
        <f t="shared" ref="AN71:AN77" si="39">SUM(AD71:AH71)+IF(ISNUMBER(W71*$W$37/($W$37+$W$9)),W71*$W$37/($W$37+$W$9),0)+IF(ISNUMBER(AL71*AN$84/F$84),AL71*AN$84/F$84,0)</f>
        <v>0.71942289471758714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4885.4567054795252</v>
      </c>
      <c r="G72" s="16">
        <f t="shared" si="30"/>
        <v>0</v>
      </c>
      <c r="H72" s="25">
        <v>0</v>
      </c>
      <c r="I72" s="25">
        <v>0</v>
      </c>
      <c r="J72" s="16">
        <f t="shared" si="31"/>
        <v>4581.3927200037169</v>
      </c>
      <c r="K72" s="25">
        <v>0</v>
      </c>
      <c r="L72" s="25">
        <v>0</v>
      </c>
      <c r="M72" s="25">
        <v>15.405414299999997</v>
      </c>
      <c r="N72" s="25">
        <v>948.17491663307067</v>
      </c>
      <c r="O72" s="25">
        <v>0</v>
      </c>
      <c r="P72" s="25">
        <v>0</v>
      </c>
      <c r="Q72" s="25">
        <v>3617.8123890706465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30.585655456719046</v>
      </c>
      <c r="X72" s="18">
        <f t="shared" si="24"/>
        <v>273.22097278308991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22.25510339795186</v>
      </c>
      <c r="AH72" s="25">
        <v>250.96586938513806</v>
      </c>
      <c r="AI72" s="25" t="s">
        <v>63</v>
      </c>
      <c r="AJ72" s="18">
        <v>0</v>
      </c>
      <c r="AK72" s="18" t="s">
        <v>63</v>
      </c>
      <c r="AL72" s="19">
        <v>0.25735723599999999</v>
      </c>
      <c r="AM72" s="25">
        <f t="shared" si="38"/>
        <v>4612.0612160981154</v>
      </c>
      <c r="AN72" s="26">
        <f t="shared" si="39"/>
        <v>273.22303633335525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314.26392745656625</v>
      </c>
      <c r="G73" s="16">
        <f t="shared" si="30"/>
        <v>0</v>
      </c>
      <c r="H73" s="25">
        <v>0</v>
      </c>
      <c r="I73" s="25">
        <v>0</v>
      </c>
      <c r="J73" s="16">
        <f t="shared" si="31"/>
        <v>314.26392745656625</v>
      </c>
      <c r="K73" s="25">
        <v>0</v>
      </c>
      <c r="L73" s="25">
        <v>0</v>
      </c>
      <c r="M73" s="25">
        <v>0</v>
      </c>
      <c r="N73" s="25">
        <v>1.0346900000000001</v>
      </c>
      <c r="O73" s="25">
        <v>313.22923745656624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314.26392745656625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136.0411103005811</v>
      </c>
      <c r="G74" s="16">
        <f t="shared" si="30"/>
        <v>0</v>
      </c>
      <c r="H74" s="25">
        <v>0</v>
      </c>
      <c r="I74" s="25">
        <v>0</v>
      </c>
      <c r="J74" s="16">
        <f t="shared" si="31"/>
        <v>134.08039649141509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44.936916561685528</v>
      </c>
      <c r="R74" s="25">
        <v>89.143479929729565</v>
      </c>
      <c r="S74" s="25">
        <v>0</v>
      </c>
      <c r="T74" s="25">
        <v>0</v>
      </c>
      <c r="U74" s="25">
        <v>0</v>
      </c>
      <c r="V74" s="18">
        <v>0</v>
      </c>
      <c r="W74" s="18">
        <v>1.9607138091659997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136.0411103005811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1981.0758708310523</v>
      </c>
      <c r="G75" s="16">
        <f t="shared" si="30"/>
        <v>0</v>
      </c>
      <c r="H75" s="25">
        <v>0</v>
      </c>
      <c r="I75" s="25">
        <v>0</v>
      </c>
      <c r="J75" s="16">
        <f t="shared" si="31"/>
        <v>229.13411097273257</v>
      </c>
      <c r="K75" s="25">
        <v>0</v>
      </c>
      <c r="L75" s="25">
        <v>0</v>
      </c>
      <c r="M75" s="25">
        <v>37.50969118378061</v>
      </c>
      <c r="N75" s="25">
        <v>0</v>
      </c>
      <c r="O75" s="25">
        <v>0</v>
      </c>
      <c r="P75" s="25">
        <v>0</v>
      </c>
      <c r="Q75" s="25">
        <v>191.62441978895197</v>
      </c>
      <c r="R75" s="25">
        <v>0</v>
      </c>
      <c r="S75" s="25">
        <v>0</v>
      </c>
      <c r="T75" s="25">
        <v>0</v>
      </c>
      <c r="U75" s="25">
        <v>0</v>
      </c>
      <c r="V75" s="18">
        <v>0</v>
      </c>
      <c r="W75" s="18">
        <v>367.805626364842</v>
      </c>
      <c r="X75" s="18">
        <f t="shared" si="24"/>
        <v>133.52698959033935</v>
      </c>
      <c r="Y75" s="25" t="s">
        <v>63</v>
      </c>
      <c r="Z75" s="25" t="s">
        <v>63</v>
      </c>
      <c r="AA75" s="25" t="s">
        <v>63</v>
      </c>
      <c r="AB75" s="25">
        <v>8.047897366115123</v>
      </c>
      <c r="AC75" s="25" t="s">
        <v>63</v>
      </c>
      <c r="AD75" s="25">
        <v>30.310618117807785</v>
      </c>
      <c r="AE75" s="25">
        <v>3.9866084366222223</v>
      </c>
      <c r="AF75" s="25">
        <v>5.4276554967833333</v>
      </c>
      <c r="AG75" s="25">
        <v>0</v>
      </c>
      <c r="AH75" s="25">
        <v>0</v>
      </c>
      <c r="AI75" s="25">
        <v>85.754210173010904</v>
      </c>
      <c r="AJ75" s="18">
        <v>6.6972144596055552</v>
      </c>
      <c r="AK75" s="18" t="s">
        <v>63</v>
      </c>
      <c r="AL75" s="19">
        <v>1243.9119294435329</v>
      </c>
      <c r="AM75" s="25">
        <f t="shared" si="38"/>
        <v>1004.0393615130648</v>
      </c>
      <c r="AN75" s="26">
        <f t="shared" si="39"/>
        <v>49.698857650223999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2186.2224039314001</v>
      </c>
      <c r="G76" s="16">
        <f t="shared" si="30"/>
        <v>0</v>
      </c>
      <c r="H76" s="25">
        <v>0</v>
      </c>
      <c r="I76" s="25">
        <v>0</v>
      </c>
      <c r="J76" s="16">
        <f t="shared" si="31"/>
        <v>323.22015389671202</v>
      </c>
      <c r="K76" s="25">
        <v>0</v>
      </c>
      <c r="L76" s="25">
        <v>0</v>
      </c>
      <c r="M76" s="25">
        <v>94.637055820767145</v>
      </c>
      <c r="N76" s="25">
        <v>0</v>
      </c>
      <c r="O76" s="25">
        <v>3.6209999999999999E-2</v>
      </c>
      <c r="P76" s="25">
        <v>0</v>
      </c>
      <c r="Q76" s="25">
        <v>228.53185349026339</v>
      </c>
      <c r="R76" s="25">
        <v>0</v>
      </c>
      <c r="S76" s="25">
        <v>1.5034585681468423E-2</v>
      </c>
      <c r="T76" s="25">
        <v>0</v>
      </c>
      <c r="U76" s="25">
        <v>0</v>
      </c>
      <c r="V76" s="18">
        <v>0</v>
      </c>
      <c r="W76" s="18">
        <v>832.20487476961978</v>
      </c>
      <c r="X76" s="18">
        <f t="shared" si="24"/>
        <v>164.98269431462282</v>
      </c>
      <c r="Y76" s="25" t="s">
        <v>63</v>
      </c>
      <c r="Z76" s="25" t="s">
        <v>63</v>
      </c>
      <c r="AA76" s="25" t="s">
        <v>63</v>
      </c>
      <c r="AB76" s="25">
        <v>22.876909595159372</v>
      </c>
      <c r="AC76" s="25" t="s">
        <v>63</v>
      </c>
      <c r="AD76" s="25">
        <v>78.514656525763201</v>
      </c>
      <c r="AE76" s="25">
        <v>0</v>
      </c>
      <c r="AF76" s="25">
        <v>0</v>
      </c>
      <c r="AG76" s="25">
        <v>0</v>
      </c>
      <c r="AH76" s="25">
        <v>0</v>
      </c>
      <c r="AI76" s="25">
        <v>63.591128193700243</v>
      </c>
      <c r="AJ76" s="18">
        <v>0</v>
      </c>
      <c r="AK76" s="18" t="s">
        <v>63</v>
      </c>
      <c r="AL76" s="19">
        <v>865.81468095044534</v>
      </c>
      <c r="AM76" s="25">
        <f t="shared" si="38"/>
        <v>1434.1218370288288</v>
      </c>
      <c r="AN76" s="26">
        <f t="shared" si="39"/>
        <v>85.45696031484907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215.78551478250645</v>
      </c>
      <c r="G77" s="16">
        <f t="shared" si="30"/>
        <v>0</v>
      </c>
      <c r="H77" s="25">
        <v>0</v>
      </c>
      <c r="I77" s="25">
        <v>0</v>
      </c>
      <c r="J77" s="16">
        <f t="shared" si="31"/>
        <v>157.8915398940504</v>
      </c>
      <c r="K77" s="25">
        <v>0</v>
      </c>
      <c r="L77" s="25">
        <v>0</v>
      </c>
      <c r="M77" s="25">
        <v>12.27971361050507</v>
      </c>
      <c r="N77" s="25">
        <v>0</v>
      </c>
      <c r="O77" s="25">
        <v>0</v>
      </c>
      <c r="P77" s="25">
        <v>0</v>
      </c>
      <c r="Q77" s="25">
        <v>140.10485209646592</v>
      </c>
      <c r="R77" s="25">
        <v>0</v>
      </c>
      <c r="S77" s="25">
        <v>5.5069741870794164</v>
      </c>
      <c r="T77" s="25">
        <v>0</v>
      </c>
      <c r="U77" s="25">
        <v>0</v>
      </c>
      <c r="V77" s="18">
        <v>0</v>
      </c>
      <c r="W77" s="18">
        <v>10.142469382116021</v>
      </c>
      <c r="X77" s="18">
        <f t="shared" si="24"/>
        <v>12.443263994915041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11.057684534359485</v>
      </c>
      <c r="AE77" s="25">
        <v>1.3855794605555556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35.308241511424995</v>
      </c>
      <c r="AM77" s="25">
        <f t="shared" si="38"/>
        <v>179.39936774678534</v>
      </c>
      <c r="AN77" s="26">
        <f t="shared" si="39"/>
        <v>12.726373699825155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2019_x000D_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4082.7327308885056</v>
      </c>
      <c r="G84" s="31">
        <f t="shared" si="40"/>
        <v>0</v>
      </c>
      <c r="H84" s="31">
        <v>0</v>
      </c>
      <c r="I84" s="31">
        <v>0</v>
      </c>
      <c r="J84" s="31">
        <f t="shared" si="40"/>
        <v>19.268347996599999</v>
      </c>
      <c r="K84" s="31">
        <v>0</v>
      </c>
      <c r="L84" s="31">
        <v>6.8059539999999989</v>
      </c>
      <c r="M84" s="31">
        <v>0</v>
      </c>
      <c r="N84" s="31">
        <v>0</v>
      </c>
      <c r="O84" s="31">
        <v>0</v>
      </c>
      <c r="P84" s="31">
        <v>0</v>
      </c>
      <c r="Q84" s="31">
        <v>1.0680282637999998</v>
      </c>
      <c r="R84" s="31">
        <v>11.394365732799999</v>
      </c>
      <c r="S84" s="31">
        <v>0</v>
      </c>
      <c r="T84" s="31">
        <v>0</v>
      </c>
      <c r="U84" s="31">
        <v>0</v>
      </c>
      <c r="V84" s="31">
        <v>0</v>
      </c>
      <c r="W84" s="31">
        <v>1266.3160027207998</v>
      </c>
      <c r="X84" s="31">
        <f t="shared" ref="X84" si="41">SUM(X85:X88)</f>
        <v>654.10604780310575</v>
      </c>
      <c r="Y84" s="31">
        <v>312.02563997600004</v>
      </c>
      <c r="Z84" s="31">
        <v>268.19181416199996</v>
      </c>
      <c r="AA84" s="31">
        <v>38.829557424505794</v>
      </c>
      <c r="AB84" s="31">
        <v>0</v>
      </c>
      <c r="AC84" s="31">
        <v>2.3227341991999997</v>
      </c>
      <c r="AD84" s="31">
        <v>2.2607657467999998</v>
      </c>
      <c r="AE84" s="31">
        <v>16.396097791399999</v>
      </c>
      <c r="AF84" s="31">
        <v>14.079438503199999</v>
      </c>
      <c r="AG84" s="31">
        <v>0</v>
      </c>
      <c r="AH84" s="31">
        <v>0</v>
      </c>
      <c r="AI84" s="31">
        <v>0</v>
      </c>
      <c r="AJ84" s="31">
        <v>28.605171047999995</v>
      </c>
      <c r="AK84" s="31">
        <v>2114.4371613200001</v>
      </c>
      <c r="AL84" s="32">
        <v>0</v>
      </c>
      <c r="AM84" s="93">
        <f>SUM(AM85:AM88)</f>
        <v>1314.1895217653998</v>
      </c>
      <c r="AN84" s="94">
        <f>SUM(AN85:AN88)</f>
        <v>32.736302041399995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3416.1058507338694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3.3062528000000002E-3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3.3062528000000002E-3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711.06330302919991</v>
      </c>
      <c r="X85" s="18">
        <f t="shared" ref="X85:X88" si="45">SUM(Y85:AI85)</f>
        <v>590.60208013186946</v>
      </c>
      <c r="Y85" s="25">
        <v>309.94121575000003</v>
      </c>
      <c r="Z85" s="25">
        <v>268.19181416199996</v>
      </c>
      <c r="AA85" s="25">
        <v>9.6162142738693923</v>
      </c>
      <c r="AB85" s="25">
        <v>0</v>
      </c>
      <c r="AC85" s="25">
        <v>2.3227341991999997</v>
      </c>
      <c r="AD85" s="25">
        <v>0.5301017468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2114.4371613200001</v>
      </c>
      <c r="AL85" s="19">
        <v>0</v>
      </c>
      <c r="AM85" s="25">
        <f>SUM(G85,V85,J85,W85,IF(ISNUMBER(-W85*$W$37/($W$37+$W$9)),-W85*$W$37/($W$37+$W$9),0),AJ85)</f>
        <v>711.06660928199994</v>
      </c>
      <c r="AN85" s="26">
        <f>SUM(AD85:AH85,IF(ISNUMBER(W85*$W$37/($W$37+$W$9)),W85*$W$37/($W$37+$W$9),0))</f>
        <v>0.5301017468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75.387599999999992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72.811518572799997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2.5760814271999997</v>
      </c>
      <c r="AK86" s="18">
        <v>0</v>
      </c>
      <c r="AL86" s="19">
        <v>0</v>
      </c>
      <c r="AM86" s="25">
        <f>SUM(G86,V86,J86,W86,IF(ISNUMBER(-W86*$W$37/($W$37+$W$9)),-W86*$W$37/($W$37+$W$9),0),AJ86)</f>
        <v>75.387599999999992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45.6352884226364</v>
      </c>
      <c r="G87" s="16">
        <f t="shared" si="43"/>
        <v>0</v>
      </c>
      <c r="H87" s="25">
        <v>0</v>
      </c>
      <c r="I87" s="25">
        <v>0</v>
      </c>
      <c r="J87" s="16">
        <f t="shared" si="44"/>
        <v>0.89681524979999994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0.89681524979999994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0.21817315059999998</v>
      </c>
      <c r="X87" s="18">
        <f t="shared" si="45"/>
        <v>42.3855983988364</v>
      </c>
      <c r="Y87" s="25">
        <v>2.0844242259999999</v>
      </c>
      <c r="Z87" s="25">
        <v>0</v>
      </c>
      <c r="AA87" s="25">
        <v>29.213343150636405</v>
      </c>
      <c r="AB87" s="25">
        <v>0</v>
      </c>
      <c r="AC87" s="25">
        <v>0</v>
      </c>
      <c r="AD87" s="25">
        <v>1.7306639999999998</v>
      </c>
      <c r="AE87" s="25">
        <v>7.2224653987999998</v>
      </c>
      <c r="AF87" s="25">
        <v>2.1347016233999998</v>
      </c>
      <c r="AG87" s="25">
        <v>0</v>
      </c>
      <c r="AH87" s="25">
        <v>0</v>
      </c>
      <c r="AI87" s="25">
        <v>0</v>
      </c>
      <c r="AJ87" s="18">
        <v>2.1347016233999998</v>
      </c>
      <c r="AK87" s="18">
        <v>0</v>
      </c>
      <c r="AL87" s="19">
        <v>0</v>
      </c>
      <c r="AM87" s="25">
        <f>SUM(G87,V87,J87,W87,IF(ISNUMBER(-W87*$W$37/($W$37+$W$9)),-W87*$W$37/($W$37+$W$9),0),AJ87)</f>
        <v>3.2496900237999995</v>
      </c>
      <c r="AN87" s="26">
        <f>SUM(AD87:AH87,IF(ISNUMBER(W87*$W$37/($W$37+$W$9)),W87*$W$37/($W$37+$W$9),0))</f>
        <v>11.0878310222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545.60399173199994</v>
      </c>
      <c r="G88" s="16">
        <f t="shared" si="43"/>
        <v>0</v>
      </c>
      <c r="H88" s="25">
        <v>0</v>
      </c>
      <c r="I88" s="25">
        <v>0</v>
      </c>
      <c r="J88" s="16">
        <f t="shared" si="44"/>
        <v>18.368226493999998</v>
      </c>
      <c r="K88" s="25">
        <v>0</v>
      </c>
      <c r="L88" s="25">
        <v>6.8059539999999989</v>
      </c>
      <c r="M88" s="25">
        <v>0</v>
      </c>
      <c r="N88" s="25">
        <v>0</v>
      </c>
      <c r="O88" s="25">
        <v>0</v>
      </c>
      <c r="P88" s="25">
        <v>0</v>
      </c>
      <c r="Q88" s="25">
        <v>0.16790676119999998</v>
      </c>
      <c r="R88" s="25">
        <v>11.394365732799999</v>
      </c>
      <c r="S88" s="25">
        <v>0</v>
      </c>
      <c r="T88" s="25">
        <v>0</v>
      </c>
      <c r="U88" s="25">
        <v>0</v>
      </c>
      <c r="V88" s="18">
        <v>0</v>
      </c>
      <c r="W88" s="18">
        <v>482.22300796819991</v>
      </c>
      <c r="X88" s="18">
        <f t="shared" si="45"/>
        <v>21.118369272399995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9.1736323925999983</v>
      </c>
      <c r="AF88" s="25">
        <v>11.944736879799999</v>
      </c>
      <c r="AG88" s="25">
        <v>0</v>
      </c>
      <c r="AH88" s="25">
        <v>0</v>
      </c>
      <c r="AI88" s="25">
        <v>0</v>
      </c>
      <c r="AJ88" s="18">
        <v>23.894387997399996</v>
      </c>
      <c r="AK88" s="18">
        <v>0</v>
      </c>
      <c r="AL88" s="19">
        <v>0</v>
      </c>
      <c r="AM88" s="25">
        <f>SUM(G88,V88,J88,W88,IF(ISNUMBER(-W88*$W$37/($W$37+$W$9)),-W88*$W$37/($W$37+$W$9),0),AJ88)</f>
        <v>524.48562245959988</v>
      </c>
      <c r="AN88" s="26">
        <f>SUM(AD88:AH88,IF(ISNUMBER(W88*$W$37/($W$37+$W$9)),W88*$W$37/($W$37+$W$9),0))</f>
        <v>21.118369272399995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135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7382.3565140866403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87.900977999999995</v>
      </c>
      <c r="K7" s="17">
        <v>87.900977999999995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1.4733676502999999</v>
      </c>
      <c r="X7" s="18">
        <f t="shared" ref="X7:X38" si="3">SUM(Y7:AI7)</f>
        <v>1400.5097336275244</v>
      </c>
      <c r="Y7" s="17">
        <v>468.67234664323996</v>
      </c>
      <c r="Z7" s="17">
        <v>237.99938746799998</v>
      </c>
      <c r="AA7" s="17">
        <v>34.414767995267198</v>
      </c>
      <c r="AB7" s="17">
        <v>30.667508892891998</v>
      </c>
      <c r="AC7" s="17">
        <v>9.4382944999999996</v>
      </c>
      <c r="AD7" s="17">
        <v>279.29055665832425</v>
      </c>
      <c r="AE7" s="17">
        <v>50.703500772357778</v>
      </c>
      <c r="AF7" s="17">
        <v>99.162935817523888</v>
      </c>
      <c r="AG7" s="17">
        <v>0</v>
      </c>
      <c r="AH7" s="17">
        <v>22.394128879919275</v>
      </c>
      <c r="AI7" s="17">
        <v>167.76630599999999</v>
      </c>
      <c r="AJ7" s="18">
        <v>176.00942959669516</v>
      </c>
      <c r="AK7" s="18">
        <v>5716.4630052121211</v>
      </c>
      <c r="AL7" s="19">
        <v>0</v>
      </c>
      <c r="AM7" s="17">
        <f>SUM(G7,V7,J7,W7,AJ7)</f>
        <v>265.38377524699513</v>
      </c>
      <c r="AN7" s="20">
        <f>SUM(AD7:AH7)</f>
        <v>451.55112212812514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18894.165490276857</v>
      </c>
      <c r="G8" s="16">
        <f t="shared" si="1"/>
        <v>30.90831</v>
      </c>
      <c r="H8" s="17">
        <f>H9-H7</f>
        <v>1.2299600000000002</v>
      </c>
      <c r="I8" s="17">
        <f>I9-I7</f>
        <v>29.678349999999998</v>
      </c>
      <c r="J8" s="16">
        <f t="shared" si="2"/>
        <v>12742.32768754383</v>
      </c>
      <c r="K8" s="17">
        <f t="shared" ref="K8:W8" si="4">K9-K7</f>
        <v>9183.4703390230152</v>
      </c>
      <c r="L8" s="17">
        <f t="shared" si="4"/>
        <v>22.866869476470356</v>
      </c>
      <c r="M8" s="17">
        <f t="shared" si="4"/>
        <v>1114.8030984747525</v>
      </c>
      <c r="N8" s="17">
        <f t="shared" si="4"/>
        <v>-472.09399903407211</v>
      </c>
      <c r="O8" s="17">
        <f t="shared" si="4"/>
        <v>347.77411636540114</v>
      </c>
      <c r="P8" s="17">
        <f t="shared" si="4"/>
        <v>2105.5819430336073</v>
      </c>
      <c r="Q8" s="17">
        <f t="shared" si="4"/>
        <v>1343.6388164908278</v>
      </c>
      <c r="R8" s="17">
        <f t="shared" si="4"/>
        <v>-97.482349369383655</v>
      </c>
      <c r="S8" s="17">
        <f t="shared" si="4"/>
        <v>288.80263562400717</v>
      </c>
      <c r="T8" s="17">
        <f t="shared" si="4"/>
        <v>-1095.0337825407973</v>
      </c>
      <c r="U8" s="17">
        <f t="shared" si="4"/>
        <v>0</v>
      </c>
      <c r="V8" s="18">
        <f t="shared" si="4"/>
        <v>0</v>
      </c>
      <c r="W8" s="18">
        <f t="shared" si="4"/>
        <v>5521.2446503091996</v>
      </c>
      <c r="X8" s="18">
        <f t="shared" si="3"/>
        <v>172.35498544612119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-72.519499999999994</v>
      </c>
      <c r="AE8" s="17">
        <f t="shared" si="5"/>
        <v>0</v>
      </c>
      <c r="AF8" s="17">
        <f t="shared" si="5"/>
        <v>0</v>
      </c>
      <c r="AG8" s="17">
        <f t="shared" si="5"/>
        <v>27.100598219302455</v>
      </c>
      <c r="AH8" s="17">
        <f t="shared" si="5"/>
        <v>217.77388722681874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427.32985697770891</v>
      </c>
      <c r="AM8" s="25">
        <f>SUM(G8,V8,J8,W8,AJ8)-IF(ISNUMBER(W8*$W$37/($W$37+$W$9)),W8*$W$37/($W$37+$W$9),0)+IF(ISNUMBER(AL8*AM$84/F$84),AL8*AM$84/F$84,0)</f>
        <v>18423.422532469067</v>
      </c>
      <c r="AN8" s="26">
        <f>SUM(AD8:AH8)+IF(ISNUMBER(W8*$W$37/($W$37+$W$9)),W8*$W$37/($W$37+$W$9),0)+IF(ISNUMBER(AL8*AN$84/F$84),AL8*AN$84/F$84,0)</f>
        <v>176.44472543704478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26276.522004363498</v>
      </c>
      <c r="G9" s="30">
        <f t="shared" si="1"/>
        <v>30.90831</v>
      </c>
      <c r="H9" s="30">
        <f>H10+H11</f>
        <v>1.2299600000000002</v>
      </c>
      <c r="I9" s="30">
        <f>I10+I11</f>
        <v>29.678349999999998</v>
      </c>
      <c r="J9" s="30">
        <f t="shared" si="2"/>
        <v>12830.228665543829</v>
      </c>
      <c r="K9" s="30">
        <f t="shared" ref="K9:W9" si="6">K10+K11</f>
        <v>9271.3713170230149</v>
      </c>
      <c r="L9" s="30">
        <f t="shared" si="6"/>
        <v>22.866869476470356</v>
      </c>
      <c r="M9" s="30">
        <f t="shared" si="6"/>
        <v>1114.8030984747525</v>
      </c>
      <c r="N9" s="30">
        <f t="shared" si="6"/>
        <v>-472.09399903407211</v>
      </c>
      <c r="O9" s="30">
        <f t="shared" si="6"/>
        <v>347.77411636540114</v>
      </c>
      <c r="P9" s="30">
        <f t="shared" si="6"/>
        <v>2105.5819430336073</v>
      </c>
      <c r="Q9" s="30">
        <f t="shared" si="6"/>
        <v>1343.6388164908278</v>
      </c>
      <c r="R9" s="30">
        <f t="shared" si="6"/>
        <v>-97.482349369383655</v>
      </c>
      <c r="S9" s="30">
        <f t="shared" si="6"/>
        <v>288.80263562400717</v>
      </c>
      <c r="T9" s="30">
        <f t="shared" si="6"/>
        <v>-1095.0337825407973</v>
      </c>
      <c r="U9" s="30">
        <f t="shared" si="6"/>
        <v>0</v>
      </c>
      <c r="V9" s="31">
        <f t="shared" si="6"/>
        <v>0</v>
      </c>
      <c r="W9" s="31">
        <f t="shared" si="6"/>
        <v>5522.7180179594998</v>
      </c>
      <c r="X9" s="31">
        <f t="shared" si="3"/>
        <v>1572.8647190736453</v>
      </c>
      <c r="Y9" s="31">
        <f t="shared" ref="Y9:AL9" si="7">Y10+Y11</f>
        <v>468.67234664323996</v>
      </c>
      <c r="Z9" s="30">
        <f t="shared" si="7"/>
        <v>237.99938746799998</v>
      </c>
      <c r="AA9" s="30">
        <f t="shared" si="7"/>
        <v>34.414767995267198</v>
      </c>
      <c r="AB9" s="30">
        <f t="shared" si="7"/>
        <v>30.667508892891998</v>
      </c>
      <c r="AC9" s="30">
        <f t="shared" si="7"/>
        <v>9.4382944999999996</v>
      </c>
      <c r="AD9" s="30">
        <f t="shared" si="7"/>
        <v>206.77105665832426</v>
      </c>
      <c r="AE9" s="30">
        <f t="shared" si="7"/>
        <v>50.703500772357778</v>
      </c>
      <c r="AF9" s="30">
        <f t="shared" si="7"/>
        <v>99.162935817523888</v>
      </c>
      <c r="AG9" s="30">
        <f t="shared" si="7"/>
        <v>27.100598219302455</v>
      </c>
      <c r="AH9" s="30">
        <f t="shared" si="7"/>
        <v>240.16801610673801</v>
      </c>
      <c r="AI9" s="30">
        <f t="shared" si="7"/>
        <v>167.76630599999999</v>
      </c>
      <c r="AJ9" s="31">
        <f t="shared" si="7"/>
        <v>176.00942959669516</v>
      </c>
      <c r="AK9" s="31">
        <f t="shared" si="7"/>
        <v>5716.4630052121211</v>
      </c>
      <c r="AL9" s="32">
        <f t="shared" si="7"/>
        <v>427.32985697770891</v>
      </c>
      <c r="AM9" s="31">
        <f>SUM(AM7:AM8)</f>
        <v>18688.806307716062</v>
      </c>
      <c r="AN9" s="30">
        <f>SUM(AN7:AN8)</f>
        <v>627.99584756516992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1129.4191830869479</v>
      </c>
      <c r="G10" s="16">
        <f t="shared" si="1"/>
        <v>0</v>
      </c>
      <c r="H10" s="17">
        <v>0</v>
      </c>
      <c r="I10" s="17">
        <v>0</v>
      </c>
      <c r="J10" s="16">
        <f t="shared" si="2"/>
        <v>1129.4191830869479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236.42250574649668</v>
      </c>
      <c r="R10" s="17">
        <v>892.99667734045124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1129.4191830869479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25147.102821276552</v>
      </c>
      <c r="G11" s="30">
        <f t="shared" si="1"/>
        <v>30.90831</v>
      </c>
      <c r="H11" s="30">
        <f>H12+H13</f>
        <v>1.2299600000000002</v>
      </c>
      <c r="I11" s="30">
        <f>I12+I13</f>
        <v>29.678349999999998</v>
      </c>
      <c r="J11" s="30">
        <f t="shared" si="2"/>
        <v>11700.809482456883</v>
      </c>
      <c r="K11" s="30">
        <f t="shared" ref="K11:W11" si="8">K12+K13</f>
        <v>9271.3713170230149</v>
      </c>
      <c r="L11" s="30">
        <f t="shared" si="8"/>
        <v>22.866869476470356</v>
      </c>
      <c r="M11" s="30">
        <f t="shared" si="8"/>
        <v>1114.8030984747525</v>
      </c>
      <c r="N11" s="30">
        <f t="shared" si="8"/>
        <v>-472.09399903407211</v>
      </c>
      <c r="O11" s="30">
        <f t="shared" si="8"/>
        <v>347.77411636540114</v>
      </c>
      <c r="P11" s="30">
        <f t="shared" si="8"/>
        <v>2105.5819430336073</v>
      </c>
      <c r="Q11" s="30">
        <f t="shared" si="8"/>
        <v>1107.2163107443312</v>
      </c>
      <c r="R11" s="30">
        <f t="shared" si="8"/>
        <v>-990.4790267098349</v>
      </c>
      <c r="S11" s="30">
        <f t="shared" si="8"/>
        <v>288.80263562400717</v>
      </c>
      <c r="T11" s="30">
        <f t="shared" si="8"/>
        <v>-1095.0337825407973</v>
      </c>
      <c r="U11" s="30">
        <f t="shared" si="8"/>
        <v>0</v>
      </c>
      <c r="V11" s="31">
        <f t="shared" si="8"/>
        <v>0</v>
      </c>
      <c r="W11" s="31">
        <f t="shared" si="8"/>
        <v>5522.7180179594998</v>
      </c>
      <c r="X11" s="31">
        <f t="shared" si="3"/>
        <v>1572.8647190736453</v>
      </c>
      <c r="Y11" s="31">
        <f t="shared" ref="Y11:AL11" si="9">Y12+Y13</f>
        <v>468.67234664323996</v>
      </c>
      <c r="Z11" s="30">
        <f t="shared" si="9"/>
        <v>237.99938746799998</v>
      </c>
      <c r="AA11" s="30">
        <f t="shared" si="9"/>
        <v>34.414767995267198</v>
      </c>
      <c r="AB11" s="30">
        <f t="shared" si="9"/>
        <v>30.667508892891998</v>
      </c>
      <c r="AC11" s="30">
        <f t="shared" si="9"/>
        <v>9.4382944999999996</v>
      </c>
      <c r="AD11" s="30">
        <f t="shared" si="9"/>
        <v>206.77105665832426</v>
      </c>
      <c r="AE11" s="30">
        <f t="shared" si="9"/>
        <v>50.703500772357778</v>
      </c>
      <c r="AF11" s="30">
        <f t="shared" si="9"/>
        <v>99.162935817523888</v>
      </c>
      <c r="AG11" s="30">
        <f t="shared" si="9"/>
        <v>27.100598219302455</v>
      </c>
      <c r="AH11" s="30">
        <f t="shared" si="9"/>
        <v>240.16801610673801</v>
      </c>
      <c r="AI11" s="30">
        <f t="shared" si="9"/>
        <v>167.76630599999999</v>
      </c>
      <c r="AJ11" s="31">
        <f t="shared" si="9"/>
        <v>176.00942959669516</v>
      </c>
      <c r="AK11" s="31">
        <f t="shared" si="9"/>
        <v>5716.4630052121211</v>
      </c>
      <c r="AL11" s="32">
        <f t="shared" si="9"/>
        <v>427.32985697770891</v>
      </c>
      <c r="AM11" s="31">
        <f>SUM(AM7:AM8)-SUM(AM10)</f>
        <v>17559.387124629113</v>
      </c>
      <c r="AN11" s="30">
        <f>SUM(AD11:AH11)+IF(ISNUMBER(W11*$W$37/($W$37+$W$9)),W11*$W$37/($W$37+$W$9),0)+IF(ISNUMBER(AL11*AN$84/F$84),AL11*AN$84/F$84,0)</f>
        <v>627.99584756516992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1021.2266394287176</v>
      </c>
      <c r="G12" s="16">
        <f t="shared" si="1"/>
        <v>0</v>
      </c>
      <c r="H12" s="39">
        <v>0</v>
      </c>
      <c r="I12" s="39">
        <v>0</v>
      </c>
      <c r="J12" s="16">
        <f t="shared" si="2"/>
        <v>1021.2266394287176</v>
      </c>
      <c r="K12" s="39">
        <v>0</v>
      </c>
      <c r="L12" s="39">
        <v>0</v>
      </c>
      <c r="M12" s="39">
        <v>0</v>
      </c>
      <c r="N12" s="39">
        <v>0</v>
      </c>
      <c r="O12" s="39">
        <v>1021.2266394287176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1021.2266394287176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24125.876181847838</v>
      </c>
      <c r="G13" s="41">
        <f t="shared" si="1"/>
        <v>30.90831</v>
      </c>
      <c r="H13" s="41">
        <f>SUM(H17,-H28,H39,H47,H48)</f>
        <v>1.2299600000000002</v>
      </c>
      <c r="I13" s="41">
        <f>SUM(I17,-I28,I39,I47,I48)</f>
        <v>29.678349999999998</v>
      </c>
      <c r="J13" s="41">
        <f t="shared" si="2"/>
        <v>10679.582843028165</v>
      </c>
      <c r="K13" s="41">
        <f t="shared" ref="K13:W13" si="10">SUM(K17,-K28,K39,K47,K48)</f>
        <v>9271.3713170230149</v>
      </c>
      <c r="L13" s="41">
        <f t="shared" si="10"/>
        <v>22.866869476470356</v>
      </c>
      <c r="M13" s="41">
        <f t="shared" si="10"/>
        <v>1114.8030984747525</v>
      </c>
      <c r="N13" s="41">
        <f t="shared" si="10"/>
        <v>-472.09399903407211</v>
      </c>
      <c r="O13" s="41">
        <f t="shared" si="10"/>
        <v>-673.45252306331645</v>
      </c>
      <c r="P13" s="41">
        <f t="shared" si="10"/>
        <v>2105.5819430336073</v>
      </c>
      <c r="Q13" s="41">
        <f t="shared" si="10"/>
        <v>1107.2163107443312</v>
      </c>
      <c r="R13" s="41">
        <f t="shared" si="10"/>
        <v>-990.4790267098349</v>
      </c>
      <c r="S13" s="41">
        <f t="shared" si="10"/>
        <v>288.80263562400717</v>
      </c>
      <c r="T13" s="41">
        <f t="shared" si="10"/>
        <v>-1095.0337825407973</v>
      </c>
      <c r="U13" s="41">
        <f t="shared" si="10"/>
        <v>0</v>
      </c>
      <c r="V13" s="31">
        <f t="shared" si="10"/>
        <v>0</v>
      </c>
      <c r="W13" s="31">
        <f t="shared" si="10"/>
        <v>5522.7180179594998</v>
      </c>
      <c r="X13" s="31">
        <f t="shared" si="3"/>
        <v>1572.8647190736453</v>
      </c>
      <c r="Y13" s="31">
        <f t="shared" ref="Y13:AL13" si="11">SUM(Y17,-Y28,Y39,Y47,Y48)</f>
        <v>468.67234664323996</v>
      </c>
      <c r="Z13" s="41">
        <f t="shared" si="11"/>
        <v>237.99938746799998</v>
      </c>
      <c r="AA13" s="41">
        <f t="shared" si="11"/>
        <v>34.414767995267198</v>
      </c>
      <c r="AB13" s="41">
        <f t="shared" si="11"/>
        <v>30.667508892891998</v>
      </c>
      <c r="AC13" s="41">
        <f t="shared" si="11"/>
        <v>9.4382944999999996</v>
      </c>
      <c r="AD13" s="41">
        <f t="shared" si="11"/>
        <v>206.77105665832426</v>
      </c>
      <c r="AE13" s="41">
        <f t="shared" si="11"/>
        <v>50.703500772357778</v>
      </c>
      <c r="AF13" s="41">
        <f t="shared" si="11"/>
        <v>99.162935817523888</v>
      </c>
      <c r="AG13" s="41">
        <f t="shared" si="11"/>
        <v>27.100598219302455</v>
      </c>
      <c r="AH13" s="41">
        <f t="shared" si="11"/>
        <v>240.16801610673801</v>
      </c>
      <c r="AI13" s="41">
        <f t="shared" si="11"/>
        <v>167.76630599999999</v>
      </c>
      <c r="AJ13" s="31">
        <f t="shared" si="11"/>
        <v>176.00942959669516</v>
      </c>
      <c r="AK13" s="31">
        <f t="shared" si="11"/>
        <v>5716.4630052121211</v>
      </c>
      <c r="AL13" s="32">
        <f t="shared" si="11"/>
        <v>427.32985697770891</v>
      </c>
      <c r="AM13" s="31">
        <f>SUM(AM7:AM8)-SUM(AM10,AM12)</f>
        <v>16538.160485200395</v>
      </c>
      <c r="AN13" s="41">
        <f>SUM(AD13:AH13)+IF(ISNUMBER(W13*$W$37/($W$37+$W$9)),W13*$W$37/($W$37+$W$9),0)+IF(ISNUMBER(AL13*AN$84/F$84),AL13*AN$84/F$84,0)</f>
        <v>627.99584756516992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24979.336515276551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21504.615314179275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15463.566327308477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20581.119163093623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11663.45480957662</v>
      </c>
      <c r="K17" s="31">
        <v>9271.3713170230149</v>
      </c>
      <c r="L17" s="31">
        <v>3.6092430444400003</v>
      </c>
      <c r="M17" s="31">
        <v>351.66444309416079</v>
      </c>
      <c r="N17" s="31">
        <v>49.051948634386541</v>
      </c>
      <c r="O17" s="31">
        <v>0</v>
      </c>
      <c r="P17" s="31">
        <v>1215.7938411348496</v>
      </c>
      <c r="Q17" s="31">
        <v>4.12381998603</v>
      </c>
      <c r="R17" s="31">
        <v>767.84019665973517</v>
      </c>
      <c r="S17" s="31">
        <v>0</v>
      </c>
      <c r="T17" s="31">
        <v>0</v>
      </c>
      <c r="U17" s="31">
        <v>0</v>
      </c>
      <c r="V17" s="31">
        <v>0</v>
      </c>
      <c r="W17" s="31">
        <v>2145.9848437962132</v>
      </c>
      <c r="X17" s="31">
        <f t="shared" si="3"/>
        <v>876.15382732342209</v>
      </c>
      <c r="Y17" s="31">
        <v>468.67234664323996</v>
      </c>
      <c r="Z17" s="31">
        <v>237.99938746799998</v>
      </c>
      <c r="AA17" s="31">
        <v>34.414767995267198</v>
      </c>
      <c r="AB17" s="31">
        <v>0</v>
      </c>
      <c r="AC17" s="31">
        <v>9.4382944999999996</v>
      </c>
      <c r="AD17" s="31">
        <v>27.249157594300002</v>
      </c>
      <c r="AE17" s="31">
        <v>39.493797273879998</v>
      </c>
      <c r="AF17" s="31">
        <v>58.886075848734997</v>
      </c>
      <c r="AG17" s="31">
        <v>0</v>
      </c>
      <c r="AH17" s="31">
        <v>0</v>
      </c>
      <c r="AI17" s="31">
        <v>0</v>
      </c>
      <c r="AJ17" s="31">
        <v>172.55052137324699</v>
      </c>
      <c r="AK17" s="31">
        <v>5716.4630052121211</v>
      </c>
      <c r="AL17" s="32">
        <v>6.5121558119999996</v>
      </c>
      <c r="AM17" s="31">
        <f>SUM(AM18,AM24:AM25,AM26:AM26)</f>
        <v>13983.955143094538</v>
      </c>
      <c r="AN17" s="30">
        <f>SUM(AN18,AN24:AN25,AN26:AN26)</f>
        <v>125.69135499315402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8728.8973392664302</v>
      </c>
      <c r="G18" s="16">
        <f t="shared" si="13"/>
        <v>0</v>
      </c>
      <c r="H18" s="17">
        <v>0</v>
      </c>
      <c r="I18" s="17">
        <v>0</v>
      </c>
      <c r="J18" s="16">
        <f t="shared" si="14"/>
        <v>38.319299435939996</v>
      </c>
      <c r="K18" s="17">
        <v>0</v>
      </c>
      <c r="L18" s="17">
        <v>3.6092430444400003</v>
      </c>
      <c r="M18" s="17">
        <v>0</v>
      </c>
      <c r="N18" s="17">
        <v>0</v>
      </c>
      <c r="O18" s="17">
        <v>0</v>
      </c>
      <c r="P18" s="17">
        <v>0</v>
      </c>
      <c r="Q18" s="17">
        <v>4.12381998603</v>
      </c>
      <c r="R18" s="17">
        <v>30.586236405469997</v>
      </c>
      <c r="S18" s="17">
        <v>0</v>
      </c>
      <c r="T18" s="17">
        <v>0</v>
      </c>
      <c r="U18" s="17">
        <v>0</v>
      </c>
      <c r="V18" s="18">
        <v>0</v>
      </c>
      <c r="W18" s="18">
        <v>1996.4808236743902</v>
      </c>
      <c r="X18" s="18">
        <f t="shared" si="3"/>
        <v>876.15382732342209</v>
      </c>
      <c r="Y18" s="17">
        <v>468.67234664323996</v>
      </c>
      <c r="Z18" s="17">
        <v>237.99938746799998</v>
      </c>
      <c r="AA18" s="17">
        <v>34.414767995267198</v>
      </c>
      <c r="AB18" s="17">
        <v>0</v>
      </c>
      <c r="AC18" s="17">
        <v>9.4382944999999996</v>
      </c>
      <c r="AD18" s="17">
        <v>27.249157594300002</v>
      </c>
      <c r="AE18" s="17">
        <v>39.493797273879998</v>
      </c>
      <c r="AF18" s="17">
        <v>58.886075848734997</v>
      </c>
      <c r="AG18" s="17">
        <v>0</v>
      </c>
      <c r="AH18" s="17">
        <v>0</v>
      </c>
      <c r="AI18" s="17">
        <v>0</v>
      </c>
      <c r="AJ18" s="18">
        <v>94.968227808554985</v>
      </c>
      <c r="AK18" s="18">
        <v>5716.4630052121211</v>
      </c>
      <c r="AL18" s="19">
        <v>6.5121558119999996</v>
      </c>
      <c r="AM18" s="17">
        <f t="shared" ref="AM18:AN18" si="15">SUM(AM19:AM23)</f>
        <v>2131.7333192673436</v>
      </c>
      <c r="AN18" s="20">
        <f t="shared" si="15"/>
        <v>125.69135499315402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7612.2134780280776</v>
      </c>
      <c r="G19" s="16">
        <f t="shared" si="13"/>
        <v>0</v>
      </c>
      <c r="H19" s="25">
        <v>0</v>
      </c>
      <c r="I19" s="25">
        <v>0</v>
      </c>
      <c r="J19" s="16">
        <f t="shared" si="14"/>
        <v>3.63693825E-3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3.63693825E-3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1154.7581170936501</v>
      </c>
      <c r="X19" s="18">
        <f t="shared" si="3"/>
        <v>740.98871878405612</v>
      </c>
      <c r="Y19" s="25">
        <v>465.72461279323994</v>
      </c>
      <c r="Z19" s="25">
        <v>237.99938746799998</v>
      </c>
      <c r="AA19" s="25">
        <v>8.8340391365162034</v>
      </c>
      <c r="AB19" s="25">
        <v>0</v>
      </c>
      <c r="AC19" s="25">
        <v>9.4382944999999996</v>
      </c>
      <c r="AD19" s="25">
        <v>18.992384886300002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5716.4630052121211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1154.7617540319002</v>
      </c>
      <c r="AN19" s="26">
        <f t="shared" ref="AN19:AN27" si="17">SUM(AD19:AH19)+IF(ISNUMBER(W19*$W$37/($W$37+$W$9)),W19*$W$37/($W$37+$W$9),0)+IF(ISNUMBER(AL19*AN$84/F$84),AL19*AN$84/F$84,0)</f>
        <v>18.992384886300002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51.600445787710001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50.462365725140003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1.1380800625700001</v>
      </c>
      <c r="AK20" s="18">
        <v>0</v>
      </c>
      <c r="AL20" s="19">
        <v>0</v>
      </c>
      <c r="AM20" s="25">
        <f t="shared" si="16"/>
        <v>51.600445787710001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92.710358985350979</v>
      </c>
      <c r="G21" s="16">
        <f t="shared" si="13"/>
        <v>0</v>
      </c>
      <c r="H21" s="25">
        <v>0</v>
      </c>
      <c r="I21" s="25">
        <v>0</v>
      </c>
      <c r="J21" s="16">
        <f t="shared" si="14"/>
        <v>3.7900923232500001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3.7900923232500001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1.4830867191000001</v>
      </c>
      <c r="X21" s="18">
        <f t="shared" si="3"/>
        <v>73.010459942975984</v>
      </c>
      <c r="Y21" s="25">
        <v>2.9477338499999997</v>
      </c>
      <c r="Z21" s="25">
        <v>0</v>
      </c>
      <c r="AA21" s="25">
        <v>25.580728858750991</v>
      </c>
      <c r="AB21" s="25">
        <v>0</v>
      </c>
      <c r="AC21" s="25">
        <v>0</v>
      </c>
      <c r="AD21" s="25">
        <v>8.2567727079999997</v>
      </c>
      <c r="AE21" s="25">
        <v>21.798504526199999</v>
      </c>
      <c r="AF21" s="25">
        <v>14.426720000025</v>
      </c>
      <c r="AG21" s="25">
        <v>0</v>
      </c>
      <c r="AH21" s="25">
        <v>0</v>
      </c>
      <c r="AI21" s="25">
        <v>0</v>
      </c>
      <c r="AJ21" s="18">
        <v>14.426720000025</v>
      </c>
      <c r="AK21" s="18">
        <v>0</v>
      </c>
      <c r="AL21" s="19">
        <v>0</v>
      </c>
      <c r="AM21" s="25">
        <f t="shared" si="16"/>
        <v>19.699899042375002</v>
      </c>
      <c r="AN21" s="26">
        <f t="shared" si="17"/>
        <v>44.481997234224998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965.86090065329006</v>
      </c>
      <c r="G22" s="16">
        <f t="shared" si="13"/>
        <v>0</v>
      </c>
      <c r="H22" s="25">
        <v>0</v>
      </c>
      <c r="I22" s="25">
        <v>0</v>
      </c>
      <c r="J22" s="16">
        <f t="shared" si="14"/>
        <v>34.525570174439999</v>
      </c>
      <c r="K22" s="25">
        <v>0</v>
      </c>
      <c r="L22" s="25">
        <v>3.6092430444400003</v>
      </c>
      <c r="M22" s="25">
        <v>0</v>
      </c>
      <c r="N22" s="25">
        <v>0</v>
      </c>
      <c r="O22" s="25">
        <v>0</v>
      </c>
      <c r="P22" s="25">
        <v>0</v>
      </c>
      <c r="Q22" s="25">
        <v>0.33009072453000005</v>
      </c>
      <c r="R22" s="25">
        <v>30.586236405469997</v>
      </c>
      <c r="S22" s="25">
        <v>0</v>
      </c>
      <c r="T22" s="25">
        <v>0</v>
      </c>
      <c r="U22" s="25">
        <v>0</v>
      </c>
      <c r="V22" s="18">
        <v>0</v>
      </c>
      <c r="W22" s="18">
        <v>789.77725413650012</v>
      </c>
      <c r="X22" s="18">
        <f t="shared" si="3"/>
        <v>62.154648596389997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17.69529274768</v>
      </c>
      <c r="AF22" s="25">
        <v>44.459355848709997</v>
      </c>
      <c r="AG22" s="25">
        <v>0</v>
      </c>
      <c r="AH22" s="25">
        <v>0</v>
      </c>
      <c r="AI22" s="25">
        <v>0</v>
      </c>
      <c r="AJ22" s="18">
        <v>79.403427745959988</v>
      </c>
      <c r="AK22" s="18">
        <v>0</v>
      </c>
      <c r="AL22" s="19">
        <v>0</v>
      </c>
      <c r="AM22" s="25">
        <f t="shared" si="16"/>
        <v>903.7062520569001</v>
      </c>
      <c r="AN22" s="26">
        <f t="shared" si="17"/>
        <v>62.154648596389997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6.5121558119999996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6.5121558119999996</v>
      </c>
      <c r="AM23" s="25">
        <f t="shared" si="16"/>
        <v>1.9649683484586569</v>
      </c>
      <c r="AN23" s="26">
        <f t="shared" si="17"/>
        <v>6.2324276239025353E-2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11852.221823827194</v>
      </c>
      <c r="G25" s="16">
        <f t="shared" si="13"/>
        <v>0</v>
      </c>
      <c r="H25" s="25">
        <v>0</v>
      </c>
      <c r="I25" s="25">
        <v>0</v>
      </c>
      <c r="J25" s="16">
        <f t="shared" si="14"/>
        <v>11625.135510140679</v>
      </c>
      <c r="K25" s="25">
        <v>9271.3713170230149</v>
      </c>
      <c r="L25" s="25">
        <v>0</v>
      </c>
      <c r="M25" s="25">
        <v>351.66444309416079</v>
      </c>
      <c r="N25" s="25">
        <v>49.051948634386541</v>
      </c>
      <c r="O25" s="25">
        <v>0</v>
      </c>
      <c r="P25" s="25">
        <v>1215.7938411348496</v>
      </c>
      <c r="Q25" s="25">
        <v>0</v>
      </c>
      <c r="R25" s="25">
        <v>737.25396025426517</v>
      </c>
      <c r="S25" s="25">
        <v>0</v>
      </c>
      <c r="T25" s="25">
        <v>0</v>
      </c>
      <c r="U25" s="25">
        <v>0</v>
      </c>
      <c r="V25" s="18">
        <v>0</v>
      </c>
      <c r="W25" s="18">
        <v>149.504020121823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77.582293564692009</v>
      </c>
      <c r="AK25" s="18">
        <v>0</v>
      </c>
      <c r="AL25" s="19">
        <v>0</v>
      </c>
      <c r="AM25" s="25">
        <f t="shared" si="16"/>
        <v>11852.221823827194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15498.709040440302</v>
      </c>
      <c r="G28" s="30">
        <f t="shared" si="13"/>
        <v>0</v>
      </c>
      <c r="H28" s="31">
        <v>0</v>
      </c>
      <c r="I28" s="31">
        <v>0</v>
      </c>
      <c r="J28" s="30">
        <f t="shared" si="14"/>
        <v>11548.840507231402</v>
      </c>
      <c r="K28" s="31">
        <v>0</v>
      </c>
      <c r="L28" s="31">
        <v>1135.3671978786215</v>
      </c>
      <c r="M28" s="31">
        <v>413.48188303648988</v>
      </c>
      <c r="N28" s="31">
        <v>1466.6734813394978</v>
      </c>
      <c r="O28" s="31">
        <v>956.76994363459892</v>
      </c>
      <c r="P28" s="31">
        <v>1286.5969945455136</v>
      </c>
      <c r="Q28" s="31">
        <v>3104.6000328082723</v>
      </c>
      <c r="R28" s="31">
        <v>2068.2967419327947</v>
      </c>
      <c r="S28" s="31">
        <v>0</v>
      </c>
      <c r="T28" s="31">
        <v>1095.0337825407973</v>
      </c>
      <c r="U28" s="31">
        <v>22.020449514816953</v>
      </c>
      <c r="V28" s="31">
        <v>0</v>
      </c>
      <c r="W28" s="31">
        <v>46.369191730943072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77.582293564692009</v>
      </c>
      <c r="AK28" s="31">
        <v>0</v>
      </c>
      <c r="AL28" s="32">
        <v>3825.9170479132672</v>
      </c>
      <c r="AM28" s="31">
        <f>SUM(AM29,AM35:AM36,AM37:AM38)</f>
        <v>12827.218594102636</v>
      </c>
      <c r="AN28" s="30">
        <f>SUM(AN29,AN35:AN36,AN37:AN38)</f>
        <v>36.615756416999993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3825.9170479132672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3825.9170479132672</v>
      </c>
      <c r="AM29" s="17">
        <f t="shared" ref="AM29:AN29" si="21">SUM(AM30:AM34)</f>
        <v>1154.4266015756</v>
      </c>
      <c r="AN29" s="20">
        <f t="shared" si="21"/>
        <v>36.615756416999993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3219.1327537425159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3219.1327537425159</v>
      </c>
      <c r="AM30" s="25">
        <f t="shared" ref="AM30:AM38" si="22">SUM(G30,V30,J30,W30,AJ30)-IF(ISNUMBER(W30*$W$37/($W$37+$W$9)),W30*$W$37/($W$37+$W$9),0)+IF(ISNUMBER(AL30*AM$84/F$84),AL30*AM$84/F$84,0)</f>
        <v>971.33639814553612</v>
      </c>
      <c r="AN30" s="26">
        <f t="shared" ref="AN30:AN38" si="23">SUM(AD30:AH30)+IF(ISNUMBER(W30*$W$37/($W$37+$W$9)),W30*$W$37/($W$37+$W$9),0)+IF(ISNUMBER(AL30*AN$84/F$84),AL30*AN$84/F$84,0)</f>
        <v>30.808556303987732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24.224308000000001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24.224308000000001</v>
      </c>
      <c r="AM31" s="25">
        <f t="shared" si="22"/>
        <v>7.309407185190647</v>
      </c>
      <c r="AN31" s="26">
        <f t="shared" si="23"/>
        <v>0.2318375829873697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44.332195776750979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44.332195776750979</v>
      </c>
      <c r="AM32" s="25">
        <f t="shared" si="22"/>
        <v>13.376731766532281</v>
      </c>
      <c r="AN32" s="26">
        <f t="shared" si="23"/>
        <v>0.42427916278990613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533.02153193999993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533.02153193999993</v>
      </c>
      <c r="AM33" s="25">
        <f t="shared" si="22"/>
        <v>160.83313568435315</v>
      </c>
      <c r="AN33" s="26">
        <f t="shared" si="23"/>
        <v>5.1012571193032485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5.2062584540000003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5.2062584540000003</v>
      </c>
      <c r="AM34" s="25">
        <f t="shared" si="22"/>
        <v>1.570928793987723</v>
      </c>
      <c r="AN34" s="26">
        <f t="shared" si="23"/>
        <v>4.9826247931743603E-2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11672.791992527036</v>
      </c>
      <c r="G36" s="16">
        <f t="shared" si="13"/>
        <v>0</v>
      </c>
      <c r="H36" s="25">
        <v>0</v>
      </c>
      <c r="I36" s="25">
        <v>0</v>
      </c>
      <c r="J36" s="16">
        <f t="shared" si="14"/>
        <v>11548.840507231402</v>
      </c>
      <c r="K36" s="25">
        <v>0</v>
      </c>
      <c r="L36" s="25">
        <v>1135.3671978786215</v>
      </c>
      <c r="M36" s="25">
        <v>413.48188303648988</v>
      </c>
      <c r="N36" s="25">
        <v>1466.6734813394978</v>
      </c>
      <c r="O36" s="25">
        <v>956.76994363459892</v>
      </c>
      <c r="P36" s="25">
        <v>1286.5969945455136</v>
      </c>
      <c r="Q36" s="25">
        <v>3104.6000328082723</v>
      </c>
      <c r="R36" s="25">
        <v>2068.2967419327947</v>
      </c>
      <c r="S36" s="25">
        <v>0</v>
      </c>
      <c r="T36" s="25">
        <v>1095.0337825407973</v>
      </c>
      <c r="U36" s="25">
        <v>22.020449514816953</v>
      </c>
      <c r="V36" s="18">
        <v>0</v>
      </c>
      <c r="W36" s="18">
        <v>46.369191730943072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77.582293564692009</v>
      </c>
      <c r="AK36" s="18">
        <v>0</v>
      </c>
      <c r="AL36" s="19">
        <v>0</v>
      </c>
      <c r="AM36" s="25">
        <f t="shared" si="22"/>
        <v>11672.791992527036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601.37017546434447</v>
      </c>
      <c r="G39" s="30">
        <f t="shared" si="13"/>
        <v>0</v>
      </c>
      <c r="H39" s="31">
        <v>0</v>
      </c>
      <c r="I39" s="31">
        <v>0</v>
      </c>
      <c r="J39" s="30">
        <f t="shared" si="14"/>
        <v>95.814198679412996</v>
      </c>
      <c r="K39" s="31">
        <v>0</v>
      </c>
      <c r="L39" s="31">
        <v>92.828723603835215</v>
      </c>
      <c r="M39" s="31">
        <v>0</v>
      </c>
      <c r="N39" s="31">
        <v>0</v>
      </c>
      <c r="O39" s="31">
        <v>0</v>
      </c>
      <c r="P39" s="31">
        <v>0</v>
      </c>
      <c r="Q39" s="31">
        <v>5.1285030188751077E-6</v>
      </c>
      <c r="R39" s="31">
        <v>2.9854699470747583</v>
      </c>
      <c r="S39" s="31">
        <v>0</v>
      </c>
      <c r="T39" s="31" t="s">
        <v>63</v>
      </c>
      <c r="U39" s="31" t="s">
        <v>63</v>
      </c>
      <c r="V39" s="31">
        <v>0</v>
      </c>
      <c r="W39" s="31">
        <v>327.59957775490818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177.95639903002328</v>
      </c>
      <c r="AM39" s="31">
        <f>SUM(AM40:AM45)</f>
        <v>473.73505203235567</v>
      </c>
      <c r="AN39" s="30">
        <f>SUM(AN40:AN45)</f>
        <v>1.6967935837288488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135.13332959600029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135.13332959600029</v>
      </c>
      <c r="AM40" s="25">
        <f t="shared" ref="AM40:AM47" si="25">SUM(G40,V40,J40,W40,AJ40)-IF(ISNUMBER(W40*$W$37/($W$37+$W$9)),W40*$W$37/($W$37+$W$9),0)+IF(ISNUMBER(AL40*AM$84/F$84),AL40*AM$84/F$84,0)</f>
        <v>40.774932778585068</v>
      </c>
      <c r="AN40" s="26">
        <f t="shared" ref="AN40:AN47" si="26">SUM(AD40:AH40)+IF(ISNUMBER(W40*$W$37/($W$37+$W$9)),W40*$W$37/($W$37+$W$9),0)+IF(ISNUMBER(AL40*AN$84/F$84),AL40*AN$84/F$84,0)</f>
        <v>1.2932870781932058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1.7069279999999998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1.7069279999999998</v>
      </c>
      <c r="AM42" s="25">
        <f t="shared" si="25"/>
        <v>0.51504595251196028</v>
      </c>
      <c r="AN42" s="26">
        <f t="shared" si="26"/>
        <v>1.6336072917065986E-2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453.5871402910451</v>
      </c>
      <c r="G44" s="16">
        <f t="shared" si="13"/>
        <v>0</v>
      </c>
      <c r="H44" s="25">
        <v>0</v>
      </c>
      <c r="I44" s="25">
        <v>0</v>
      </c>
      <c r="J44" s="16">
        <f t="shared" si="14"/>
        <v>95.783019923835212</v>
      </c>
      <c r="K44" s="25">
        <v>0</v>
      </c>
      <c r="L44" s="25">
        <v>92.828723603835215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2.9542963199999992</v>
      </c>
      <c r="S44" s="25">
        <v>0</v>
      </c>
      <c r="T44" s="25" t="s">
        <v>63</v>
      </c>
      <c r="U44" s="25" t="s">
        <v>63</v>
      </c>
      <c r="V44" s="18">
        <v>0</v>
      </c>
      <c r="W44" s="18">
        <v>322.53909041318684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35.265029954022992</v>
      </c>
      <c r="AM44" s="25">
        <f t="shared" si="25"/>
        <v>428.96292877988117</v>
      </c>
      <c r="AN44" s="26">
        <f t="shared" si="26"/>
        <v>0.33750228524661602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7.1059391435713257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1.9162003435713262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5.1897387999999998</v>
      </c>
      <c r="AM45" s="25">
        <f t="shared" si="25"/>
        <v>3.4821445213774656</v>
      </c>
      <c r="AN45" s="26">
        <f t="shared" si="26"/>
        <v>4.9668147371960937E-2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3.8368384337277779</v>
      </c>
      <c r="G46" s="60">
        <f t="shared" si="13"/>
        <v>0</v>
      </c>
      <c r="H46" s="61">
        <v>0</v>
      </c>
      <c r="I46" s="61">
        <v>0</v>
      </c>
      <c r="J46" s="60">
        <f t="shared" si="14"/>
        <v>3.1178755577777793E-2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5.1285030188751077E-6</v>
      </c>
      <c r="R46" s="61">
        <v>3.1173627074758917E-2</v>
      </c>
      <c r="S46" s="61">
        <v>0</v>
      </c>
      <c r="T46" s="61" t="s">
        <v>63</v>
      </c>
      <c r="U46" s="61" t="s">
        <v>63</v>
      </c>
      <c r="V46" s="62">
        <v>0</v>
      </c>
      <c r="W46" s="62">
        <v>3.1442869981500001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0.66137267999999994</v>
      </c>
      <c r="AM46" s="39">
        <f t="shared" si="25"/>
        <v>3.3750273766761318</v>
      </c>
      <c r="AN46" s="64">
        <f t="shared" si="26"/>
        <v>6.3296356529597914E-3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357.26868875313653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-22.057967070464208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379.32665582360073</v>
      </c>
      <c r="AM47" s="31">
        <f t="shared" si="25"/>
        <v>92.39950199785207</v>
      </c>
      <c r="AN47" s="30">
        <f t="shared" si="26"/>
        <v>3.6303276464626131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18084.827194977039</v>
      </c>
      <c r="G48" s="30">
        <f t="shared" si="13"/>
        <v>30.90831</v>
      </c>
      <c r="H48" s="31">
        <f>SUM(H49,H50)</f>
        <v>1.2299600000000002</v>
      </c>
      <c r="I48" s="31">
        <f>SUM(I49,I50)</f>
        <v>29.678349999999998</v>
      </c>
      <c r="J48" s="30">
        <f t="shared" si="14"/>
        <v>10469.154342003538</v>
      </c>
      <c r="K48" s="31">
        <f t="shared" ref="K48:W48" si="27">SUM(K49,K50)</f>
        <v>0</v>
      </c>
      <c r="L48" s="31">
        <f t="shared" si="27"/>
        <v>1061.7961007068166</v>
      </c>
      <c r="M48" s="31">
        <f t="shared" si="27"/>
        <v>1176.6205384170817</v>
      </c>
      <c r="N48" s="31">
        <f t="shared" si="27"/>
        <v>945.52753367103924</v>
      </c>
      <c r="O48" s="31">
        <f t="shared" si="27"/>
        <v>283.31742057128241</v>
      </c>
      <c r="P48" s="31">
        <f t="shared" si="27"/>
        <v>2176.3850964442713</v>
      </c>
      <c r="Q48" s="31">
        <f t="shared" si="27"/>
        <v>4207.6925184380707</v>
      </c>
      <c r="R48" s="31">
        <f t="shared" si="27"/>
        <v>306.9920486161497</v>
      </c>
      <c r="S48" s="31">
        <f t="shared" si="27"/>
        <v>288.80263562400717</v>
      </c>
      <c r="T48" s="31">
        <f t="shared" si="27"/>
        <v>0</v>
      </c>
      <c r="U48" s="31">
        <f t="shared" si="27"/>
        <v>22.020449514816953</v>
      </c>
      <c r="V48" s="31">
        <f t="shared" si="27"/>
        <v>0</v>
      </c>
      <c r="W48" s="31">
        <f t="shared" si="27"/>
        <v>3117.5607552097854</v>
      </c>
      <c r="X48" s="31">
        <f t="shared" si="24"/>
        <v>696.71089175022337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30.667508892891998</v>
      </c>
      <c r="AC48" s="31" t="s">
        <v>63</v>
      </c>
      <c r="AD48" s="31">
        <f t="shared" ref="AD48:AL48" si="29">SUM(AD49,AD50)</f>
        <v>179.52189906402427</v>
      </c>
      <c r="AE48" s="31">
        <f t="shared" si="29"/>
        <v>11.209703498477777</v>
      </c>
      <c r="AF48" s="31">
        <f t="shared" si="29"/>
        <v>40.276859968788891</v>
      </c>
      <c r="AG48" s="31">
        <f t="shared" si="29"/>
        <v>27.100598219302455</v>
      </c>
      <c r="AH48" s="31">
        <f t="shared" si="29"/>
        <v>240.16801610673801</v>
      </c>
      <c r="AI48" s="31">
        <f t="shared" si="29"/>
        <v>167.76630599999999</v>
      </c>
      <c r="AJ48" s="31">
        <f t="shared" si="29"/>
        <v>81.041201788140171</v>
      </c>
      <c r="AK48" s="31" t="s">
        <v>63</v>
      </c>
      <c r="AL48" s="32">
        <f t="shared" si="29"/>
        <v>3689.4516942253522</v>
      </c>
      <c r="AM48" s="31">
        <f>SUM(AM13,AM28)-SUM(AM17,AM39,AM47)</f>
        <v>14815.289382178285</v>
      </c>
      <c r="AN48" s="30">
        <f>SUM(AN13,AN28)-SUM(AN17,AN39,AN47)</f>
        <v>533.59312775882438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3474.7212010972776</v>
      </c>
      <c r="G49" s="67">
        <f t="shared" ref="G49:G77" si="30">SUM(H49:I49)</f>
        <v>11.467229999999999</v>
      </c>
      <c r="H49" s="68">
        <v>0.15215999999999999</v>
      </c>
      <c r="I49" s="68">
        <v>11.315069999999999</v>
      </c>
      <c r="J49" s="67">
        <f t="shared" ref="J49:J77" si="31">SUM(K49:U49)</f>
        <v>3463.2539710972774</v>
      </c>
      <c r="K49" s="68">
        <v>0</v>
      </c>
      <c r="L49" s="68">
        <v>0</v>
      </c>
      <c r="M49" s="68">
        <v>1003.7736425020289</v>
      </c>
      <c r="N49" s="68">
        <v>71.578750509678699</v>
      </c>
      <c r="O49" s="68">
        <v>0</v>
      </c>
      <c r="P49" s="68">
        <v>2176.3850964442713</v>
      </c>
      <c r="Q49" s="68">
        <v>0</v>
      </c>
      <c r="R49" s="68">
        <v>189.49603212648159</v>
      </c>
      <c r="S49" s="68">
        <v>0</v>
      </c>
      <c r="T49" s="68">
        <v>0</v>
      </c>
      <c r="U49" s="68">
        <v>22.020449514816953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3474.7212010972776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14610.105993879759</v>
      </c>
      <c r="G50" s="30">
        <f t="shared" si="30"/>
        <v>19.441079999999999</v>
      </c>
      <c r="H50" s="31">
        <f>SUM(H51,H70)+SUM(H75:H77)</f>
        <v>1.0778000000000001</v>
      </c>
      <c r="I50" s="31">
        <f>SUM(I51,I70)+SUM(I75:I77)</f>
        <v>18.36328</v>
      </c>
      <c r="J50" s="30">
        <f t="shared" si="31"/>
        <v>7005.9003709062581</v>
      </c>
      <c r="K50" s="31">
        <f t="shared" ref="K50:W50" si="32">SUM(K51,K70)+SUM(K75:K77)</f>
        <v>0</v>
      </c>
      <c r="L50" s="31">
        <f t="shared" si="32"/>
        <v>1061.7961007068166</v>
      </c>
      <c r="M50" s="31">
        <f t="shared" si="32"/>
        <v>172.84689591505278</v>
      </c>
      <c r="N50" s="31">
        <f t="shared" si="32"/>
        <v>873.94878316136055</v>
      </c>
      <c r="O50" s="31">
        <f t="shared" si="32"/>
        <v>283.31742057128241</v>
      </c>
      <c r="P50" s="31">
        <f t="shared" si="32"/>
        <v>0</v>
      </c>
      <c r="Q50" s="31">
        <f t="shared" si="32"/>
        <v>4207.6925184380707</v>
      </c>
      <c r="R50" s="31">
        <f t="shared" si="32"/>
        <v>117.49601648966811</v>
      </c>
      <c r="S50" s="31">
        <f t="shared" si="32"/>
        <v>288.80263562400717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3117.5607552097854</v>
      </c>
      <c r="X50" s="31">
        <f t="shared" si="24"/>
        <v>696.71089175022337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30.667508892891998</v>
      </c>
      <c r="AC50" s="31" t="s">
        <v>63</v>
      </c>
      <c r="AD50" s="31">
        <f>SUM(AD51,AD70)+SUM(AD75:AD77)</f>
        <v>179.52189906402427</v>
      </c>
      <c r="AE50" s="31">
        <f t="shared" ref="AE50:AN50" si="34">SUM(AE51,AE70)+SUM(AE75:AE77)</f>
        <v>11.209703498477777</v>
      </c>
      <c r="AF50" s="31">
        <f t="shared" si="34"/>
        <v>40.276859968788891</v>
      </c>
      <c r="AG50" s="31">
        <f t="shared" si="34"/>
        <v>27.100598219302455</v>
      </c>
      <c r="AH50" s="31">
        <f t="shared" si="34"/>
        <v>240.16801610673801</v>
      </c>
      <c r="AI50" s="31">
        <f t="shared" si="34"/>
        <v>167.76630599999999</v>
      </c>
      <c r="AJ50" s="31">
        <f t="shared" si="34"/>
        <v>81.041201788140171</v>
      </c>
      <c r="AK50" s="31" t="s">
        <v>63</v>
      </c>
      <c r="AL50" s="32">
        <f t="shared" si="34"/>
        <v>3689.4516942253522</v>
      </c>
      <c r="AM50" s="31">
        <f t="shared" si="34"/>
        <v>11337.193153704335</v>
      </c>
      <c r="AN50" s="30">
        <f t="shared" si="34"/>
        <v>533.58679812317155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4960.3527979721839</v>
      </c>
      <c r="G51" s="16">
        <f t="shared" si="30"/>
        <v>19.441079999999999</v>
      </c>
      <c r="H51" s="17">
        <v>1.0778000000000001</v>
      </c>
      <c r="I51" s="17">
        <v>18.36328</v>
      </c>
      <c r="J51" s="16">
        <f t="shared" si="31"/>
        <v>1447.3437191797379</v>
      </c>
      <c r="K51" s="17">
        <v>0</v>
      </c>
      <c r="L51" s="17">
        <v>1061.7961007068166</v>
      </c>
      <c r="M51" s="17">
        <v>9.4493400000000012</v>
      </c>
      <c r="N51" s="17">
        <v>0</v>
      </c>
      <c r="O51" s="17">
        <v>0</v>
      </c>
      <c r="P51" s="17">
        <v>0</v>
      </c>
      <c r="Q51" s="17">
        <v>63.63818999999998</v>
      </c>
      <c r="R51" s="17">
        <v>30.519118472921676</v>
      </c>
      <c r="S51" s="17">
        <v>281.94096999999999</v>
      </c>
      <c r="T51" s="17">
        <v>0</v>
      </c>
      <c r="U51" s="17">
        <v>0</v>
      </c>
      <c r="V51" s="18">
        <v>0</v>
      </c>
      <c r="W51" s="18">
        <v>1816.5306687893012</v>
      </c>
      <c r="X51" s="18">
        <f t="shared" si="24"/>
        <v>163.1865899316175</v>
      </c>
      <c r="Y51" s="17" t="s">
        <v>63</v>
      </c>
      <c r="Z51" s="17" t="s">
        <v>63</v>
      </c>
      <c r="AA51" s="17" t="s">
        <v>63</v>
      </c>
      <c r="AB51" s="17">
        <v>0.76770193161750344</v>
      </c>
      <c r="AC51" s="17" t="s">
        <v>63</v>
      </c>
      <c r="AD51" s="17">
        <v>79.867249999999999</v>
      </c>
      <c r="AE51" s="17">
        <v>6.8163499999999999</v>
      </c>
      <c r="AF51" s="17">
        <v>35.437580000000004</v>
      </c>
      <c r="AG51" s="17">
        <v>0</v>
      </c>
      <c r="AH51" s="17">
        <v>0</v>
      </c>
      <c r="AI51" s="17">
        <v>40.297708</v>
      </c>
      <c r="AJ51" s="18">
        <v>75.211496624917942</v>
      </c>
      <c r="AK51" s="18" t="s">
        <v>63</v>
      </c>
      <c r="AL51" s="19">
        <v>1438.639243446609</v>
      </c>
      <c r="AM51" s="17">
        <f t="shared" ref="AM51:AN51" si="35">SUM(AM52:AM69)</f>
        <v>3792.6198609914877</v>
      </c>
      <c r="AN51" s="20">
        <f t="shared" si="35"/>
        <v>135.88960818343622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66.162292006000001</v>
      </c>
      <c r="G52" s="16">
        <f t="shared" si="30"/>
        <v>5.4882799999999996</v>
      </c>
      <c r="H52" s="25">
        <v>0</v>
      </c>
      <c r="I52" s="25">
        <v>5.4882799999999996</v>
      </c>
      <c r="J52" s="16">
        <f t="shared" si="31"/>
        <v>16.92699</v>
      </c>
      <c r="K52" s="25">
        <v>0</v>
      </c>
      <c r="L52" s="25">
        <v>0</v>
      </c>
      <c r="M52" s="25">
        <v>7.0980000000000001E-2</v>
      </c>
      <c r="N52" s="25">
        <v>0</v>
      </c>
      <c r="O52" s="25">
        <v>0</v>
      </c>
      <c r="P52" s="25">
        <v>0</v>
      </c>
      <c r="Q52" s="25">
        <v>16.856010000000001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14.783019999999999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28.964002006000001</v>
      </c>
      <c r="AM52" s="25">
        <f t="shared" ref="AM52:AM69" si="36">SUM(G52,V52,J52,W52,AJ52)-IF(ISNUMBER(W52*$W$37/($W$37+$W$9)),W52*$W$37/($W$37+$W$9),0)+IF(ISNUMBER(AL52*AM$84/F$84),AL52*AM$84/F$84,0)</f>
        <v>45.937845506581766</v>
      </c>
      <c r="AN52" s="26">
        <f t="shared" ref="AN52:AN69" si="37">SUM(AD52:AH52)+IF(ISNUMBER(W52*$W$37/($W$37+$W$9)),W52*$W$37/($W$37+$W$9),0)+IF(ISNUMBER(AL52*AN$84/F$84),AL52*AN$84/F$84,0)</f>
        <v>0.27719859814828834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207.47449884600002</v>
      </c>
      <c r="G53" s="16">
        <f t="shared" si="30"/>
        <v>7.5179</v>
      </c>
      <c r="H53" s="25">
        <v>0</v>
      </c>
      <c r="I53" s="25">
        <v>7.5179</v>
      </c>
      <c r="J53" s="16">
        <f t="shared" si="31"/>
        <v>2.7983599999999997</v>
      </c>
      <c r="K53" s="25">
        <v>0</v>
      </c>
      <c r="L53" s="25">
        <v>0</v>
      </c>
      <c r="M53" s="25">
        <v>0.15056999999999998</v>
      </c>
      <c r="N53" s="25">
        <v>0</v>
      </c>
      <c r="O53" s="25">
        <v>0</v>
      </c>
      <c r="P53" s="25">
        <v>0</v>
      </c>
      <c r="Q53" s="25">
        <v>0.86123000000000005</v>
      </c>
      <c r="R53" s="25">
        <v>0</v>
      </c>
      <c r="S53" s="25">
        <v>1.7865599999999999</v>
      </c>
      <c r="T53" s="25">
        <v>0</v>
      </c>
      <c r="U53" s="25">
        <v>0</v>
      </c>
      <c r="V53" s="18">
        <v>0</v>
      </c>
      <c r="W53" s="18">
        <v>74.319209999999998</v>
      </c>
      <c r="X53" s="18">
        <f t="shared" si="24"/>
        <v>2.8500000000000001E-3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2.8500000000000001E-3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122.83617884600001</v>
      </c>
      <c r="AM53" s="25">
        <f t="shared" si="36"/>
        <v>121.6998785378338</v>
      </c>
      <c r="AN53" s="26">
        <f t="shared" si="37"/>
        <v>1.1784477841373595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61.065843500000007</v>
      </c>
      <c r="G54" s="16">
        <f t="shared" si="30"/>
        <v>2.4979999999999995E-2</v>
      </c>
      <c r="H54" s="25">
        <v>0</v>
      </c>
      <c r="I54" s="25">
        <v>2.4979999999999995E-2</v>
      </c>
      <c r="J54" s="16">
        <f t="shared" si="31"/>
        <v>1.59012</v>
      </c>
      <c r="K54" s="25">
        <v>0</v>
      </c>
      <c r="L54" s="25">
        <v>0</v>
      </c>
      <c r="M54" s="25">
        <v>6.368E-2</v>
      </c>
      <c r="N54" s="25">
        <v>0</v>
      </c>
      <c r="O54" s="25">
        <v>0</v>
      </c>
      <c r="P54" s="25">
        <v>0</v>
      </c>
      <c r="Q54" s="25">
        <v>1.4698800000000001</v>
      </c>
      <c r="R54" s="25">
        <v>5.6559999999999999E-2</v>
      </c>
      <c r="S54" s="25">
        <v>0</v>
      </c>
      <c r="T54" s="25">
        <v>0</v>
      </c>
      <c r="U54" s="25">
        <v>0</v>
      </c>
      <c r="V54" s="18">
        <v>0</v>
      </c>
      <c r="W54" s="18">
        <v>39.92636000000001</v>
      </c>
      <c r="X54" s="18">
        <f t="shared" si="24"/>
        <v>7.3999999999999996E-2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7.3999999999999996E-2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19.450383500000001</v>
      </c>
      <c r="AM54" s="25">
        <f t="shared" si="36"/>
        <v>47.410390204718908</v>
      </c>
      <c r="AN54" s="26">
        <f t="shared" si="37"/>
        <v>0.26014896651815261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315.89542279266294</v>
      </c>
      <c r="G55" s="16">
        <f t="shared" si="30"/>
        <v>0</v>
      </c>
      <c r="H55" s="25">
        <v>0</v>
      </c>
      <c r="I55" s="25">
        <v>0</v>
      </c>
      <c r="J55" s="16">
        <f t="shared" si="31"/>
        <v>12.913949999999996</v>
      </c>
      <c r="K55" s="25">
        <v>0</v>
      </c>
      <c r="L55" s="25">
        <v>0</v>
      </c>
      <c r="M55" s="25">
        <v>3.0651599999999997</v>
      </c>
      <c r="N55" s="25">
        <v>0</v>
      </c>
      <c r="O55" s="25">
        <v>0</v>
      </c>
      <c r="P55" s="25">
        <v>0</v>
      </c>
      <c r="Q55" s="25">
        <v>9.7280899999999981</v>
      </c>
      <c r="R55" s="25">
        <v>0.1207</v>
      </c>
      <c r="S55" s="25">
        <v>0</v>
      </c>
      <c r="T55" s="25">
        <v>0</v>
      </c>
      <c r="U55" s="25">
        <v>0</v>
      </c>
      <c r="V55" s="18">
        <v>0</v>
      </c>
      <c r="W55" s="18">
        <v>106.77575</v>
      </c>
      <c r="X55" s="18">
        <f t="shared" si="24"/>
        <v>0.85338999999999998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0.79128999999999994</v>
      </c>
      <c r="AE55" s="25">
        <v>0</v>
      </c>
      <c r="AF55" s="25">
        <v>6.2100000000000002E-2</v>
      </c>
      <c r="AG55" s="25">
        <v>0</v>
      </c>
      <c r="AH55" s="25">
        <v>0</v>
      </c>
      <c r="AI55" s="25" t="s">
        <v>76</v>
      </c>
      <c r="AJ55" s="18">
        <v>6.2100000000000002E-2</v>
      </c>
      <c r="AK55" s="18" t="s">
        <v>63</v>
      </c>
      <c r="AL55" s="19">
        <v>195.29023279266292</v>
      </c>
      <c r="AM55" s="25">
        <f t="shared" si="36"/>
        <v>178.67838856435628</v>
      </c>
      <c r="AN55" s="26">
        <f t="shared" si="37"/>
        <v>2.7224058477051947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403.10491523799999</v>
      </c>
      <c r="G56" s="16">
        <f t="shared" si="30"/>
        <v>5.1788599999999994</v>
      </c>
      <c r="H56" s="25">
        <v>0</v>
      </c>
      <c r="I56" s="25">
        <v>5.1788599999999994</v>
      </c>
      <c r="J56" s="16">
        <f t="shared" si="31"/>
        <v>256.19783999999999</v>
      </c>
      <c r="K56" s="25">
        <v>0</v>
      </c>
      <c r="L56" s="25">
        <v>0</v>
      </c>
      <c r="M56" s="25">
        <v>3.2570000000000002E-2</v>
      </c>
      <c r="N56" s="25">
        <v>0</v>
      </c>
      <c r="O56" s="25">
        <v>0</v>
      </c>
      <c r="P56" s="25">
        <v>0</v>
      </c>
      <c r="Q56" s="25">
        <v>1.5741400000000001</v>
      </c>
      <c r="R56" s="25">
        <v>2.3823000000000003</v>
      </c>
      <c r="S56" s="25">
        <v>252.20882999999998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65.45620000000001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30.150690000000001</v>
      </c>
      <c r="AE56" s="25">
        <v>0</v>
      </c>
      <c r="AF56" s="25">
        <v>35.305510000000005</v>
      </c>
      <c r="AG56" s="25">
        <v>0</v>
      </c>
      <c r="AH56" s="25">
        <v>0</v>
      </c>
      <c r="AI56" s="25" t="s">
        <v>76</v>
      </c>
      <c r="AJ56" s="18">
        <v>36.717309999999998</v>
      </c>
      <c r="AK56" s="18" t="s">
        <v>63</v>
      </c>
      <c r="AL56" s="19">
        <v>39.554705238000004</v>
      </c>
      <c r="AM56" s="25">
        <f t="shared" si="36"/>
        <v>310.02918877475526</v>
      </c>
      <c r="AN56" s="26">
        <f t="shared" si="37"/>
        <v>65.834756417717117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132.33003343430536</v>
      </c>
      <c r="G57" s="16">
        <f t="shared" si="30"/>
        <v>0</v>
      </c>
      <c r="H57" s="25">
        <v>0</v>
      </c>
      <c r="I57" s="25">
        <v>0</v>
      </c>
      <c r="J57" s="16">
        <f t="shared" si="31"/>
        <v>0.65861000000000003</v>
      </c>
      <c r="K57" s="25">
        <v>0</v>
      </c>
      <c r="L57" s="25">
        <v>0</v>
      </c>
      <c r="M57" s="25">
        <v>0.10244</v>
      </c>
      <c r="N57" s="25">
        <v>0</v>
      </c>
      <c r="O57" s="25">
        <v>0</v>
      </c>
      <c r="P57" s="25">
        <v>0</v>
      </c>
      <c r="Q57" s="25">
        <v>0.54657</v>
      </c>
      <c r="R57" s="25">
        <v>9.5999999999999992E-3</v>
      </c>
      <c r="S57" s="25">
        <v>0</v>
      </c>
      <c r="T57" s="25">
        <v>0</v>
      </c>
      <c r="U57" s="25">
        <v>0</v>
      </c>
      <c r="V57" s="18">
        <v>0</v>
      </c>
      <c r="W57" s="18">
        <v>103.54885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28.122573434305366</v>
      </c>
      <c r="AM57" s="25">
        <f t="shared" si="36"/>
        <v>112.69312408281975</v>
      </c>
      <c r="AN57" s="26">
        <f t="shared" si="37"/>
        <v>0.26914574618165227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141.34533605799999</v>
      </c>
      <c r="G58" s="16">
        <f t="shared" si="30"/>
        <v>1.23106</v>
      </c>
      <c r="H58" s="25">
        <v>1.0778000000000001</v>
      </c>
      <c r="I58" s="25">
        <v>0.15325999999999998</v>
      </c>
      <c r="J58" s="16">
        <f t="shared" si="31"/>
        <v>39.187220000000003</v>
      </c>
      <c r="K58" s="25">
        <v>0</v>
      </c>
      <c r="L58" s="25">
        <v>0</v>
      </c>
      <c r="M58" s="25">
        <v>0.35876999999999998</v>
      </c>
      <c r="N58" s="25">
        <v>0</v>
      </c>
      <c r="O58" s="25">
        <v>0</v>
      </c>
      <c r="P58" s="25">
        <v>0</v>
      </c>
      <c r="Q58" s="25">
        <v>5.7087599999999998</v>
      </c>
      <c r="R58" s="25">
        <v>5.1741099999999998</v>
      </c>
      <c r="S58" s="25">
        <v>27.945580000000003</v>
      </c>
      <c r="T58" s="25">
        <v>0</v>
      </c>
      <c r="U58" s="25">
        <v>0</v>
      </c>
      <c r="V58" s="18">
        <v>0</v>
      </c>
      <c r="W58" s="18">
        <v>61.981610000000003</v>
      </c>
      <c r="X58" s="18">
        <f t="shared" si="24"/>
        <v>11.573739999999999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7.91594</v>
      </c>
      <c r="AE58" s="25">
        <v>3.5878299999999999</v>
      </c>
      <c r="AF58" s="25">
        <v>6.9970000000000004E-2</v>
      </c>
      <c r="AG58" s="25">
        <v>0</v>
      </c>
      <c r="AH58" s="25">
        <v>0</v>
      </c>
      <c r="AI58" s="25" t="s">
        <v>76</v>
      </c>
      <c r="AJ58" s="18">
        <v>4.8620000000000003E-2</v>
      </c>
      <c r="AK58" s="18" t="s">
        <v>63</v>
      </c>
      <c r="AL58" s="19">
        <v>27.323086058000001</v>
      </c>
      <c r="AM58" s="25">
        <f t="shared" si="36"/>
        <v>110.69293793387236</v>
      </c>
      <c r="AN58" s="26">
        <f t="shared" si="37"/>
        <v>11.835234290422768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2148.9688522534616</v>
      </c>
      <c r="G59" s="16">
        <f t="shared" si="30"/>
        <v>0</v>
      </c>
      <c r="H59" s="25">
        <v>0</v>
      </c>
      <c r="I59" s="25">
        <v>0</v>
      </c>
      <c r="J59" s="16">
        <f t="shared" si="31"/>
        <v>1087.412049179738</v>
      </c>
      <c r="K59" s="25">
        <v>0</v>
      </c>
      <c r="L59" s="25">
        <v>1061.7961007068166</v>
      </c>
      <c r="M59" s="25">
        <v>0.61476999999999993</v>
      </c>
      <c r="N59" s="25">
        <v>0</v>
      </c>
      <c r="O59" s="25">
        <v>0</v>
      </c>
      <c r="P59" s="25">
        <v>0</v>
      </c>
      <c r="Q59" s="25">
        <v>4.6909600000000005</v>
      </c>
      <c r="R59" s="25">
        <v>20.310218472921679</v>
      </c>
      <c r="S59" s="25">
        <v>0</v>
      </c>
      <c r="T59" s="25">
        <v>0</v>
      </c>
      <c r="U59" s="25">
        <v>0</v>
      </c>
      <c r="V59" s="18">
        <v>0</v>
      </c>
      <c r="W59" s="18">
        <v>651.52870878930139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38.383466624917936</v>
      </c>
      <c r="AK59" s="18" t="s">
        <v>63</v>
      </c>
      <c r="AL59" s="19">
        <v>371.64462765950429</v>
      </c>
      <c r="AM59" s="25">
        <f t="shared" si="36"/>
        <v>1889.4637297452246</v>
      </c>
      <c r="AN59" s="26">
        <f t="shared" si="37"/>
        <v>3.5568071627400228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710.57095340685646</v>
      </c>
      <c r="G60" s="16">
        <f t="shared" si="30"/>
        <v>0</v>
      </c>
      <c r="H60" s="25">
        <v>0</v>
      </c>
      <c r="I60" s="25">
        <v>0</v>
      </c>
      <c r="J60" s="16">
        <f t="shared" si="31"/>
        <v>17.720580000000002</v>
      </c>
      <c r="K60" s="25">
        <v>0</v>
      </c>
      <c r="L60" s="25">
        <v>0</v>
      </c>
      <c r="M60" s="25">
        <v>3.71191</v>
      </c>
      <c r="N60" s="25">
        <v>0</v>
      </c>
      <c r="O60" s="25">
        <v>0</v>
      </c>
      <c r="P60" s="25">
        <v>0</v>
      </c>
      <c r="Q60" s="25">
        <v>12.86584</v>
      </c>
      <c r="R60" s="25">
        <v>1.14283</v>
      </c>
      <c r="S60" s="25">
        <v>0</v>
      </c>
      <c r="T60" s="25">
        <v>0</v>
      </c>
      <c r="U60" s="25">
        <v>0</v>
      </c>
      <c r="V60" s="18">
        <v>0</v>
      </c>
      <c r="W60" s="18">
        <v>398.81216999999998</v>
      </c>
      <c r="X60" s="18">
        <f t="shared" si="24"/>
        <v>26.663170000000008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25.063230000000008</v>
      </c>
      <c r="AE60" s="25">
        <v>1.5999400000000001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267.3750334068564</v>
      </c>
      <c r="AM60" s="25">
        <f t="shared" si="36"/>
        <v>497.21010063163266</v>
      </c>
      <c r="AN60" s="26">
        <f t="shared" si="37"/>
        <v>29.22206998988673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141.22562623229999</v>
      </c>
      <c r="G61" s="16">
        <f t="shared" si="30"/>
        <v>0</v>
      </c>
      <c r="H61" s="25">
        <v>0</v>
      </c>
      <c r="I61" s="25">
        <v>0</v>
      </c>
      <c r="J61" s="16">
        <f t="shared" si="31"/>
        <v>1.5453199999999998</v>
      </c>
      <c r="K61" s="25">
        <v>0</v>
      </c>
      <c r="L61" s="25">
        <v>0</v>
      </c>
      <c r="M61" s="25">
        <v>0.12761</v>
      </c>
      <c r="N61" s="25">
        <v>0</v>
      </c>
      <c r="O61" s="25">
        <v>0</v>
      </c>
      <c r="P61" s="25">
        <v>0</v>
      </c>
      <c r="Q61" s="25">
        <v>0.94444000000000006</v>
      </c>
      <c r="R61" s="25">
        <v>0.47326999999999997</v>
      </c>
      <c r="S61" s="25">
        <v>0</v>
      </c>
      <c r="T61" s="25">
        <v>0</v>
      </c>
      <c r="U61" s="25">
        <v>0</v>
      </c>
      <c r="V61" s="18">
        <v>0</v>
      </c>
      <c r="W61" s="18">
        <v>77.120260000000002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62.560046232299996</v>
      </c>
      <c r="AM61" s="25">
        <f t="shared" si="36"/>
        <v>97.542356642545698</v>
      </c>
      <c r="AN61" s="26">
        <f t="shared" si="37"/>
        <v>0.59872793518289713</v>
      </c>
    </row>
    <row r="62" spans="1:40" s="21" customFormat="1" ht="15" customHeight="1">
      <c r="C62" s="21" t="s">
        <v>86</v>
      </c>
      <c r="E62" s="59"/>
      <c r="F62" s="16">
        <f t="shared" si="12"/>
        <v>10.348586478000001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1.2726400000000002</v>
      </c>
      <c r="K62" s="25">
        <v>0</v>
      </c>
      <c r="L62" s="25">
        <v>0</v>
      </c>
      <c r="M62" s="25">
        <v>1.5859999999999999E-2</v>
      </c>
      <c r="N62" s="25">
        <v>0</v>
      </c>
      <c r="O62" s="25">
        <v>0</v>
      </c>
      <c r="P62" s="25">
        <v>0</v>
      </c>
      <c r="Q62" s="25">
        <v>1.1764100000000002</v>
      </c>
      <c r="R62" s="25">
        <v>8.0370000000000011E-2</v>
      </c>
      <c r="S62" s="25">
        <v>0</v>
      </c>
      <c r="T62" s="25">
        <v>0</v>
      </c>
      <c r="U62" s="25">
        <v>0</v>
      </c>
      <c r="V62" s="18">
        <v>0</v>
      </c>
      <c r="W62" s="18">
        <v>5.3904199999999998</v>
      </c>
      <c r="X62" s="18">
        <f t="shared" si="24"/>
        <v>5.9499999999999996E-3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5.9499999999999996E-3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3.6795764780000004</v>
      </c>
      <c r="AM62" s="25">
        <f t="shared" si="36"/>
        <v>7.7733300125325222</v>
      </c>
      <c r="AN62" s="26">
        <f t="shared" si="37"/>
        <v>4.1165210980503492E-2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23.778339364980003</v>
      </c>
      <c r="G63" s="16">
        <f t="shared" si="30"/>
        <v>0</v>
      </c>
      <c r="H63" s="25">
        <v>0</v>
      </c>
      <c r="I63" s="25">
        <v>0</v>
      </c>
      <c r="J63" s="16">
        <f t="shared" si="31"/>
        <v>2.8037300000000003</v>
      </c>
      <c r="K63" s="25">
        <v>0</v>
      </c>
      <c r="L63" s="25">
        <v>0</v>
      </c>
      <c r="M63" s="25">
        <v>0.12175999999999999</v>
      </c>
      <c r="N63" s="25">
        <v>0</v>
      </c>
      <c r="O63" s="25">
        <v>0</v>
      </c>
      <c r="P63" s="25">
        <v>0</v>
      </c>
      <c r="Q63" s="25">
        <v>2.4737800000000001</v>
      </c>
      <c r="R63" s="25">
        <v>0.20818999999999999</v>
      </c>
      <c r="S63" s="25">
        <v>0</v>
      </c>
      <c r="T63" s="25">
        <v>0</v>
      </c>
      <c r="U63" s="25">
        <v>0</v>
      </c>
      <c r="V63" s="18">
        <v>0</v>
      </c>
      <c r="W63" s="18">
        <v>1.4817199999999999</v>
      </c>
      <c r="X63" s="18">
        <f t="shared" si="24"/>
        <v>7.2131000000000007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7.2131000000000007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12.279789364980001</v>
      </c>
      <c r="AM63" s="25">
        <f t="shared" si="36"/>
        <v>7.990735641885518</v>
      </c>
      <c r="AN63" s="26">
        <f t="shared" si="37"/>
        <v>7.3306231377495275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349.52372356000001</v>
      </c>
      <c r="G64" s="16">
        <f t="shared" si="30"/>
        <v>0</v>
      </c>
      <c r="H64" s="25">
        <v>0</v>
      </c>
      <c r="I64" s="25">
        <v>0</v>
      </c>
      <c r="J64" s="16">
        <f t="shared" si="31"/>
        <v>3.1167999999999996</v>
      </c>
      <c r="K64" s="25">
        <v>0</v>
      </c>
      <c r="L64" s="25">
        <v>0</v>
      </c>
      <c r="M64" s="25">
        <v>0.24481999999999998</v>
      </c>
      <c r="N64" s="25">
        <v>0</v>
      </c>
      <c r="O64" s="25">
        <v>0</v>
      </c>
      <c r="P64" s="25">
        <v>0</v>
      </c>
      <c r="Q64" s="25">
        <v>2.3110099999999996</v>
      </c>
      <c r="R64" s="25">
        <v>0.56097000000000008</v>
      </c>
      <c r="S64" s="25">
        <v>0</v>
      </c>
      <c r="T64" s="25">
        <v>0</v>
      </c>
      <c r="U64" s="25">
        <v>0</v>
      </c>
      <c r="V64" s="18">
        <v>0</v>
      </c>
      <c r="W64" s="18">
        <v>235.17443</v>
      </c>
      <c r="X64" s="18">
        <f t="shared" si="24"/>
        <v>10.277569999999999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8.6489899999999995</v>
      </c>
      <c r="AE64" s="25">
        <v>1.6285799999999999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100.95492356000001</v>
      </c>
      <c r="AM64" s="25">
        <f t="shared" si="36"/>
        <v>268.75322064385398</v>
      </c>
      <c r="AN64" s="26">
        <f t="shared" si="37"/>
        <v>11.243754275267019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33.603036352000004</v>
      </c>
      <c r="G65" s="16">
        <f t="shared" si="30"/>
        <v>0</v>
      </c>
      <c r="H65" s="25">
        <v>0</v>
      </c>
      <c r="I65" s="25">
        <v>0</v>
      </c>
      <c r="J65" s="16">
        <f t="shared" si="31"/>
        <v>0.53357999999999994</v>
      </c>
      <c r="K65" s="25">
        <v>0</v>
      </c>
      <c r="L65" s="25">
        <v>0</v>
      </c>
      <c r="M65" s="25">
        <v>5.4610000000000006E-2</v>
      </c>
      <c r="N65" s="25">
        <v>0</v>
      </c>
      <c r="O65" s="25">
        <v>0</v>
      </c>
      <c r="P65" s="25">
        <v>0</v>
      </c>
      <c r="Q65" s="25">
        <v>0.47896999999999995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12.439629999999999</v>
      </c>
      <c r="X65" s="18">
        <f t="shared" si="24"/>
        <v>1.2099999999999999E-3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1.2099999999999999E-3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20.628616352000002</v>
      </c>
      <c r="AM65" s="25">
        <f t="shared" si="36"/>
        <v>19.197658458294455</v>
      </c>
      <c r="AN65" s="26">
        <f t="shared" si="37"/>
        <v>0.19863518776682546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14.309025561999999</v>
      </c>
      <c r="G66" s="16">
        <f t="shared" si="30"/>
        <v>0</v>
      </c>
      <c r="H66" s="25">
        <v>0</v>
      </c>
      <c r="I66" s="25">
        <v>0</v>
      </c>
      <c r="J66" s="16">
        <f t="shared" si="31"/>
        <v>0.14802000000000001</v>
      </c>
      <c r="K66" s="25">
        <v>0</v>
      </c>
      <c r="L66" s="25">
        <v>0</v>
      </c>
      <c r="M66" s="25">
        <v>5.058E-2</v>
      </c>
      <c r="N66" s="25">
        <v>0</v>
      </c>
      <c r="O66" s="25">
        <v>0</v>
      </c>
      <c r="P66" s="25">
        <v>0</v>
      </c>
      <c r="Q66" s="25">
        <v>9.7440000000000013E-2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6.1768199999999993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7.9841855620000004</v>
      </c>
      <c r="AM66" s="25">
        <f t="shared" si="36"/>
        <v>8.733976447356028</v>
      </c>
      <c r="AN66" s="26">
        <f t="shared" si="37"/>
        <v>7.6412266671012183E-2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141.71447589200002</v>
      </c>
      <c r="G67" s="16">
        <f t="shared" si="30"/>
        <v>0</v>
      </c>
      <c r="H67" s="25">
        <v>0</v>
      </c>
      <c r="I67" s="25">
        <v>0</v>
      </c>
      <c r="J67" s="16">
        <f t="shared" si="31"/>
        <v>2.4048400000000001</v>
      </c>
      <c r="K67" s="25">
        <v>0</v>
      </c>
      <c r="L67" s="25">
        <v>0</v>
      </c>
      <c r="M67" s="25">
        <v>0.62272000000000005</v>
      </c>
      <c r="N67" s="25">
        <v>0</v>
      </c>
      <c r="O67" s="25">
        <v>0</v>
      </c>
      <c r="P67" s="25">
        <v>0</v>
      </c>
      <c r="Q67" s="25">
        <v>1.7821200000000001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26.166830000000001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113.14280589200001</v>
      </c>
      <c r="AM67" s="25">
        <f t="shared" si="36"/>
        <v>62.711214392335819</v>
      </c>
      <c r="AN67" s="26">
        <f t="shared" si="37"/>
        <v>1.0828278211460327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4.6702104700000007</v>
      </c>
      <c r="G68" s="16">
        <f t="shared" si="30"/>
        <v>0</v>
      </c>
      <c r="H68" s="25">
        <v>0</v>
      </c>
      <c r="I68" s="25">
        <v>0</v>
      </c>
      <c r="J68" s="16">
        <f t="shared" si="31"/>
        <v>0.11307</v>
      </c>
      <c r="K68" s="25">
        <v>0</v>
      </c>
      <c r="L68" s="25">
        <v>0</v>
      </c>
      <c r="M68" s="25">
        <v>4.0530000000000004E-2</v>
      </c>
      <c r="N68" s="25">
        <v>0</v>
      </c>
      <c r="O68" s="25">
        <v>0</v>
      </c>
      <c r="P68" s="25">
        <v>0</v>
      </c>
      <c r="Q68" s="25">
        <v>7.2540000000000007E-2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0.90488000000000002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3.6522604700000008</v>
      </c>
      <c r="AM68" s="25">
        <f t="shared" si="36"/>
        <v>2.1199777203214958</v>
      </c>
      <c r="AN68" s="26">
        <f t="shared" si="37"/>
        <v>3.4953784430296835E-2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13.196216593999999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13.196216593999999</v>
      </c>
      <c r="AM69" s="25">
        <f t="shared" si="36"/>
        <v>3.9818070505673737</v>
      </c>
      <c r="AN69" s="26">
        <f t="shared" si="37"/>
        <v>0.12629376078486038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5235.5794303278872</v>
      </c>
      <c r="G70" s="16">
        <f t="shared" si="30"/>
        <v>0</v>
      </c>
      <c r="H70" s="25">
        <v>0</v>
      </c>
      <c r="I70" s="25">
        <v>0</v>
      </c>
      <c r="J70" s="16">
        <f t="shared" si="31"/>
        <v>4850.0233561184186</v>
      </c>
      <c r="K70" s="25">
        <v>0</v>
      </c>
      <c r="L70" s="25">
        <v>0</v>
      </c>
      <c r="M70" s="25">
        <v>11.346126600000002</v>
      </c>
      <c r="N70" s="25">
        <v>873.94878316136055</v>
      </c>
      <c r="O70" s="25">
        <v>283.26630057128239</v>
      </c>
      <c r="P70" s="25">
        <v>0</v>
      </c>
      <c r="Q70" s="25">
        <v>3593.0362954633852</v>
      </c>
      <c r="R70" s="25">
        <v>88.425850322390872</v>
      </c>
      <c r="S70" s="25">
        <v>0</v>
      </c>
      <c r="T70" s="25">
        <v>0</v>
      </c>
      <c r="U70" s="25">
        <v>0</v>
      </c>
      <c r="V70" s="18">
        <v>0</v>
      </c>
      <c r="W70" s="18">
        <v>28.355166643428174</v>
      </c>
      <c r="X70" s="18">
        <f t="shared" si="24"/>
        <v>267.26861432604045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27.100598219302455</v>
      </c>
      <c r="AH70" s="25">
        <v>240.16801610673801</v>
      </c>
      <c r="AI70" s="25" t="s">
        <v>63</v>
      </c>
      <c r="AJ70" s="18">
        <v>0</v>
      </c>
      <c r="AK70" s="18" t="s">
        <v>63</v>
      </c>
      <c r="AL70" s="19">
        <v>89.932293239999993</v>
      </c>
      <c r="AM70" s="25">
        <f>SUM(AM71:AM74)</f>
        <v>4905.5145610911622</v>
      </c>
      <c r="AN70" s="26">
        <f>SUM(AN71:AN74)</f>
        <v>268.12930704416777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91.690603757662601</v>
      </c>
      <c r="G71" s="16">
        <f t="shared" si="30"/>
        <v>0</v>
      </c>
      <c r="H71" s="25">
        <v>0</v>
      </c>
      <c r="I71" s="25">
        <v>0</v>
      </c>
      <c r="J71" s="16">
        <f t="shared" si="31"/>
        <v>1.8608480596626065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1.8608480596626065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89.829755698</v>
      </c>
      <c r="AM71" s="25">
        <f t="shared" ref="AM71:AM77" si="38">SUM(G71,V71,J71,W71,AJ71)-IF(ISNUMBER(W71*$W$37/($W$37+$W$9)),W71*$W$37/($W$37+$W$9),0)+IF(ISNUMBER(AL71*AM$84/F$84),AL71*AM$84/F$84,0)</f>
        <v>28.965946861365492</v>
      </c>
      <c r="AN71" s="26">
        <f t="shared" ref="AN71:AN77" si="39">SUM(AD71:AH71)+IF(ISNUMBER(W71*$W$37/($W$37+$W$9)),W71*$W$37/($W$37+$W$9),0)+IF(ISNUMBER(AL71*AN$84/F$84),AL71*AN$84/F$84,0)</f>
        <v>0.85971138747782683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4729.2502257619344</v>
      </c>
      <c r="G72" s="16">
        <f t="shared" si="30"/>
        <v>0</v>
      </c>
      <c r="H72" s="25">
        <v>0</v>
      </c>
      <c r="I72" s="25">
        <v>0</v>
      </c>
      <c r="J72" s="16">
        <f t="shared" si="31"/>
        <v>4433.8601231480825</v>
      </c>
      <c r="K72" s="25">
        <v>0</v>
      </c>
      <c r="L72" s="25">
        <v>0</v>
      </c>
      <c r="M72" s="25">
        <v>11.346126600000002</v>
      </c>
      <c r="N72" s="25">
        <v>873.11525316136056</v>
      </c>
      <c r="O72" s="25">
        <v>0</v>
      </c>
      <c r="P72" s="25">
        <v>0</v>
      </c>
      <c r="Q72" s="25">
        <v>3549.3987433867214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28.018950745810574</v>
      </c>
      <c r="X72" s="18">
        <f t="shared" si="24"/>
        <v>267.26861432604045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27.100598219302455</v>
      </c>
      <c r="AH72" s="25">
        <v>240.16801610673801</v>
      </c>
      <c r="AI72" s="25" t="s">
        <v>63</v>
      </c>
      <c r="AJ72" s="18">
        <v>0</v>
      </c>
      <c r="AK72" s="18" t="s">
        <v>63</v>
      </c>
      <c r="AL72" s="19">
        <v>0.10253754199999998</v>
      </c>
      <c r="AM72" s="25">
        <f t="shared" si="38"/>
        <v>4461.910013421505</v>
      </c>
      <c r="AN72" s="26">
        <f t="shared" si="39"/>
        <v>267.26959565668994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284.09983057128238</v>
      </c>
      <c r="G73" s="16">
        <f t="shared" si="30"/>
        <v>0</v>
      </c>
      <c r="H73" s="25">
        <v>0</v>
      </c>
      <c r="I73" s="25">
        <v>0</v>
      </c>
      <c r="J73" s="16">
        <f t="shared" si="31"/>
        <v>284.09983057128238</v>
      </c>
      <c r="K73" s="25">
        <v>0</v>
      </c>
      <c r="L73" s="25">
        <v>0</v>
      </c>
      <c r="M73" s="25">
        <v>0</v>
      </c>
      <c r="N73" s="25">
        <v>0.8335300000000001</v>
      </c>
      <c r="O73" s="25">
        <v>283.26630057128239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284.09983057128238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130.53877023700969</v>
      </c>
      <c r="G74" s="16">
        <f t="shared" si="30"/>
        <v>0</v>
      </c>
      <c r="H74" s="25">
        <v>0</v>
      </c>
      <c r="I74" s="25">
        <v>0</v>
      </c>
      <c r="J74" s="16">
        <f t="shared" si="31"/>
        <v>130.20255433939209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41.776704017001229</v>
      </c>
      <c r="R74" s="25">
        <v>88.425850322390872</v>
      </c>
      <c r="S74" s="25">
        <v>0</v>
      </c>
      <c r="T74" s="25">
        <v>0</v>
      </c>
      <c r="U74" s="25">
        <v>0</v>
      </c>
      <c r="V74" s="18">
        <v>0</v>
      </c>
      <c r="W74" s="18">
        <v>0.33621589761760001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130.53877023700969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1965.0712598532284</v>
      </c>
      <c r="G75" s="16">
        <f t="shared" si="30"/>
        <v>0</v>
      </c>
      <c r="H75" s="25">
        <v>0</v>
      </c>
      <c r="I75" s="25">
        <v>0</v>
      </c>
      <c r="J75" s="16">
        <f t="shared" si="31"/>
        <v>223.57459690337302</v>
      </c>
      <c r="K75" s="25">
        <v>0</v>
      </c>
      <c r="L75" s="25">
        <v>0</v>
      </c>
      <c r="M75" s="25">
        <v>40.020234295928525</v>
      </c>
      <c r="N75" s="25">
        <v>0</v>
      </c>
      <c r="O75" s="25">
        <v>0</v>
      </c>
      <c r="P75" s="25">
        <v>0</v>
      </c>
      <c r="Q75" s="25">
        <v>185.00331491308893</v>
      </c>
      <c r="R75" s="25">
        <v>-1.4489523056444447</v>
      </c>
      <c r="S75" s="25">
        <v>0</v>
      </c>
      <c r="T75" s="25">
        <v>0</v>
      </c>
      <c r="U75" s="25">
        <v>0</v>
      </c>
      <c r="V75" s="18">
        <v>0</v>
      </c>
      <c r="W75" s="18">
        <v>375.23051959278024</v>
      </c>
      <c r="X75" s="18">
        <f t="shared" si="24"/>
        <v>109.71757303433095</v>
      </c>
      <c r="Y75" s="25" t="s">
        <v>63</v>
      </c>
      <c r="Z75" s="25" t="s">
        <v>63</v>
      </c>
      <c r="AA75" s="25" t="s">
        <v>63</v>
      </c>
      <c r="AB75" s="25">
        <v>7.9059973661151233</v>
      </c>
      <c r="AC75" s="25" t="s">
        <v>63</v>
      </c>
      <c r="AD75" s="25">
        <v>19.62777115106028</v>
      </c>
      <c r="AE75" s="25">
        <v>3.2791745483666666</v>
      </c>
      <c r="AF75" s="25">
        <v>4.8392799687888886</v>
      </c>
      <c r="AG75" s="25">
        <v>0</v>
      </c>
      <c r="AH75" s="25">
        <v>0</v>
      </c>
      <c r="AI75" s="25">
        <v>74.065349999999995</v>
      </c>
      <c r="AJ75" s="18">
        <v>5.8297051632222221</v>
      </c>
      <c r="AK75" s="18" t="s">
        <v>63</v>
      </c>
      <c r="AL75" s="19">
        <v>1250.718865159522</v>
      </c>
      <c r="AM75" s="25">
        <f t="shared" si="38"/>
        <v>982.02489858749664</v>
      </c>
      <c r="AN75" s="26">
        <f t="shared" si="39"/>
        <v>39.716170844577093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2233.1879702222013</v>
      </c>
      <c r="G76" s="16">
        <f t="shared" si="30"/>
        <v>0</v>
      </c>
      <c r="H76" s="25">
        <v>0</v>
      </c>
      <c r="I76" s="25">
        <v>0</v>
      </c>
      <c r="J76" s="16">
        <f t="shared" si="31"/>
        <v>325.40834193051086</v>
      </c>
      <c r="K76" s="25">
        <v>0</v>
      </c>
      <c r="L76" s="25">
        <v>0</v>
      </c>
      <c r="M76" s="25">
        <v>100.4926122845623</v>
      </c>
      <c r="N76" s="25">
        <v>0</v>
      </c>
      <c r="O76" s="25">
        <v>5.1119999999999999E-2</v>
      </c>
      <c r="P76" s="25">
        <v>0</v>
      </c>
      <c r="Q76" s="25">
        <v>224.81231173571894</v>
      </c>
      <c r="R76" s="25">
        <v>0</v>
      </c>
      <c r="S76" s="25">
        <v>5.2297910229657449E-2</v>
      </c>
      <c r="T76" s="25">
        <v>0</v>
      </c>
      <c r="U76" s="25">
        <v>0</v>
      </c>
      <c r="V76" s="18">
        <v>0</v>
      </c>
      <c r="W76" s="18">
        <v>885.93620155833707</v>
      </c>
      <c r="X76" s="18">
        <f t="shared" si="24"/>
        <v>144.51608927887531</v>
      </c>
      <c r="Y76" s="25" t="s">
        <v>63</v>
      </c>
      <c r="Z76" s="25" t="s">
        <v>63</v>
      </c>
      <c r="AA76" s="25" t="s">
        <v>63</v>
      </c>
      <c r="AB76" s="25">
        <v>21.993809595159373</v>
      </c>
      <c r="AC76" s="25" t="s">
        <v>63</v>
      </c>
      <c r="AD76" s="25">
        <v>69.119031683715932</v>
      </c>
      <c r="AE76" s="25">
        <v>0</v>
      </c>
      <c r="AF76" s="25">
        <v>0</v>
      </c>
      <c r="AG76" s="25">
        <v>0</v>
      </c>
      <c r="AH76" s="25">
        <v>0</v>
      </c>
      <c r="AI76" s="25">
        <v>53.403247999999991</v>
      </c>
      <c r="AJ76" s="18">
        <v>0</v>
      </c>
      <c r="AK76" s="18" t="s">
        <v>63</v>
      </c>
      <c r="AL76" s="19">
        <v>877.32733745447786</v>
      </c>
      <c r="AM76" s="25">
        <f t="shared" si="38"/>
        <v>1476.0680082067643</v>
      </c>
      <c r="AN76" s="26">
        <f t="shared" si="39"/>
        <v>77.515451073866956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215.91453550425751</v>
      </c>
      <c r="G77" s="16">
        <f t="shared" si="30"/>
        <v>0</v>
      </c>
      <c r="H77" s="25">
        <v>0</v>
      </c>
      <c r="I77" s="25">
        <v>0</v>
      </c>
      <c r="J77" s="16">
        <f t="shared" si="31"/>
        <v>159.55035677421662</v>
      </c>
      <c r="K77" s="25">
        <v>0</v>
      </c>
      <c r="L77" s="25">
        <v>0</v>
      </c>
      <c r="M77" s="25">
        <v>11.538582734561983</v>
      </c>
      <c r="N77" s="25">
        <v>0</v>
      </c>
      <c r="O77" s="25">
        <v>0</v>
      </c>
      <c r="P77" s="25">
        <v>0</v>
      </c>
      <c r="Q77" s="25">
        <v>141.20240632587712</v>
      </c>
      <c r="R77" s="25">
        <v>0</v>
      </c>
      <c r="S77" s="25">
        <v>6.8093677137775295</v>
      </c>
      <c r="T77" s="25">
        <v>0</v>
      </c>
      <c r="U77" s="25">
        <v>0</v>
      </c>
      <c r="V77" s="18">
        <v>0</v>
      </c>
      <c r="W77" s="18">
        <v>11.50819862593875</v>
      </c>
      <c r="X77" s="18">
        <f t="shared" si="24"/>
        <v>12.022025179359165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10.907846229248054</v>
      </c>
      <c r="AE77" s="25">
        <v>1.114178950111111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32.833954924742997</v>
      </c>
      <c r="AM77" s="25">
        <f t="shared" si="38"/>
        <v>180.96582482742414</v>
      </c>
      <c r="AN77" s="26">
        <f t="shared" si="39"/>
        <v>12.336260977123487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2018_x000D_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3825.9170479132667</v>
      </c>
      <c r="G84" s="31">
        <f t="shared" si="40"/>
        <v>0</v>
      </c>
      <c r="H84" s="31">
        <v>0</v>
      </c>
      <c r="I84" s="31">
        <v>0</v>
      </c>
      <c r="J84" s="31">
        <f t="shared" si="40"/>
        <v>17.776610546799997</v>
      </c>
      <c r="K84" s="31">
        <v>0</v>
      </c>
      <c r="L84" s="31">
        <v>2.6686144000000001</v>
      </c>
      <c r="M84" s="31">
        <v>0</v>
      </c>
      <c r="N84" s="31">
        <v>0</v>
      </c>
      <c r="O84" s="31">
        <v>0</v>
      </c>
      <c r="P84" s="31">
        <v>0</v>
      </c>
      <c r="Q84" s="31">
        <v>1.4394022357999998</v>
      </c>
      <c r="R84" s="31">
        <v>13.668593910999999</v>
      </c>
      <c r="S84" s="31">
        <v>0</v>
      </c>
      <c r="T84" s="31">
        <v>0</v>
      </c>
      <c r="U84" s="31">
        <v>0</v>
      </c>
      <c r="V84" s="31">
        <v>0</v>
      </c>
      <c r="W84" s="31">
        <v>1111.8102877461999</v>
      </c>
      <c r="X84" s="31">
        <f t="shared" ref="X84" si="41">SUM(X85:X88)</f>
        <v>785.05765461766714</v>
      </c>
      <c r="Y84" s="31">
        <v>473.42622038599995</v>
      </c>
      <c r="Z84" s="31">
        <v>237.99938746799998</v>
      </c>
      <c r="AA84" s="31">
        <v>34.414767995267198</v>
      </c>
      <c r="AB84" s="31">
        <v>0</v>
      </c>
      <c r="AC84" s="31">
        <v>2.6015223513999994</v>
      </c>
      <c r="AD84" s="31">
        <v>6.9710440805999996</v>
      </c>
      <c r="AE84" s="31">
        <v>17.164065304200001</v>
      </c>
      <c r="AF84" s="31">
        <v>12.480647032199998</v>
      </c>
      <c r="AG84" s="31">
        <v>0</v>
      </c>
      <c r="AH84" s="31">
        <v>0</v>
      </c>
      <c r="AI84" s="31">
        <v>0</v>
      </c>
      <c r="AJ84" s="31">
        <v>24.839703282599999</v>
      </c>
      <c r="AK84" s="31">
        <v>1886.4327917199998</v>
      </c>
      <c r="AL84" s="32">
        <v>0</v>
      </c>
      <c r="AM84" s="93">
        <f>SUM(AM85:AM88)</f>
        <v>1154.4266015756</v>
      </c>
      <c r="AN84" s="94">
        <f>SUM(AN85:AN88)</f>
        <v>36.615756417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3224.3390121965158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1.9074369999999999E-3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1.9074369999999999E-3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612.75591546700002</v>
      </c>
      <c r="X85" s="18">
        <f t="shared" ref="X85:X88" si="45">SUM(Y85:AI85)</f>
        <v>725.14839757251616</v>
      </c>
      <c r="Y85" s="25">
        <v>470.47848653599993</v>
      </c>
      <c r="Z85" s="25">
        <v>237.99938746799998</v>
      </c>
      <c r="AA85" s="25">
        <v>8.8340391365162034</v>
      </c>
      <c r="AB85" s="25">
        <v>0</v>
      </c>
      <c r="AC85" s="25">
        <v>2.6015223513999994</v>
      </c>
      <c r="AD85" s="25">
        <v>5.2349620805999999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1886.4327917199998</v>
      </c>
      <c r="AL85" s="19">
        <v>0</v>
      </c>
      <c r="AM85" s="25">
        <f>SUM(G85,V85,J85,W85,IF(ISNUMBER(-W85*$W$37/($W$37+$W$9)),-W85*$W$37/($W$37+$W$9),0),AJ85)</f>
        <v>612.75782290400002</v>
      </c>
      <c r="AN85" s="26">
        <f>SUM(AD85:AH85,IF(ISNUMBER(W85*$W$37/($W$37+$W$9)),W85*$W$37/($W$37+$W$9),0))</f>
        <v>5.2349620805999999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24.224308000000001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23.690025758800001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0.5342822411999999</v>
      </c>
      <c r="AK86" s="18">
        <v>0</v>
      </c>
      <c r="AL86" s="19">
        <v>0</v>
      </c>
      <c r="AM86" s="25">
        <f>SUM(G86,V86,J86,W86,IF(ISNUMBER(-W86*$W$37/($W$37+$W$9)),-W86*$W$37/($W$37+$W$9),0),AJ86)</f>
        <v>24.224308000000001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44.332195776750979</v>
      </c>
      <c r="G87" s="16">
        <f t="shared" si="43"/>
        <v>0</v>
      </c>
      <c r="H87" s="25">
        <v>0</v>
      </c>
      <c r="I87" s="25">
        <v>0</v>
      </c>
      <c r="J87" s="16">
        <f t="shared" si="44"/>
        <v>1.2587651697999998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1.2587651697999998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0.49463288719999998</v>
      </c>
      <c r="X87" s="18">
        <f t="shared" si="45"/>
        <v>40.227640567850983</v>
      </c>
      <c r="Y87" s="25">
        <v>2.9477338499999997</v>
      </c>
      <c r="Z87" s="25">
        <v>0</v>
      </c>
      <c r="AA87" s="25">
        <v>25.580728858750991</v>
      </c>
      <c r="AB87" s="25">
        <v>0</v>
      </c>
      <c r="AC87" s="25">
        <v>0</v>
      </c>
      <c r="AD87" s="25">
        <v>1.7360819999999997</v>
      </c>
      <c r="AE87" s="25">
        <v>7.6119387072000002</v>
      </c>
      <c r="AF87" s="25">
        <v>2.3511571518999994</v>
      </c>
      <c r="AG87" s="25">
        <v>0</v>
      </c>
      <c r="AH87" s="25">
        <v>0</v>
      </c>
      <c r="AI87" s="25">
        <v>0</v>
      </c>
      <c r="AJ87" s="18">
        <v>2.3511571518999994</v>
      </c>
      <c r="AK87" s="18">
        <v>0</v>
      </c>
      <c r="AL87" s="19">
        <v>0</v>
      </c>
      <c r="AM87" s="25">
        <f>SUM(G87,V87,J87,W87,IF(ISNUMBER(-W87*$W$37/($W$37+$W$9)),-W87*$W$37/($W$37+$W$9),0),AJ87)</f>
        <v>4.104555208899999</v>
      </c>
      <c r="AN87" s="26">
        <f>SUM(AD87:AH87,IF(ISNUMBER(W87*$W$37/($W$37+$W$9)),W87*$W$37/($W$37+$W$9),0))</f>
        <v>11.699177859099999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533.02153193999993</v>
      </c>
      <c r="G88" s="16">
        <f t="shared" si="43"/>
        <v>0</v>
      </c>
      <c r="H88" s="25">
        <v>0</v>
      </c>
      <c r="I88" s="25">
        <v>0</v>
      </c>
      <c r="J88" s="16">
        <f t="shared" si="44"/>
        <v>16.515937939999997</v>
      </c>
      <c r="K88" s="25">
        <v>0</v>
      </c>
      <c r="L88" s="25">
        <v>2.6686144000000001</v>
      </c>
      <c r="M88" s="25">
        <v>0</v>
      </c>
      <c r="N88" s="25">
        <v>0</v>
      </c>
      <c r="O88" s="25">
        <v>0</v>
      </c>
      <c r="P88" s="25">
        <v>0</v>
      </c>
      <c r="Q88" s="25">
        <v>0.17872962899999997</v>
      </c>
      <c r="R88" s="25">
        <v>13.668593910999999</v>
      </c>
      <c r="S88" s="25">
        <v>0</v>
      </c>
      <c r="T88" s="25">
        <v>0</v>
      </c>
      <c r="U88" s="25">
        <v>0</v>
      </c>
      <c r="V88" s="18">
        <v>0</v>
      </c>
      <c r="W88" s="18">
        <v>474.86971363319992</v>
      </c>
      <c r="X88" s="18">
        <f t="shared" si="45"/>
        <v>19.681616477299997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9.5521265969999991</v>
      </c>
      <c r="AF88" s="25">
        <v>10.1294898803</v>
      </c>
      <c r="AG88" s="25">
        <v>0</v>
      </c>
      <c r="AH88" s="25">
        <v>0</v>
      </c>
      <c r="AI88" s="25">
        <v>0</v>
      </c>
      <c r="AJ88" s="18">
        <v>21.954263889499998</v>
      </c>
      <c r="AK88" s="18">
        <v>0</v>
      </c>
      <c r="AL88" s="19">
        <v>0</v>
      </c>
      <c r="AM88" s="25">
        <f>SUM(G88,V88,J88,W88,IF(ISNUMBER(-W88*$W$37/($W$37+$W$9)),-W88*$W$37/($W$37+$W$9),0),AJ88)</f>
        <v>513.33991546269999</v>
      </c>
      <c r="AN88" s="26">
        <f>SUM(AD88:AH88,IF(ISNUMBER(W88*$W$37/($W$37+$W$9)),W88*$W$37/($W$37+$W$9),0))</f>
        <v>19.681616477299997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134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8160.661077350348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121.62478299999999</v>
      </c>
      <c r="K7" s="17">
        <v>121.62478299999999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2.2000253183999998</v>
      </c>
      <c r="X7" s="18">
        <f t="shared" ref="X7:X38" si="3">SUM(Y7:AI7)</f>
        <v>1245.2290409608536</v>
      </c>
      <c r="Y7" s="17">
        <v>323.27377175599997</v>
      </c>
      <c r="Z7" s="17">
        <v>248.15325541999999</v>
      </c>
      <c r="AA7" s="17">
        <v>36.889386013999996</v>
      </c>
      <c r="AB7" s="17">
        <v>29.69834556963249</v>
      </c>
      <c r="AC7" s="17">
        <v>11.0074948</v>
      </c>
      <c r="AD7" s="17">
        <v>263.35032580473103</v>
      </c>
      <c r="AE7" s="17">
        <v>54.842110655956667</v>
      </c>
      <c r="AF7" s="17">
        <v>110.97606323750277</v>
      </c>
      <c r="AG7" s="17">
        <v>0</v>
      </c>
      <c r="AH7" s="17">
        <v>27.953497703030987</v>
      </c>
      <c r="AI7" s="17">
        <v>139.08479</v>
      </c>
      <c r="AJ7" s="18">
        <v>210.77585025291313</v>
      </c>
      <c r="AK7" s="18">
        <v>6580.831377818181</v>
      </c>
      <c r="AL7" s="19">
        <v>0</v>
      </c>
      <c r="AM7" s="17">
        <f>SUM(G7,V7,J7,W7,AJ7)</f>
        <v>334.60065857131315</v>
      </c>
      <c r="AN7" s="20">
        <f>SUM(AD7:AH7)</f>
        <v>457.12199740122145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18264.420039594137</v>
      </c>
      <c r="G8" s="16">
        <f t="shared" si="1"/>
        <v>36.697929999999999</v>
      </c>
      <c r="H8" s="17">
        <f>H9-H7</f>
        <v>1.7083200000000001</v>
      </c>
      <c r="I8" s="17">
        <f>I9-I7</f>
        <v>34.989609999999999</v>
      </c>
      <c r="J8" s="16">
        <f t="shared" si="2"/>
        <v>12189.581311315203</v>
      </c>
      <c r="K8" s="17">
        <f t="shared" ref="K8:W8" si="4">K9-K7</f>
        <v>9083.2720729614121</v>
      </c>
      <c r="L8" s="17">
        <f t="shared" si="4"/>
        <v>20.171590555145713</v>
      </c>
      <c r="M8" s="17">
        <f t="shared" si="4"/>
        <v>757.54469501937558</v>
      </c>
      <c r="N8" s="17">
        <f t="shared" si="4"/>
        <v>-526.96595414646549</v>
      </c>
      <c r="O8" s="17">
        <f t="shared" si="4"/>
        <v>296.84474153738574</v>
      </c>
      <c r="P8" s="17">
        <f t="shared" si="4"/>
        <v>2457.3789079904163</v>
      </c>
      <c r="Q8" s="17">
        <f t="shared" si="4"/>
        <v>1279.6706012200491</v>
      </c>
      <c r="R8" s="17">
        <f t="shared" si="4"/>
        <v>-442.66146795372856</v>
      </c>
      <c r="S8" s="17">
        <f t="shared" si="4"/>
        <v>284.76051792634445</v>
      </c>
      <c r="T8" s="17">
        <f t="shared" si="4"/>
        <v>-1020.4343937947322</v>
      </c>
      <c r="U8" s="17">
        <f t="shared" si="4"/>
        <v>0</v>
      </c>
      <c r="V8" s="18">
        <f t="shared" si="4"/>
        <v>0</v>
      </c>
      <c r="W8" s="18">
        <f t="shared" si="4"/>
        <v>5606.6196456459793</v>
      </c>
      <c r="X8" s="18">
        <f t="shared" si="3"/>
        <v>107.28149163358172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-71.037371870000044</v>
      </c>
      <c r="AE8" s="17">
        <f t="shared" si="5"/>
        <v>0</v>
      </c>
      <c r="AF8" s="17">
        <f t="shared" si="5"/>
        <v>0</v>
      </c>
      <c r="AG8" s="17">
        <f t="shared" si="5"/>
        <v>22.984770327136498</v>
      </c>
      <c r="AH8" s="17">
        <f t="shared" si="5"/>
        <v>155.33409317644526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324.2396609993757</v>
      </c>
      <c r="AM8" s="25">
        <f>SUM(G8,V8,J8,W8,AJ8)-IF(ISNUMBER(W8*$W$37/($W$37+$W$9)),W8*$W$37/($W$37+$W$9),0)+IF(ISNUMBER(AL8*AM$84/F$84),AL8*AM$84/F$84,0)</f>
        <v>17929.825420169171</v>
      </c>
      <c r="AN8" s="26">
        <f>SUM(AD8:AH8)+IF(ISNUMBER(W8*$W$37/($W$37+$W$9)),W8*$W$37/($W$37+$W$9),0)+IF(ISNUMBER(AL8*AN$84/F$84),AL8*AN$84/F$84,0)</f>
        <v>110.59673290437105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26425.081116944486</v>
      </c>
      <c r="G9" s="30">
        <f t="shared" si="1"/>
        <v>36.697929999999999</v>
      </c>
      <c r="H9" s="30">
        <f>H10+H11</f>
        <v>1.7083200000000001</v>
      </c>
      <c r="I9" s="30">
        <f>I10+I11</f>
        <v>34.989609999999999</v>
      </c>
      <c r="J9" s="30">
        <f t="shared" si="2"/>
        <v>12311.206094315203</v>
      </c>
      <c r="K9" s="30">
        <f t="shared" ref="K9:W9" si="6">K10+K11</f>
        <v>9204.8968559614113</v>
      </c>
      <c r="L9" s="30">
        <f t="shared" si="6"/>
        <v>20.171590555145713</v>
      </c>
      <c r="M9" s="30">
        <f t="shared" si="6"/>
        <v>757.54469501937558</v>
      </c>
      <c r="N9" s="30">
        <f t="shared" si="6"/>
        <v>-526.96595414646549</v>
      </c>
      <c r="O9" s="30">
        <f t="shared" si="6"/>
        <v>296.84474153738574</v>
      </c>
      <c r="P9" s="30">
        <f t="shared" si="6"/>
        <v>2457.3789079904163</v>
      </c>
      <c r="Q9" s="30">
        <f t="shared" si="6"/>
        <v>1279.6706012200491</v>
      </c>
      <c r="R9" s="30">
        <f t="shared" si="6"/>
        <v>-442.66146795372856</v>
      </c>
      <c r="S9" s="30">
        <f t="shared" si="6"/>
        <v>284.76051792634445</v>
      </c>
      <c r="T9" s="30">
        <f t="shared" si="6"/>
        <v>-1020.4343937947322</v>
      </c>
      <c r="U9" s="30">
        <f t="shared" si="6"/>
        <v>0</v>
      </c>
      <c r="V9" s="31">
        <f t="shared" si="6"/>
        <v>0</v>
      </c>
      <c r="W9" s="31">
        <f t="shared" si="6"/>
        <v>5608.8196709643789</v>
      </c>
      <c r="X9" s="31">
        <f t="shared" si="3"/>
        <v>1352.5105325944355</v>
      </c>
      <c r="Y9" s="31">
        <f t="shared" ref="Y9:AL9" si="7">Y10+Y11</f>
        <v>323.27377175599997</v>
      </c>
      <c r="Z9" s="30">
        <f t="shared" si="7"/>
        <v>248.15325541999999</v>
      </c>
      <c r="AA9" s="30">
        <f t="shared" si="7"/>
        <v>36.889386013999996</v>
      </c>
      <c r="AB9" s="30">
        <f t="shared" si="7"/>
        <v>29.69834556963249</v>
      </c>
      <c r="AC9" s="30">
        <f t="shared" si="7"/>
        <v>11.0074948</v>
      </c>
      <c r="AD9" s="30">
        <f t="shared" si="7"/>
        <v>192.31295393473098</v>
      </c>
      <c r="AE9" s="30">
        <f t="shared" si="7"/>
        <v>54.842110655956667</v>
      </c>
      <c r="AF9" s="30">
        <f t="shared" si="7"/>
        <v>110.97606323750277</v>
      </c>
      <c r="AG9" s="30">
        <f t="shared" si="7"/>
        <v>22.984770327136498</v>
      </c>
      <c r="AH9" s="30">
        <f t="shared" si="7"/>
        <v>183.28759087947626</v>
      </c>
      <c r="AI9" s="30">
        <f t="shared" si="7"/>
        <v>139.08479</v>
      </c>
      <c r="AJ9" s="31">
        <f t="shared" si="7"/>
        <v>210.77585025291313</v>
      </c>
      <c r="AK9" s="31">
        <f t="shared" si="7"/>
        <v>6580.831377818181</v>
      </c>
      <c r="AL9" s="32">
        <f t="shared" si="7"/>
        <v>324.2396609993757</v>
      </c>
      <c r="AM9" s="31">
        <f>SUM(AM7:AM8)</f>
        <v>18264.426078740486</v>
      </c>
      <c r="AN9" s="30">
        <f>SUM(AN7:AN8)</f>
        <v>567.71873030559254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867.22002398559698</v>
      </c>
      <c r="G10" s="16">
        <f t="shared" si="1"/>
        <v>0</v>
      </c>
      <c r="H10" s="17">
        <v>0</v>
      </c>
      <c r="I10" s="17">
        <v>0</v>
      </c>
      <c r="J10" s="16">
        <f t="shared" si="2"/>
        <v>867.08429656894702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255.48900047712382</v>
      </c>
      <c r="R10" s="17">
        <v>611.59529609182323</v>
      </c>
      <c r="S10" s="17">
        <v>0</v>
      </c>
      <c r="T10" s="17">
        <v>0</v>
      </c>
      <c r="U10" s="17">
        <v>0</v>
      </c>
      <c r="V10" s="18">
        <v>0</v>
      </c>
      <c r="W10" s="18">
        <v>0.13572741665000002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867.22002398559698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25557.86109295889</v>
      </c>
      <c r="G11" s="30">
        <f t="shared" si="1"/>
        <v>36.697929999999999</v>
      </c>
      <c r="H11" s="30">
        <f>H12+H13</f>
        <v>1.7083200000000001</v>
      </c>
      <c r="I11" s="30">
        <f>I12+I13</f>
        <v>34.989609999999999</v>
      </c>
      <c r="J11" s="30">
        <f t="shared" si="2"/>
        <v>11444.121797746257</v>
      </c>
      <c r="K11" s="30">
        <f t="shared" ref="K11:W11" si="8">K12+K13</f>
        <v>9204.8968559614113</v>
      </c>
      <c r="L11" s="30">
        <f t="shared" si="8"/>
        <v>20.171590555145713</v>
      </c>
      <c r="M11" s="30">
        <f t="shared" si="8"/>
        <v>757.54469501937558</v>
      </c>
      <c r="N11" s="30">
        <f t="shared" si="8"/>
        <v>-526.96595414646549</v>
      </c>
      <c r="O11" s="30">
        <f t="shared" si="8"/>
        <v>296.84474153738574</v>
      </c>
      <c r="P11" s="30">
        <f t="shared" si="8"/>
        <v>2457.3789079904163</v>
      </c>
      <c r="Q11" s="30">
        <f t="shared" si="8"/>
        <v>1024.1816007429252</v>
      </c>
      <c r="R11" s="30">
        <f t="shared" si="8"/>
        <v>-1054.2567640455518</v>
      </c>
      <c r="S11" s="30">
        <f t="shared" si="8"/>
        <v>284.76051792634445</v>
      </c>
      <c r="T11" s="30">
        <f t="shared" si="8"/>
        <v>-1020.4343937947322</v>
      </c>
      <c r="U11" s="30">
        <f t="shared" si="8"/>
        <v>0</v>
      </c>
      <c r="V11" s="31">
        <f t="shared" si="8"/>
        <v>0</v>
      </c>
      <c r="W11" s="31">
        <f t="shared" si="8"/>
        <v>5608.6839435477286</v>
      </c>
      <c r="X11" s="31">
        <f t="shared" si="3"/>
        <v>1352.5105325944355</v>
      </c>
      <c r="Y11" s="31">
        <f t="shared" ref="Y11:AL11" si="9">Y12+Y13</f>
        <v>323.27377175599997</v>
      </c>
      <c r="Z11" s="30">
        <f t="shared" si="9"/>
        <v>248.15325541999999</v>
      </c>
      <c r="AA11" s="30">
        <f t="shared" si="9"/>
        <v>36.889386013999996</v>
      </c>
      <c r="AB11" s="30">
        <f t="shared" si="9"/>
        <v>29.69834556963249</v>
      </c>
      <c r="AC11" s="30">
        <f t="shared" si="9"/>
        <v>11.0074948</v>
      </c>
      <c r="AD11" s="30">
        <f t="shared" si="9"/>
        <v>192.31295393473098</v>
      </c>
      <c r="AE11" s="30">
        <f t="shared" si="9"/>
        <v>54.842110655956667</v>
      </c>
      <c r="AF11" s="30">
        <f t="shared" si="9"/>
        <v>110.97606323750277</v>
      </c>
      <c r="AG11" s="30">
        <f t="shared" si="9"/>
        <v>22.984770327136498</v>
      </c>
      <c r="AH11" s="30">
        <f t="shared" si="9"/>
        <v>183.28759087947626</v>
      </c>
      <c r="AI11" s="30">
        <f t="shared" si="9"/>
        <v>139.08479</v>
      </c>
      <c r="AJ11" s="31">
        <f t="shared" si="9"/>
        <v>210.77585025291313</v>
      </c>
      <c r="AK11" s="31">
        <f t="shared" si="9"/>
        <v>6580.831377818181</v>
      </c>
      <c r="AL11" s="32">
        <f t="shared" si="9"/>
        <v>324.2396609993757</v>
      </c>
      <c r="AM11" s="31">
        <f>SUM(AM7:AM8)-SUM(AM10)</f>
        <v>17397.20605475489</v>
      </c>
      <c r="AN11" s="30">
        <f>SUM(AD11:AH11)+IF(ISNUMBER(W11*$W$37/($W$37+$W$9)),W11*$W$37/($W$37+$W$9),0)+IF(ISNUMBER(AL11*AN$84/F$84),AL11*AN$84/F$84,0)</f>
        <v>567.71873030559254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975.86079312287961</v>
      </c>
      <c r="G12" s="16">
        <f t="shared" si="1"/>
        <v>0</v>
      </c>
      <c r="H12" s="39">
        <v>0</v>
      </c>
      <c r="I12" s="39">
        <v>0</v>
      </c>
      <c r="J12" s="16">
        <f t="shared" si="2"/>
        <v>975.86079312287961</v>
      </c>
      <c r="K12" s="39">
        <v>0</v>
      </c>
      <c r="L12" s="39">
        <v>0</v>
      </c>
      <c r="M12" s="39">
        <v>0</v>
      </c>
      <c r="N12" s="39">
        <v>0</v>
      </c>
      <c r="O12" s="39">
        <v>975.86079312287961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975.86079312287961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24582.000299836014</v>
      </c>
      <c r="G13" s="41">
        <f t="shared" si="1"/>
        <v>36.697929999999999</v>
      </c>
      <c r="H13" s="41">
        <f>SUM(H17,-H28,H39,H47,H48)</f>
        <v>1.7083200000000001</v>
      </c>
      <c r="I13" s="41">
        <f>SUM(I17,-I28,I39,I47,I48)</f>
        <v>34.989609999999999</v>
      </c>
      <c r="J13" s="41">
        <f t="shared" si="2"/>
        <v>10468.261004623377</v>
      </c>
      <c r="K13" s="41">
        <f t="shared" ref="K13:W13" si="10">SUM(K17,-K28,K39,K47,K48)</f>
        <v>9204.8968559614113</v>
      </c>
      <c r="L13" s="41">
        <f t="shared" si="10"/>
        <v>20.171590555145713</v>
      </c>
      <c r="M13" s="41">
        <f t="shared" si="10"/>
        <v>757.54469501937558</v>
      </c>
      <c r="N13" s="41">
        <f t="shared" si="10"/>
        <v>-526.96595414646549</v>
      </c>
      <c r="O13" s="41">
        <f t="shared" si="10"/>
        <v>-679.01605158549387</v>
      </c>
      <c r="P13" s="41">
        <f t="shared" si="10"/>
        <v>2457.3789079904163</v>
      </c>
      <c r="Q13" s="41">
        <f t="shared" si="10"/>
        <v>1024.1816007429252</v>
      </c>
      <c r="R13" s="41">
        <f t="shared" si="10"/>
        <v>-1054.2567640455518</v>
      </c>
      <c r="S13" s="41">
        <f t="shared" si="10"/>
        <v>284.76051792634445</v>
      </c>
      <c r="T13" s="41">
        <f t="shared" si="10"/>
        <v>-1020.4343937947322</v>
      </c>
      <c r="U13" s="41">
        <f t="shared" si="10"/>
        <v>0</v>
      </c>
      <c r="V13" s="31">
        <f t="shared" si="10"/>
        <v>0</v>
      </c>
      <c r="W13" s="31">
        <f t="shared" si="10"/>
        <v>5608.6839435477286</v>
      </c>
      <c r="X13" s="31">
        <f t="shared" si="3"/>
        <v>1352.5105325944355</v>
      </c>
      <c r="Y13" s="31">
        <f t="shared" ref="Y13:AL13" si="11">SUM(Y17,-Y28,Y39,Y47,Y48)</f>
        <v>323.27377175599997</v>
      </c>
      <c r="Z13" s="41">
        <f t="shared" si="11"/>
        <v>248.15325541999999</v>
      </c>
      <c r="AA13" s="41">
        <f t="shared" si="11"/>
        <v>36.889386013999996</v>
      </c>
      <c r="AB13" s="41">
        <f t="shared" si="11"/>
        <v>29.69834556963249</v>
      </c>
      <c r="AC13" s="41">
        <f t="shared" si="11"/>
        <v>11.0074948</v>
      </c>
      <c r="AD13" s="41">
        <f t="shared" si="11"/>
        <v>192.31295393473098</v>
      </c>
      <c r="AE13" s="41">
        <f t="shared" si="11"/>
        <v>54.842110655956667</v>
      </c>
      <c r="AF13" s="41">
        <f t="shared" si="11"/>
        <v>110.97606323750277</v>
      </c>
      <c r="AG13" s="41">
        <f t="shared" si="11"/>
        <v>22.984770327136498</v>
      </c>
      <c r="AH13" s="41">
        <f t="shared" si="11"/>
        <v>183.28759087947626</v>
      </c>
      <c r="AI13" s="41">
        <f t="shared" si="11"/>
        <v>139.08479</v>
      </c>
      <c r="AJ13" s="31">
        <f t="shared" si="11"/>
        <v>210.77585025291313</v>
      </c>
      <c r="AK13" s="31">
        <f t="shared" si="11"/>
        <v>6580.831377818181</v>
      </c>
      <c r="AL13" s="32">
        <f t="shared" si="11"/>
        <v>324.2396609993757</v>
      </c>
      <c r="AM13" s="31">
        <f>SUM(AM7:AM8)-SUM(AM10,AM12)</f>
        <v>16421.34526163201</v>
      </c>
      <c r="AN13" s="41">
        <f>SUM(AD13:AH13)+IF(ISNUMBER(W13*$W$37/($W$37+$W$9)),W13*$W$37/($W$37+$W$9),0)+IF(ISNUMBER(AL13*AN$84/F$84),AL13*AN$84/F$84,0)</f>
        <v>567.71873030559254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25418.77630295889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21955.97823731889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15063.528986556405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21348.260689903764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11563.224072987534</v>
      </c>
      <c r="K17" s="31">
        <v>9204.8968559614113</v>
      </c>
      <c r="L17" s="31">
        <v>8.9959432320000001</v>
      </c>
      <c r="M17" s="31">
        <v>275.25448386768437</v>
      </c>
      <c r="N17" s="31">
        <v>48.616060029545331</v>
      </c>
      <c r="O17" s="31">
        <v>0</v>
      </c>
      <c r="P17" s="31">
        <v>1296.482577504959</v>
      </c>
      <c r="Q17" s="31">
        <v>4.1411614132499999</v>
      </c>
      <c r="R17" s="31">
        <v>724.83699097868282</v>
      </c>
      <c r="S17" s="31">
        <v>0</v>
      </c>
      <c r="T17" s="31">
        <v>0</v>
      </c>
      <c r="U17" s="31">
        <v>0</v>
      </c>
      <c r="V17" s="31">
        <v>0</v>
      </c>
      <c r="W17" s="31">
        <v>2241.5777276196186</v>
      </c>
      <c r="X17" s="31">
        <f t="shared" si="3"/>
        <v>763.32262368361501</v>
      </c>
      <c r="Y17" s="31">
        <v>323.27377175599997</v>
      </c>
      <c r="Z17" s="31">
        <v>248.15325541999999</v>
      </c>
      <c r="AA17" s="31">
        <v>36.889386013999996</v>
      </c>
      <c r="AB17" s="31">
        <v>0</v>
      </c>
      <c r="AC17" s="31">
        <v>11.0074948</v>
      </c>
      <c r="AD17" s="31">
        <v>29.7462219662</v>
      </c>
      <c r="AE17" s="31">
        <v>44.284595952789999</v>
      </c>
      <c r="AF17" s="31">
        <v>69.967897774625001</v>
      </c>
      <c r="AG17" s="31">
        <v>0</v>
      </c>
      <c r="AH17" s="31">
        <v>0</v>
      </c>
      <c r="AI17" s="31">
        <v>0</v>
      </c>
      <c r="AJ17" s="31">
        <v>185.09123779481502</v>
      </c>
      <c r="AK17" s="31">
        <v>6580.831377818181</v>
      </c>
      <c r="AL17" s="32">
        <v>14.213649999999998</v>
      </c>
      <c r="AM17" s="31">
        <f>SUM(AM18,AM24:AM25,AM26:AM26)</f>
        <v>13994.141993679325</v>
      </c>
      <c r="AN17" s="30">
        <f>SUM(AN18,AN24:AN25,AN26:AN26)</f>
        <v>144.14404547512081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9600.7525171320704</v>
      </c>
      <c r="G18" s="16">
        <f t="shared" si="13"/>
        <v>0</v>
      </c>
      <c r="H18" s="17">
        <v>0</v>
      </c>
      <c r="I18" s="17">
        <v>0</v>
      </c>
      <c r="J18" s="16">
        <f t="shared" si="14"/>
        <v>43.252992396740005</v>
      </c>
      <c r="K18" s="17">
        <v>0</v>
      </c>
      <c r="L18" s="17">
        <v>8.9959432320000001</v>
      </c>
      <c r="M18" s="17">
        <v>0</v>
      </c>
      <c r="N18" s="17">
        <v>0</v>
      </c>
      <c r="O18" s="17">
        <v>0</v>
      </c>
      <c r="P18" s="17">
        <v>0</v>
      </c>
      <c r="Q18" s="17">
        <v>4.1411614132499999</v>
      </c>
      <c r="R18" s="17">
        <v>30.115887751490003</v>
      </c>
      <c r="S18" s="17">
        <v>0</v>
      </c>
      <c r="T18" s="17">
        <v>0</v>
      </c>
      <c r="U18" s="17">
        <v>0</v>
      </c>
      <c r="V18" s="18">
        <v>0</v>
      </c>
      <c r="W18" s="18">
        <v>2091.9086133114392</v>
      </c>
      <c r="X18" s="18">
        <f t="shared" si="3"/>
        <v>763.32262368361501</v>
      </c>
      <c r="Y18" s="17">
        <v>323.27377175599997</v>
      </c>
      <c r="Z18" s="17">
        <v>248.15325541999999</v>
      </c>
      <c r="AA18" s="17">
        <v>36.889386013999996</v>
      </c>
      <c r="AB18" s="17">
        <v>0</v>
      </c>
      <c r="AC18" s="17">
        <v>11.0074948</v>
      </c>
      <c r="AD18" s="17">
        <v>29.7462219662</v>
      </c>
      <c r="AE18" s="17">
        <v>44.284595952789999</v>
      </c>
      <c r="AF18" s="17">
        <v>69.967897774625001</v>
      </c>
      <c r="AG18" s="17">
        <v>0</v>
      </c>
      <c r="AH18" s="17">
        <v>0</v>
      </c>
      <c r="AI18" s="17">
        <v>0</v>
      </c>
      <c r="AJ18" s="18">
        <v>107.223259922095</v>
      </c>
      <c r="AK18" s="18">
        <v>6580.831377818181</v>
      </c>
      <c r="AL18" s="19">
        <v>14.213649999999998</v>
      </c>
      <c r="AM18" s="17">
        <f t="shared" ref="AM18:AN18" si="15">SUM(AM19:AM23)</f>
        <v>2246.6338209076312</v>
      </c>
      <c r="AN18" s="20">
        <f t="shared" si="15"/>
        <v>144.14404547512081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8423.4773303319671</v>
      </c>
      <c r="G19" s="16">
        <f t="shared" si="13"/>
        <v>0</v>
      </c>
      <c r="H19" s="25">
        <v>0</v>
      </c>
      <c r="I19" s="25">
        <v>0</v>
      </c>
      <c r="J19" s="16">
        <f t="shared" si="14"/>
        <v>6.5101500000000001E-3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6.5101500000000001E-3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1230.7603059029</v>
      </c>
      <c r="X19" s="18">
        <f t="shared" si="3"/>
        <v>611.87913646088668</v>
      </c>
      <c r="Y19" s="25">
        <v>321.16464953399998</v>
      </c>
      <c r="Z19" s="25">
        <v>248.15325541999999</v>
      </c>
      <c r="AA19" s="25">
        <v>9.6088787592867924</v>
      </c>
      <c r="AB19" s="25">
        <v>0</v>
      </c>
      <c r="AC19" s="25">
        <v>11.0074948</v>
      </c>
      <c r="AD19" s="25">
        <v>21.944857947599999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6580.831377818181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1230.7668160528999</v>
      </c>
      <c r="AN19" s="26">
        <f t="shared" ref="AN19:AN27" si="17">SUM(AD19:AH19)+IF(ISNUMBER(W19*$W$37/($W$37+$W$9)),W19*$W$37/($W$37+$W$9),0)+IF(ISNUMBER(AL19*AN$84/F$84),AL19*AN$84/F$84,0)</f>
        <v>21.944857947599999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105.87134837871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101.94912073796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3.9222276407500001</v>
      </c>
      <c r="AK20" s="18">
        <v>0</v>
      </c>
      <c r="AL20" s="19">
        <v>0</v>
      </c>
      <c r="AM20" s="25">
        <f t="shared" si="16"/>
        <v>105.87134837871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99.216514612513208</v>
      </c>
      <c r="G21" s="16">
        <f t="shared" si="13"/>
        <v>0</v>
      </c>
      <c r="H21" s="25">
        <v>0</v>
      </c>
      <c r="I21" s="25">
        <v>0</v>
      </c>
      <c r="J21" s="16">
        <f t="shared" si="14"/>
        <v>3.8208492629999999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3.8208492629999999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2.2086036917</v>
      </c>
      <c r="X21" s="18">
        <f t="shared" si="3"/>
        <v>76.582733357813197</v>
      </c>
      <c r="Y21" s="25">
        <v>2.1091222219999994</v>
      </c>
      <c r="Z21" s="25">
        <v>0</v>
      </c>
      <c r="AA21" s="25">
        <v>27.280507254713203</v>
      </c>
      <c r="AB21" s="25">
        <v>0</v>
      </c>
      <c r="AC21" s="25">
        <v>0</v>
      </c>
      <c r="AD21" s="25">
        <v>7.8013640186000002</v>
      </c>
      <c r="AE21" s="25">
        <v>22.787411562500001</v>
      </c>
      <c r="AF21" s="25">
        <v>16.604328299999999</v>
      </c>
      <c r="AG21" s="25">
        <v>0</v>
      </c>
      <c r="AH21" s="25">
        <v>0</v>
      </c>
      <c r="AI21" s="25">
        <v>0</v>
      </c>
      <c r="AJ21" s="18">
        <v>16.604328299999999</v>
      </c>
      <c r="AK21" s="18">
        <v>0</v>
      </c>
      <c r="AL21" s="19">
        <v>0</v>
      </c>
      <c r="AM21" s="25">
        <f t="shared" si="16"/>
        <v>22.633781254699997</v>
      </c>
      <c r="AN21" s="26">
        <f t="shared" si="17"/>
        <v>47.193103881100001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957.97367380887943</v>
      </c>
      <c r="G22" s="16">
        <f t="shared" si="13"/>
        <v>0</v>
      </c>
      <c r="H22" s="25">
        <v>0</v>
      </c>
      <c r="I22" s="25">
        <v>0</v>
      </c>
      <c r="J22" s="16">
        <f t="shared" si="14"/>
        <v>39.425632983740002</v>
      </c>
      <c r="K22" s="25">
        <v>0</v>
      </c>
      <c r="L22" s="25">
        <v>8.9959432320000001</v>
      </c>
      <c r="M22" s="25">
        <v>0</v>
      </c>
      <c r="N22" s="25">
        <v>0</v>
      </c>
      <c r="O22" s="25">
        <v>0</v>
      </c>
      <c r="P22" s="25">
        <v>0</v>
      </c>
      <c r="Q22" s="25">
        <v>0.31380200025000005</v>
      </c>
      <c r="R22" s="25">
        <v>30.115887751490003</v>
      </c>
      <c r="S22" s="25">
        <v>0</v>
      </c>
      <c r="T22" s="25">
        <v>0</v>
      </c>
      <c r="U22" s="25">
        <v>0</v>
      </c>
      <c r="V22" s="18">
        <v>0</v>
      </c>
      <c r="W22" s="18">
        <v>756.9905829788795</v>
      </c>
      <c r="X22" s="18">
        <f t="shared" si="3"/>
        <v>74.860753864914997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21.497184390289995</v>
      </c>
      <c r="AF22" s="25">
        <v>53.363569474625002</v>
      </c>
      <c r="AG22" s="25">
        <v>0</v>
      </c>
      <c r="AH22" s="25">
        <v>0</v>
      </c>
      <c r="AI22" s="25">
        <v>0</v>
      </c>
      <c r="AJ22" s="18">
        <v>86.696703981344996</v>
      </c>
      <c r="AK22" s="18">
        <v>0</v>
      </c>
      <c r="AL22" s="19">
        <v>0</v>
      </c>
      <c r="AM22" s="25">
        <f t="shared" si="16"/>
        <v>883.11291994396447</v>
      </c>
      <c r="AN22" s="26">
        <f t="shared" si="17"/>
        <v>74.860753864914997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14.213649999999998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14.213649999999998</v>
      </c>
      <c r="AM23" s="25">
        <f t="shared" si="16"/>
        <v>4.2489552773570001</v>
      </c>
      <c r="AN23" s="26">
        <f t="shared" si="17"/>
        <v>0.1453297815058022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11747.508172771693</v>
      </c>
      <c r="G25" s="16">
        <f t="shared" si="13"/>
        <v>0</v>
      </c>
      <c r="H25" s="25">
        <v>0</v>
      </c>
      <c r="I25" s="25">
        <v>0</v>
      </c>
      <c r="J25" s="16">
        <f t="shared" si="14"/>
        <v>11519.971080590794</v>
      </c>
      <c r="K25" s="25">
        <v>9204.8968559614113</v>
      </c>
      <c r="L25" s="25">
        <v>0</v>
      </c>
      <c r="M25" s="25">
        <v>275.25448386768437</v>
      </c>
      <c r="N25" s="25">
        <v>48.616060029545331</v>
      </c>
      <c r="O25" s="25">
        <v>0</v>
      </c>
      <c r="P25" s="25">
        <v>1296.482577504959</v>
      </c>
      <c r="Q25" s="25">
        <v>0</v>
      </c>
      <c r="R25" s="25">
        <v>694.72110322719277</v>
      </c>
      <c r="S25" s="25">
        <v>0</v>
      </c>
      <c r="T25" s="25">
        <v>0</v>
      </c>
      <c r="U25" s="25">
        <v>0</v>
      </c>
      <c r="V25" s="18">
        <v>0</v>
      </c>
      <c r="W25" s="18">
        <v>149.66911430817922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77.867977872720004</v>
      </c>
      <c r="AK25" s="18">
        <v>0</v>
      </c>
      <c r="AL25" s="19">
        <v>0</v>
      </c>
      <c r="AM25" s="25">
        <f t="shared" si="16"/>
        <v>11747.508172771693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15614.232920406892</v>
      </c>
      <c r="G28" s="30">
        <f t="shared" si="13"/>
        <v>0</v>
      </c>
      <c r="H28" s="31">
        <v>0</v>
      </c>
      <c r="I28" s="31">
        <v>0</v>
      </c>
      <c r="J28" s="30">
        <f t="shared" si="14"/>
        <v>11446.760691971553</v>
      </c>
      <c r="K28" s="31">
        <v>0</v>
      </c>
      <c r="L28" s="31">
        <v>1118.1737989683984</v>
      </c>
      <c r="M28" s="31">
        <v>413.60046934161289</v>
      </c>
      <c r="N28" s="31">
        <v>1466.6734813394978</v>
      </c>
      <c r="O28" s="31">
        <v>956.56121346261421</v>
      </c>
      <c r="P28" s="31">
        <v>1284.2484083690176</v>
      </c>
      <c r="Q28" s="31">
        <v>3090.7202613753893</v>
      </c>
      <c r="R28" s="31">
        <v>2074.3144901955238</v>
      </c>
      <c r="S28" s="31">
        <v>0</v>
      </c>
      <c r="T28" s="31">
        <v>1020.4343937947322</v>
      </c>
      <c r="U28" s="31">
        <v>22.034175124764861</v>
      </c>
      <c r="V28" s="31">
        <v>0</v>
      </c>
      <c r="W28" s="31">
        <v>46.200622030620011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77.867977872720004</v>
      </c>
      <c r="AK28" s="31">
        <v>0</v>
      </c>
      <c r="AL28" s="32">
        <v>4043.4036285319999</v>
      </c>
      <c r="AM28" s="31">
        <f>SUM(AM29,AM35:AM36,AM37:AM38)</f>
        <v>12779.543533884193</v>
      </c>
      <c r="AN28" s="30">
        <f>SUM(AN29,AN35:AN36,AN37:AN38)</f>
        <v>41.342439547499993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4043.4036285319999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4043.4036285319999</v>
      </c>
      <c r="AM29" s="17">
        <f t="shared" ref="AM29:AN29" si="21">SUM(AM30:AM34)</f>
        <v>1208.7142420092998</v>
      </c>
      <c r="AN29" s="20">
        <f t="shared" si="21"/>
        <v>41.342439547499993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3411.9519363812865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3411.9519363812865</v>
      </c>
      <c r="AM30" s="25">
        <f t="shared" ref="AM30:AM38" si="22">SUM(G30,V30,J30,W30,AJ30)-IF(ISNUMBER(W30*$W$37/($W$37+$W$9)),W30*$W$37/($W$37+$W$9),0)+IF(ISNUMBER(AL30*AM$84/F$84),AL30*AM$84/F$84,0)</f>
        <v>1019.9513275038926</v>
      </c>
      <c r="AN30" s="26">
        <f t="shared" ref="AN30:AN38" si="23">SUM(AD30:AH30)+IF(ISNUMBER(W30*$W$37/($W$37+$W$9)),W30*$W$37/($W$37+$W$9),0)+IF(ISNUMBER(AL30*AN$84/F$84),AL30*AN$84/F$84,0)</f>
        <v>34.886058783112794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52.929989999999997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52.929989999999997</v>
      </c>
      <c r="AM31" s="25">
        <f t="shared" si="22"/>
        <v>15.822618422499023</v>
      </c>
      <c r="AN31" s="26">
        <f t="shared" si="23"/>
        <v>0.54119131129613418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46.046835918713192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46.046835918713192</v>
      </c>
      <c r="AM32" s="25">
        <f t="shared" si="22"/>
        <v>13.765003815515952</v>
      </c>
      <c r="AN32" s="26">
        <f t="shared" si="23"/>
        <v>0.47081338031400199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522.81119509799998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522.81119509799998</v>
      </c>
      <c r="AM33" s="25">
        <f t="shared" si="22"/>
        <v>156.28648422276947</v>
      </c>
      <c r="AN33" s="26">
        <f t="shared" si="23"/>
        <v>5.3455682919151428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9.6636711339999994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9.6636711339999994</v>
      </c>
      <c r="AM34" s="25">
        <f t="shared" si="22"/>
        <v>2.888808044622726</v>
      </c>
      <c r="AN34" s="26">
        <f t="shared" si="23"/>
        <v>9.880778086192836E-2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11570.829291874892</v>
      </c>
      <c r="G36" s="16">
        <f t="shared" si="13"/>
        <v>0</v>
      </c>
      <c r="H36" s="25">
        <v>0</v>
      </c>
      <c r="I36" s="25">
        <v>0</v>
      </c>
      <c r="J36" s="16">
        <f t="shared" si="14"/>
        <v>11446.760691971553</v>
      </c>
      <c r="K36" s="25">
        <v>0</v>
      </c>
      <c r="L36" s="25">
        <v>1118.1737989683984</v>
      </c>
      <c r="M36" s="25">
        <v>413.60046934161289</v>
      </c>
      <c r="N36" s="25">
        <v>1466.6734813394978</v>
      </c>
      <c r="O36" s="25">
        <v>956.56121346261421</v>
      </c>
      <c r="P36" s="25">
        <v>1284.2484083690176</v>
      </c>
      <c r="Q36" s="25">
        <v>3090.7202613753893</v>
      </c>
      <c r="R36" s="25">
        <v>2074.3144901955238</v>
      </c>
      <c r="S36" s="25">
        <v>0</v>
      </c>
      <c r="T36" s="25">
        <v>1020.4343937947322</v>
      </c>
      <c r="U36" s="25">
        <v>22.034175124764861</v>
      </c>
      <c r="V36" s="18">
        <v>0</v>
      </c>
      <c r="W36" s="18">
        <v>46.200622030620011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77.867977872720004</v>
      </c>
      <c r="AK36" s="18">
        <v>0</v>
      </c>
      <c r="AL36" s="19">
        <v>0</v>
      </c>
      <c r="AM36" s="25">
        <f t="shared" si="22"/>
        <v>11570.829291874892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624.73992586467716</v>
      </c>
      <c r="G39" s="30">
        <f t="shared" si="13"/>
        <v>0</v>
      </c>
      <c r="H39" s="31">
        <v>0</v>
      </c>
      <c r="I39" s="31">
        <v>0</v>
      </c>
      <c r="J39" s="30">
        <f t="shared" si="14"/>
        <v>99.229889267823154</v>
      </c>
      <c r="K39" s="31">
        <v>0</v>
      </c>
      <c r="L39" s="31">
        <v>91.757731267823146</v>
      </c>
      <c r="M39" s="31">
        <v>0</v>
      </c>
      <c r="N39" s="31">
        <v>0</v>
      </c>
      <c r="O39" s="31">
        <v>0</v>
      </c>
      <c r="P39" s="31">
        <v>0</v>
      </c>
      <c r="Q39" s="31">
        <v>1.5891632017460324E-4</v>
      </c>
      <c r="R39" s="31">
        <v>7.471999083679826</v>
      </c>
      <c r="S39" s="31">
        <v>0</v>
      </c>
      <c r="T39" s="31" t="s">
        <v>63</v>
      </c>
      <c r="U39" s="31" t="s">
        <v>63</v>
      </c>
      <c r="V39" s="31">
        <v>0</v>
      </c>
      <c r="W39" s="31">
        <v>338.4418313568313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187.06820524002276</v>
      </c>
      <c r="AM39" s="31">
        <f>SUM(AM40:AM45)</f>
        <v>490.48250039596752</v>
      </c>
      <c r="AN39" s="30">
        <f>SUM(AN40:AN45)</f>
        <v>1.9057666659030816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142.57316173199979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142.57316173199979</v>
      </c>
      <c r="AM40" s="25">
        <f t="shared" ref="AM40:AM47" si="25">SUM(G40,V40,J40,W40,AJ40)-IF(ISNUMBER(W40*$W$37/($W$37+$W$9)),W40*$W$37/($W$37+$W$9),0)+IF(ISNUMBER(AL40*AM$84/F$84),AL40*AM$84/F$84,0)</f>
        <v>42.620086181287256</v>
      </c>
      <c r="AN40" s="26">
        <f t="shared" ref="AN40:AN47" si="26">SUM(AD40:AH40)+IF(ISNUMBER(W40*$W$37/($W$37+$W$9)),W40*$W$37/($W$37+$W$9),0)+IF(ISNUMBER(AL40*AN$84/F$84),AL40*AN$84/F$84,0)</f>
        <v>1.4577625341205767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1.6310759999999997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1.6310759999999997</v>
      </c>
      <c r="AM42" s="25">
        <f t="shared" si="25"/>
        <v>0.48758545327697989</v>
      </c>
      <c r="AN42" s="26">
        <f t="shared" si="26"/>
        <v>1.6677202456748114E-2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469.23065024110213</v>
      </c>
      <c r="G44" s="16">
        <f t="shared" si="13"/>
        <v>0</v>
      </c>
      <c r="H44" s="25">
        <v>0</v>
      </c>
      <c r="I44" s="25">
        <v>0</v>
      </c>
      <c r="J44" s="16">
        <f t="shared" si="14"/>
        <v>99.004483267823147</v>
      </c>
      <c r="K44" s="25">
        <v>0</v>
      </c>
      <c r="L44" s="25">
        <v>91.757731267823146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7.2467520000000007</v>
      </c>
      <c r="S44" s="25">
        <v>0</v>
      </c>
      <c r="T44" s="25" t="s">
        <v>63</v>
      </c>
      <c r="U44" s="25" t="s">
        <v>63</v>
      </c>
      <c r="V44" s="18">
        <v>0</v>
      </c>
      <c r="W44" s="18">
        <v>333.12126265125596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37.104904322022975</v>
      </c>
      <c r="AM44" s="25">
        <f t="shared" si="25"/>
        <v>443.21769478758836</v>
      </c>
      <c r="AN44" s="26">
        <f t="shared" si="26"/>
        <v>0.37938514300783377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7.7185791135793487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2.6385303895793499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5.0800487239999992</v>
      </c>
      <c r="AM45" s="25">
        <f t="shared" si="25"/>
        <v>4.1571339738149611</v>
      </c>
      <c r="AN45" s="26">
        <f t="shared" si="26"/>
        <v>5.1941786317923219E-2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3.5864587779960004</v>
      </c>
      <c r="G46" s="60">
        <f t="shared" si="13"/>
        <v>0</v>
      </c>
      <c r="H46" s="61">
        <v>0</v>
      </c>
      <c r="I46" s="61">
        <v>0</v>
      </c>
      <c r="J46" s="60">
        <f t="shared" si="14"/>
        <v>0.225406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1.5891632017460324E-4</v>
      </c>
      <c r="R46" s="61">
        <v>0.22524708367982541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2.6820383159960004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0.67901446199999993</v>
      </c>
      <c r="AM46" s="39">
        <f t="shared" si="25"/>
        <v>3.11042539979338</v>
      </c>
      <c r="AN46" s="64">
        <f t="shared" si="26"/>
        <v>6.942694058298878E-3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533.68155540093937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104.31204833520776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429.36950706573157</v>
      </c>
      <c r="AM47" s="31">
        <f t="shared" si="25"/>
        <v>232.66555591300192</v>
      </c>
      <c r="AN47" s="30">
        <f t="shared" si="26"/>
        <v>4.390158519952073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17689.551049073525</v>
      </c>
      <c r="G48" s="30">
        <f t="shared" si="13"/>
        <v>36.697929999999999</v>
      </c>
      <c r="H48" s="31">
        <f>SUM(H49,H50)</f>
        <v>1.7083200000000001</v>
      </c>
      <c r="I48" s="31">
        <f>SUM(I49,I50)</f>
        <v>34.989609999999999</v>
      </c>
      <c r="J48" s="30">
        <f t="shared" si="14"/>
        <v>10252.567734339571</v>
      </c>
      <c r="K48" s="31">
        <f t="shared" ref="K48:W48" si="27">SUM(K49,K50)</f>
        <v>0</v>
      </c>
      <c r="L48" s="31">
        <f t="shared" si="27"/>
        <v>1037.591715023721</v>
      </c>
      <c r="M48" s="31">
        <f t="shared" si="27"/>
        <v>895.8906804933041</v>
      </c>
      <c r="N48" s="31">
        <f t="shared" si="27"/>
        <v>891.0914671634871</v>
      </c>
      <c r="O48" s="31">
        <f t="shared" si="27"/>
        <v>277.54516187712034</v>
      </c>
      <c r="P48" s="31">
        <f t="shared" si="27"/>
        <v>2445.1447388544752</v>
      </c>
      <c r="Q48" s="31">
        <f t="shared" si="27"/>
        <v>4110.7605417887444</v>
      </c>
      <c r="R48" s="31">
        <f t="shared" si="27"/>
        <v>287.74873608760942</v>
      </c>
      <c r="S48" s="31">
        <f t="shared" si="27"/>
        <v>284.76051792634445</v>
      </c>
      <c r="T48" s="31">
        <f t="shared" si="27"/>
        <v>0</v>
      </c>
      <c r="U48" s="31">
        <f t="shared" si="27"/>
        <v>22.034175124764861</v>
      </c>
      <c r="V48" s="31">
        <f t="shared" si="27"/>
        <v>0</v>
      </c>
      <c r="W48" s="31">
        <f t="shared" si="27"/>
        <v>2970.5529582666913</v>
      </c>
      <c r="X48" s="31">
        <f t="shared" si="24"/>
        <v>589.18790891082062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29.69834556963249</v>
      </c>
      <c r="AC48" s="31" t="s">
        <v>63</v>
      </c>
      <c r="AD48" s="31">
        <f t="shared" ref="AD48:AL48" si="29">SUM(AD49,AD50)</f>
        <v>162.56673196853097</v>
      </c>
      <c r="AE48" s="31">
        <f t="shared" si="29"/>
        <v>10.557514703166666</v>
      </c>
      <c r="AF48" s="31">
        <f t="shared" si="29"/>
        <v>41.00816546287777</v>
      </c>
      <c r="AG48" s="31">
        <f t="shared" si="29"/>
        <v>22.984770327136498</v>
      </c>
      <c r="AH48" s="31">
        <f t="shared" si="29"/>
        <v>183.28759087947626</v>
      </c>
      <c r="AI48" s="31">
        <f t="shared" si="29"/>
        <v>139.08479</v>
      </c>
      <c r="AJ48" s="31">
        <f t="shared" si="29"/>
        <v>103.55259033081812</v>
      </c>
      <c r="AK48" s="31" t="s">
        <v>63</v>
      </c>
      <c r="AL48" s="32">
        <f t="shared" si="29"/>
        <v>3736.9919272256211</v>
      </c>
      <c r="AM48" s="31">
        <f>SUM(AM13,AM28)-SUM(AM17,AM39,AM47)</f>
        <v>14483.59874552791</v>
      </c>
      <c r="AN48" s="30">
        <f>SUM(AN13,AN28)-SUM(AN17,AN39,AN47)</f>
        <v>458.62119919211659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3462.7980656399986</v>
      </c>
      <c r="G49" s="67">
        <f t="shared" ref="G49:G77" si="30">SUM(H49:I49)</f>
        <v>14.80963</v>
      </c>
      <c r="H49" s="68">
        <v>0.45973999999999998</v>
      </c>
      <c r="I49" s="68">
        <v>14.34989</v>
      </c>
      <c r="J49" s="67">
        <f t="shared" ref="J49:J77" si="31">SUM(K49:U49)</f>
        <v>3447.9884356399984</v>
      </c>
      <c r="K49" s="68">
        <v>0</v>
      </c>
      <c r="L49" s="68">
        <v>0</v>
      </c>
      <c r="M49" s="68">
        <v>718.14488837825127</v>
      </c>
      <c r="N49" s="68">
        <v>72.014639114519895</v>
      </c>
      <c r="O49" s="68">
        <v>0</v>
      </c>
      <c r="P49" s="68">
        <v>2445.1447388544752</v>
      </c>
      <c r="Q49" s="68">
        <v>0</v>
      </c>
      <c r="R49" s="68">
        <v>190.64999416798702</v>
      </c>
      <c r="S49" s="68">
        <v>0</v>
      </c>
      <c r="T49" s="68">
        <v>0</v>
      </c>
      <c r="U49" s="68">
        <v>22.034175124764861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3462.7980656399986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14226.752983433526</v>
      </c>
      <c r="G50" s="30">
        <f t="shared" si="30"/>
        <v>21.888299999999997</v>
      </c>
      <c r="H50" s="31">
        <f>SUM(H51,H70)+SUM(H75:H77)</f>
        <v>1.24858</v>
      </c>
      <c r="I50" s="31">
        <f>SUM(I51,I70)+SUM(I75:I77)</f>
        <v>20.639719999999997</v>
      </c>
      <c r="J50" s="30">
        <f t="shared" si="31"/>
        <v>6804.579298699573</v>
      </c>
      <c r="K50" s="31">
        <f t="shared" ref="K50:W50" si="32">SUM(K51,K70)+SUM(K75:K77)</f>
        <v>0</v>
      </c>
      <c r="L50" s="31">
        <f t="shared" si="32"/>
        <v>1037.591715023721</v>
      </c>
      <c r="M50" s="31">
        <f t="shared" si="32"/>
        <v>177.74579211505281</v>
      </c>
      <c r="N50" s="31">
        <f t="shared" si="32"/>
        <v>819.07682804896717</v>
      </c>
      <c r="O50" s="31">
        <f t="shared" si="32"/>
        <v>277.54516187712034</v>
      </c>
      <c r="P50" s="31">
        <f t="shared" si="32"/>
        <v>0</v>
      </c>
      <c r="Q50" s="31">
        <f t="shared" si="32"/>
        <v>4110.7605417887444</v>
      </c>
      <c r="R50" s="31">
        <f t="shared" si="32"/>
        <v>97.098741919622398</v>
      </c>
      <c r="S50" s="31">
        <f t="shared" si="32"/>
        <v>284.76051792634445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2970.5529582666913</v>
      </c>
      <c r="X50" s="31">
        <f t="shared" si="24"/>
        <v>589.18790891082062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29.69834556963249</v>
      </c>
      <c r="AC50" s="31" t="s">
        <v>63</v>
      </c>
      <c r="AD50" s="31">
        <f>SUM(AD51,AD70)+SUM(AD75:AD77)</f>
        <v>162.56673196853097</v>
      </c>
      <c r="AE50" s="31">
        <f t="shared" ref="AE50:AN50" si="34">SUM(AE51,AE70)+SUM(AE75:AE77)</f>
        <v>10.557514703166666</v>
      </c>
      <c r="AF50" s="31">
        <f t="shared" si="34"/>
        <v>41.00816546287777</v>
      </c>
      <c r="AG50" s="31">
        <f t="shared" si="34"/>
        <v>22.984770327136498</v>
      </c>
      <c r="AH50" s="31">
        <f t="shared" si="34"/>
        <v>183.28759087947626</v>
      </c>
      <c r="AI50" s="31">
        <f t="shared" si="34"/>
        <v>139.08479</v>
      </c>
      <c r="AJ50" s="31">
        <f t="shared" si="34"/>
        <v>103.55259033081812</v>
      </c>
      <c r="AK50" s="31" t="s">
        <v>63</v>
      </c>
      <c r="AL50" s="32">
        <f t="shared" si="34"/>
        <v>3736.9919272256211</v>
      </c>
      <c r="AM50" s="31">
        <f t="shared" si="34"/>
        <v>11017.690254488116</v>
      </c>
      <c r="AN50" s="30">
        <f t="shared" si="34"/>
        <v>458.61425649805824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5022.0246038952064</v>
      </c>
      <c r="G51" s="16">
        <f t="shared" si="30"/>
        <v>21.888299999999997</v>
      </c>
      <c r="H51" s="17">
        <v>1.24858</v>
      </c>
      <c r="I51" s="17">
        <v>20.639719999999997</v>
      </c>
      <c r="J51" s="16">
        <f t="shared" si="31"/>
        <v>1426.0813488639967</v>
      </c>
      <c r="K51" s="17">
        <v>0</v>
      </c>
      <c r="L51" s="17">
        <v>1037.591715023721</v>
      </c>
      <c r="M51" s="17">
        <v>9.7567000000000039</v>
      </c>
      <c r="N51" s="17">
        <v>0</v>
      </c>
      <c r="O51" s="17">
        <v>0</v>
      </c>
      <c r="P51" s="17">
        <v>0</v>
      </c>
      <c r="Q51" s="17">
        <v>62.098769999999995</v>
      </c>
      <c r="R51" s="17">
        <v>39.410643840275817</v>
      </c>
      <c r="S51" s="17">
        <v>277.22352000000001</v>
      </c>
      <c r="T51" s="17">
        <v>0</v>
      </c>
      <c r="U51" s="17">
        <v>0</v>
      </c>
      <c r="V51" s="18">
        <v>0</v>
      </c>
      <c r="W51" s="18">
        <v>1812.9720159197532</v>
      </c>
      <c r="X51" s="18">
        <f t="shared" si="24"/>
        <v>147.04153360835798</v>
      </c>
      <c r="Y51" s="17" t="s">
        <v>63</v>
      </c>
      <c r="Z51" s="17" t="s">
        <v>63</v>
      </c>
      <c r="AA51" s="17" t="s">
        <v>63</v>
      </c>
      <c r="AB51" s="17">
        <v>0.75987360835799189</v>
      </c>
      <c r="AC51" s="17" t="s">
        <v>63</v>
      </c>
      <c r="AD51" s="17">
        <v>65.600180000000009</v>
      </c>
      <c r="AE51" s="17">
        <v>7.4327499999999995</v>
      </c>
      <c r="AF51" s="17">
        <v>37.473589999999994</v>
      </c>
      <c r="AG51" s="17">
        <v>0</v>
      </c>
      <c r="AH51" s="17">
        <v>0</v>
      </c>
      <c r="AI51" s="17">
        <v>35.77514</v>
      </c>
      <c r="AJ51" s="18">
        <v>99.197523998962566</v>
      </c>
      <c r="AK51" s="18" t="s">
        <v>63</v>
      </c>
      <c r="AL51" s="19">
        <v>1514.8438815041361</v>
      </c>
      <c r="AM51" s="17">
        <f t="shared" ref="AM51:AN51" si="35">SUM(AM52:AM69)</f>
        <v>3812.9788115881825</v>
      </c>
      <c r="AN51" s="20">
        <f t="shared" si="35"/>
        <v>125.99528821325963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64.519175992000001</v>
      </c>
      <c r="G52" s="16">
        <f t="shared" si="30"/>
        <v>7.3293599999999994</v>
      </c>
      <c r="H52" s="25">
        <v>0</v>
      </c>
      <c r="I52" s="25">
        <v>7.3293599999999994</v>
      </c>
      <c r="J52" s="16">
        <f t="shared" si="31"/>
        <v>16.402480000000001</v>
      </c>
      <c r="K52" s="25">
        <v>0</v>
      </c>
      <c r="L52" s="25">
        <v>0</v>
      </c>
      <c r="M52" s="25">
        <v>7.6069999999999999E-2</v>
      </c>
      <c r="N52" s="25">
        <v>0</v>
      </c>
      <c r="O52" s="25">
        <v>0</v>
      </c>
      <c r="P52" s="25">
        <v>0</v>
      </c>
      <c r="Q52" s="25">
        <v>16.326409999999999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14.96374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25.823595991999998</v>
      </c>
      <c r="AM52" s="25">
        <f t="shared" ref="AM52:AM69" si="36">SUM(G52,V52,J52,W52,AJ52)-IF(ISNUMBER(W52*$W$37/($W$37+$W$9)),W52*$W$37/($W$37+$W$9),0)+IF(ISNUMBER(AL52*AM$84/F$84),AL52*AM$84/F$84,0)</f>
        <v>46.415152697410129</v>
      </c>
      <c r="AN52" s="26">
        <f t="shared" ref="AN52:AN69" si="37">SUM(AD52:AH52)+IF(ISNUMBER(W52*$W$37/($W$37+$W$9)),W52*$W$37/($W$37+$W$9),0)+IF(ISNUMBER(AL52*AN$84/F$84),AL52*AN$84/F$84,0)</f>
        <v>0.2640375669311873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198.334795464</v>
      </c>
      <c r="G53" s="16">
        <f t="shared" si="30"/>
        <v>6.1</v>
      </c>
      <c r="H53" s="25">
        <v>0</v>
      </c>
      <c r="I53" s="25">
        <v>6.1</v>
      </c>
      <c r="J53" s="16">
        <f t="shared" si="31"/>
        <v>1.19123</v>
      </c>
      <c r="K53" s="25">
        <v>0</v>
      </c>
      <c r="L53" s="25">
        <v>0</v>
      </c>
      <c r="M53" s="25">
        <v>0.17270999999999997</v>
      </c>
      <c r="N53" s="25">
        <v>0</v>
      </c>
      <c r="O53" s="25">
        <v>0</v>
      </c>
      <c r="P53" s="25">
        <v>0</v>
      </c>
      <c r="Q53" s="25">
        <v>0.83879999999999999</v>
      </c>
      <c r="R53" s="25">
        <v>0</v>
      </c>
      <c r="S53" s="25">
        <v>0.17971999999999999</v>
      </c>
      <c r="T53" s="25">
        <v>0</v>
      </c>
      <c r="U53" s="25">
        <v>0</v>
      </c>
      <c r="V53" s="18">
        <v>0</v>
      </c>
      <c r="W53" s="18">
        <v>72.113619999999997</v>
      </c>
      <c r="X53" s="18">
        <f t="shared" si="24"/>
        <v>2.96E-3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2.96E-3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118.926985464</v>
      </c>
      <c r="AM53" s="25">
        <f t="shared" si="36"/>
        <v>114.95627011428606</v>
      </c>
      <c r="AN53" s="26">
        <f t="shared" si="37"/>
        <v>1.2189483501160392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62.833040541999992</v>
      </c>
      <c r="G54" s="16">
        <f t="shared" si="30"/>
        <v>2.5929999999999998E-2</v>
      </c>
      <c r="H54" s="25">
        <v>0</v>
      </c>
      <c r="I54" s="25">
        <v>2.5929999999999998E-2</v>
      </c>
      <c r="J54" s="16">
        <f t="shared" si="31"/>
        <v>1.53237</v>
      </c>
      <c r="K54" s="25">
        <v>0</v>
      </c>
      <c r="L54" s="25">
        <v>0</v>
      </c>
      <c r="M54" s="25">
        <v>0.10049000000000001</v>
      </c>
      <c r="N54" s="25">
        <v>0</v>
      </c>
      <c r="O54" s="25">
        <v>0</v>
      </c>
      <c r="P54" s="25">
        <v>0</v>
      </c>
      <c r="Q54" s="25">
        <v>1.3581400000000001</v>
      </c>
      <c r="R54" s="25">
        <v>7.374E-2</v>
      </c>
      <c r="S54" s="25">
        <v>0</v>
      </c>
      <c r="T54" s="25">
        <v>0</v>
      </c>
      <c r="U54" s="25">
        <v>0</v>
      </c>
      <c r="V54" s="18">
        <v>0</v>
      </c>
      <c r="W54" s="18">
        <v>41.347269999999995</v>
      </c>
      <c r="X54" s="18">
        <f t="shared" si="24"/>
        <v>9.6300000000000014E-3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9.6300000000000014E-3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19.917840541999997</v>
      </c>
      <c r="AM54" s="25">
        <f t="shared" si="36"/>
        <v>48.859706599992691</v>
      </c>
      <c r="AN54" s="26">
        <f t="shared" si="37"/>
        <v>0.21328320758821762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307.98912339389284</v>
      </c>
      <c r="G55" s="16">
        <f t="shared" si="30"/>
        <v>0</v>
      </c>
      <c r="H55" s="25">
        <v>0</v>
      </c>
      <c r="I55" s="25">
        <v>0</v>
      </c>
      <c r="J55" s="16">
        <f t="shared" si="31"/>
        <v>12.67328</v>
      </c>
      <c r="K55" s="25">
        <v>0</v>
      </c>
      <c r="L55" s="25">
        <v>0</v>
      </c>
      <c r="M55" s="25">
        <v>3.0419</v>
      </c>
      <c r="N55" s="25">
        <v>0</v>
      </c>
      <c r="O55" s="25">
        <v>0</v>
      </c>
      <c r="P55" s="25">
        <v>0</v>
      </c>
      <c r="Q55" s="25">
        <v>9.4436599999999995</v>
      </c>
      <c r="R55" s="25">
        <v>0.18772</v>
      </c>
      <c r="S55" s="25">
        <v>0</v>
      </c>
      <c r="T55" s="25">
        <v>0</v>
      </c>
      <c r="U55" s="25">
        <v>0</v>
      </c>
      <c r="V55" s="18">
        <v>0</v>
      </c>
      <c r="W55" s="18">
        <v>101.65343000000001</v>
      </c>
      <c r="X55" s="18">
        <f t="shared" si="24"/>
        <v>0.76817000000000002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0.69461000000000006</v>
      </c>
      <c r="AE55" s="25">
        <v>0</v>
      </c>
      <c r="AF55" s="25">
        <v>7.356E-2</v>
      </c>
      <c r="AG55" s="25">
        <v>0</v>
      </c>
      <c r="AH55" s="25">
        <v>0</v>
      </c>
      <c r="AI55" s="25" t="s">
        <v>76</v>
      </c>
      <c r="AJ55" s="18">
        <v>7.356E-2</v>
      </c>
      <c r="AK55" s="18" t="s">
        <v>63</v>
      </c>
      <c r="AL55" s="19">
        <v>192.82068339389284</v>
      </c>
      <c r="AM55" s="25">
        <f t="shared" si="36"/>
        <v>172.04109134357216</v>
      </c>
      <c r="AN55" s="26">
        <f t="shared" si="37"/>
        <v>2.7396965106031113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407.03066163599999</v>
      </c>
      <c r="G56" s="16">
        <f t="shared" si="30"/>
        <v>6.9979399999999998</v>
      </c>
      <c r="H56" s="25">
        <v>0</v>
      </c>
      <c r="I56" s="25">
        <v>6.9979399999999998</v>
      </c>
      <c r="J56" s="16">
        <f t="shared" si="31"/>
        <v>255.38949000000002</v>
      </c>
      <c r="K56" s="25">
        <v>0</v>
      </c>
      <c r="L56" s="25">
        <v>0</v>
      </c>
      <c r="M56" s="25">
        <v>1.7090000000000001E-2</v>
      </c>
      <c r="N56" s="25">
        <v>0</v>
      </c>
      <c r="O56" s="25">
        <v>0</v>
      </c>
      <c r="P56" s="25">
        <v>0</v>
      </c>
      <c r="Q56" s="25">
        <v>1.4863200000000001</v>
      </c>
      <c r="R56" s="25">
        <v>1.7755999999999998</v>
      </c>
      <c r="S56" s="25">
        <v>252.11048000000002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63.764099999999999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26.62725</v>
      </c>
      <c r="AE56" s="25">
        <v>0</v>
      </c>
      <c r="AF56" s="25">
        <v>37.136849999999995</v>
      </c>
      <c r="AG56" s="25">
        <v>0</v>
      </c>
      <c r="AH56" s="25">
        <v>0</v>
      </c>
      <c r="AI56" s="25" t="s">
        <v>76</v>
      </c>
      <c r="AJ56" s="18">
        <v>38.77328</v>
      </c>
      <c r="AK56" s="18" t="s">
        <v>63</v>
      </c>
      <c r="AL56" s="19">
        <v>42.105851636000004</v>
      </c>
      <c r="AM56" s="25">
        <f t="shared" si="36"/>
        <v>313.74761628490171</v>
      </c>
      <c r="AN56" s="26">
        <f t="shared" si="37"/>
        <v>64.194618144064023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132.77010994262017</v>
      </c>
      <c r="G57" s="16">
        <f t="shared" si="30"/>
        <v>0</v>
      </c>
      <c r="H57" s="25">
        <v>0</v>
      </c>
      <c r="I57" s="25">
        <v>0</v>
      </c>
      <c r="J57" s="16">
        <f t="shared" si="31"/>
        <v>0.55842000000000003</v>
      </c>
      <c r="K57" s="25">
        <v>0</v>
      </c>
      <c r="L57" s="25">
        <v>0</v>
      </c>
      <c r="M57" s="25">
        <v>9.7200000000000012E-3</v>
      </c>
      <c r="N57" s="25">
        <v>0</v>
      </c>
      <c r="O57" s="25">
        <v>0</v>
      </c>
      <c r="P57" s="25">
        <v>0</v>
      </c>
      <c r="Q57" s="25">
        <v>0.50838000000000005</v>
      </c>
      <c r="R57" s="25">
        <v>4.0320000000000002E-2</v>
      </c>
      <c r="S57" s="25">
        <v>0</v>
      </c>
      <c r="T57" s="25">
        <v>0</v>
      </c>
      <c r="U57" s="25">
        <v>0</v>
      </c>
      <c r="V57" s="18">
        <v>0</v>
      </c>
      <c r="W57" s="18">
        <v>103.19685000000001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29.014839942620164</v>
      </c>
      <c r="AM57" s="25">
        <f t="shared" si="36"/>
        <v>112.42881671712507</v>
      </c>
      <c r="AN57" s="26">
        <f t="shared" si="37"/>
        <v>0.29666696093451095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137.18060053712</v>
      </c>
      <c r="G58" s="16">
        <f t="shared" si="30"/>
        <v>1.4350700000000001</v>
      </c>
      <c r="H58" s="25">
        <v>1.24858</v>
      </c>
      <c r="I58" s="25">
        <v>0.18649000000000002</v>
      </c>
      <c r="J58" s="16">
        <f t="shared" si="31"/>
        <v>35.345050000000001</v>
      </c>
      <c r="K58" s="25">
        <v>0</v>
      </c>
      <c r="L58" s="25">
        <v>0</v>
      </c>
      <c r="M58" s="25">
        <v>0.46294999999999997</v>
      </c>
      <c r="N58" s="25">
        <v>0</v>
      </c>
      <c r="O58" s="25">
        <v>0</v>
      </c>
      <c r="P58" s="25">
        <v>0</v>
      </c>
      <c r="Q58" s="25">
        <v>5.7786499999999998</v>
      </c>
      <c r="R58" s="25">
        <v>4.1701300000000003</v>
      </c>
      <c r="S58" s="25">
        <v>24.933319999999998</v>
      </c>
      <c r="T58" s="25">
        <v>0</v>
      </c>
      <c r="U58" s="25">
        <v>0</v>
      </c>
      <c r="V58" s="18">
        <v>0</v>
      </c>
      <c r="W58" s="18">
        <v>60.934919999999998</v>
      </c>
      <c r="X58" s="18">
        <f t="shared" si="24"/>
        <v>13.472229999999998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9.4278699999999986</v>
      </c>
      <c r="AE58" s="25">
        <v>3.78118</v>
      </c>
      <c r="AF58" s="25">
        <v>0.26318000000000003</v>
      </c>
      <c r="AG58" s="25">
        <v>0</v>
      </c>
      <c r="AH58" s="25">
        <v>0</v>
      </c>
      <c r="AI58" s="25" t="s">
        <v>76</v>
      </c>
      <c r="AJ58" s="18">
        <v>7.2870000000000004E-2</v>
      </c>
      <c r="AK58" s="18" t="s">
        <v>63</v>
      </c>
      <c r="AL58" s="19">
        <v>25.920460537120004</v>
      </c>
      <c r="AM58" s="25">
        <f t="shared" si="36"/>
        <v>105.53643888531235</v>
      </c>
      <c r="AN58" s="26">
        <f t="shared" si="37"/>
        <v>13.737257974263429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2271.8732102293034</v>
      </c>
      <c r="G59" s="16">
        <f t="shared" si="30"/>
        <v>0</v>
      </c>
      <c r="H59" s="25">
        <v>0</v>
      </c>
      <c r="I59" s="25">
        <v>0</v>
      </c>
      <c r="J59" s="16">
        <f t="shared" si="31"/>
        <v>1072.2562888639968</v>
      </c>
      <c r="K59" s="25">
        <v>0</v>
      </c>
      <c r="L59" s="25">
        <v>1037.591715023721</v>
      </c>
      <c r="M59" s="25">
        <v>0.49632999999999999</v>
      </c>
      <c r="N59" s="25">
        <v>0</v>
      </c>
      <c r="O59" s="25">
        <v>0</v>
      </c>
      <c r="P59" s="25">
        <v>0</v>
      </c>
      <c r="Q59" s="25">
        <v>4.5005999999999995</v>
      </c>
      <c r="R59" s="25">
        <v>29.667643840275815</v>
      </c>
      <c r="S59" s="25">
        <v>0</v>
      </c>
      <c r="T59" s="25">
        <v>0</v>
      </c>
      <c r="U59" s="25">
        <v>0</v>
      </c>
      <c r="V59" s="18">
        <v>0</v>
      </c>
      <c r="W59" s="18">
        <v>676.16911591975349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60.277813998962564</v>
      </c>
      <c r="AK59" s="18" t="s">
        <v>63</v>
      </c>
      <c r="AL59" s="19">
        <v>463.16999144659053</v>
      </c>
      <c r="AM59" s="25">
        <f t="shared" si="36"/>
        <v>1947.1608689619693</v>
      </c>
      <c r="AN59" s="26">
        <f t="shared" si="37"/>
        <v>4.7357570825915429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693.51472122207247</v>
      </c>
      <c r="G60" s="16">
        <f t="shared" si="30"/>
        <v>0</v>
      </c>
      <c r="H60" s="25">
        <v>0</v>
      </c>
      <c r="I60" s="25">
        <v>0</v>
      </c>
      <c r="J60" s="16">
        <f t="shared" si="31"/>
        <v>18.180710000000001</v>
      </c>
      <c r="K60" s="25">
        <v>0</v>
      </c>
      <c r="L60" s="25">
        <v>0</v>
      </c>
      <c r="M60" s="25">
        <v>3.9487299999999999</v>
      </c>
      <c r="N60" s="25">
        <v>0</v>
      </c>
      <c r="O60" s="25">
        <v>0</v>
      </c>
      <c r="P60" s="25">
        <v>0</v>
      </c>
      <c r="Q60" s="25">
        <v>12.285900000000002</v>
      </c>
      <c r="R60" s="25">
        <v>1.94608</v>
      </c>
      <c r="S60" s="25">
        <v>0</v>
      </c>
      <c r="T60" s="25">
        <v>0</v>
      </c>
      <c r="U60" s="25">
        <v>0</v>
      </c>
      <c r="V60" s="18">
        <v>0</v>
      </c>
      <c r="W60" s="18">
        <v>391.78707000000003</v>
      </c>
      <c r="X60" s="18">
        <f t="shared" si="24"/>
        <v>22.797899999999998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20.653389999999998</v>
      </c>
      <c r="AE60" s="25">
        <v>2.1445099999999999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260.74904122207255</v>
      </c>
      <c r="AM60" s="25">
        <f t="shared" si="36"/>
        <v>487.9147545467423</v>
      </c>
      <c r="AN60" s="26">
        <f t="shared" si="37"/>
        <v>25.463971078762402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144.7489453334</v>
      </c>
      <c r="G61" s="16">
        <f t="shared" si="30"/>
        <v>0</v>
      </c>
      <c r="H61" s="25">
        <v>0</v>
      </c>
      <c r="I61" s="25">
        <v>0</v>
      </c>
      <c r="J61" s="16">
        <f t="shared" si="31"/>
        <v>2.4783299999999997</v>
      </c>
      <c r="K61" s="25">
        <v>0</v>
      </c>
      <c r="L61" s="25">
        <v>0</v>
      </c>
      <c r="M61" s="25">
        <v>0.41002999999999995</v>
      </c>
      <c r="N61" s="25">
        <v>0</v>
      </c>
      <c r="O61" s="25">
        <v>0</v>
      </c>
      <c r="P61" s="25">
        <v>0</v>
      </c>
      <c r="Q61" s="25">
        <v>1.33152</v>
      </c>
      <c r="R61" s="25">
        <v>0.73677999999999999</v>
      </c>
      <c r="S61" s="25">
        <v>0</v>
      </c>
      <c r="T61" s="25">
        <v>0</v>
      </c>
      <c r="U61" s="25">
        <v>0</v>
      </c>
      <c r="V61" s="18">
        <v>0</v>
      </c>
      <c r="W61" s="18">
        <v>78.591949999999997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63.678665333399998</v>
      </c>
      <c r="AM61" s="25">
        <f t="shared" si="36"/>
        <v>100.10605203064661</v>
      </c>
      <c r="AN61" s="26">
        <f t="shared" si="37"/>
        <v>0.65109289447004282</v>
      </c>
    </row>
    <row r="62" spans="1:40" s="21" customFormat="1" ht="15" customHeight="1">
      <c r="C62" s="21" t="s">
        <v>86</v>
      </c>
      <c r="E62" s="59"/>
      <c r="F62" s="16">
        <f t="shared" si="12"/>
        <v>10.250792673999999</v>
      </c>
      <c r="G62" s="16">
        <f t="shared" si="30"/>
        <v>0</v>
      </c>
      <c r="H62" s="25">
        <v>0</v>
      </c>
      <c r="I62" s="25">
        <v>0</v>
      </c>
      <c r="J62" s="16">
        <f t="shared" si="31"/>
        <v>1.3031799999999998</v>
      </c>
      <c r="K62" s="25">
        <v>0</v>
      </c>
      <c r="L62" s="25">
        <v>0</v>
      </c>
      <c r="M62" s="25">
        <v>1.3679999999999999E-2</v>
      </c>
      <c r="N62" s="25">
        <v>0</v>
      </c>
      <c r="O62" s="25">
        <v>0</v>
      </c>
      <c r="P62" s="25">
        <v>0</v>
      </c>
      <c r="Q62" s="25">
        <v>1.2171399999999999</v>
      </c>
      <c r="R62" s="25">
        <v>7.2359999999999994E-2</v>
      </c>
      <c r="S62" s="25">
        <v>0</v>
      </c>
      <c r="T62" s="25">
        <v>0</v>
      </c>
      <c r="U62" s="25">
        <v>0</v>
      </c>
      <c r="V62" s="18">
        <v>0</v>
      </c>
      <c r="W62" s="18">
        <v>5.2311999999999994</v>
      </c>
      <c r="X62" s="18">
        <f t="shared" si="24"/>
        <v>8.8100000000000001E-3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8.8100000000000001E-3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3.7076026740000003</v>
      </c>
      <c r="AM62" s="25">
        <f t="shared" si="36"/>
        <v>7.6427116352967186</v>
      </c>
      <c r="AN62" s="26">
        <f t="shared" si="37"/>
        <v>4.6718987946287413E-2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19.222233054</v>
      </c>
      <c r="G63" s="16">
        <f t="shared" si="30"/>
        <v>0</v>
      </c>
      <c r="H63" s="25">
        <v>0</v>
      </c>
      <c r="I63" s="25">
        <v>0</v>
      </c>
      <c r="J63" s="16">
        <f t="shared" si="31"/>
        <v>2.4823100000000005</v>
      </c>
      <c r="K63" s="25">
        <v>0</v>
      </c>
      <c r="L63" s="25">
        <v>0</v>
      </c>
      <c r="M63" s="25">
        <v>0.1071</v>
      </c>
      <c r="N63" s="25">
        <v>0</v>
      </c>
      <c r="O63" s="25">
        <v>0</v>
      </c>
      <c r="P63" s="25">
        <v>0</v>
      </c>
      <c r="Q63" s="25">
        <v>2.2073500000000004</v>
      </c>
      <c r="R63" s="25">
        <v>0.16786000000000001</v>
      </c>
      <c r="S63" s="25">
        <v>0</v>
      </c>
      <c r="T63" s="25">
        <v>0</v>
      </c>
      <c r="U63" s="25">
        <v>0</v>
      </c>
      <c r="V63" s="18">
        <v>0</v>
      </c>
      <c r="W63" s="18">
        <v>0.98071000000000008</v>
      </c>
      <c r="X63" s="18">
        <f t="shared" si="24"/>
        <v>3.71027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3.71027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12.048943053999999</v>
      </c>
      <c r="AM63" s="25">
        <f t="shared" si="36"/>
        <v>7.0648689392849322</v>
      </c>
      <c r="AN63" s="26">
        <f t="shared" si="37"/>
        <v>3.8334663824502271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331.54371260693995</v>
      </c>
      <c r="G64" s="16">
        <f t="shared" si="30"/>
        <v>0</v>
      </c>
      <c r="H64" s="25">
        <v>0</v>
      </c>
      <c r="I64" s="25">
        <v>0</v>
      </c>
      <c r="J64" s="16">
        <f t="shared" si="31"/>
        <v>3.10799</v>
      </c>
      <c r="K64" s="25">
        <v>0</v>
      </c>
      <c r="L64" s="25">
        <v>0</v>
      </c>
      <c r="M64" s="25">
        <v>0.19970999999999997</v>
      </c>
      <c r="N64" s="25">
        <v>0</v>
      </c>
      <c r="O64" s="25">
        <v>0</v>
      </c>
      <c r="P64" s="25">
        <v>0</v>
      </c>
      <c r="Q64" s="25">
        <v>2.3358699999999999</v>
      </c>
      <c r="R64" s="25">
        <v>0.57240999999999997</v>
      </c>
      <c r="S64" s="25">
        <v>0</v>
      </c>
      <c r="T64" s="25">
        <v>0</v>
      </c>
      <c r="U64" s="25">
        <v>0</v>
      </c>
      <c r="V64" s="18">
        <v>0</v>
      </c>
      <c r="W64" s="18">
        <v>222.01407999999998</v>
      </c>
      <c r="X64" s="18">
        <f t="shared" si="24"/>
        <v>5.9712400000000008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4.4641800000000007</v>
      </c>
      <c r="AE64" s="25">
        <v>1.5070600000000001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100.45040260694</v>
      </c>
      <c r="AM64" s="25">
        <f t="shared" si="36"/>
        <v>255.15019565874303</v>
      </c>
      <c r="AN64" s="26">
        <f t="shared" si="37"/>
        <v>6.9983115166784371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34.429929074</v>
      </c>
      <c r="G65" s="16">
        <f t="shared" si="30"/>
        <v>0</v>
      </c>
      <c r="H65" s="25">
        <v>0</v>
      </c>
      <c r="I65" s="25">
        <v>0</v>
      </c>
      <c r="J65" s="16">
        <f t="shared" si="31"/>
        <v>0.59833000000000014</v>
      </c>
      <c r="K65" s="25">
        <v>0</v>
      </c>
      <c r="L65" s="25">
        <v>0</v>
      </c>
      <c r="M65" s="25">
        <v>5.7230000000000003E-2</v>
      </c>
      <c r="N65" s="25">
        <v>0</v>
      </c>
      <c r="O65" s="25">
        <v>0</v>
      </c>
      <c r="P65" s="25">
        <v>0</v>
      </c>
      <c r="Q65" s="25">
        <v>0.54110000000000014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12.66028</v>
      </c>
      <c r="X65" s="18">
        <f t="shared" si="24"/>
        <v>1.2099999999999999E-3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1.2099999999999999E-3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21.170109074000003</v>
      </c>
      <c r="AM65" s="25">
        <f t="shared" si="36"/>
        <v>19.58709330106592</v>
      </c>
      <c r="AN65" s="26">
        <f t="shared" si="37"/>
        <v>0.21766723133596375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13.577198407999999</v>
      </c>
      <c r="G66" s="16">
        <f t="shared" si="30"/>
        <v>0</v>
      </c>
      <c r="H66" s="25">
        <v>0</v>
      </c>
      <c r="I66" s="25">
        <v>0</v>
      </c>
      <c r="J66" s="16">
        <f t="shared" si="31"/>
        <v>0.14450000000000002</v>
      </c>
      <c r="K66" s="25">
        <v>0</v>
      </c>
      <c r="L66" s="25">
        <v>0</v>
      </c>
      <c r="M66" s="25">
        <v>4.8219999999999999E-2</v>
      </c>
      <c r="N66" s="25">
        <v>0</v>
      </c>
      <c r="O66" s="25">
        <v>0</v>
      </c>
      <c r="P66" s="25">
        <v>0</v>
      </c>
      <c r="Q66" s="25">
        <v>9.6280000000000004E-2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5.6345599999999996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7.7981384079999998</v>
      </c>
      <c r="AM66" s="25">
        <f t="shared" si="36"/>
        <v>8.1101953060073875</v>
      </c>
      <c r="AN66" s="26">
        <f t="shared" si="37"/>
        <v>7.9733337389526565E-2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138.63666610750002</v>
      </c>
      <c r="G67" s="16">
        <f t="shared" si="30"/>
        <v>0</v>
      </c>
      <c r="H67" s="25">
        <v>0</v>
      </c>
      <c r="I67" s="25">
        <v>0</v>
      </c>
      <c r="J67" s="16">
        <f t="shared" si="31"/>
        <v>2.3536799999999998</v>
      </c>
      <c r="K67" s="25">
        <v>0</v>
      </c>
      <c r="L67" s="25">
        <v>0</v>
      </c>
      <c r="M67" s="25">
        <v>0.55426999999999993</v>
      </c>
      <c r="N67" s="25">
        <v>0</v>
      </c>
      <c r="O67" s="25">
        <v>0</v>
      </c>
      <c r="P67" s="25">
        <v>0</v>
      </c>
      <c r="Q67" s="25">
        <v>1.79941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24.852700000000002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111.43028610750001</v>
      </c>
      <c r="AM67" s="25">
        <f t="shared" si="36"/>
        <v>60.516775444791641</v>
      </c>
      <c r="AN67" s="26">
        <f t="shared" si="37"/>
        <v>1.1393371254485658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4.7558727100000002</v>
      </c>
      <c r="G68" s="16">
        <f t="shared" si="30"/>
        <v>0</v>
      </c>
      <c r="H68" s="25">
        <v>0</v>
      </c>
      <c r="I68" s="25">
        <v>0</v>
      </c>
      <c r="J68" s="16">
        <f t="shared" si="31"/>
        <v>8.3709999999999993E-2</v>
      </c>
      <c r="K68" s="25">
        <v>0</v>
      </c>
      <c r="L68" s="25">
        <v>0</v>
      </c>
      <c r="M68" s="25">
        <v>4.0469999999999999E-2</v>
      </c>
      <c r="N68" s="25">
        <v>0</v>
      </c>
      <c r="O68" s="25">
        <v>0</v>
      </c>
      <c r="P68" s="25">
        <v>0</v>
      </c>
      <c r="Q68" s="25">
        <v>4.3239999999999994E-2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0.84051999999999993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3.8316427100000006</v>
      </c>
      <c r="AM68" s="25">
        <f t="shared" si="36"/>
        <v>2.0696415243868378</v>
      </c>
      <c r="AN68" s="26">
        <f t="shared" si="37"/>
        <v>3.9177255515128066E-2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12.278801359999999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12.278801359999999</v>
      </c>
      <c r="AM69" s="25">
        <f t="shared" si="36"/>
        <v>3.6705615966476106</v>
      </c>
      <c r="AN69" s="26">
        <f t="shared" si="37"/>
        <v>0.12554660617096575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5024.2464594246876</v>
      </c>
      <c r="G70" s="16">
        <f t="shared" si="30"/>
        <v>0</v>
      </c>
      <c r="H70" s="25">
        <v>0</v>
      </c>
      <c r="I70" s="25">
        <v>0</v>
      </c>
      <c r="J70" s="16">
        <f t="shared" si="31"/>
        <v>4701.3120426733158</v>
      </c>
      <c r="K70" s="25">
        <v>0</v>
      </c>
      <c r="L70" s="25">
        <v>0</v>
      </c>
      <c r="M70" s="25">
        <v>9.4525968999999996</v>
      </c>
      <c r="N70" s="25">
        <v>819.07682804896717</v>
      </c>
      <c r="O70" s="25">
        <v>277.49191187712034</v>
      </c>
      <c r="P70" s="25">
        <v>0</v>
      </c>
      <c r="Q70" s="25">
        <v>3535.5037453860382</v>
      </c>
      <c r="R70" s="25">
        <v>59.786960461191015</v>
      </c>
      <c r="S70" s="25">
        <v>0</v>
      </c>
      <c r="T70" s="25">
        <v>0</v>
      </c>
      <c r="U70" s="25">
        <v>0</v>
      </c>
      <c r="V70" s="18">
        <v>0</v>
      </c>
      <c r="W70" s="18">
        <v>26.859152830758472</v>
      </c>
      <c r="X70" s="18">
        <f t="shared" si="24"/>
        <v>206.27236120661274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22.984770327136498</v>
      </c>
      <c r="AH70" s="25">
        <v>183.28759087947626</v>
      </c>
      <c r="AI70" s="25" t="s">
        <v>63</v>
      </c>
      <c r="AJ70" s="18">
        <v>0</v>
      </c>
      <c r="AK70" s="18" t="s">
        <v>63</v>
      </c>
      <c r="AL70" s="19">
        <v>89.802902713999998</v>
      </c>
      <c r="AM70" s="25">
        <f>SUM(AM71:AM74)</f>
        <v>4755.0164124194089</v>
      </c>
      <c r="AN70" s="26">
        <f>SUM(AN71:AN74)</f>
        <v>207.19056562490167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91.632991934766764</v>
      </c>
      <c r="G71" s="16">
        <f t="shared" si="30"/>
        <v>0</v>
      </c>
      <c r="H71" s="25">
        <v>0</v>
      </c>
      <c r="I71" s="25">
        <v>0</v>
      </c>
      <c r="J71" s="16">
        <f t="shared" si="31"/>
        <v>1.9077038767667558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1.9077038767667558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89.725288058000004</v>
      </c>
      <c r="AM71" s="25">
        <f t="shared" ref="AM71:AM77" si="38">SUM(G71,V71,J71,W71,AJ71)-IF(ISNUMBER(W71*$W$37/($W$37+$W$9)),W71*$W$37/($W$37+$W$9),0)+IF(ISNUMBER(AL71*AM$84/F$84),AL71*AM$84/F$84,0)</f>
        <v>28.729719066842225</v>
      </c>
      <c r="AN71" s="26">
        <f t="shared" ref="AN71:AN77" si="39">SUM(AD71:AH71)+IF(ISNUMBER(W71*$W$37/($W$37+$W$9)),W71*$W$37/($W$37+$W$9),0)+IF(ISNUMBER(AL71*AN$84/F$84),AL71*AN$84/F$84,0)</f>
        <v>0.91741083458607098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4553.2964901589366</v>
      </c>
      <c r="G72" s="16">
        <f t="shared" si="30"/>
        <v>0</v>
      </c>
      <c r="H72" s="25">
        <v>0</v>
      </c>
      <c r="I72" s="25">
        <v>0</v>
      </c>
      <c r="J72" s="16">
        <f t="shared" si="31"/>
        <v>4320.3930122815809</v>
      </c>
      <c r="K72" s="25">
        <v>0</v>
      </c>
      <c r="L72" s="25">
        <v>0</v>
      </c>
      <c r="M72" s="25">
        <v>9.4525968999999996</v>
      </c>
      <c r="N72" s="25">
        <v>818.25399804896722</v>
      </c>
      <c r="O72" s="25">
        <v>0</v>
      </c>
      <c r="P72" s="25">
        <v>0</v>
      </c>
      <c r="Q72" s="25">
        <v>3492.6864173326135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26.55350201474247</v>
      </c>
      <c r="X72" s="18">
        <f t="shared" si="24"/>
        <v>206.27236120661274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22.984770327136498</v>
      </c>
      <c r="AH72" s="25">
        <v>183.28759087947626</v>
      </c>
      <c r="AI72" s="25" t="s">
        <v>63</v>
      </c>
      <c r="AJ72" s="18">
        <v>0</v>
      </c>
      <c r="AK72" s="18" t="s">
        <v>63</v>
      </c>
      <c r="AL72" s="19">
        <v>7.761465599999999E-2</v>
      </c>
      <c r="AM72" s="25">
        <f t="shared" si="38"/>
        <v>4346.969716021581</v>
      </c>
      <c r="AN72" s="26">
        <f t="shared" si="39"/>
        <v>206.2731547903156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278.31474187712035</v>
      </c>
      <c r="G73" s="16">
        <f t="shared" si="30"/>
        <v>0</v>
      </c>
      <c r="H73" s="25">
        <v>0</v>
      </c>
      <c r="I73" s="25">
        <v>0</v>
      </c>
      <c r="J73" s="16">
        <f t="shared" si="31"/>
        <v>278.31474187712035</v>
      </c>
      <c r="K73" s="25">
        <v>0</v>
      </c>
      <c r="L73" s="25">
        <v>0</v>
      </c>
      <c r="M73" s="25">
        <v>0</v>
      </c>
      <c r="N73" s="25">
        <v>0.82283000000000006</v>
      </c>
      <c r="O73" s="25">
        <v>277.49191187712034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278.31474187712035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101.00223545386477</v>
      </c>
      <c r="G74" s="16">
        <f t="shared" si="30"/>
        <v>0</v>
      </c>
      <c r="H74" s="25">
        <v>0</v>
      </c>
      <c r="I74" s="25">
        <v>0</v>
      </c>
      <c r="J74" s="16">
        <f t="shared" si="31"/>
        <v>100.69658463784877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40.909624176657758</v>
      </c>
      <c r="R74" s="25">
        <v>59.786960461191015</v>
      </c>
      <c r="S74" s="25">
        <v>0</v>
      </c>
      <c r="T74" s="25">
        <v>0</v>
      </c>
      <c r="U74" s="25">
        <v>0</v>
      </c>
      <c r="V74" s="18">
        <v>0</v>
      </c>
      <c r="W74" s="18">
        <v>0.30565081601600003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101.00223545386477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1883.2347673819704</v>
      </c>
      <c r="G75" s="16">
        <f t="shared" si="30"/>
        <v>0</v>
      </c>
      <c r="H75" s="25">
        <v>0</v>
      </c>
      <c r="I75" s="25">
        <v>0</v>
      </c>
      <c r="J75" s="16">
        <f t="shared" si="31"/>
        <v>204.48608747662229</v>
      </c>
      <c r="K75" s="25">
        <v>0</v>
      </c>
      <c r="L75" s="25">
        <v>0</v>
      </c>
      <c r="M75" s="25">
        <v>41.403207150232561</v>
      </c>
      <c r="N75" s="25">
        <v>0</v>
      </c>
      <c r="O75" s="25">
        <v>0</v>
      </c>
      <c r="P75" s="25">
        <v>0</v>
      </c>
      <c r="Q75" s="25">
        <v>165.18174270823417</v>
      </c>
      <c r="R75" s="25">
        <v>-2.0988623818444445</v>
      </c>
      <c r="S75" s="25">
        <v>0</v>
      </c>
      <c r="T75" s="25">
        <v>0</v>
      </c>
      <c r="U75" s="25">
        <v>0</v>
      </c>
      <c r="V75" s="18">
        <v>0</v>
      </c>
      <c r="W75" s="18">
        <v>338.47215777357906</v>
      </c>
      <c r="X75" s="18">
        <f t="shared" si="24"/>
        <v>93.77582900700358</v>
      </c>
      <c r="Y75" s="25" t="s">
        <v>63</v>
      </c>
      <c r="Z75" s="25" t="s">
        <v>63</v>
      </c>
      <c r="AA75" s="25" t="s">
        <v>63</v>
      </c>
      <c r="AB75" s="25">
        <v>7.6938623661151224</v>
      </c>
      <c r="AC75" s="25" t="s">
        <v>63</v>
      </c>
      <c r="AD75" s="25">
        <v>18.458920386844007</v>
      </c>
      <c r="AE75" s="25">
        <v>2.9313767911666666</v>
      </c>
      <c r="AF75" s="25">
        <v>3.5345754628777772</v>
      </c>
      <c r="AG75" s="25">
        <v>0</v>
      </c>
      <c r="AH75" s="25">
        <v>0</v>
      </c>
      <c r="AI75" s="25">
        <v>61.157094000000001</v>
      </c>
      <c r="AJ75" s="18">
        <v>4.3550663318555554</v>
      </c>
      <c r="AK75" s="18" t="s">
        <v>63</v>
      </c>
      <c r="AL75" s="19">
        <v>1242.14562679291</v>
      </c>
      <c r="AM75" s="25">
        <f t="shared" si="38"/>
        <v>918.63392354363282</v>
      </c>
      <c r="AN75" s="26">
        <f t="shared" si="39"/>
        <v>37.625393094128917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2078.9909619804635</v>
      </c>
      <c r="G76" s="16">
        <f t="shared" si="30"/>
        <v>0</v>
      </c>
      <c r="H76" s="25">
        <v>0</v>
      </c>
      <c r="I76" s="25">
        <v>0</v>
      </c>
      <c r="J76" s="16">
        <f t="shared" si="31"/>
        <v>309.75090370650173</v>
      </c>
      <c r="K76" s="25">
        <v>0</v>
      </c>
      <c r="L76" s="25">
        <v>0</v>
      </c>
      <c r="M76" s="25">
        <v>106.38277655945234</v>
      </c>
      <c r="N76" s="25">
        <v>0</v>
      </c>
      <c r="O76" s="25">
        <v>5.3249999999999999E-2</v>
      </c>
      <c r="P76" s="25">
        <v>0</v>
      </c>
      <c r="Q76" s="25">
        <v>203.21732352370194</v>
      </c>
      <c r="R76" s="25">
        <v>0</v>
      </c>
      <c r="S76" s="25">
        <v>9.7553623347419571E-2</v>
      </c>
      <c r="T76" s="25">
        <v>0</v>
      </c>
      <c r="U76" s="25">
        <v>0</v>
      </c>
      <c r="V76" s="18">
        <v>0</v>
      </c>
      <c r="W76" s="18">
        <v>780.52729482639018</v>
      </c>
      <c r="X76" s="18">
        <f t="shared" si="24"/>
        <v>132.13897407981472</v>
      </c>
      <c r="Y76" s="25" t="s">
        <v>63</v>
      </c>
      <c r="Z76" s="25" t="s">
        <v>63</v>
      </c>
      <c r="AA76" s="25" t="s">
        <v>63</v>
      </c>
      <c r="AB76" s="25">
        <v>21.244609595159375</v>
      </c>
      <c r="AC76" s="25" t="s">
        <v>63</v>
      </c>
      <c r="AD76" s="25">
        <v>68.741808484655337</v>
      </c>
      <c r="AE76" s="25">
        <v>0</v>
      </c>
      <c r="AF76" s="25">
        <v>0</v>
      </c>
      <c r="AG76" s="25">
        <v>0</v>
      </c>
      <c r="AH76" s="25">
        <v>0</v>
      </c>
      <c r="AI76" s="25">
        <v>42.152555999999997</v>
      </c>
      <c r="AJ76" s="18">
        <v>0</v>
      </c>
      <c r="AK76" s="18" t="s">
        <v>63</v>
      </c>
      <c r="AL76" s="19">
        <v>856.5737893677566</v>
      </c>
      <c r="AM76" s="25">
        <f t="shared" si="38"/>
        <v>1346.3379525566518</v>
      </c>
      <c r="AN76" s="26">
        <f t="shared" si="39"/>
        <v>77.499986830992356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218.25619075119582</v>
      </c>
      <c r="G77" s="16">
        <f t="shared" si="30"/>
        <v>0</v>
      </c>
      <c r="H77" s="25">
        <v>0</v>
      </c>
      <c r="I77" s="25">
        <v>0</v>
      </c>
      <c r="J77" s="16">
        <f t="shared" si="31"/>
        <v>162.94891597913511</v>
      </c>
      <c r="K77" s="25">
        <v>0</v>
      </c>
      <c r="L77" s="25">
        <v>0</v>
      </c>
      <c r="M77" s="25">
        <v>10.750511505367905</v>
      </c>
      <c r="N77" s="25">
        <v>0</v>
      </c>
      <c r="O77" s="25">
        <v>0</v>
      </c>
      <c r="P77" s="25">
        <v>0</v>
      </c>
      <c r="Q77" s="25">
        <v>144.75896017077019</v>
      </c>
      <c r="R77" s="25">
        <v>0</v>
      </c>
      <c r="S77" s="25">
        <v>7.4394443029970105</v>
      </c>
      <c r="T77" s="25">
        <v>0</v>
      </c>
      <c r="U77" s="25">
        <v>0</v>
      </c>
      <c r="V77" s="18">
        <v>0</v>
      </c>
      <c r="W77" s="18">
        <v>11.722336916210955</v>
      </c>
      <c r="X77" s="18">
        <f t="shared" si="24"/>
        <v>9.9592110090316108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9.7658230970316104</v>
      </c>
      <c r="AE77" s="25">
        <v>0.193387912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33.625726846818146</v>
      </c>
      <c r="AM77" s="25">
        <f t="shared" si="38"/>
        <v>184.72315438023932</v>
      </c>
      <c r="AN77" s="26">
        <f t="shared" si="39"/>
        <v>10.303022734775658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2017_x000D_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4043.4036285319999</v>
      </c>
      <c r="G84" s="31">
        <f t="shared" si="40"/>
        <v>0</v>
      </c>
      <c r="H84" s="31">
        <v>0</v>
      </c>
      <c r="I84" s="31">
        <v>0</v>
      </c>
      <c r="J84" s="31">
        <f t="shared" si="40"/>
        <v>21.953889398199998</v>
      </c>
      <c r="K84" s="31">
        <v>0</v>
      </c>
      <c r="L84" s="31">
        <v>6.4905403999999995</v>
      </c>
      <c r="M84" s="31">
        <v>0</v>
      </c>
      <c r="N84" s="31">
        <v>0</v>
      </c>
      <c r="O84" s="31">
        <v>0</v>
      </c>
      <c r="P84" s="31">
        <v>0</v>
      </c>
      <c r="Q84" s="31">
        <v>1.2493411522</v>
      </c>
      <c r="R84" s="31">
        <v>14.214007845999999</v>
      </c>
      <c r="S84" s="31">
        <v>0</v>
      </c>
      <c r="T84" s="31">
        <v>0</v>
      </c>
      <c r="U84" s="31">
        <v>0</v>
      </c>
      <c r="V84" s="31">
        <v>0</v>
      </c>
      <c r="W84" s="31">
        <v>1158.0486066005997</v>
      </c>
      <c r="X84" s="31">
        <f t="shared" ref="X84" si="41">SUM(X85:X88)</f>
        <v>663.01503184269995</v>
      </c>
      <c r="Y84" s="31">
        <v>333.64973625599998</v>
      </c>
      <c r="Z84" s="31">
        <v>248.15325541999999</v>
      </c>
      <c r="AA84" s="31">
        <v>36.889386013999996</v>
      </c>
      <c r="AB84" s="31">
        <v>0</v>
      </c>
      <c r="AC84" s="31">
        <v>2.9802146052</v>
      </c>
      <c r="AD84" s="31">
        <v>7.6100593147999991</v>
      </c>
      <c r="AE84" s="31">
        <v>18.8381922592</v>
      </c>
      <c r="AF84" s="31">
        <v>14.894187973500001</v>
      </c>
      <c r="AG84" s="31">
        <v>0</v>
      </c>
      <c r="AH84" s="31">
        <v>0</v>
      </c>
      <c r="AI84" s="31">
        <v>0</v>
      </c>
      <c r="AJ84" s="31">
        <v>28.711746010500001</v>
      </c>
      <c r="AK84" s="31">
        <v>2171.6743546799999</v>
      </c>
      <c r="AL84" s="32">
        <v>0</v>
      </c>
      <c r="AM84" s="93">
        <f>SUM(AM85:AM88)</f>
        <v>1208.7142420092998</v>
      </c>
      <c r="AN84" s="94">
        <f>SUM(AN85:AN88)</f>
        <v>41.342439547500007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3421.6156075152867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3.4369384000000002E-3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3.4369384000000002E-3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651.71341160159989</v>
      </c>
      <c r="X85" s="18">
        <f t="shared" ref="X85:X88" si="45">SUM(Y85:AI85)</f>
        <v>598.22440429528672</v>
      </c>
      <c r="Y85" s="25">
        <v>331.54061403399999</v>
      </c>
      <c r="Z85" s="25">
        <v>248.15325541999999</v>
      </c>
      <c r="AA85" s="25">
        <v>9.6088787592867924</v>
      </c>
      <c r="AB85" s="25">
        <v>0</v>
      </c>
      <c r="AC85" s="25">
        <v>2.9802146052</v>
      </c>
      <c r="AD85" s="25">
        <v>5.9414414767999997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2171.6743546799999</v>
      </c>
      <c r="AL85" s="19">
        <v>0</v>
      </c>
      <c r="AM85" s="25">
        <f>SUM(G85,V85,J85,W85,IF(ISNUMBER(-W85*$W$37/($W$37+$W$9)),-W85*$W$37/($W$37+$W$9),0),AJ85)</f>
        <v>651.71684853999989</v>
      </c>
      <c r="AN85" s="26">
        <f>SUM(AD85:AH85,IF(ISNUMBER(W85*$W$37/($W$37+$W$9)),W85*$W$37/($W$37+$W$9),0))</f>
        <v>5.9414414767999997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52.929989999999997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50.969086765599997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1.9609032343999997</v>
      </c>
      <c r="AK86" s="18">
        <v>0</v>
      </c>
      <c r="AL86" s="19">
        <v>0</v>
      </c>
      <c r="AM86" s="25">
        <f>SUM(G86,V86,J86,W86,IF(ISNUMBER(-W86*$W$37/($W$37+$W$9)),-W86*$W$37/($W$37+$W$9),0),AJ86)</f>
        <v>52.929989999999997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46.046835918713199</v>
      </c>
      <c r="G87" s="16">
        <f t="shared" si="43"/>
        <v>0</v>
      </c>
      <c r="H87" s="25">
        <v>0</v>
      </c>
      <c r="I87" s="25">
        <v>0</v>
      </c>
      <c r="J87" s="16">
        <f t="shared" si="44"/>
        <v>1.079314061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1.079314061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0.62198983139999997</v>
      </c>
      <c r="X87" s="18">
        <f t="shared" si="45"/>
        <v>41.762204196113203</v>
      </c>
      <c r="Y87" s="25">
        <v>2.1091222219999994</v>
      </c>
      <c r="Z87" s="25">
        <v>0</v>
      </c>
      <c r="AA87" s="25">
        <v>27.280507254713203</v>
      </c>
      <c r="AB87" s="25">
        <v>0</v>
      </c>
      <c r="AC87" s="25">
        <v>0</v>
      </c>
      <c r="AD87" s="25">
        <v>1.6686178379999999</v>
      </c>
      <c r="AE87" s="25">
        <v>8.1206290511999999</v>
      </c>
      <c r="AF87" s="25">
        <v>2.5833278301999996</v>
      </c>
      <c r="AG87" s="25">
        <v>0</v>
      </c>
      <c r="AH87" s="25">
        <v>0</v>
      </c>
      <c r="AI87" s="25">
        <v>0</v>
      </c>
      <c r="AJ87" s="18">
        <v>2.5833278301999996</v>
      </c>
      <c r="AK87" s="18">
        <v>0</v>
      </c>
      <c r="AL87" s="19">
        <v>0</v>
      </c>
      <c r="AM87" s="25">
        <f>SUM(G87,V87,J87,W87,IF(ISNUMBER(-W87*$W$37/($W$37+$W$9)),-W87*$W$37/($W$37+$W$9),0),AJ87)</f>
        <v>4.2846317225999995</v>
      </c>
      <c r="AN87" s="26">
        <f>SUM(AD87:AH87,IF(ISNUMBER(W87*$W$37/($W$37+$W$9)),W87*$W$37/($W$37+$W$9),0))</f>
        <v>12.372574719399999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522.81119509799998</v>
      </c>
      <c r="G88" s="16">
        <f t="shared" si="43"/>
        <v>0</v>
      </c>
      <c r="H88" s="25">
        <v>0</v>
      </c>
      <c r="I88" s="25">
        <v>0</v>
      </c>
      <c r="J88" s="16">
        <f t="shared" si="44"/>
        <v>20.871138398799999</v>
      </c>
      <c r="K88" s="25">
        <v>0</v>
      </c>
      <c r="L88" s="25">
        <v>6.4905403999999995</v>
      </c>
      <c r="M88" s="25">
        <v>0</v>
      </c>
      <c r="N88" s="25">
        <v>0</v>
      </c>
      <c r="O88" s="25">
        <v>0</v>
      </c>
      <c r="P88" s="25">
        <v>0</v>
      </c>
      <c r="Q88" s="25">
        <v>0.16659015279999997</v>
      </c>
      <c r="R88" s="25">
        <v>14.214007845999999</v>
      </c>
      <c r="S88" s="25">
        <v>0</v>
      </c>
      <c r="T88" s="25">
        <v>0</v>
      </c>
      <c r="U88" s="25">
        <v>0</v>
      </c>
      <c r="V88" s="18">
        <v>0</v>
      </c>
      <c r="W88" s="18">
        <v>454.74411840199997</v>
      </c>
      <c r="X88" s="18">
        <f t="shared" si="45"/>
        <v>23.028423351300003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10.717563208000001</v>
      </c>
      <c r="AF88" s="25">
        <v>12.310860143300001</v>
      </c>
      <c r="AG88" s="25">
        <v>0</v>
      </c>
      <c r="AH88" s="25">
        <v>0</v>
      </c>
      <c r="AI88" s="25">
        <v>0</v>
      </c>
      <c r="AJ88" s="18">
        <v>24.167514945900002</v>
      </c>
      <c r="AK88" s="18">
        <v>0</v>
      </c>
      <c r="AL88" s="19">
        <v>0</v>
      </c>
      <c r="AM88" s="25">
        <f>SUM(G88,V88,J88,W88,IF(ISNUMBER(-W88*$W$37/($W$37+$W$9)),-W88*$W$37/($W$37+$W$9),0),AJ88)</f>
        <v>499.78277174669995</v>
      </c>
      <c r="AN88" s="26">
        <f>SUM(AD88:AH88,IF(ISNUMBER(W88*$W$37/($W$37+$W$9)),W88*$W$37/($W$37+$W$9),0))</f>
        <v>23.028423351300003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133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7968.6801778344252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136.11496299999999</v>
      </c>
      <c r="K7" s="17">
        <v>136.11496299999999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1.4064249079999998</v>
      </c>
      <c r="X7" s="18">
        <f t="shared" ref="X7:X38" si="3">SUM(Y7:AI7)</f>
        <v>1183.3425636742809</v>
      </c>
      <c r="Y7" s="17">
        <v>345.24807904199997</v>
      </c>
      <c r="Z7" s="17">
        <v>235.24725296399998</v>
      </c>
      <c r="AA7" s="17">
        <v>36.022060017999998</v>
      </c>
      <c r="AB7" s="17">
        <v>28.736176792384775</v>
      </c>
      <c r="AC7" s="17">
        <v>10.7855208</v>
      </c>
      <c r="AD7" s="17">
        <v>229.35112703575646</v>
      </c>
      <c r="AE7" s="17">
        <v>53.008387334100007</v>
      </c>
      <c r="AF7" s="17">
        <v>105.95502688750166</v>
      </c>
      <c r="AG7" s="17">
        <v>0</v>
      </c>
      <c r="AH7" s="17">
        <v>26.511940800538181</v>
      </c>
      <c r="AI7" s="17">
        <v>112.476992</v>
      </c>
      <c r="AJ7" s="18">
        <v>209.70298988850965</v>
      </c>
      <c r="AK7" s="18">
        <v>6438.1132363636352</v>
      </c>
      <c r="AL7" s="19">
        <v>0</v>
      </c>
      <c r="AM7" s="17">
        <f>SUM(G7,V7,J7,W7,AJ7)</f>
        <v>347.22437779650966</v>
      </c>
      <c r="AN7" s="20">
        <f>SUM(AD7:AH7)</f>
        <v>414.82648205789633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17538.65059934459</v>
      </c>
      <c r="G8" s="16">
        <f t="shared" si="1"/>
        <v>29.841759999999997</v>
      </c>
      <c r="H8" s="17">
        <f>H9-H7</f>
        <v>1.5167299999999999</v>
      </c>
      <c r="I8" s="17">
        <f>I9-I7</f>
        <v>28.325029999999998</v>
      </c>
      <c r="J8" s="16">
        <f t="shared" si="2"/>
        <v>11811.162338652177</v>
      </c>
      <c r="K8" s="17">
        <f t="shared" ref="K8:W8" si="4">K9-K7</f>
        <v>9043.0020462234279</v>
      </c>
      <c r="L8" s="17">
        <f t="shared" si="4"/>
        <v>16.154087786979289</v>
      </c>
      <c r="M8" s="17">
        <f t="shared" si="4"/>
        <v>958.94893006119185</v>
      </c>
      <c r="N8" s="17">
        <f t="shared" si="4"/>
        <v>-533.57013356691618</v>
      </c>
      <c r="O8" s="17">
        <f t="shared" si="4"/>
        <v>241.38180334163962</v>
      </c>
      <c r="P8" s="17">
        <f t="shared" si="4"/>
        <v>2100.3495643779443</v>
      </c>
      <c r="Q8" s="17">
        <f t="shared" si="4"/>
        <v>1205.2810281736483</v>
      </c>
      <c r="R8" s="17">
        <f t="shared" si="4"/>
        <v>-505.3100355187778</v>
      </c>
      <c r="S8" s="17">
        <f t="shared" si="4"/>
        <v>283.15260152468568</v>
      </c>
      <c r="T8" s="17">
        <f t="shared" si="4"/>
        <v>-998.22755375164468</v>
      </c>
      <c r="U8" s="17">
        <f t="shared" si="4"/>
        <v>0</v>
      </c>
      <c r="V8" s="18">
        <f t="shared" si="4"/>
        <v>0</v>
      </c>
      <c r="W8" s="18">
        <f t="shared" si="4"/>
        <v>5202.0685355143269</v>
      </c>
      <c r="X8" s="18">
        <f t="shared" si="3"/>
        <v>91.96399867804989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-58.899078000000003</v>
      </c>
      <c r="AE8" s="17">
        <f t="shared" si="5"/>
        <v>0</v>
      </c>
      <c r="AF8" s="17">
        <f t="shared" si="5"/>
        <v>0</v>
      </c>
      <c r="AG8" s="17">
        <f t="shared" si="5"/>
        <v>21.20370353333287</v>
      </c>
      <c r="AH8" s="17">
        <f t="shared" si="5"/>
        <v>129.65937314471702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403.61396650003917</v>
      </c>
      <c r="AM8" s="25">
        <f>SUM(G8,V8,J8,W8,AJ8)-IF(ISNUMBER(W8*$W$37/($W$37+$W$9)),W8*$W$37/($W$37+$W$9),0)+IF(ISNUMBER(AL8*AM$84/F$84),AL8*AM$84/F$84,0)</f>
        <v>17156.565293345007</v>
      </c>
      <c r="AN8" s="26">
        <f>SUM(AD8:AH8)+IF(ISNUMBER(W8*$W$37/($W$37+$W$9)),W8*$W$37/($W$37+$W$9),0)+IF(ISNUMBER(AL8*AN$84/F$84),AL8*AN$84/F$84,0)</f>
        <v>95.942404251962671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25507.330777179013</v>
      </c>
      <c r="G9" s="30">
        <f t="shared" si="1"/>
        <v>29.841759999999997</v>
      </c>
      <c r="H9" s="30">
        <f>H10+H11</f>
        <v>1.5167299999999999</v>
      </c>
      <c r="I9" s="30">
        <f>I10+I11</f>
        <v>28.325029999999998</v>
      </c>
      <c r="J9" s="30">
        <f t="shared" si="2"/>
        <v>11947.277301652177</v>
      </c>
      <c r="K9" s="30">
        <f t="shared" ref="K9:W9" si="6">K10+K11</f>
        <v>9179.1170092234279</v>
      </c>
      <c r="L9" s="30">
        <f t="shared" si="6"/>
        <v>16.154087786979289</v>
      </c>
      <c r="M9" s="30">
        <f t="shared" si="6"/>
        <v>958.94893006119185</v>
      </c>
      <c r="N9" s="30">
        <f t="shared" si="6"/>
        <v>-533.57013356691618</v>
      </c>
      <c r="O9" s="30">
        <f t="shared" si="6"/>
        <v>241.38180334163962</v>
      </c>
      <c r="P9" s="30">
        <f t="shared" si="6"/>
        <v>2100.3495643779443</v>
      </c>
      <c r="Q9" s="30">
        <f t="shared" si="6"/>
        <v>1205.2810281736483</v>
      </c>
      <c r="R9" s="30">
        <f t="shared" si="6"/>
        <v>-505.3100355187778</v>
      </c>
      <c r="S9" s="30">
        <f t="shared" si="6"/>
        <v>283.15260152468568</v>
      </c>
      <c r="T9" s="30">
        <f t="shared" si="6"/>
        <v>-998.22755375164468</v>
      </c>
      <c r="U9" s="30">
        <f t="shared" si="6"/>
        <v>0</v>
      </c>
      <c r="V9" s="31">
        <f t="shared" si="6"/>
        <v>0</v>
      </c>
      <c r="W9" s="31">
        <f t="shared" si="6"/>
        <v>5203.4749604223271</v>
      </c>
      <c r="X9" s="31">
        <f t="shared" si="3"/>
        <v>1275.3065623523307</v>
      </c>
      <c r="Y9" s="31">
        <f t="shared" ref="Y9:AL9" si="7">Y10+Y11</f>
        <v>345.24807904199997</v>
      </c>
      <c r="Z9" s="30">
        <f t="shared" si="7"/>
        <v>235.24725296399998</v>
      </c>
      <c r="AA9" s="30">
        <f t="shared" si="7"/>
        <v>36.022060017999998</v>
      </c>
      <c r="AB9" s="30">
        <f t="shared" si="7"/>
        <v>28.736176792384775</v>
      </c>
      <c r="AC9" s="30">
        <f t="shared" si="7"/>
        <v>10.7855208</v>
      </c>
      <c r="AD9" s="30">
        <f t="shared" si="7"/>
        <v>170.45204903575646</v>
      </c>
      <c r="AE9" s="30">
        <f t="shared" si="7"/>
        <v>53.008387334100007</v>
      </c>
      <c r="AF9" s="30">
        <f t="shared" si="7"/>
        <v>105.95502688750166</v>
      </c>
      <c r="AG9" s="30">
        <f t="shared" si="7"/>
        <v>21.20370353333287</v>
      </c>
      <c r="AH9" s="30">
        <f t="shared" si="7"/>
        <v>156.17131394525521</v>
      </c>
      <c r="AI9" s="30">
        <f t="shared" si="7"/>
        <v>112.476992</v>
      </c>
      <c r="AJ9" s="31">
        <f t="shared" si="7"/>
        <v>209.70298988850965</v>
      </c>
      <c r="AK9" s="31">
        <f t="shared" si="7"/>
        <v>6438.1132363636352</v>
      </c>
      <c r="AL9" s="32">
        <f t="shared" si="7"/>
        <v>403.61396650003917</v>
      </c>
      <c r="AM9" s="31">
        <f>SUM(AM7:AM8)</f>
        <v>17503.789671141516</v>
      </c>
      <c r="AN9" s="30">
        <f>SUM(AN7:AN8)</f>
        <v>510.768886309859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731.75601007836838</v>
      </c>
      <c r="G10" s="16">
        <f t="shared" si="1"/>
        <v>0</v>
      </c>
      <c r="H10" s="17">
        <v>0</v>
      </c>
      <c r="I10" s="17">
        <v>0</v>
      </c>
      <c r="J10" s="16">
        <f t="shared" si="2"/>
        <v>731.75601007836838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188.89303908343626</v>
      </c>
      <c r="R10" s="17">
        <v>542.86297099493208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731.75601007836838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24775.574767100647</v>
      </c>
      <c r="G11" s="30">
        <f t="shared" si="1"/>
        <v>29.841759999999997</v>
      </c>
      <c r="H11" s="30">
        <f>H12+H13</f>
        <v>1.5167299999999999</v>
      </c>
      <c r="I11" s="30">
        <f>I12+I13</f>
        <v>28.325029999999998</v>
      </c>
      <c r="J11" s="30">
        <f t="shared" si="2"/>
        <v>11215.521291573807</v>
      </c>
      <c r="K11" s="30">
        <f t="shared" ref="K11:W11" si="8">K12+K13</f>
        <v>9179.1170092234279</v>
      </c>
      <c r="L11" s="30">
        <f t="shared" si="8"/>
        <v>16.154087786979289</v>
      </c>
      <c r="M11" s="30">
        <f t="shared" si="8"/>
        <v>958.94893006119185</v>
      </c>
      <c r="N11" s="30">
        <f t="shared" si="8"/>
        <v>-533.57013356691618</v>
      </c>
      <c r="O11" s="30">
        <f t="shared" si="8"/>
        <v>241.38180334163962</v>
      </c>
      <c r="P11" s="30">
        <f t="shared" si="8"/>
        <v>2100.3495643779443</v>
      </c>
      <c r="Q11" s="30">
        <f t="shared" si="8"/>
        <v>1016.3879890902122</v>
      </c>
      <c r="R11" s="30">
        <f t="shared" si="8"/>
        <v>-1048.1730065137099</v>
      </c>
      <c r="S11" s="30">
        <f t="shared" si="8"/>
        <v>283.15260152468568</v>
      </c>
      <c r="T11" s="30">
        <f t="shared" si="8"/>
        <v>-998.22755375164468</v>
      </c>
      <c r="U11" s="30">
        <f t="shared" si="8"/>
        <v>0</v>
      </c>
      <c r="V11" s="31">
        <f t="shared" si="8"/>
        <v>0</v>
      </c>
      <c r="W11" s="31">
        <f t="shared" si="8"/>
        <v>5203.4749604223271</v>
      </c>
      <c r="X11" s="31">
        <f t="shared" si="3"/>
        <v>1275.3065623523307</v>
      </c>
      <c r="Y11" s="31">
        <f t="shared" ref="Y11:AL11" si="9">Y12+Y13</f>
        <v>345.24807904199997</v>
      </c>
      <c r="Z11" s="30">
        <f t="shared" si="9"/>
        <v>235.24725296399998</v>
      </c>
      <c r="AA11" s="30">
        <f t="shared" si="9"/>
        <v>36.022060017999998</v>
      </c>
      <c r="AB11" s="30">
        <f t="shared" si="9"/>
        <v>28.736176792384775</v>
      </c>
      <c r="AC11" s="30">
        <f t="shared" si="9"/>
        <v>10.7855208</v>
      </c>
      <c r="AD11" s="30">
        <f t="shared" si="9"/>
        <v>170.45204903575646</v>
      </c>
      <c r="AE11" s="30">
        <f t="shared" si="9"/>
        <v>53.008387334100007</v>
      </c>
      <c r="AF11" s="30">
        <f t="shared" si="9"/>
        <v>105.95502688750166</v>
      </c>
      <c r="AG11" s="30">
        <f t="shared" si="9"/>
        <v>21.20370353333287</v>
      </c>
      <c r="AH11" s="30">
        <f t="shared" si="9"/>
        <v>156.17131394525521</v>
      </c>
      <c r="AI11" s="30">
        <f t="shared" si="9"/>
        <v>112.476992</v>
      </c>
      <c r="AJ11" s="31">
        <f t="shared" si="9"/>
        <v>209.70298988850965</v>
      </c>
      <c r="AK11" s="31">
        <f t="shared" si="9"/>
        <v>6438.1132363636352</v>
      </c>
      <c r="AL11" s="32">
        <f t="shared" si="9"/>
        <v>403.61396650003917</v>
      </c>
      <c r="AM11" s="31">
        <f>SUM(AM7:AM8)-SUM(AM10)</f>
        <v>16772.033661063149</v>
      </c>
      <c r="AN11" s="30">
        <f>SUM(AD11:AH11)+IF(ISNUMBER(W11*$W$37/($W$37+$W$9)),W11*$W$37/($W$37+$W$9),0)+IF(ISNUMBER(AL11*AN$84/F$84),AL11*AN$84/F$84,0)</f>
        <v>510.76888630985894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930.11110444060523</v>
      </c>
      <c r="G12" s="16">
        <f t="shared" si="1"/>
        <v>0</v>
      </c>
      <c r="H12" s="39">
        <v>0</v>
      </c>
      <c r="I12" s="39">
        <v>0</v>
      </c>
      <c r="J12" s="16">
        <f t="shared" si="2"/>
        <v>930.11110444060523</v>
      </c>
      <c r="K12" s="39">
        <v>0</v>
      </c>
      <c r="L12" s="39">
        <v>0</v>
      </c>
      <c r="M12" s="39">
        <v>0</v>
      </c>
      <c r="N12" s="39">
        <v>0</v>
      </c>
      <c r="O12" s="39">
        <v>930.11110444060523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930.11110444060523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23845.46366266004</v>
      </c>
      <c r="G13" s="41">
        <f t="shared" si="1"/>
        <v>29.841759999999997</v>
      </c>
      <c r="H13" s="41">
        <f>SUM(H17,-H28,H39,H47,H48)</f>
        <v>1.5167299999999999</v>
      </c>
      <c r="I13" s="41">
        <f>SUM(I17,-I28,I39,I47,I48)</f>
        <v>28.325029999999998</v>
      </c>
      <c r="J13" s="41">
        <f t="shared" si="2"/>
        <v>10285.410187133204</v>
      </c>
      <c r="K13" s="41">
        <f t="shared" ref="K13:W13" si="10">SUM(K17,-K28,K39,K47,K48)</f>
        <v>9179.1170092234279</v>
      </c>
      <c r="L13" s="41">
        <f t="shared" si="10"/>
        <v>16.154087786979289</v>
      </c>
      <c r="M13" s="41">
        <f t="shared" si="10"/>
        <v>958.94893006119185</v>
      </c>
      <c r="N13" s="41">
        <f t="shared" si="10"/>
        <v>-533.57013356691618</v>
      </c>
      <c r="O13" s="41">
        <f t="shared" si="10"/>
        <v>-688.72930109896561</v>
      </c>
      <c r="P13" s="41">
        <f t="shared" si="10"/>
        <v>2100.3495643779443</v>
      </c>
      <c r="Q13" s="41">
        <f t="shared" si="10"/>
        <v>1016.3879890902122</v>
      </c>
      <c r="R13" s="41">
        <f t="shared" si="10"/>
        <v>-1048.1730065137099</v>
      </c>
      <c r="S13" s="41">
        <f t="shared" si="10"/>
        <v>283.15260152468568</v>
      </c>
      <c r="T13" s="41">
        <f t="shared" si="10"/>
        <v>-998.22755375164468</v>
      </c>
      <c r="U13" s="41">
        <f t="shared" si="10"/>
        <v>0</v>
      </c>
      <c r="V13" s="31">
        <f t="shared" si="10"/>
        <v>0</v>
      </c>
      <c r="W13" s="31">
        <f t="shared" si="10"/>
        <v>5203.4749604223271</v>
      </c>
      <c r="X13" s="31">
        <f t="shared" si="3"/>
        <v>1275.3065623523307</v>
      </c>
      <c r="Y13" s="31">
        <f t="shared" ref="Y13:AL13" si="11">SUM(Y17,-Y28,Y39,Y47,Y48)</f>
        <v>345.24807904199997</v>
      </c>
      <c r="Z13" s="41">
        <f t="shared" si="11"/>
        <v>235.24725296399998</v>
      </c>
      <c r="AA13" s="41">
        <f t="shared" si="11"/>
        <v>36.022060017999998</v>
      </c>
      <c r="AB13" s="41">
        <f t="shared" si="11"/>
        <v>28.736176792384775</v>
      </c>
      <c r="AC13" s="41">
        <f t="shared" si="11"/>
        <v>10.7855208</v>
      </c>
      <c r="AD13" s="41">
        <f t="shared" si="11"/>
        <v>170.45204903575646</v>
      </c>
      <c r="AE13" s="41">
        <f t="shared" si="11"/>
        <v>53.008387334100007</v>
      </c>
      <c r="AF13" s="41">
        <f t="shared" si="11"/>
        <v>105.95502688750166</v>
      </c>
      <c r="AG13" s="41">
        <f t="shared" si="11"/>
        <v>21.20370353333287</v>
      </c>
      <c r="AH13" s="41">
        <f t="shared" si="11"/>
        <v>156.17131394525521</v>
      </c>
      <c r="AI13" s="41">
        <f t="shared" si="11"/>
        <v>112.476992</v>
      </c>
      <c r="AJ13" s="31">
        <f t="shared" si="11"/>
        <v>209.70298988850965</v>
      </c>
      <c r="AK13" s="31">
        <f t="shared" si="11"/>
        <v>6438.1132363636352</v>
      </c>
      <c r="AL13" s="32">
        <f t="shared" si="11"/>
        <v>403.61396650003917</v>
      </c>
      <c r="AM13" s="31">
        <f>SUM(AM7:AM8)-SUM(AM10,AM12)</f>
        <v>15841.922556622543</v>
      </c>
      <c r="AN13" s="41">
        <f>SUM(AD13:AH13)+IF(ISNUMBER(W13*$W$37/($W$37+$W$9)),W13*$W$37/($W$37+$W$9),0)+IF(ISNUMBER(AL13*AN$84/F$84),AL13*AN$84/F$84,0)</f>
        <v>510.76888630985894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24663.097775100647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21337.556252440467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14710.017083863095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20937.126539844787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11502.938975263998</v>
      </c>
      <c r="K17" s="31">
        <v>9179.1170092234279</v>
      </c>
      <c r="L17" s="31">
        <v>9.70840596667</v>
      </c>
      <c r="M17" s="31">
        <v>327.69778417376074</v>
      </c>
      <c r="N17" s="31">
        <v>48.81577979198611</v>
      </c>
      <c r="O17" s="31">
        <v>0</v>
      </c>
      <c r="P17" s="31">
        <v>1222.6563129699637</v>
      </c>
      <c r="Q17" s="31">
        <v>3.6341761858500004</v>
      </c>
      <c r="R17" s="31">
        <v>711.3095069523381</v>
      </c>
      <c r="S17" s="31">
        <v>0</v>
      </c>
      <c r="T17" s="31">
        <v>0</v>
      </c>
      <c r="U17" s="31">
        <v>0</v>
      </c>
      <c r="V17" s="31">
        <v>0</v>
      </c>
      <c r="W17" s="31">
        <v>2033.4149269102677</v>
      </c>
      <c r="X17" s="31">
        <f t="shared" si="3"/>
        <v>762.47630636963493</v>
      </c>
      <c r="Y17" s="31">
        <v>345.24807904199997</v>
      </c>
      <c r="Z17" s="31">
        <v>235.24725296399998</v>
      </c>
      <c r="AA17" s="31">
        <v>36.022060017999998</v>
      </c>
      <c r="AB17" s="31">
        <v>0</v>
      </c>
      <c r="AC17" s="31">
        <v>10.7855208</v>
      </c>
      <c r="AD17" s="31">
        <v>23.030699701100001</v>
      </c>
      <c r="AE17" s="31">
        <v>43.439659944700004</v>
      </c>
      <c r="AF17" s="31">
        <v>68.703033899834992</v>
      </c>
      <c r="AG17" s="31">
        <v>0</v>
      </c>
      <c r="AH17" s="31">
        <v>0</v>
      </c>
      <c r="AI17" s="31">
        <v>0</v>
      </c>
      <c r="AJ17" s="31">
        <v>174.69071693725101</v>
      </c>
      <c r="AK17" s="31">
        <v>6438.1132363636352</v>
      </c>
      <c r="AL17" s="32">
        <v>25.492377999999995</v>
      </c>
      <c r="AM17" s="31">
        <f>SUM(AM18,AM24:AM25,AM26:AM26)</f>
        <v>13718.212849173258</v>
      </c>
      <c r="AN17" s="30">
        <f>SUM(AN18,AN24:AN25,AN26:AN26)</f>
        <v>135.42467082329452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9279.2312821934156</v>
      </c>
      <c r="G18" s="16">
        <f t="shared" si="13"/>
        <v>0</v>
      </c>
      <c r="H18" s="17">
        <v>0</v>
      </c>
      <c r="I18" s="17">
        <v>0</v>
      </c>
      <c r="J18" s="16">
        <f t="shared" si="14"/>
        <v>41.719973708909997</v>
      </c>
      <c r="K18" s="17">
        <v>0</v>
      </c>
      <c r="L18" s="17">
        <v>9.70840596667</v>
      </c>
      <c r="M18" s="17">
        <v>0</v>
      </c>
      <c r="N18" s="17">
        <v>0</v>
      </c>
      <c r="O18" s="17">
        <v>0</v>
      </c>
      <c r="P18" s="17">
        <v>0</v>
      </c>
      <c r="Q18" s="17">
        <v>3.6341761858500004</v>
      </c>
      <c r="R18" s="17">
        <v>28.377391556389998</v>
      </c>
      <c r="S18" s="17">
        <v>0</v>
      </c>
      <c r="T18" s="17">
        <v>0</v>
      </c>
      <c r="U18" s="17">
        <v>0</v>
      </c>
      <c r="V18" s="18">
        <v>0</v>
      </c>
      <c r="W18" s="18">
        <v>1903.87507799944</v>
      </c>
      <c r="X18" s="18">
        <f t="shared" si="3"/>
        <v>762.47630636963493</v>
      </c>
      <c r="Y18" s="17">
        <v>345.24807904199997</v>
      </c>
      <c r="Z18" s="17">
        <v>235.24725296399998</v>
      </c>
      <c r="AA18" s="17">
        <v>36.022060017999998</v>
      </c>
      <c r="AB18" s="17">
        <v>0</v>
      </c>
      <c r="AC18" s="17">
        <v>10.7855208</v>
      </c>
      <c r="AD18" s="17">
        <v>23.030699701100001</v>
      </c>
      <c r="AE18" s="17">
        <v>43.439659944700004</v>
      </c>
      <c r="AF18" s="17">
        <v>68.703033899834992</v>
      </c>
      <c r="AG18" s="17">
        <v>0</v>
      </c>
      <c r="AH18" s="17">
        <v>0</v>
      </c>
      <c r="AI18" s="17">
        <v>0</v>
      </c>
      <c r="AJ18" s="18">
        <v>107.55430975179499</v>
      </c>
      <c r="AK18" s="18">
        <v>6438.1132363636352</v>
      </c>
      <c r="AL18" s="19">
        <v>25.492377999999995</v>
      </c>
      <c r="AM18" s="17">
        <f t="shared" ref="AM18:AN18" si="15">SUM(AM19:AM23)</f>
        <v>2060.3175915218849</v>
      </c>
      <c r="AN18" s="20">
        <f t="shared" si="15"/>
        <v>135.42467082329452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8159.9315503551825</v>
      </c>
      <c r="G19" s="16">
        <f t="shared" si="13"/>
        <v>0</v>
      </c>
      <c r="H19" s="25">
        <v>0</v>
      </c>
      <c r="I19" s="25">
        <v>0</v>
      </c>
      <c r="J19" s="16">
        <f t="shared" si="14"/>
        <v>3.1670999999999999E-3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3.1670999999999999E-3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1106.8361020983</v>
      </c>
      <c r="X19" s="18">
        <f t="shared" si="3"/>
        <v>614.97904479324734</v>
      </c>
      <c r="Y19" s="25">
        <v>343.03072246599993</v>
      </c>
      <c r="Z19" s="25">
        <v>235.24725296399998</v>
      </c>
      <c r="AA19" s="25">
        <v>9.4514533541473469</v>
      </c>
      <c r="AB19" s="25">
        <v>0</v>
      </c>
      <c r="AC19" s="25">
        <v>10.7855208</v>
      </c>
      <c r="AD19" s="25">
        <v>16.464095209100002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6438.1132363636352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1106.8392691982999</v>
      </c>
      <c r="AN19" s="26">
        <f t="shared" ref="AN19:AN27" si="17">SUM(AD19:AH19)+IF(ISNUMBER(W19*$W$37/($W$37+$W$9)),W19*$W$37/($W$37+$W$9),0)+IF(ISNUMBER(AL19*AN$84/F$84),AL19*AN$84/F$84,0)</f>
        <v>16.464095209100002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89.647592798689999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87.919184600709997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1.7284081979799999</v>
      </c>
      <c r="AK20" s="18">
        <v>0</v>
      </c>
      <c r="AL20" s="19">
        <v>0</v>
      </c>
      <c r="AM20" s="25">
        <f t="shared" si="16"/>
        <v>89.647592798689999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99.553831057752646</v>
      </c>
      <c r="G21" s="16">
        <f t="shared" si="13"/>
        <v>0</v>
      </c>
      <c r="H21" s="25">
        <v>0</v>
      </c>
      <c r="I21" s="25">
        <v>0</v>
      </c>
      <c r="J21" s="16">
        <f t="shared" si="14"/>
        <v>3.3269778472999998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3.3269778472999998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1.4157311987000001</v>
      </c>
      <c r="X21" s="18">
        <f t="shared" si="3"/>
        <v>77.227486911752649</v>
      </c>
      <c r="Y21" s="25">
        <v>2.2173565759999998</v>
      </c>
      <c r="Z21" s="25">
        <v>0</v>
      </c>
      <c r="AA21" s="25">
        <v>26.570606663852651</v>
      </c>
      <c r="AB21" s="25">
        <v>0</v>
      </c>
      <c r="AC21" s="25">
        <v>0</v>
      </c>
      <c r="AD21" s="25">
        <v>6.5666044919999997</v>
      </c>
      <c r="AE21" s="25">
        <v>24.2892840799</v>
      </c>
      <c r="AF21" s="25">
        <v>17.583635099999999</v>
      </c>
      <c r="AG21" s="25">
        <v>0</v>
      </c>
      <c r="AH21" s="25">
        <v>0</v>
      </c>
      <c r="AI21" s="25">
        <v>0</v>
      </c>
      <c r="AJ21" s="18">
        <v>17.583635099999999</v>
      </c>
      <c r="AK21" s="18">
        <v>0</v>
      </c>
      <c r="AL21" s="19">
        <v>0</v>
      </c>
      <c r="AM21" s="25">
        <f t="shared" si="16"/>
        <v>22.326344145999997</v>
      </c>
      <c r="AN21" s="26">
        <f t="shared" si="17"/>
        <v>48.439523671899998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904.60592998179015</v>
      </c>
      <c r="G22" s="16">
        <f t="shared" si="13"/>
        <v>0</v>
      </c>
      <c r="H22" s="25">
        <v>0</v>
      </c>
      <c r="I22" s="25">
        <v>0</v>
      </c>
      <c r="J22" s="16">
        <f t="shared" si="14"/>
        <v>38.389828761609998</v>
      </c>
      <c r="K22" s="25">
        <v>0</v>
      </c>
      <c r="L22" s="25">
        <v>9.70840596667</v>
      </c>
      <c r="M22" s="25">
        <v>0</v>
      </c>
      <c r="N22" s="25">
        <v>0</v>
      </c>
      <c r="O22" s="25">
        <v>0</v>
      </c>
      <c r="P22" s="25">
        <v>0</v>
      </c>
      <c r="Q22" s="25">
        <v>0.30403123855000008</v>
      </c>
      <c r="R22" s="25">
        <v>28.377391556389998</v>
      </c>
      <c r="S22" s="25">
        <v>0</v>
      </c>
      <c r="T22" s="25">
        <v>0</v>
      </c>
      <c r="U22" s="25">
        <v>0</v>
      </c>
      <c r="V22" s="18">
        <v>0</v>
      </c>
      <c r="W22" s="18">
        <v>707.70406010173008</v>
      </c>
      <c r="X22" s="18">
        <f t="shared" si="3"/>
        <v>70.269774664635008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19.150375864800004</v>
      </c>
      <c r="AF22" s="25">
        <v>51.119398799834997</v>
      </c>
      <c r="AG22" s="25">
        <v>0</v>
      </c>
      <c r="AH22" s="25">
        <v>0</v>
      </c>
      <c r="AI22" s="25">
        <v>0</v>
      </c>
      <c r="AJ22" s="18">
        <v>88.242266453815006</v>
      </c>
      <c r="AK22" s="18">
        <v>0</v>
      </c>
      <c r="AL22" s="19">
        <v>0</v>
      </c>
      <c r="AM22" s="25">
        <f t="shared" si="16"/>
        <v>834.33615531715509</v>
      </c>
      <c r="AN22" s="26">
        <f t="shared" si="17"/>
        <v>70.269774664635008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25.492377999999995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25.492377999999995</v>
      </c>
      <c r="AM23" s="25">
        <f t="shared" si="16"/>
        <v>7.1682300617397932</v>
      </c>
      <c r="AN23" s="26">
        <f t="shared" si="17"/>
        <v>0.25127727765952218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11657.895257651373</v>
      </c>
      <c r="G25" s="16">
        <f t="shared" si="13"/>
        <v>0</v>
      </c>
      <c r="H25" s="25">
        <v>0</v>
      </c>
      <c r="I25" s="25">
        <v>0</v>
      </c>
      <c r="J25" s="16">
        <f t="shared" si="14"/>
        <v>11461.219001555088</v>
      </c>
      <c r="K25" s="25">
        <v>9179.1170092234279</v>
      </c>
      <c r="L25" s="25">
        <v>0</v>
      </c>
      <c r="M25" s="25">
        <v>327.69778417376074</v>
      </c>
      <c r="N25" s="25">
        <v>48.81577979198611</v>
      </c>
      <c r="O25" s="25">
        <v>0</v>
      </c>
      <c r="P25" s="25">
        <v>1222.6563129699637</v>
      </c>
      <c r="Q25" s="25">
        <v>0</v>
      </c>
      <c r="R25" s="25">
        <v>682.93211539594813</v>
      </c>
      <c r="S25" s="25">
        <v>0</v>
      </c>
      <c r="T25" s="25">
        <v>0</v>
      </c>
      <c r="U25" s="25">
        <v>0</v>
      </c>
      <c r="V25" s="18">
        <v>0</v>
      </c>
      <c r="W25" s="18">
        <v>129.5398489108276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67.136407185456022</v>
      </c>
      <c r="AK25" s="18">
        <v>0</v>
      </c>
      <c r="AL25" s="19">
        <v>0</v>
      </c>
      <c r="AM25" s="25">
        <f t="shared" si="16"/>
        <v>11657.895257651373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15389.300181395251</v>
      </c>
      <c r="G28" s="30">
        <f t="shared" si="13"/>
        <v>0</v>
      </c>
      <c r="H28" s="31">
        <v>0</v>
      </c>
      <c r="I28" s="31">
        <v>0</v>
      </c>
      <c r="J28" s="30">
        <f t="shared" si="14"/>
        <v>11385.597153974635</v>
      </c>
      <c r="K28" s="31">
        <v>0</v>
      </c>
      <c r="L28" s="31">
        <v>1125.1731370426567</v>
      </c>
      <c r="M28" s="31">
        <v>412.93021204477725</v>
      </c>
      <c r="N28" s="31">
        <v>1463.7129200000002</v>
      </c>
      <c r="O28" s="31">
        <v>954.57397017748644</v>
      </c>
      <c r="P28" s="31">
        <v>1281.0218000647205</v>
      </c>
      <c r="Q28" s="31">
        <v>3080.4517859716125</v>
      </c>
      <c r="R28" s="31">
        <v>2047.5169453980793</v>
      </c>
      <c r="S28" s="31">
        <v>0</v>
      </c>
      <c r="T28" s="31">
        <v>998.22755375164468</v>
      </c>
      <c r="U28" s="31">
        <v>21.988829523656655</v>
      </c>
      <c r="V28" s="31">
        <v>0</v>
      </c>
      <c r="W28" s="31">
        <v>39.959619713160002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67.136407185456022</v>
      </c>
      <c r="AK28" s="31">
        <v>0</v>
      </c>
      <c r="AL28" s="32">
        <v>3896.607000521999</v>
      </c>
      <c r="AM28" s="31">
        <f>SUM(AM29,AM35:AM36,AM37:AM38)</f>
        <v>12588.384427877651</v>
      </c>
      <c r="AN28" s="30">
        <f>SUM(AN29,AN35:AN36,AN37:AN38)</f>
        <v>38.408688244000018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3896.607000521999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3896.607000521999</v>
      </c>
      <c r="AM29" s="17">
        <f t="shared" ref="AM29:AN29" si="21">SUM(AM30:AM34)</f>
        <v>1095.6912470043997</v>
      </c>
      <c r="AN29" s="20">
        <f t="shared" si="21"/>
        <v>38.408688244000018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3298.471189020147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3298.471189020147</v>
      </c>
      <c r="AM30" s="25">
        <f t="shared" ref="AM30:AM38" si="22">SUM(G30,V30,J30,W30,AJ30)-IF(ISNUMBER(W30*$W$37/($W$37+$W$9)),W30*$W$37/($W$37+$W$9),0)+IF(ISNUMBER(AL30*AM$84/F$84),AL30*AM$84/F$84,0)</f>
        <v>927.50077434583864</v>
      </c>
      <c r="AN30" s="26">
        <f t="shared" ref="AN30:AN38" si="23">SUM(AD30:AH30)+IF(ISNUMBER(W30*$W$37/($W$37+$W$9)),W30*$W$37/($W$37+$W$9),0)+IF(ISNUMBER(AL30*AN$84/F$84),AL30*AN$84/F$84,0)</f>
        <v>32.512889178692937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43.288787999999997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43.288787999999997</v>
      </c>
      <c r="AM31" s="25">
        <f t="shared" si="22"/>
        <v>12.172422340429788</v>
      </c>
      <c r="AN31" s="26">
        <f t="shared" si="23"/>
        <v>0.42669572849658011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46.019728973852651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46.019728973852651</v>
      </c>
      <c r="AM32" s="25">
        <f t="shared" si="22"/>
        <v>12.940338663716989</v>
      </c>
      <c r="AN32" s="26">
        <f t="shared" si="23"/>
        <v>0.45361449666165832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488.94108452799986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488.94108452799986</v>
      </c>
      <c r="AM33" s="25">
        <f t="shared" si="22"/>
        <v>137.48588619442509</v>
      </c>
      <c r="AN33" s="26">
        <f t="shared" si="23"/>
        <v>4.8194713202546327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19.886209999999998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19.886209999999998</v>
      </c>
      <c r="AM34" s="25">
        <f t="shared" si="22"/>
        <v>5.591825459989276</v>
      </c>
      <c r="AN34" s="26">
        <f t="shared" si="23"/>
        <v>0.19601751989420393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11492.693180873252</v>
      </c>
      <c r="G36" s="16">
        <f t="shared" si="13"/>
        <v>0</v>
      </c>
      <c r="H36" s="25">
        <v>0</v>
      </c>
      <c r="I36" s="25">
        <v>0</v>
      </c>
      <c r="J36" s="16">
        <f t="shared" si="14"/>
        <v>11385.597153974635</v>
      </c>
      <c r="K36" s="25">
        <v>0</v>
      </c>
      <c r="L36" s="25">
        <v>1125.1731370426567</v>
      </c>
      <c r="M36" s="25">
        <v>412.93021204477725</v>
      </c>
      <c r="N36" s="25">
        <v>1463.7129200000002</v>
      </c>
      <c r="O36" s="25">
        <v>954.57397017748644</v>
      </c>
      <c r="P36" s="25">
        <v>1281.0218000647205</v>
      </c>
      <c r="Q36" s="25">
        <v>3080.4517859716125</v>
      </c>
      <c r="R36" s="25">
        <v>2047.5169453980793</v>
      </c>
      <c r="S36" s="25">
        <v>0</v>
      </c>
      <c r="T36" s="25">
        <v>998.22755375164468</v>
      </c>
      <c r="U36" s="25">
        <v>21.988829523656655</v>
      </c>
      <c r="V36" s="18">
        <v>0</v>
      </c>
      <c r="W36" s="18">
        <v>39.959619713160002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67.136407185456022</v>
      </c>
      <c r="AK36" s="18">
        <v>0</v>
      </c>
      <c r="AL36" s="19">
        <v>0</v>
      </c>
      <c r="AM36" s="25">
        <f t="shared" si="22"/>
        <v>11492.693180873252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588.63387435237939</v>
      </c>
      <c r="G39" s="30">
        <f t="shared" si="13"/>
        <v>0</v>
      </c>
      <c r="H39" s="31">
        <v>0</v>
      </c>
      <c r="I39" s="31">
        <v>0</v>
      </c>
      <c r="J39" s="30">
        <f t="shared" si="14"/>
        <v>92.9055324334619</v>
      </c>
      <c r="K39" s="31">
        <v>0</v>
      </c>
      <c r="L39" s="31">
        <v>91.640273633461902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  <c r="R39" s="31">
        <v>1.2652587999999998</v>
      </c>
      <c r="S39" s="31">
        <v>0</v>
      </c>
      <c r="T39" s="31" t="s">
        <v>63</v>
      </c>
      <c r="U39" s="31" t="s">
        <v>63</v>
      </c>
      <c r="V39" s="31">
        <v>0</v>
      </c>
      <c r="W39" s="31">
        <v>318.80335813674367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176.92498378217385</v>
      </c>
      <c r="AM39" s="31">
        <f>SUM(AM40:AM45)</f>
        <v>458.4574064491855</v>
      </c>
      <c r="AN39" s="30">
        <f>SUM(AN40:AN45)</f>
        <v>1.7390383556012599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138.2615235153994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138.2615235153994</v>
      </c>
      <c r="AM40" s="25">
        <f t="shared" ref="AM40:AM47" si="25">SUM(G40,V40,J40,W40,AJ40)-IF(ISNUMBER(W40*$W$37/($W$37+$W$9)),W40*$W$37/($W$37+$W$9),0)+IF(ISNUMBER(AL40*AM$84/F$84),AL40*AM$84/F$84,0)</f>
        <v>38.877911242530203</v>
      </c>
      <c r="AN40" s="26">
        <f t="shared" ref="AN40:AN47" si="26">SUM(AD40:AH40)+IF(ISNUMBER(W40*$W$37/($W$37+$W$9)),W40*$W$37/($W$37+$W$9),0)+IF(ISNUMBER(AL40*AN$84/F$84),AL40*AN$84/F$84,0)</f>
        <v>1.3628379131208384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1.5917739999999998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1.5917739999999998</v>
      </c>
      <c r="AM42" s="25">
        <f t="shared" si="25"/>
        <v>0.44759269764067511</v>
      </c>
      <c r="AN42" s="26">
        <f t="shared" si="26"/>
        <v>1.5690048114350423E-2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438.96894329469148</v>
      </c>
      <c r="G44" s="16">
        <f t="shared" si="13"/>
        <v>0</v>
      </c>
      <c r="H44" s="25">
        <v>0</v>
      </c>
      <c r="I44" s="25">
        <v>0</v>
      </c>
      <c r="J44" s="16">
        <f t="shared" si="14"/>
        <v>92.709022433461897</v>
      </c>
      <c r="K44" s="25">
        <v>0</v>
      </c>
      <c r="L44" s="25">
        <v>91.640273633461902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1.0687487999999998</v>
      </c>
      <c r="S44" s="25">
        <v>0</v>
      </c>
      <c r="T44" s="25" t="s">
        <v>63</v>
      </c>
      <c r="U44" s="25" t="s">
        <v>63</v>
      </c>
      <c r="V44" s="18">
        <v>0</v>
      </c>
      <c r="W44" s="18">
        <v>313.77630286045519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32.483618000774442</v>
      </c>
      <c r="AM44" s="25">
        <f t="shared" si="25"/>
        <v>415.61942989048407</v>
      </c>
      <c r="AN44" s="26">
        <f t="shared" si="26"/>
        <v>0.32018963078950313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6.4528245820764809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2.3622352700764817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4.0905893119999996</v>
      </c>
      <c r="AM45" s="25">
        <f t="shared" si="25"/>
        <v>3.5124726185305919</v>
      </c>
      <c r="AN45" s="26">
        <f t="shared" si="26"/>
        <v>4.0320763576567782E-2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3.3588089602120004</v>
      </c>
      <c r="G46" s="60">
        <f t="shared" si="13"/>
        <v>0</v>
      </c>
      <c r="H46" s="61">
        <v>0</v>
      </c>
      <c r="I46" s="61">
        <v>0</v>
      </c>
      <c r="J46" s="60">
        <f t="shared" si="14"/>
        <v>0.19651000000000002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0</v>
      </c>
      <c r="R46" s="61">
        <v>0.19651000000000002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2.6648200062120004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0.49747895399999997</v>
      </c>
      <c r="AM46" s="39">
        <f t="shared" si="25"/>
        <v>3.0012166653987453</v>
      </c>
      <c r="AN46" s="64">
        <f t="shared" si="26"/>
        <v>4.9036287338131684E-3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491.07893577545912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46.287206306165629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444.7917294692935</v>
      </c>
      <c r="AM47" s="31">
        <f t="shared" si="25"/>
        <v>171.35868635384983</v>
      </c>
      <c r="AN47" s="30">
        <f t="shared" si="26"/>
        <v>4.384293019133592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17217.924494082672</v>
      </c>
      <c r="G48" s="30">
        <f t="shared" si="13"/>
        <v>29.841759999999997</v>
      </c>
      <c r="H48" s="31">
        <f>SUM(H49,H50)</f>
        <v>1.5167299999999999</v>
      </c>
      <c r="I48" s="31">
        <f>SUM(I49,I50)</f>
        <v>28.325029999999998</v>
      </c>
      <c r="J48" s="30">
        <f t="shared" si="14"/>
        <v>10075.162833410381</v>
      </c>
      <c r="K48" s="31">
        <f t="shared" ref="K48:W48" si="27">SUM(K49,K50)</f>
        <v>0</v>
      </c>
      <c r="L48" s="31">
        <f t="shared" si="27"/>
        <v>1039.9785452295041</v>
      </c>
      <c r="M48" s="31">
        <f t="shared" si="27"/>
        <v>1044.1813579322084</v>
      </c>
      <c r="N48" s="31">
        <f t="shared" si="27"/>
        <v>881.3270066410978</v>
      </c>
      <c r="O48" s="31">
        <f t="shared" si="27"/>
        <v>265.84466907852084</v>
      </c>
      <c r="P48" s="31">
        <f t="shared" si="27"/>
        <v>2158.7150514727009</v>
      </c>
      <c r="Q48" s="31">
        <f t="shared" si="27"/>
        <v>4093.2055988759748</v>
      </c>
      <c r="R48" s="31">
        <f t="shared" si="27"/>
        <v>286.76917313203114</v>
      </c>
      <c r="S48" s="31">
        <f t="shared" si="27"/>
        <v>283.15260152468568</v>
      </c>
      <c r="T48" s="31">
        <f t="shared" si="27"/>
        <v>0</v>
      </c>
      <c r="U48" s="31">
        <f t="shared" si="27"/>
        <v>21.988829523656655</v>
      </c>
      <c r="V48" s="31">
        <f t="shared" si="27"/>
        <v>0</v>
      </c>
      <c r="W48" s="31">
        <f t="shared" si="27"/>
        <v>2844.9290887823108</v>
      </c>
      <c r="X48" s="31">
        <f t="shared" si="24"/>
        <v>512.83025598269603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28.736176792384775</v>
      </c>
      <c r="AC48" s="31" t="s">
        <v>63</v>
      </c>
      <c r="AD48" s="31">
        <f t="shared" ref="AD48:AL48" si="29">SUM(AD49,AD50)</f>
        <v>147.42134933465647</v>
      </c>
      <c r="AE48" s="31">
        <f t="shared" si="29"/>
        <v>9.5687273893999993</v>
      </c>
      <c r="AF48" s="31">
        <f t="shared" si="29"/>
        <v>37.251992987666668</v>
      </c>
      <c r="AG48" s="31">
        <f t="shared" si="29"/>
        <v>21.20370353333287</v>
      </c>
      <c r="AH48" s="31">
        <f t="shared" si="29"/>
        <v>156.17131394525521</v>
      </c>
      <c r="AI48" s="31">
        <f t="shared" si="29"/>
        <v>112.476992</v>
      </c>
      <c r="AJ48" s="31">
        <f t="shared" si="29"/>
        <v>102.14868013671467</v>
      </c>
      <c r="AK48" s="31" t="s">
        <v>63</v>
      </c>
      <c r="AL48" s="32">
        <f t="shared" si="29"/>
        <v>3653.0118757705709</v>
      </c>
      <c r="AM48" s="31">
        <f>SUM(AM13,AM28)-SUM(AM17,AM39,AM47)</f>
        <v>14082.278042523902</v>
      </c>
      <c r="AN48" s="30">
        <f>SUM(AN13,AN28)-SUM(AN17,AN39,AN47)</f>
        <v>407.62957235582951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3325.5415226601817</v>
      </c>
      <c r="G49" s="67">
        <f t="shared" ref="G49:G77" si="30">SUM(H49:I49)</f>
        <v>9.3257200000000005</v>
      </c>
      <c r="H49" s="68">
        <v>0.32745999999999997</v>
      </c>
      <c r="I49" s="68">
        <v>8.9982600000000001</v>
      </c>
      <c r="J49" s="67">
        <f t="shared" ref="J49:J77" si="31">SUM(K49:U49)</f>
        <v>3316.2158026601819</v>
      </c>
      <c r="K49" s="68">
        <v>0</v>
      </c>
      <c r="L49" s="68">
        <v>0</v>
      </c>
      <c r="M49" s="68">
        <v>874.46387751715565</v>
      </c>
      <c r="N49" s="68">
        <v>71.571419630575804</v>
      </c>
      <c r="O49" s="68">
        <v>0</v>
      </c>
      <c r="P49" s="68">
        <v>2158.7150514727009</v>
      </c>
      <c r="Q49" s="68">
        <v>0</v>
      </c>
      <c r="R49" s="68">
        <v>189.47662451609295</v>
      </c>
      <c r="S49" s="68">
        <v>0</v>
      </c>
      <c r="T49" s="68">
        <v>0</v>
      </c>
      <c r="U49" s="68">
        <v>21.988829523656655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3325.5415226601817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13892.38297142249</v>
      </c>
      <c r="G50" s="30">
        <f t="shared" si="30"/>
        <v>20.516039999999997</v>
      </c>
      <c r="H50" s="31">
        <f>SUM(H51,H70)+SUM(H75:H77)</f>
        <v>1.18927</v>
      </c>
      <c r="I50" s="31">
        <f>SUM(I51,I70)+SUM(I75:I77)</f>
        <v>19.326769999999996</v>
      </c>
      <c r="J50" s="30">
        <f t="shared" si="31"/>
        <v>6758.9470307501979</v>
      </c>
      <c r="K50" s="31">
        <f t="shared" ref="K50:W50" si="32">SUM(K51,K70)+SUM(K75:K77)</f>
        <v>0</v>
      </c>
      <c r="L50" s="31">
        <f t="shared" si="32"/>
        <v>1039.9785452295041</v>
      </c>
      <c r="M50" s="31">
        <f t="shared" si="32"/>
        <v>169.71748041505282</v>
      </c>
      <c r="N50" s="31">
        <f t="shared" si="32"/>
        <v>809.75558701052205</v>
      </c>
      <c r="O50" s="31">
        <f t="shared" si="32"/>
        <v>265.84466907852084</v>
      </c>
      <c r="P50" s="31">
        <f t="shared" si="32"/>
        <v>0</v>
      </c>
      <c r="Q50" s="31">
        <f t="shared" si="32"/>
        <v>4093.2055988759748</v>
      </c>
      <c r="R50" s="31">
        <f t="shared" si="32"/>
        <v>97.292548615938173</v>
      </c>
      <c r="S50" s="31">
        <f t="shared" si="32"/>
        <v>283.15260152468568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2844.9290887823108</v>
      </c>
      <c r="X50" s="31">
        <f t="shared" si="24"/>
        <v>512.83025598269603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28.736176792384775</v>
      </c>
      <c r="AC50" s="31" t="s">
        <v>63</v>
      </c>
      <c r="AD50" s="31">
        <f>SUM(AD51,AD70)+SUM(AD75:AD77)</f>
        <v>147.42134933465647</v>
      </c>
      <c r="AE50" s="31">
        <f t="shared" ref="AE50:AN50" si="34">SUM(AE51,AE70)+SUM(AE75:AE77)</f>
        <v>9.5687273893999993</v>
      </c>
      <c r="AF50" s="31">
        <f t="shared" si="34"/>
        <v>37.251992987666668</v>
      </c>
      <c r="AG50" s="31">
        <f t="shared" si="34"/>
        <v>21.20370353333287</v>
      </c>
      <c r="AH50" s="31">
        <f t="shared" si="34"/>
        <v>156.17131394525521</v>
      </c>
      <c r="AI50" s="31">
        <f t="shared" si="34"/>
        <v>112.476992</v>
      </c>
      <c r="AJ50" s="31">
        <f t="shared" si="34"/>
        <v>102.14868013671467</v>
      </c>
      <c r="AK50" s="31" t="s">
        <v>63</v>
      </c>
      <c r="AL50" s="32">
        <f t="shared" si="34"/>
        <v>3653.0118757705709</v>
      </c>
      <c r="AM50" s="31">
        <f t="shared" si="34"/>
        <v>10753.735303198326</v>
      </c>
      <c r="AN50" s="30">
        <f t="shared" si="34"/>
        <v>407.62466872709581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4871.8532926865291</v>
      </c>
      <c r="G51" s="16">
        <f t="shared" si="30"/>
        <v>20.516039999999997</v>
      </c>
      <c r="H51" s="17">
        <v>1.18927</v>
      </c>
      <c r="I51" s="17">
        <v>19.326769999999996</v>
      </c>
      <c r="J51" s="16">
        <f t="shared" si="31"/>
        <v>1425.7570049533572</v>
      </c>
      <c r="K51" s="17">
        <v>0</v>
      </c>
      <c r="L51" s="17">
        <v>1039.9785452295041</v>
      </c>
      <c r="M51" s="17">
        <v>9.2886900000000008</v>
      </c>
      <c r="N51" s="17">
        <v>0</v>
      </c>
      <c r="O51" s="17">
        <v>0</v>
      </c>
      <c r="P51" s="17">
        <v>0</v>
      </c>
      <c r="Q51" s="17">
        <v>62.130159999999989</v>
      </c>
      <c r="R51" s="17">
        <v>37.732019723852993</v>
      </c>
      <c r="S51" s="17">
        <v>276.62759</v>
      </c>
      <c r="T51" s="17">
        <v>0</v>
      </c>
      <c r="U51" s="17">
        <v>0</v>
      </c>
      <c r="V51" s="18">
        <v>0</v>
      </c>
      <c r="W51" s="18">
        <v>1731.25432531397</v>
      </c>
      <c r="X51" s="18">
        <f t="shared" si="24"/>
        <v>127.70762283111027</v>
      </c>
      <c r="Y51" s="17" t="s">
        <v>63</v>
      </c>
      <c r="Z51" s="17" t="s">
        <v>63</v>
      </c>
      <c r="AA51" s="17" t="s">
        <v>63</v>
      </c>
      <c r="AB51" s="17">
        <v>0.71930483111028032</v>
      </c>
      <c r="AC51" s="17" t="s">
        <v>63</v>
      </c>
      <c r="AD51" s="17">
        <v>54.631869999999999</v>
      </c>
      <c r="AE51" s="17">
        <v>6.1157700000000004</v>
      </c>
      <c r="AF51" s="17">
        <v>34.313780000000001</v>
      </c>
      <c r="AG51" s="17">
        <v>0</v>
      </c>
      <c r="AH51" s="17">
        <v>0</v>
      </c>
      <c r="AI51" s="17">
        <v>31.926897999999998</v>
      </c>
      <c r="AJ51" s="18">
        <v>97.94045056872578</v>
      </c>
      <c r="AK51" s="18" t="s">
        <v>63</v>
      </c>
      <c r="AL51" s="19">
        <v>1468.6778490193662</v>
      </c>
      <c r="AM51" s="17">
        <f t="shared" ref="AM51:AN51" si="35">SUM(AM52:AM69)</f>
        <v>3688.446975168064</v>
      </c>
      <c r="AN51" s="20">
        <f t="shared" si="35"/>
        <v>109.53811462850538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55.690596781999993</v>
      </c>
      <c r="G52" s="16">
        <f t="shared" si="30"/>
        <v>6.769849999999999</v>
      </c>
      <c r="H52" s="25">
        <v>0</v>
      </c>
      <c r="I52" s="25">
        <v>6.769849999999999</v>
      </c>
      <c r="J52" s="16">
        <f t="shared" si="31"/>
        <v>16.39574</v>
      </c>
      <c r="K52" s="25">
        <v>0</v>
      </c>
      <c r="L52" s="25">
        <v>0</v>
      </c>
      <c r="M52" s="25">
        <v>6.5379999999999994E-2</v>
      </c>
      <c r="N52" s="25">
        <v>0</v>
      </c>
      <c r="O52" s="25">
        <v>0</v>
      </c>
      <c r="P52" s="25">
        <v>0</v>
      </c>
      <c r="Q52" s="25">
        <v>16.330359999999999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14.746859999999998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17.778146782</v>
      </c>
      <c r="AM52" s="25">
        <f t="shared" ref="AM52:AM69" si="36">SUM(G52,V52,J52,W52,AJ52)-IF(ISNUMBER(W52*$W$37/($W$37+$W$9)),W52*$W$37/($W$37+$W$9),0)+IF(ISNUMBER(AL52*AM$84/F$84),AL52*AM$84/F$84,0)</f>
        <v>42.911506824151708</v>
      </c>
      <c r="AN52" s="26">
        <f t="shared" ref="AN52:AN69" si="37">SUM(AD52:AH52)+IF(ISNUMBER(W52*$W$37/($W$37+$W$9)),W52*$W$37/($W$37+$W$9),0)+IF(ISNUMBER(AL52*AN$84/F$84),AL52*AN$84/F$84,0)</f>
        <v>0.17523843107976647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198.21099379999998</v>
      </c>
      <c r="G53" s="16">
        <f t="shared" si="30"/>
        <v>6.05227</v>
      </c>
      <c r="H53" s="25">
        <v>0</v>
      </c>
      <c r="I53" s="25">
        <v>6.05227</v>
      </c>
      <c r="J53" s="16">
        <f t="shared" si="31"/>
        <v>1.2053199999999999</v>
      </c>
      <c r="K53" s="25">
        <v>0</v>
      </c>
      <c r="L53" s="25">
        <v>0</v>
      </c>
      <c r="M53" s="25">
        <v>0.17968999999999996</v>
      </c>
      <c r="N53" s="25">
        <v>0</v>
      </c>
      <c r="O53" s="25">
        <v>0</v>
      </c>
      <c r="P53" s="25">
        <v>0</v>
      </c>
      <c r="Q53" s="25">
        <v>0.81538999999999995</v>
      </c>
      <c r="R53" s="25">
        <v>0</v>
      </c>
      <c r="S53" s="25">
        <v>0.21024000000000001</v>
      </c>
      <c r="T53" s="25">
        <v>0</v>
      </c>
      <c r="U53" s="25">
        <v>0</v>
      </c>
      <c r="V53" s="18">
        <v>0</v>
      </c>
      <c r="W53" s="18">
        <v>71.633499999999984</v>
      </c>
      <c r="X53" s="18">
        <f t="shared" si="24"/>
        <v>2.7899999999999999E-3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2.7899999999999999E-3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119.3171138</v>
      </c>
      <c r="AM53" s="25">
        <f t="shared" si="36"/>
        <v>112.4420016497954</v>
      </c>
      <c r="AN53" s="26">
        <f t="shared" si="37"/>
        <v>1.1788936782780881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60.161487399999999</v>
      </c>
      <c r="G54" s="16">
        <f t="shared" si="30"/>
        <v>3.3579999999999999E-2</v>
      </c>
      <c r="H54" s="25">
        <v>0</v>
      </c>
      <c r="I54" s="25">
        <v>3.3579999999999999E-2</v>
      </c>
      <c r="J54" s="16">
        <f t="shared" si="31"/>
        <v>1.6340599999999998</v>
      </c>
      <c r="K54" s="25">
        <v>0</v>
      </c>
      <c r="L54" s="25">
        <v>0</v>
      </c>
      <c r="M54" s="25">
        <v>9.8460000000000006E-2</v>
      </c>
      <c r="N54" s="25">
        <v>0</v>
      </c>
      <c r="O54" s="25">
        <v>0</v>
      </c>
      <c r="P54" s="25">
        <v>0</v>
      </c>
      <c r="Q54" s="25">
        <v>1.4591299999999998</v>
      </c>
      <c r="R54" s="25">
        <v>7.6469999999999996E-2</v>
      </c>
      <c r="S54" s="25">
        <v>0</v>
      </c>
      <c r="T54" s="25">
        <v>0</v>
      </c>
      <c r="U54" s="25">
        <v>0</v>
      </c>
      <c r="V54" s="18">
        <v>0</v>
      </c>
      <c r="W54" s="18">
        <v>39.368720000000003</v>
      </c>
      <c r="X54" s="18">
        <f t="shared" si="24"/>
        <v>7.6799999999999993E-3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7.6799999999999993E-3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19.1174474</v>
      </c>
      <c r="AM54" s="25">
        <f t="shared" si="36"/>
        <v>46.41201625130811</v>
      </c>
      <c r="AN54" s="26">
        <f t="shared" si="37"/>
        <v>0.19611985988561406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297.01984048687109</v>
      </c>
      <c r="G55" s="16">
        <f t="shared" si="30"/>
        <v>0</v>
      </c>
      <c r="H55" s="25">
        <v>0</v>
      </c>
      <c r="I55" s="25">
        <v>0</v>
      </c>
      <c r="J55" s="16">
        <f t="shared" si="31"/>
        <v>12.228249999999999</v>
      </c>
      <c r="K55" s="25">
        <v>0</v>
      </c>
      <c r="L55" s="25">
        <v>0</v>
      </c>
      <c r="M55" s="25">
        <v>2.8596300000000001</v>
      </c>
      <c r="N55" s="25">
        <v>0</v>
      </c>
      <c r="O55" s="25">
        <v>0</v>
      </c>
      <c r="P55" s="25">
        <v>0</v>
      </c>
      <c r="Q55" s="25">
        <v>9.0955299999999983</v>
      </c>
      <c r="R55" s="25">
        <v>0.27309</v>
      </c>
      <c r="S55" s="25">
        <v>0</v>
      </c>
      <c r="T55" s="25">
        <v>0</v>
      </c>
      <c r="U55" s="25">
        <v>0</v>
      </c>
      <c r="V55" s="18">
        <v>0</v>
      </c>
      <c r="W55" s="18">
        <v>95.537209999999988</v>
      </c>
      <c r="X55" s="18">
        <f t="shared" si="24"/>
        <v>0.60331999999999997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0.52349000000000001</v>
      </c>
      <c r="AE55" s="25">
        <v>0</v>
      </c>
      <c r="AF55" s="25">
        <v>7.9829999999999998E-2</v>
      </c>
      <c r="AG55" s="25">
        <v>0</v>
      </c>
      <c r="AH55" s="25">
        <v>0</v>
      </c>
      <c r="AI55" s="25" t="s">
        <v>76</v>
      </c>
      <c r="AJ55" s="18">
        <v>7.9829999999999998E-2</v>
      </c>
      <c r="AK55" s="18" t="s">
        <v>63</v>
      </c>
      <c r="AL55" s="19">
        <v>188.57123048687112</v>
      </c>
      <c r="AM55" s="25">
        <f t="shared" si="36"/>
        <v>160.86984358049583</v>
      </c>
      <c r="AN55" s="26">
        <f t="shared" si="37"/>
        <v>2.4620585390898908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384.06201038799992</v>
      </c>
      <c r="G56" s="16">
        <f t="shared" si="30"/>
        <v>6.33392</v>
      </c>
      <c r="H56" s="25">
        <v>0</v>
      </c>
      <c r="I56" s="25">
        <v>6.33392</v>
      </c>
      <c r="J56" s="16">
        <f t="shared" si="31"/>
        <v>252.50288999999998</v>
      </c>
      <c r="K56" s="25">
        <v>0</v>
      </c>
      <c r="L56" s="25">
        <v>0</v>
      </c>
      <c r="M56" s="25">
        <v>6.8899999999999994E-3</v>
      </c>
      <c r="N56" s="25">
        <v>0</v>
      </c>
      <c r="O56" s="25">
        <v>0</v>
      </c>
      <c r="P56" s="25">
        <v>0</v>
      </c>
      <c r="Q56" s="25">
        <v>1.5248199999999998</v>
      </c>
      <c r="R56" s="25">
        <v>2.0007799999999998</v>
      </c>
      <c r="S56" s="25">
        <v>248.97039999999998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52.709320000000005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18.778220000000001</v>
      </c>
      <c r="AE56" s="25">
        <v>0</v>
      </c>
      <c r="AF56" s="25">
        <v>33.931100000000001</v>
      </c>
      <c r="AG56" s="25">
        <v>0</v>
      </c>
      <c r="AH56" s="25">
        <v>0</v>
      </c>
      <c r="AI56" s="25" t="s">
        <v>76</v>
      </c>
      <c r="AJ56" s="18">
        <v>33.260839999999995</v>
      </c>
      <c r="AK56" s="18" t="s">
        <v>63</v>
      </c>
      <c r="AL56" s="19">
        <v>39.255040388000005</v>
      </c>
      <c r="AM56" s="25">
        <f t="shared" si="36"/>
        <v>303.13581837268259</v>
      </c>
      <c r="AN56" s="26">
        <f t="shared" si="37"/>
        <v>53.096255251121391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128.02457173490239</v>
      </c>
      <c r="G57" s="16">
        <f t="shared" si="30"/>
        <v>0</v>
      </c>
      <c r="H57" s="25">
        <v>0</v>
      </c>
      <c r="I57" s="25">
        <v>0</v>
      </c>
      <c r="J57" s="16">
        <f t="shared" si="31"/>
        <v>0.49985999999999997</v>
      </c>
      <c r="K57" s="25">
        <v>0</v>
      </c>
      <c r="L57" s="25">
        <v>0</v>
      </c>
      <c r="M57" s="25">
        <v>9.7200000000000012E-3</v>
      </c>
      <c r="N57" s="25">
        <v>0</v>
      </c>
      <c r="O57" s="25">
        <v>0</v>
      </c>
      <c r="P57" s="25">
        <v>0</v>
      </c>
      <c r="Q57" s="25">
        <v>0.47477999999999998</v>
      </c>
      <c r="R57" s="25">
        <v>1.5359999999999999E-2</v>
      </c>
      <c r="S57" s="25">
        <v>0</v>
      </c>
      <c r="T57" s="25">
        <v>0</v>
      </c>
      <c r="U57" s="25">
        <v>0</v>
      </c>
      <c r="V57" s="18">
        <v>0</v>
      </c>
      <c r="W57" s="18">
        <v>99.382179999999991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28.142531734902391</v>
      </c>
      <c r="AM57" s="25">
        <f t="shared" si="36"/>
        <v>107.79546973164737</v>
      </c>
      <c r="AN57" s="26">
        <f t="shared" si="37"/>
        <v>0.27739972947180463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132.41325983491998</v>
      </c>
      <c r="G58" s="16">
        <f t="shared" si="30"/>
        <v>1.3264200000000002</v>
      </c>
      <c r="H58" s="25">
        <v>1.18927</v>
      </c>
      <c r="I58" s="25">
        <v>0.13714999999999999</v>
      </c>
      <c r="J58" s="16">
        <f t="shared" si="31"/>
        <v>38.332589999999996</v>
      </c>
      <c r="K58" s="25">
        <v>0</v>
      </c>
      <c r="L58" s="25">
        <v>0</v>
      </c>
      <c r="M58" s="25">
        <v>0.44280000000000003</v>
      </c>
      <c r="N58" s="25">
        <v>0</v>
      </c>
      <c r="O58" s="25">
        <v>0</v>
      </c>
      <c r="P58" s="25">
        <v>0</v>
      </c>
      <c r="Q58" s="25">
        <v>5.6216500000000007</v>
      </c>
      <c r="R58" s="25">
        <v>4.8211899999999996</v>
      </c>
      <c r="S58" s="25">
        <v>27.446949999999998</v>
      </c>
      <c r="T58" s="25">
        <v>0</v>
      </c>
      <c r="U58" s="25">
        <v>0</v>
      </c>
      <c r="V58" s="18">
        <v>0</v>
      </c>
      <c r="W58" s="18">
        <v>57.450489999999988</v>
      </c>
      <c r="X58" s="18">
        <f t="shared" si="24"/>
        <v>10.55189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7.1455599999999997</v>
      </c>
      <c r="AE58" s="25">
        <v>3.1034800000000002</v>
      </c>
      <c r="AF58" s="25">
        <v>0.30285000000000001</v>
      </c>
      <c r="AG58" s="25">
        <v>0</v>
      </c>
      <c r="AH58" s="25">
        <v>0</v>
      </c>
      <c r="AI58" s="25" t="s">
        <v>76</v>
      </c>
      <c r="AJ58" s="18">
        <v>0.13544</v>
      </c>
      <c r="AK58" s="18" t="s">
        <v>63</v>
      </c>
      <c r="AL58" s="19">
        <v>24.616429834920005</v>
      </c>
      <c r="AM58" s="25">
        <f t="shared" si="36"/>
        <v>104.16686122505722</v>
      </c>
      <c r="AN58" s="26">
        <f t="shared" si="37"/>
        <v>10.79453309412858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2229.0820448628447</v>
      </c>
      <c r="G59" s="16">
        <f t="shared" si="30"/>
        <v>0</v>
      </c>
      <c r="H59" s="25">
        <v>0</v>
      </c>
      <c r="I59" s="25">
        <v>0</v>
      </c>
      <c r="J59" s="16">
        <f t="shared" si="31"/>
        <v>1070.0697549533572</v>
      </c>
      <c r="K59" s="25">
        <v>0</v>
      </c>
      <c r="L59" s="25">
        <v>1039.9785452295041</v>
      </c>
      <c r="M59" s="25">
        <v>0.56518999999999997</v>
      </c>
      <c r="N59" s="25">
        <v>0</v>
      </c>
      <c r="O59" s="25">
        <v>0</v>
      </c>
      <c r="P59" s="25">
        <v>0</v>
      </c>
      <c r="Q59" s="25">
        <v>4.1661200000000003</v>
      </c>
      <c r="R59" s="25">
        <v>25.359899723852994</v>
      </c>
      <c r="S59" s="25">
        <v>0</v>
      </c>
      <c r="T59" s="25">
        <v>0</v>
      </c>
      <c r="U59" s="25">
        <v>0</v>
      </c>
      <c r="V59" s="18">
        <v>0</v>
      </c>
      <c r="W59" s="18">
        <v>642.7479253139702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64.464340568725788</v>
      </c>
      <c r="AK59" s="18" t="s">
        <v>63</v>
      </c>
      <c r="AL59" s="19">
        <v>451.80002402679145</v>
      </c>
      <c r="AM59" s="25">
        <f t="shared" si="36"/>
        <v>1904.3241710082971</v>
      </c>
      <c r="AN59" s="26">
        <f t="shared" si="37"/>
        <v>4.4533734782984498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663.66220856596101</v>
      </c>
      <c r="G60" s="16">
        <f t="shared" si="30"/>
        <v>0</v>
      </c>
      <c r="H60" s="25">
        <v>0</v>
      </c>
      <c r="I60" s="25">
        <v>0</v>
      </c>
      <c r="J60" s="16">
        <f t="shared" si="31"/>
        <v>19.989780000000003</v>
      </c>
      <c r="K60" s="25">
        <v>0</v>
      </c>
      <c r="L60" s="25">
        <v>0</v>
      </c>
      <c r="M60" s="25">
        <v>3.7003000000000004</v>
      </c>
      <c r="N60" s="25">
        <v>0</v>
      </c>
      <c r="O60" s="25">
        <v>0</v>
      </c>
      <c r="P60" s="25">
        <v>0</v>
      </c>
      <c r="Q60" s="25">
        <v>12.942969999999999</v>
      </c>
      <c r="R60" s="25">
        <v>3.3465100000000003</v>
      </c>
      <c r="S60" s="25">
        <v>0</v>
      </c>
      <c r="T60" s="25">
        <v>0</v>
      </c>
      <c r="U60" s="25">
        <v>0</v>
      </c>
      <c r="V60" s="18">
        <v>0</v>
      </c>
      <c r="W60" s="18">
        <v>368.05869999999999</v>
      </c>
      <c r="X60" s="18">
        <f t="shared" si="24"/>
        <v>22.878299999999999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21.266400000000001</v>
      </c>
      <c r="AE60" s="25">
        <v>1.6119000000000001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252.735428565961</v>
      </c>
      <c r="AM60" s="25">
        <f t="shared" si="36"/>
        <v>459.11543564898699</v>
      </c>
      <c r="AN60" s="26">
        <f t="shared" si="37"/>
        <v>25.369502290275442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143.032561458</v>
      </c>
      <c r="G61" s="16">
        <f t="shared" si="30"/>
        <v>0</v>
      </c>
      <c r="H61" s="25">
        <v>0</v>
      </c>
      <c r="I61" s="25">
        <v>0</v>
      </c>
      <c r="J61" s="16">
        <f t="shared" si="31"/>
        <v>2.8216799999999997</v>
      </c>
      <c r="K61" s="25">
        <v>0</v>
      </c>
      <c r="L61" s="25">
        <v>0</v>
      </c>
      <c r="M61" s="25">
        <v>0.35220999999999997</v>
      </c>
      <c r="N61" s="25">
        <v>0</v>
      </c>
      <c r="O61" s="25">
        <v>0</v>
      </c>
      <c r="P61" s="25">
        <v>0</v>
      </c>
      <c r="Q61" s="25">
        <v>1.5446199999999999</v>
      </c>
      <c r="R61" s="25">
        <v>0.92485000000000006</v>
      </c>
      <c r="S61" s="25">
        <v>0</v>
      </c>
      <c r="T61" s="25">
        <v>0</v>
      </c>
      <c r="U61" s="25">
        <v>0</v>
      </c>
      <c r="V61" s="18">
        <v>0</v>
      </c>
      <c r="W61" s="18">
        <v>76.856039999999993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63.35484145800001</v>
      </c>
      <c r="AM61" s="25">
        <f t="shared" si="36"/>
        <v>97.492538181967731</v>
      </c>
      <c r="AN61" s="26">
        <f t="shared" si="37"/>
        <v>0.62448595765043491</v>
      </c>
    </row>
    <row r="62" spans="1:40" s="21" customFormat="1" ht="15" customHeight="1">
      <c r="C62" s="21" t="s">
        <v>86</v>
      </c>
      <c r="E62" s="59"/>
      <c r="F62" s="16">
        <f t="shared" si="12"/>
        <v>10.582653778000001</v>
      </c>
      <c r="G62" s="16">
        <f t="shared" si="30"/>
        <v>0</v>
      </c>
      <c r="H62" s="25">
        <v>0</v>
      </c>
      <c r="I62" s="25">
        <v>0</v>
      </c>
      <c r="J62" s="16">
        <f t="shared" si="31"/>
        <v>1.38829</v>
      </c>
      <c r="K62" s="25">
        <v>0</v>
      </c>
      <c r="L62" s="25">
        <v>0</v>
      </c>
      <c r="M62" s="25">
        <v>1.3820000000000001E-2</v>
      </c>
      <c r="N62" s="25">
        <v>0</v>
      </c>
      <c r="O62" s="25">
        <v>0</v>
      </c>
      <c r="P62" s="25">
        <v>0</v>
      </c>
      <c r="Q62" s="25">
        <v>1.2981100000000001</v>
      </c>
      <c r="R62" s="25">
        <v>7.6359999999999997E-2</v>
      </c>
      <c r="S62" s="25">
        <v>0</v>
      </c>
      <c r="T62" s="25">
        <v>0</v>
      </c>
      <c r="U62" s="25">
        <v>0</v>
      </c>
      <c r="V62" s="18">
        <v>0</v>
      </c>
      <c r="W62" s="18">
        <v>5.4967499999999996</v>
      </c>
      <c r="X62" s="18">
        <f t="shared" si="24"/>
        <v>5.9499999999999996E-3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5.9499999999999996E-3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3.6916637780000001</v>
      </c>
      <c r="AM62" s="25">
        <f t="shared" si="36"/>
        <v>7.923103034813602</v>
      </c>
      <c r="AN62" s="26">
        <f t="shared" si="37"/>
        <v>4.2338571680919944E-2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18.297418920000002</v>
      </c>
      <c r="G63" s="16">
        <f t="shared" si="30"/>
        <v>0</v>
      </c>
      <c r="H63" s="25">
        <v>0</v>
      </c>
      <c r="I63" s="25">
        <v>0</v>
      </c>
      <c r="J63" s="16">
        <f t="shared" si="31"/>
        <v>2.5314399999999999</v>
      </c>
      <c r="K63" s="25">
        <v>0</v>
      </c>
      <c r="L63" s="25">
        <v>0</v>
      </c>
      <c r="M63" s="25">
        <v>8.763E-2</v>
      </c>
      <c r="N63" s="25">
        <v>0</v>
      </c>
      <c r="O63" s="25">
        <v>0</v>
      </c>
      <c r="P63" s="25">
        <v>0</v>
      </c>
      <c r="Q63" s="25">
        <v>2.2512099999999999</v>
      </c>
      <c r="R63" s="25">
        <v>0.19259999999999999</v>
      </c>
      <c r="S63" s="25">
        <v>0</v>
      </c>
      <c r="T63" s="25">
        <v>0</v>
      </c>
      <c r="U63" s="25">
        <v>0</v>
      </c>
      <c r="V63" s="18">
        <v>0</v>
      </c>
      <c r="W63" s="18">
        <v>1.02505</v>
      </c>
      <c r="X63" s="18">
        <f t="shared" si="24"/>
        <v>2.89527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2.89527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11.845658920000002</v>
      </c>
      <c r="AM63" s="25">
        <f t="shared" si="36"/>
        <v>6.8873839782495043</v>
      </c>
      <c r="AN63" s="26">
        <f t="shared" si="37"/>
        <v>3.0120321524167277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321.255175587</v>
      </c>
      <c r="G64" s="16">
        <f t="shared" si="30"/>
        <v>0</v>
      </c>
      <c r="H64" s="25">
        <v>0</v>
      </c>
      <c r="I64" s="25">
        <v>0</v>
      </c>
      <c r="J64" s="16">
        <f t="shared" si="31"/>
        <v>3.1559399999999997</v>
      </c>
      <c r="K64" s="25">
        <v>0</v>
      </c>
      <c r="L64" s="25">
        <v>0</v>
      </c>
      <c r="M64" s="25">
        <v>0.18671999999999997</v>
      </c>
      <c r="N64" s="25">
        <v>0</v>
      </c>
      <c r="O64" s="25">
        <v>0</v>
      </c>
      <c r="P64" s="25">
        <v>0</v>
      </c>
      <c r="Q64" s="25">
        <v>2.3243100000000001</v>
      </c>
      <c r="R64" s="25">
        <v>0.64490999999999998</v>
      </c>
      <c r="S64" s="25">
        <v>0</v>
      </c>
      <c r="T64" s="25">
        <v>0</v>
      </c>
      <c r="U64" s="25">
        <v>0</v>
      </c>
      <c r="V64" s="18">
        <v>0</v>
      </c>
      <c r="W64" s="18">
        <v>214.99419</v>
      </c>
      <c r="X64" s="18">
        <f t="shared" si="24"/>
        <v>5.4057599999999999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4.0053700000000001</v>
      </c>
      <c r="AE64" s="25">
        <v>1.4003899999999998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97.699285587000006</v>
      </c>
      <c r="AM64" s="25">
        <f t="shared" si="36"/>
        <v>245.62230054271024</v>
      </c>
      <c r="AN64" s="26">
        <f t="shared" si="37"/>
        <v>6.3687776718539775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35.247556081999996</v>
      </c>
      <c r="G65" s="16">
        <f t="shared" si="30"/>
        <v>0</v>
      </c>
      <c r="H65" s="25">
        <v>0</v>
      </c>
      <c r="I65" s="25">
        <v>0</v>
      </c>
      <c r="J65" s="16">
        <f t="shared" si="31"/>
        <v>0.54253000000000007</v>
      </c>
      <c r="K65" s="25">
        <v>0</v>
      </c>
      <c r="L65" s="25">
        <v>0</v>
      </c>
      <c r="M65" s="25">
        <v>5.3930000000000006E-2</v>
      </c>
      <c r="N65" s="25">
        <v>0</v>
      </c>
      <c r="O65" s="25">
        <v>0</v>
      </c>
      <c r="P65" s="25">
        <v>0</v>
      </c>
      <c r="Q65" s="25">
        <v>0.48860000000000009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13.45585</v>
      </c>
      <c r="X65" s="18">
        <f t="shared" si="24"/>
        <v>1.14E-3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1.14E-3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21.248036081999999</v>
      </c>
      <c r="AM65" s="25">
        <f t="shared" si="36"/>
        <v>19.973138847367014</v>
      </c>
      <c r="AN65" s="26">
        <f t="shared" si="37"/>
        <v>0.21058098123353811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13.001445728</v>
      </c>
      <c r="G66" s="16">
        <f t="shared" si="30"/>
        <v>0</v>
      </c>
      <c r="H66" s="25">
        <v>0</v>
      </c>
      <c r="I66" s="25">
        <v>0</v>
      </c>
      <c r="J66" s="16">
        <f t="shared" si="31"/>
        <v>0.12266000000000002</v>
      </c>
      <c r="K66" s="25">
        <v>0</v>
      </c>
      <c r="L66" s="25">
        <v>0</v>
      </c>
      <c r="M66" s="25">
        <v>4.795E-2</v>
      </c>
      <c r="N66" s="25">
        <v>0</v>
      </c>
      <c r="O66" s="25">
        <v>0</v>
      </c>
      <c r="P66" s="25">
        <v>0</v>
      </c>
      <c r="Q66" s="25">
        <v>7.4710000000000013E-2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5.2720300000000009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7.6067557280000004</v>
      </c>
      <c r="AM66" s="25">
        <f t="shared" si="36"/>
        <v>7.5336420852766652</v>
      </c>
      <c r="AN66" s="26">
        <f t="shared" si="37"/>
        <v>7.4979465279889426E-2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133.78614214492001</v>
      </c>
      <c r="G67" s="16">
        <f t="shared" si="30"/>
        <v>0</v>
      </c>
      <c r="H67" s="25">
        <v>0</v>
      </c>
      <c r="I67" s="25">
        <v>0</v>
      </c>
      <c r="J67" s="16">
        <f t="shared" si="31"/>
        <v>2.2596999999999996</v>
      </c>
      <c r="K67" s="25">
        <v>0</v>
      </c>
      <c r="L67" s="25">
        <v>0</v>
      </c>
      <c r="M67" s="25">
        <v>0.58221000000000001</v>
      </c>
      <c r="N67" s="25">
        <v>0</v>
      </c>
      <c r="O67" s="25">
        <v>0</v>
      </c>
      <c r="P67" s="25">
        <v>0</v>
      </c>
      <c r="Q67" s="25">
        <v>1.6774899999999997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24.496419999999997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107.03002214492</v>
      </c>
      <c r="AM67" s="25">
        <f t="shared" si="36"/>
        <v>56.852010710858409</v>
      </c>
      <c r="AN67" s="26">
        <f t="shared" si="37"/>
        <v>1.0549903423059972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4.6749135420000005</v>
      </c>
      <c r="G68" s="16">
        <f t="shared" si="30"/>
        <v>0</v>
      </c>
      <c r="H68" s="25">
        <v>0</v>
      </c>
      <c r="I68" s="25">
        <v>0</v>
      </c>
      <c r="J68" s="16">
        <f t="shared" si="31"/>
        <v>7.6520000000000005E-2</v>
      </c>
      <c r="K68" s="25">
        <v>0</v>
      </c>
      <c r="L68" s="25">
        <v>0</v>
      </c>
      <c r="M68" s="25">
        <v>3.6159999999999998E-2</v>
      </c>
      <c r="N68" s="25">
        <v>0</v>
      </c>
      <c r="O68" s="25">
        <v>0</v>
      </c>
      <c r="P68" s="25">
        <v>0</v>
      </c>
      <c r="Q68" s="25">
        <v>4.036E-2</v>
      </c>
      <c r="R68" s="25">
        <v>0</v>
      </c>
      <c r="S68" s="25">
        <v>0</v>
      </c>
      <c r="T68" s="25">
        <v>0</v>
      </c>
      <c r="U68" s="25">
        <v>0</v>
      </c>
      <c r="V68" s="18">
        <v>0</v>
      </c>
      <c r="W68" s="18">
        <v>0.73241000000000001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3.8659835420000004</v>
      </c>
      <c r="AM68" s="25">
        <f t="shared" si="36"/>
        <v>1.8960102027161096</v>
      </c>
      <c r="AN68" s="26">
        <f t="shared" si="37"/>
        <v>3.8106834125489479E-2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11.00220876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11.00220876</v>
      </c>
      <c r="AM69" s="25">
        <f t="shared" si="36"/>
        <v>3.093723291682279</v>
      </c>
      <c r="AN69" s="26">
        <f t="shared" si="37"/>
        <v>0.10844830032939837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4940.1159552607751</v>
      </c>
      <c r="G70" s="16">
        <f t="shared" si="30"/>
        <v>0</v>
      </c>
      <c r="H70" s="25">
        <v>0</v>
      </c>
      <c r="I70" s="25">
        <v>0</v>
      </c>
      <c r="J70" s="16">
        <f t="shared" si="31"/>
        <v>4650.219560242318</v>
      </c>
      <c r="K70" s="25">
        <v>0</v>
      </c>
      <c r="L70" s="25">
        <v>0</v>
      </c>
      <c r="M70" s="25">
        <v>8.8273904999999999</v>
      </c>
      <c r="N70" s="25">
        <v>809.75558701052205</v>
      </c>
      <c r="O70" s="25">
        <v>265.76479407852082</v>
      </c>
      <c r="P70" s="25">
        <v>0</v>
      </c>
      <c r="Q70" s="25">
        <v>3505.0694420256341</v>
      </c>
      <c r="R70" s="25">
        <v>60.802346627640738</v>
      </c>
      <c r="S70" s="25">
        <v>0</v>
      </c>
      <c r="T70" s="25">
        <v>0</v>
      </c>
      <c r="U70" s="25">
        <v>0</v>
      </c>
      <c r="V70" s="18">
        <v>0</v>
      </c>
      <c r="W70" s="18">
        <v>25.634229833868652</v>
      </c>
      <c r="X70" s="18">
        <f t="shared" si="24"/>
        <v>177.37501747858806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21.20370353333287</v>
      </c>
      <c r="AH70" s="25">
        <v>156.17131394525521</v>
      </c>
      <c r="AI70" s="25" t="s">
        <v>63</v>
      </c>
      <c r="AJ70" s="18">
        <v>0</v>
      </c>
      <c r="AK70" s="18" t="s">
        <v>63</v>
      </c>
      <c r="AL70" s="19">
        <v>86.887147705999979</v>
      </c>
      <c r="AM70" s="25">
        <f>SUM(AM71:AM74)</f>
        <v>4700.2856835686243</v>
      </c>
      <c r="AN70" s="26">
        <f>SUM(AN71:AN74)</f>
        <v>178.23146037062287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88.732142101989439</v>
      </c>
      <c r="G71" s="16">
        <f t="shared" si="30"/>
        <v>0</v>
      </c>
      <c r="H71" s="25">
        <v>0</v>
      </c>
      <c r="I71" s="25">
        <v>0</v>
      </c>
      <c r="J71" s="16">
        <f t="shared" si="31"/>
        <v>1.896968753989448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1.896968753989448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86.835173347999984</v>
      </c>
      <c r="AM71" s="25">
        <f t="shared" ref="AM71:AM77" si="38">SUM(G71,V71,J71,W71,AJ71)-IF(ISNUMBER(W71*$W$37/($W$37+$W$9)),W71*$W$37/($W$37+$W$9),0)+IF(ISNUMBER(AL71*AM$84/F$84),AL71*AM$84/F$84,0)</f>
        <v>26.314247519019514</v>
      </c>
      <c r="AN71" s="26">
        <f t="shared" ref="AN71:AN77" si="39">SUM(AD71:AH71)+IF(ISNUMBER(W71*$W$37/($W$37+$W$9)),W71*$W$37/($W$37+$W$9),0)+IF(ISNUMBER(AL71*AN$84/F$84),AL71*AN$84/F$84,0)</f>
        <v>0.85593058301497549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4488.1023220978959</v>
      </c>
      <c r="G72" s="16">
        <f t="shared" si="30"/>
        <v>0</v>
      </c>
      <c r="H72" s="25">
        <v>0</v>
      </c>
      <c r="I72" s="25">
        <v>0</v>
      </c>
      <c r="J72" s="16">
        <f t="shared" si="31"/>
        <v>4285.0411004274392</v>
      </c>
      <c r="K72" s="25">
        <v>0</v>
      </c>
      <c r="L72" s="25">
        <v>0</v>
      </c>
      <c r="M72" s="25">
        <v>8.8273904999999999</v>
      </c>
      <c r="N72" s="25">
        <v>808.95843701052206</v>
      </c>
      <c r="O72" s="25">
        <v>0</v>
      </c>
      <c r="P72" s="25">
        <v>0</v>
      </c>
      <c r="Q72" s="25">
        <v>3467.2552729169174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25.634229833868652</v>
      </c>
      <c r="X72" s="18">
        <f t="shared" si="24"/>
        <v>177.37501747858806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21.20370353333287</v>
      </c>
      <c r="AH72" s="25">
        <v>156.17131394525521</v>
      </c>
      <c r="AI72" s="25" t="s">
        <v>63</v>
      </c>
      <c r="AJ72" s="18">
        <v>0</v>
      </c>
      <c r="AK72" s="18" t="s">
        <v>63</v>
      </c>
      <c r="AL72" s="19">
        <v>5.1974357999999991E-2</v>
      </c>
      <c r="AM72" s="25">
        <f t="shared" si="38"/>
        <v>4310.689944988716</v>
      </c>
      <c r="AN72" s="26">
        <f t="shared" si="39"/>
        <v>177.37552978760789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266.56194407852081</v>
      </c>
      <c r="G73" s="16">
        <f t="shared" si="30"/>
        <v>0</v>
      </c>
      <c r="H73" s="25">
        <v>0</v>
      </c>
      <c r="I73" s="25">
        <v>0</v>
      </c>
      <c r="J73" s="16">
        <f t="shared" si="31"/>
        <v>266.56194407852081</v>
      </c>
      <c r="K73" s="25">
        <v>0</v>
      </c>
      <c r="L73" s="25">
        <v>0</v>
      </c>
      <c r="M73" s="25">
        <v>0</v>
      </c>
      <c r="N73" s="25">
        <v>0.79715000000000014</v>
      </c>
      <c r="O73" s="25">
        <v>265.76479407852082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266.56194407852081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96.719546982368115</v>
      </c>
      <c r="G74" s="16">
        <f t="shared" si="30"/>
        <v>0</v>
      </c>
      <c r="H74" s="25">
        <v>0</v>
      </c>
      <c r="I74" s="25">
        <v>0</v>
      </c>
      <c r="J74" s="16">
        <f t="shared" si="31"/>
        <v>96.719546982368115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35.91720035472737</v>
      </c>
      <c r="R74" s="25">
        <v>60.802346627640738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96.719546982368115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1841.6625021416417</v>
      </c>
      <c r="G75" s="16">
        <f t="shared" si="30"/>
        <v>0</v>
      </c>
      <c r="H75" s="25">
        <v>0</v>
      </c>
      <c r="I75" s="25">
        <v>0</v>
      </c>
      <c r="J75" s="16">
        <f t="shared" si="31"/>
        <v>211.9809688058655</v>
      </c>
      <c r="K75" s="25">
        <v>0</v>
      </c>
      <c r="L75" s="25">
        <v>0</v>
      </c>
      <c r="M75" s="25">
        <v>40.046837166260438</v>
      </c>
      <c r="N75" s="25">
        <v>0</v>
      </c>
      <c r="O75" s="25">
        <v>0</v>
      </c>
      <c r="P75" s="25">
        <v>0</v>
      </c>
      <c r="Q75" s="25">
        <v>173.1759493751606</v>
      </c>
      <c r="R75" s="25">
        <v>-1.2418177355555555</v>
      </c>
      <c r="S75" s="25">
        <v>0</v>
      </c>
      <c r="T75" s="25">
        <v>0</v>
      </c>
      <c r="U75" s="25">
        <v>0</v>
      </c>
      <c r="V75" s="18">
        <v>0</v>
      </c>
      <c r="W75" s="18">
        <v>322.93350198819189</v>
      </c>
      <c r="X75" s="18">
        <f t="shared" si="24"/>
        <v>79.555038549861578</v>
      </c>
      <c r="Y75" s="25" t="s">
        <v>63</v>
      </c>
      <c r="Z75" s="25" t="s">
        <v>63</v>
      </c>
      <c r="AA75" s="25" t="s">
        <v>63</v>
      </c>
      <c r="AB75" s="25">
        <v>7.4614623661151223</v>
      </c>
      <c r="AC75" s="25" t="s">
        <v>63</v>
      </c>
      <c r="AD75" s="25">
        <v>17.03648365545757</v>
      </c>
      <c r="AE75" s="25">
        <v>3.2524755406222221</v>
      </c>
      <c r="AF75" s="25">
        <v>2.9382129876666663</v>
      </c>
      <c r="AG75" s="25">
        <v>0</v>
      </c>
      <c r="AH75" s="25">
        <v>0</v>
      </c>
      <c r="AI75" s="25">
        <v>48.866403999999996</v>
      </c>
      <c r="AJ75" s="18">
        <v>4.2082295679888881</v>
      </c>
      <c r="AK75" s="18" t="s">
        <v>63</v>
      </c>
      <c r="AL75" s="19">
        <v>1222.984763229734</v>
      </c>
      <c r="AM75" s="25">
        <f t="shared" si="38"/>
        <v>883.01514322607022</v>
      </c>
      <c r="AN75" s="26">
        <f t="shared" si="39"/>
        <v>35.282080592975397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2023.7221239345783</v>
      </c>
      <c r="G76" s="16">
        <f t="shared" si="30"/>
        <v>0</v>
      </c>
      <c r="H76" s="25">
        <v>0</v>
      </c>
      <c r="I76" s="25">
        <v>0</v>
      </c>
      <c r="J76" s="16">
        <f t="shared" si="31"/>
        <v>305.98889490217317</v>
      </c>
      <c r="K76" s="25">
        <v>0</v>
      </c>
      <c r="L76" s="25">
        <v>0</v>
      </c>
      <c r="M76" s="25">
        <v>101.17124134879238</v>
      </c>
      <c r="N76" s="25">
        <v>0</v>
      </c>
      <c r="O76" s="25">
        <v>7.9874999999999988E-2</v>
      </c>
      <c r="P76" s="25">
        <v>0</v>
      </c>
      <c r="Q76" s="25">
        <v>204.61161045352299</v>
      </c>
      <c r="R76" s="25">
        <v>0</v>
      </c>
      <c r="S76" s="25">
        <v>0.12616809985778274</v>
      </c>
      <c r="T76" s="25">
        <v>0</v>
      </c>
      <c r="U76" s="25">
        <v>0</v>
      </c>
      <c r="V76" s="18">
        <v>0</v>
      </c>
      <c r="W76" s="18">
        <v>756.28460000698738</v>
      </c>
      <c r="X76" s="18">
        <f t="shared" si="24"/>
        <v>119.38110018732911</v>
      </c>
      <c r="Y76" s="25" t="s">
        <v>63</v>
      </c>
      <c r="Z76" s="25" t="s">
        <v>63</v>
      </c>
      <c r="AA76" s="25" t="s">
        <v>63</v>
      </c>
      <c r="AB76" s="25">
        <v>20.555409595159375</v>
      </c>
      <c r="AC76" s="25" t="s">
        <v>63</v>
      </c>
      <c r="AD76" s="25">
        <v>67.142000592169737</v>
      </c>
      <c r="AE76" s="25">
        <v>0</v>
      </c>
      <c r="AF76" s="25">
        <v>0</v>
      </c>
      <c r="AG76" s="25">
        <v>0</v>
      </c>
      <c r="AH76" s="25">
        <v>0</v>
      </c>
      <c r="AI76" s="25">
        <v>31.683689999999999</v>
      </c>
      <c r="AJ76" s="18">
        <v>0</v>
      </c>
      <c r="AK76" s="18" t="s">
        <v>63</v>
      </c>
      <c r="AL76" s="19">
        <v>842.06752883808872</v>
      </c>
      <c r="AM76" s="25">
        <f t="shared" si="38"/>
        <v>1299.0553978854982</v>
      </c>
      <c r="AN76" s="26">
        <f t="shared" si="39"/>
        <v>75.442224143378496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215.02909739896643</v>
      </c>
      <c r="G77" s="16">
        <f t="shared" si="30"/>
        <v>0</v>
      </c>
      <c r="H77" s="25">
        <v>0</v>
      </c>
      <c r="I77" s="25">
        <v>0</v>
      </c>
      <c r="J77" s="16">
        <f t="shared" si="31"/>
        <v>165.00060184648481</v>
      </c>
      <c r="K77" s="25">
        <v>0</v>
      </c>
      <c r="L77" s="25">
        <v>0</v>
      </c>
      <c r="M77" s="25">
        <v>10.383321399999996</v>
      </c>
      <c r="N77" s="25">
        <v>0</v>
      </c>
      <c r="O77" s="25">
        <v>0</v>
      </c>
      <c r="P77" s="25">
        <v>0</v>
      </c>
      <c r="Q77" s="25">
        <v>148.21843702165691</v>
      </c>
      <c r="R77" s="25">
        <v>0</v>
      </c>
      <c r="S77" s="25">
        <v>6.3988434248278958</v>
      </c>
      <c r="T77" s="25">
        <v>0</v>
      </c>
      <c r="U77" s="25">
        <v>0</v>
      </c>
      <c r="V77" s="18">
        <v>0</v>
      </c>
      <c r="W77" s="18">
        <v>8.8224316392926365</v>
      </c>
      <c r="X77" s="18">
        <f t="shared" si="24"/>
        <v>8.8114769358069314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8.6109950870291527</v>
      </c>
      <c r="AE77" s="25">
        <v>0.20048184877777778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32.394586977382076</v>
      </c>
      <c r="AM77" s="25">
        <f t="shared" si="38"/>
        <v>182.93210335006845</v>
      </c>
      <c r="AN77" s="26">
        <f t="shared" si="39"/>
        <v>9.1307889916136187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2016_x000D_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3896.607000521999</v>
      </c>
      <c r="G84" s="31">
        <f t="shared" si="40"/>
        <v>0</v>
      </c>
      <c r="H84" s="31">
        <v>0</v>
      </c>
      <c r="I84" s="31">
        <v>0</v>
      </c>
      <c r="J84" s="31">
        <f t="shared" si="40"/>
        <v>21.575454920799999</v>
      </c>
      <c r="K84" s="31">
        <v>0</v>
      </c>
      <c r="L84" s="31">
        <v>6.7505613999999996</v>
      </c>
      <c r="M84" s="31">
        <v>0</v>
      </c>
      <c r="N84" s="31">
        <v>0</v>
      </c>
      <c r="O84" s="31">
        <v>0</v>
      </c>
      <c r="P84" s="31">
        <v>0</v>
      </c>
      <c r="Q84" s="31">
        <v>1.3280006308000001</v>
      </c>
      <c r="R84" s="31">
        <v>13.496892889999998</v>
      </c>
      <c r="S84" s="31">
        <v>0</v>
      </c>
      <c r="T84" s="31">
        <v>0</v>
      </c>
      <c r="U84" s="31">
        <v>0</v>
      </c>
      <c r="V84" s="31">
        <v>0</v>
      </c>
      <c r="W84" s="31">
        <v>1046.5745982521998</v>
      </c>
      <c r="X84" s="31">
        <f t="shared" ref="X84" si="41">SUM(X85:X88)</f>
        <v>676.33838551759993</v>
      </c>
      <c r="Y84" s="31">
        <v>363.85751498199994</v>
      </c>
      <c r="Z84" s="31">
        <v>235.24725296399998</v>
      </c>
      <c r="AA84" s="31">
        <v>36.022060017999998</v>
      </c>
      <c r="AB84" s="31">
        <v>0</v>
      </c>
      <c r="AC84" s="31">
        <v>2.8028693095999997</v>
      </c>
      <c r="AD84" s="31">
        <v>5.8649386803999999</v>
      </c>
      <c r="AE84" s="31">
        <v>18.371312552399999</v>
      </c>
      <c r="AF84" s="31">
        <v>14.1724370112</v>
      </c>
      <c r="AG84" s="31">
        <v>0</v>
      </c>
      <c r="AH84" s="31">
        <v>0</v>
      </c>
      <c r="AI84" s="31">
        <v>0</v>
      </c>
      <c r="AJ84" s="31">
        <v>27.541193831400001</v>
      </c>
      <c r="AK84" s="31">
        <v>2124.5773679999998</v>
      </c>
      <c r="AL84" s="32">
        <v>0</v>
      </c>
      <c r="AM84" s="93">
        <f>SUM(AM85:AM88)</f>
        <v>1095.6912470043997</v>
      </c>
      <c r="AN84" s="94">
        <f>SUM(AN85:AN88)</f>
        <v>38.408688244000004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3318.3573990201467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1.6861761999999996E-3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1.6861761999999996E-3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580.35803139779989</v>
      </c>
      <c r="X85" s="18">
        <f t="shared" ref="X85:X88" si="45">SUM(Y85:AI85)</f>
        <v>613.42031344614725</v>
      </c>
      <c r="Y85" s="25">
        <v>361.64015840599995</v>
      </c>
      <c r="Z85" s="25">
        <v>235.24725296399998</v>
      </c>
      <c r="AA85" s="25">
        <v>9.4514533541473469</v>
      </c>
      <c r="AB85" s="25">
        <v>0</v>
      </c>
      <c r="AC85" s="25">
        <v>2.8028693095999997</v>
      </c>
      <c r="AD85" s="25">
        <v>4.2785794124000001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2124.5773679999998</v>
      </c>
      <c r="AL85" s="19">
        <v>0</v>
      </c>
      <c r="AM85" s="25">
        <f>SUM(G85,V85,J85,W85,IF(ISNUMBER(-W85*$W$37/($W$37+$W$9)),-W85*$W$37/($W$37+$W$9),0),AJ85)</f>
        <v>580.35971757399989</v>
      </c>
      <c r="AN85" s="26">
        <f>SUM(AD85:AH85,IF(ISNUMBER(W85*$W$37/($W$37+$W$9)),W85*$W$37/($W$37+$W$9),0))</f>
        <v>4.2785794124000001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43.288787999999997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42.454178906599999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0.8346090934</v>
      </c>
      <c r="AK86" s="18">
        <v>0</v>
      </c>
      <c r="AL86" s="19">
        <v>0</v>
      </c>
      <c r="AM86" s="25">
        <f>SUM(G86,V86,J86,W86,IF(ISNUMBER(-W86*$W$37/($W$37+$W$9)),-W86*$W$37/($W$37+$W$9),0),AJ86)</f>
        <v>43.288787999999997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46.019728973852658</v>
      </c>
      <c r="G87" s="16">
        <f t="shared" si="43"/>
        <v>0</v>
      </c>
      <c r="H87" s="25">
        <v>0</v>
      </c>
      <c r="I87" s="25">
        <v>0</v>
      </c>
      <c r="J87" s="16">
        <f t="shared" si="44"/>
        <v>1.1632594521999999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1.1632594521999999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0.49747590959999999</v>
      </c>
      <c r="X87" s="18">
        <f t="shared" si="45"/>
        <v>41.748210608652656</v>
      </c>
      <c r="Y87" s="25">
        <v>2.2173565759999998</v>
      </c>
      <c r="Z87" s="25">
        <v>0</v>
      </c>
      <c r="AA87" s="25">
        <v>26.570606663852651</v>
      </c>
      <c r="AB87" s="25">
        <v>0</v>
      </c>
      <c r="AC87" s="25">
        <v>0</v>
      </c>
      <c r="AD87" s="25">
        <v>1.5863592679999998</v>
      </c>
      <c r="AE87" s="25">
        <v>8.7631050974000004</v>
      </c>
      <c r="AF87" s="25">
        <v>2.6107830033999999</v>
      </c>
      <c r="AG87" s="25">
        <v>0</v>
      </c>
      <c r="AH87" s="25">
        <v>0</v>
      </c>
      <c r="AI87" s="25">
        <v>0</v>
      </c>
      <c r="AJ87" s="18">
        <v>2.6107830033999999</v>
      </c>
      <c r="AK87" s="18">
        <v>0</v>
      </c>
      <c r="AL87" s="19">
        <v>0</v>
      </c>
      <c r="AM87" s="25">
        <f>SUM(G87,V87,J87,W87,IF(ISNUMBER(-W87*$W$37/($W$37+$W$9)),-W87*$W$37/($W$37+$W$9),0),AJ87)</f>
        <v>4.2715183652000004</v>
      </c>
      <c r="AN87" s="26">
        <f>SUM(AD87:AH87,IF(ISNUMBER(W87*$W$37/($W$37+$W$9)),W87*$W$37/($W$37+$W$9),0))</f>
        <v>12.960247368799999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488.94108452799986</v>
      </c>
      <c r="G88" s="16">
        <f t="shared" si="43"/>
        <v>0</v>
      </c>
      <c r="H88" s="25">
        <v>0</v>
      </c>
      <c r="I88" s="25">
        <v>0</v>
      </c>
      <c r="J88" s="16">
        <f t="shared" si="44"/>
        <v>20.410509292399997</v>
      </c>
      <c r="K88" s="25">
        <v>0</v>
      </c>
      <c r="L88" s="25">
        <v>6.7505613999999996</v>
      </c>
      <c r="M88" s="25">
        <v>0</v>
      </c>
      <c r="N88" s="25">
        <v>0</v>
      </c>
      <c r="O88" s="25">
        <v>0</v>
      </c>
      <c r="P88" s="25">
        <v>0</v>
      </c>
      <c r="Q88" s="25">
        <v>0.16305500239999998</v>
      </c>
      <c r="R88" s="25">
        <v>13.496892889999998</v>
      </c>
      <c r="S88" s="25">
        <v>0</v>
      </c>
      <c r="T88" s="25">
        <v>0</v>
      </c>
      <c r="U88" s="25">
        <v>0</v>
      </c>
      <c r="V88" s="18">
        <v>0</v>
      </c>
      <c r="W88" s="18">
        <v>423.2649120381999</v>
      </c>
      <c r="X88" s="18">
        <f t="shared" si="45"/>
        <v>21.1698614628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9.6082074550000005</v>
      </c>
      <c r="AF88" s="25">
        <v>11.5616540078</v>
      </c>
      <c r="AG88" s="25">
        <v>0</v>
      </c>
      <c r="AH88" s="25">
        <v>0</v>
      </c>
      <c r="AI88" s="25">
        <v>0</v>
      </c>
      <c r="AJ88" s="18">
        <v>24.095801734600002</v>
      </c>
      <c r="AK88" s="18">
        <v>0</v>
      </c>
      <c r="AL88" s="19">
        <v>0</v>
      </c>
      <c r="AM88" s="25">
        <f>SUM(G88,V88,J88,W88,IF(ISNUMBER(-W88*$W$37/($W$37+$W$9)),-W88*$W$37/($W$37+$W$9),0),AJ88)</f>
        <v>467.77122306519988</v>
      </c>
      <c r="AN88" s="26">
        <f>SUM(AD88:AH88,IF(ISNUMBER(W88*$W$37/($W$37+$W$9)),W88*$W$37/($W$37+$W$9),0))</f>
        <v>21.1698614628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workbookViewId="0">
      <pane xSplit="6" ySplit="6" topLeftCell="U40" activePane="bottomRight" state="frozen"/>
      <selection pane="topRight" activeCell="G1" sqref="G1"/>
      <selection pane="bottomLeft" activeCell="A7" sqref="A7"/>
      <selection pane="bottomRight"/>
    </sheetView>
  </sheetViews>
  <sheetFormatPr defaultColWidth="9.140625" defaultRowHeight="11.25" customHeight="1"/>
  <cols>
    <col min="1" max="3" width="2" style="95" customWidth="1"/>
    <col min="4" max="4" width="7.140625" style="95" customWidth="1"/>
    <col min="5" max="5" width="36.5703125" style="3" customWidth="1"/>
    <col min="6" max="6" width="9.85546875" style="96" customWidth="1"/>
    <col min="7" max="9" width="10" style="96" customWidth="1"/>
    <col min="10" max="21" width="10" style="97" customWidth="1"/>
    <col min="22" max="22" width="11.5703125" style="5" customWidth="1"/>
    <col min="23" max="23" width="10" style="98" customWidth="1"/>
    <col min="24" max="24" width="10" style="5" customWidth="1"/>
    <col min="25" max="35" width="10" style="97" customWidth="1"/>
    <col min="36" max="37" width="10" style="98" customWidth="1"/>
    <col min="38" max="38" width="10" style="99" customWidth="1"/>
    <col min="39" max="16384" width="9.140625" style="95"/>
  </cols>
  <sheetData>
    <row r="1" spans="1:40" s="3" customFormat="1" ht="11.25" customHeight="1">
      <c r="B1" s="4"/>
      <c r="C1" s="4"/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6"/>
    </row>
    <row r="2" spans="1:40" s="3" customFormat="1" ht="11.25" customHeight="1"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</row>
    <row r="3" spans="1:40" s="3" customFormat="1" ht="11.25" customHeight="1">
      <c r="B3" s="4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</row>
    <row r="4" spans="1:40" s="3" customFormat="1" ht="11.25" customHeight="1">
      <c r="B4" s="4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</row>
    <row r="5" spans="1:40" s="3" customFormat="1" ht="11.25" customHeight="1" thickBot="1"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</row>
    <row r="6" spans="1:40" s="3" customFormat="1" ht="55.5" customHeight="1" thickBot="1">
      <c r="A6" s="103" t="s">
        <v>132</v>
      </c>
      <c r="B6" s="103"/>
      <c r="C6" s="103"/>
      <c r="D6" s="103"/>
      <c r="E6" s="103"/>
      <c r="F6" s="7" t="s">
        <v>4</v>
      </c>
      <c r="G6" s="8" t="s">
        <v>5</v>
      </c>
      <c r="H6" s="9" t="s">
        <v>6</v>
      </c>
      <c r="I6" s="9" t="s">
        <v>7</v>
      </c>
      <c r="J6" s="8" t="s">
        <v>8</v>
      </c>
      <c r="K6" s="10" t="s">
        <v>9</v>
      </c>
      <c r="L6" s="10" t="s">
        <v>10</v>
      </c>
      <c r="M6" s="10" t="s">
        <v>11</v>
      </c>
      <c r="N6" s="10" t="s">
        <v>12</v>
      </c>
      <c r="O6" s="10" t="s">
        <v>13</v>
      </c>
      <c r="P6" s="10" t="s">
        <v>14</v>
      </c>
      <c r="Q6" s="10" t="s">
        <v>15</v>
      </c>
      <c r="R6" s="10" t="s">
        <v>16</v>
      </c>
      <c r="S6" s="10" t="s">
        <v>17</v>
      </c>
      <c r="T6" s="10" t="s">
        <v>18</v>
      </c>
      <c r="U6" s="10" t="s">
        <v>19</v>
      </c>
      <c r="V6" s="8" t="s">
        <v>20</v>
      </c>
      <c r="W6" s="8" t="s">
        <v>21</v>
      </c>
      <c r="X6" s="8" t="s">
        <v>22</v>
      </c>
      <c r="Y6" s="10" t="s">
        <v>23</v>
      </c>
      <c r="Z6" s="10" t="s">
        <v>24</v>
      </c>
      <c r="AA6" s="10" t="s">
        <v>25</v>
      </c>
      <c r="AB6" s="10" t="s">
        <v>26</v>
      </c>
      <c r="AC6" s="10" t="s">
        <v>27</v>
      </c>
      <c r="AD6" s="10" t="s">
        <v>28</v>
      </c>
      <c r="AE6" s="10" t="s">
        <v>29</v>
      </c>
      <c r="AF6" s="10" t="s">
        <v>30</v>
      </c>
      <c r="AG6" s="10" t="s">
        <v>31</v>
      </c>
      <c r="AH6" s="10" t="s">
        <v>32</v>
      </c>
      <c r="AI6" s="10" t="s">
        <v>33</v>
      </c>
      <c r="AJ6" s="8" t="s">
        <v>34</v>
      </c>
      <c r="AK6" s="8" t="s">
        <v>35</v>
      </c>
      <c r="AL6" s="11" t="s">
        <v>36</v>
      </c>
      <c r="AM6" s="12" t="s">
        <v>37</v>
      </c>
      <c r="AN6" s="12" t="s">
        <v>38</v>
      </c>
    </row>
    <row r="7" spans="1:40" s="21" customFormat="1" ht="15" customHeight="1">
      <c r="A7" s="13"/>
      <c r="B7" s="14" t="s">
        <v>39</v>
      </c>
      <c r="C7" s="14"/>
      <c r="D7" s="14"/>
      <c r="E7" s="15"/>
      <c r="F7" s="16">
        <f t="shared" ref="F7:F13" si="0">SUM(G7,J7,V7,W7,X7,AJ7,AK7,AL7)</f>
        <v>7964.634580607988</v>
      </c>
      <c r="G7" s="16">
        <f t="shared" ref="G7:G13" si="1">SUM(H7:I7)</f>
        <v>0</v>
      </c>
      <c r="H7" s="17">
        <v>0</v>
      </c>
      <c r="I7" s="17">
        <v>0</v>
      </c>
      <c r="J7" s="16">
        <f t="shared" ref="J7:J13" si="2">SUM(K7:U7)</f>
        <v>228.09805499999999</v>
      </c>
      <c r="K7" s="17">
        <v>228.09805499999999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8">
        <v>0</v>
      </c>
      <c r="W7" s="18">
        <v>1.6185082095000001</v>
      </c>
      <c r="X7" s="18">
        <f t="shared" ref="X7:X38" si="3">SUM(Y7:AI7)</f>
        <v>1206.5919792678947</v>
      </c>
      <c r="Y7" s="17">
        <v>384.71932798799992</v>
      </c>
      <c r="Z7" s="17">
        <v>228.62977381199997</v>
      </c>
      <c r="AA7" s="17">
        <v>36.485189883999993</v>
      </c>
      <c r="AB7" s="17">
        <v>27.910172005602995</v>
      </c>
      <c r="AC7" s="17">
        <v>11.6868161</v>
      </c>
      <c r="AD7" s="17">
        <v>242.9039118026281</v>
      </c>
      <c r="AE7" s="17">
        <v>58.429809395141113</v>
      </c>
      <c r="AF7" s="17">
        <v>103.12548420002</v>
      </c>
      <c r="AG7" s="17">
        <v>0</v>
      </c>
      <c r="AH7" s="17">
        <v>24.744478080502301</v>
      </c>
      <c r="AI7" s="17">
        <v>87.957015999999996</v>
      </c>
      <c r="AJ7" s="18">
        <v>199.14926237301842</v>
      </c>
      <c r="AK7" s="18">
        <v>6329.1767757575753</v>
      </c>
      <c r="AL7" s="19">
        <v>0</v>
      </c>
      <c r="AM7" s="17">
        <f>SUM(G7,V7,J7,W7,AJ7)</f>
        <v>428.86582558251837</v>
      </c>
      <c r="AN7" s="20">
        <f>SUM(AD7:AH7)</f>
        <v>429.20368347829151</v>
      </c>
    </row>
    <row r="8" spans="1:40" s="21" customFormat="1" ht="15" customHeight="1">
      <c r="A8" s="22"/>
      <c r="B8" s="23" t="s">
        <v>40</v>
      </c>
      <c r="C8" s="23"/>
      <c r="D8" s="23"/>
      <c r="E8" s="24"/>
      <c r="F8" s="16">
        <f t="shared" si="0"/>
        <v>17359.401189310389</v>
      </c>
      <c r="G8" s="16">
        <f t="shared" si="1"/>
        <v>30.994069999999997</v>
      </c>
      <c r="H8" s="17">
        <f>H9-H7</f>
        <v>1.5864</v>
      </c>
      <c r="I8" s="17">
        <f>I9-I7</f>
        <v>29.407669999999996</v>
      </c>
      <c r="J8" s="16">
        <f t="shared" si="2"/>
        <v>11599.4313572838</v>
      </c>
      <c r="K8" s="17">
        <f t="shared" ref="K8:W8" si="4">K9-K7</f>
        <v>9256.3299839890351</v>
      </c>
      <c r="L8" s="17">
        <f t="shared" si="4"/>
        <v>15.731966749542607</v>
      </c>
      <c r="M8" s="17">
        <f t="shared" si="4"/>
        <v>522.28648087082888</v>
      </c>
      <c r="N8" s="17">
        <f t="shared" si="4"/>
        <v>-536.72280919538184</v>
      </c>
      <c r="O8" s="17">
        <f t="shared" si="4"/>
        <v>129.69518169830587</v>
      </c>
      <c r="P8" s="17">
        <f t="shared" si="4"/>
        <v>2439.8607846592322</v>
      </c>
      <c r="Q8" s="17">
        <f t="shared" si="4"/>
        <v>1070.6088333913781</v>
      </c>
      <c r="R8" s="17">
        <f t="shared" si="4"/>
        <v>-571.59740211276267</v>
      </c>
      <c r="S8" s="17">
        <f t="shared" si="4"/>
        <v>266.31080386435934</v>
      </c>
      <c r="T8" s="17">
        <f t="shared" si="4"/>
        <v>-993.07246663073863</v>
      </c>
      <c r="U8" s="17">
        <f t="shared" si="4"/>
        <v>0</v>
      </c>
      <c r="V8" s="18">
        <f t="shared" si="4"/>
        <v>0</v>
      </c>
      <c r="W8" s="18">
        <f t="shared" si="4"/>
        <v>5251.3391369388046</v>
      </c>
      <c r="X8" s="18">
        <f t="shared" si="3"/>
        <v>68.082280588374175</v>
      </c>
      <c r="Y8" s="17">
        <f t="shared" ref="Y8:AL8" si="5">Y9-Y7</f>
        <v>0</v>
      </c>
      <c r="Z8" s="17">
        <f t="shared" si="5"/>
        <v>0</v>
      </c>
      <c r="AA8" s="17">
        <f t="shared" si="5"/>
        <v>0</v>
      </c>
      <c r="AB8" s="17">
        <f t="shared" si="5"/>
        <v>0</v>
      </c>
      <c r="AC8" s="17">
        <f t="shared" si="5"/>
        <v>0</v>
      </c>
      <c r="AD8" s="17">
        <f t="shared" si="5"/>
        <v>-67.524810000000002</v>
      </c>
      <c r="AE8" s="17">
        <f t="shared" si="5"/>
        <v>0</v>
      </c>
      <c r="AF8" s="17">
        <f t="shared" si="5"/>
        <v>0</v>
      </c>
      <c r="AG8" s="17">
        <f t="shared" si="5"/>
        <v>31.276234945352691</v>
      </c>
      <c r="AH8" s="17">
        <f t="shared" si="5"/>
        <v>104.33085564302148</v>
      </c>
      <c r="AI8" s="17">
        <f t="shared" si="5"/>
        <v>0</v>
      </c>
      <c r="AJ8" s="18">
        <f t="shared" si="5"/>
        <v>0</v>
      </c>
      <c r="AK8" s="18">
        <f t="shared" si="5"/>
        <v>0</v>
      </c>
      <c r="AL8" s="19">
        <f t="shared" si="5"/>
        <v>409.55434449941185</v>
      </c>
      <c r="AM8" s="25">
        <f>SUM(G8,V8,J8,W8,AJ8)-IF(ISNUMBER(W8*$W$37/($W$37+$W$9)),W8*$W$37/($W$37+$W$9),0)+IF(ISNUMBER(AL8*AM$84/F$84),AL8*AM$84/F$84,0)</f>
        <v>16995.719439410706</v>
      </c>
      <c r="AN8" s="26">
        <f>SUM(AD8:AH8)+IF(ISNUMBER(W8*$W$37/($W$37+$W$9)),W8*$W$37/($W$37+$W$9),0)+IF(ISNUMBER(AL8*AN$84/F$84),AL8*AN$84/F$84,0)</f>
        <v>72.466560017735446</v>
      </c>
    </row>
    <row r="9" spans="1:40" s="21" customFormat="1" ht="15" customHeight="1">
      <c r="A9" s="27" t="s">
        <v>41</v>
      </c>
      <c r="B9" s="27"/>
      <c r="C9" s="28"/>
      <c r="D9" s="28"/>
      <c r="E9" s="29"/>
      <c r="F9" s="30">
        <f>SUM(G9,J9,V9,W9,X9,AJ9,AK9,AL9)</f>
        <v>25324.035769918377</v>
      </c>
      <c r="G9" s="30">
        <f t="shared" si="1"/>
        <v>30.994069999999997</v>
      </c>
      <c r="H9" s="30">
        <f>H10+H11</f>
        <v>1.5864</v>
      </c>
      <c r="I9" s="30">
        <f>I10+I11</f>
        <v>29.407669999999996</v>
      </c>
      <c r="J9" s="30">
        <f t="shared" si="2"/>
        <v>11827.529412283799</v>
      </c>
      <c r="K9" s="30">
        <f t="shared" ref="K9:W9" si="6">K10+K11</f>
        <v>9484.4280389890355</v>
      </c>
      <c r="L9" s="30">
        <f t="shared" si="6"/>
        <v>15.731966749542607</v>
      </c>
      <c r="M9" s="30">
        <f t="shared" si="6"/>
        <v>522.28648087082888</v>
      </c>
      <c r="N9" s="30">
        <f t="shared" si="6"/>
        <v>-536.72280919538184</v>
      </c>
      <c r="O9" s="30">
        <f t="shared" si="6"/>
        <v>129.69518169830587</v>
      </c>
      <c r="P9" s="30">
        <f t="shared" si="6"/>
        <v>2439.8607846592322</v>
      </c>
      <c r="Q9" s="30">
        <f t="shared" si="6"/>
        <v>1070.6088333913781</v>
      </c>
      <c r="R9" s="30">
        <f t="shared" si="6"/>
        <v>-571.59740211276267</v>
      </c>
      <c r="S9" s="30">
        <f t="shared" si="6"/>
        <v>266.31080386435934</v>
      </c>
      <c r="T9" s="30">
        <f t="shared" si="6"/>
        <v>-993.07246663073863</v>
      </c>
      <c r="U9" s="30">
        <f t="shared" si="6"/>
        <v>0</v>
      </c>
      <c r="V9" s="31">
        <f t="shared" si="6"/>
        <v>0</v>
      </c>
      <c r="W9" s="31">
        <f t="shared" si="6"/>
        <v>5252.9576451483044</v>
      </c>
      <c r="X9" s="31">
        <f t="shared" si="3"/>
        <v>1274.6742598562685</v>
      </c>
      <c r="Y9" s="31">
        <f t="shared" ref="Y9:AL9" si="7">Y10+Y11</f>
        <v>384.71932798799992</v>
      </c>
      <c r="Z9" s="30">
        <f t="shared" si="7"/>
        <v>228.62977381199997</v>
      </c>
      <c r="AA9" s="30">
        <f t="shared" si="7"/>
        <v>36.485189883999993</v>
      </c>
      <c r="AB9" s="30">
        <f t="shared" si="7"/>
        <v>27.910172005602995</v>
      </c>
      <c r="AC9" s="30">
        <f t="shared" si="7"/>
        <v>11.6868161</v>
      </c>
      <c r="AD9" s="30">
        <f t="shared" si="7"/>
        <v>175.3791018026281</v>
      </c>
      <c r="AE9" s="30">
        <f t="shared" si="7"/>
        <v>58.429809395141113</v>
      </c>
      <c r="AF9" s="30">
        <f t="shared" si="7"/>
        <v>103.12548420002</v>
      </c>
      <c r="AG9" s="30">
        <f t="shared" si="7"/>
        <v>31.276234945352691</v>
      </c>
      <c r="AH9" s="30">
        <f t="shared" si="7"/>
        <v>129.07533372352378</v>
      </c>
      <c r="AI9" s="30">
        <f t="shared" si="7"/>
        <v>87.957015999999996</v>
      </c>
      <c r="AJ9" s="31">
        <f t="shared" si="7"/>
        <v>199.14926237301842</v>
      </c>
      <c r="AK9" s="31">
        <f t="shared" si="7"/>
        <v>6329.1767757575753</v>
      </c>
      <c r="AL9" s="32">
        <f t="shared" si="7"/>
        <v>409.55434449941185</v>
      </c>
      <c r="AM9" s="31">
        <f>SUM(AM7:AM8)</f>
        <v>17424.585264993224</v>
      </c>
      <c r="AN9" s="30">
        <f>SUM(AN7:AN8)</f>
        <v>501.67024349602696</v>
      </c>
    </row>
    <row r="10" spans="1:40" s="21" customFormat="1" ht="15" customHeight="1">
      <c r="A10" s="33"/>
      <c r="B10" s="34" t="s">
        <v>42</v>
      </c>
      <c r="C10" s="34"/>
      <c r="D10" s="34"/>
      <c r="E10" s="35"/>
      <c r="F10" s="16">
        <f t="shared" si="0"/>
        <v>718.68485329323858</v>
      </c>
      <c r="G10" s="16">
        <f t="shared" si="1"/>
        <v>0</v>
      </c>
      <c r="H10" s="17">
        <v>0</v>
      </c>
      <c r="I10" s="17">
        <v>0</v>
      </c>
      <c r="J10" s="16">
        <f t="shared" si="2"/>
        <v>718.68485329323858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203.09079494639406</v>
      </c>
      <c r="R10" s="17">
        <v>515.59405834684458</v>
      </c>
      <c r="S10" s="17">
        <v>0</v>
      </c>
      <c r="T10" s="17">
        <v>0</v>
      </c>
      <c r="U10" s="17">
        <v>0</v>
      </c>
      <c r="V10" s="18">
        <v>0</v>
      </c>
      <c r="W10" s="18">
        <v>0</v>
      </c>
      <c r="X10" s="18">
        <f t="shared" si="3"/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8">
        <v>0</v>
      </c>
      <c r="AK10" s="18">
        <v>0</v>
      </c>
      <c r="AL10" s="19">
        <v>0</v>
      </c>
      <c r="AM10" s="25">
        <f>SUM(G10,V10,J10,W10,AJ10)-IF(ISNUMBER(W10*$W$37/($W$37+$W$9)),W10*$W$37/($W$37+$W$9),0)+IF(ISNUMBER(AL10*AM$84/F$84),AL10*AM$84/F$84,0)</f>
        <v>718.68485329323858</v>
      </c>
      <c r="AN10" s="26">
        <f>SUM(AD10:AH10)+IF(ISNUMBER(W10*$W$37/($W$37+$W$9)),W10*$W$37/($W$37+$W$9),0)+IF(ISNUMBER(AL10*AN$84/F$84),AL10*AN$84/F$84,0)</f>
        <v>0</v>
      </c>
    </row>
    <row r="11" spans="1:40" s="21" customFormat="1" ht="15" customHeight="1">
      <c r="A11" s="27" t="s">
        <v>43</v>
      </c>
      <c r="B11" s="27"/>
      <c r="C11" s="28"/>
      <c r="D11" s="28"/>
      <c r="E11" s="29"/>
      <c r="F11" s="30">
        <f t="shared" si="0"/>
        <v>24605.350916625139</v>
      </c>
      <c r="G11" s="30">
        <f t="shared" si="1"/>
        <v>30.994069999999997</v>
      </c>
      <c r="H11" s="30">
        <f>H12+H13</f>
        <v>1.5864</v>
      </c>
      <c r="I11" s="30">
        <f>I12+I13</f>
        <v>29.407669999999996</v>
      </c>
      <c r="J11" s="30">
        <f t="shared" si="2"/>
        <v>11108.84455899056</v>
      </c>
      <c r="K11" s="30">
        <f t="shared" ref="K11:W11" si="8">K12+K13</f>
        <v>9484.4280389890355</v>
      </c>
      <c r="L11" s="30">
        <f t="shared" si="8"/>
        <v>15.731966749542607</v>
      </c>
      <c r="M11" s="30">
        <f t="shared" si="8"/>
        <v>522.28648087082888</v>
      </c>
      <c r="N11" s="30">
        <f t="shared" si="8"/>
        <v>-536.72280919538184</v>
      </c>
      <c r="O11" s="30">
        <f t="shared" si="8"/>
        <v>129.69518169830587</v>
      </c>
      <c r="P11" s="30">
        <f t="shared" si="8"/>
        <v>2439.8607846592322</v>
      </c>
      <c r="Q11" s="30">
        <f t="shared" si="8"/>
        <v>867.51803844498409</v>
      </c>
      <c r="R11" s="30">
        <f t="shared" si="8"/>
        <v>-1087.1914604596072</v>
      </c>
      <c r="S11" s="30">
        <f t="shared" si="8"/>
        <v>266.31080386435934</v>
      </c>
      <c r="T11" s="30">
        <f t="shared" si="8"/>
        <v>-993.07246663073863</v>
      </c>
      <c r="U11" s="30">
        <f t="shared" si="8"/>
        <v>0</v>
      </c>
      <c r="V11" s="31">
        <f t="shared" si="8"/>
        <v>0</v>
      </c>
      <c r="W11" s="31">
        <f t="shared" si="8"/>
        <v>5252.9576451483044</v>
      </c>
      <c r="X11" s="31">
        <f t="shared" si="3"/>
        <v>1274.6742598562685</v>
      </c>
      <c r="Y11" s="31">
        <f t="shared" ref="Y11:AL11" si="9">Y12+Y13</f>
        <v>384.71932798799992</v>
      </c>
      <c r="Z11" s="30">
        <f t="shared" si="9"/>
        <v>228.62977381199997</v>
      </c>
      <c r="AA11" s="30">
        <f t="shared" si="9"/>
        <v>36.485189883999993</v>
      </c>
      <c r="AB11" s="30">
        <f t="shared" si="9"/>
        <v>27.910172005602995</v>
      </c>
      <c r="AC11" s="30">
        <f t="shared" si="9"/>
        <v>11.6868161</v>
      </c>
      <c r="AD11" s="30">
        <f t="shared" si="9"/>
        <v>175.3791018026281</v>
      </c>
      <c r="AE11" s="30">
        <f t="shared" si="9"/>
        <v>58.429809395141113</v>
      </c>
      <c r="AF11" s="30">
        <f t="shared" si="9"/>
        <v>103.12548420002</v>
      </c>
      <c r="AG11" s="30">
        <f t="shared" si="9"/>
        <v>31.276234945352691</v>
      </c>
      <c r="AH11" s="30">
        <f t="shared" si="9"/>
        <v>129.07533372352378</v>
      </c>
      <c r="AI11" s="30">
        <f t="shared" si="9"/>
        <v>87.957015999999996</v>
      </c>
      <c r="AJ11" s="31">
        <f t="shared" si="9"/>
        <v>199.14926237301842</v>
      </c>
      <c r="AK11" s="31">
        <f t="shared" si="9"/>
        <v>6329.1767757575753</v>
      </c>
      <c r="AL11" s="32">
        <f t="shared" si="9"/>
        <v>409.55434449941185</v>
      </c>
      <c r="AM11" s="31">
        <f>SUM(AM7:AM8)-SUM(AM10)</f>
        <v>16705.900411699986</v>
      </c>
      <c r="AN11" s="30">
        <f>SUM(AD11:AH11)+IF(ISNUMBER(W11*$W$37/($W$37+$W$9)),W11*$W$37/($W$37+$W$9),0)+IF(ISNUMBER(AL11*AN$84/F$84),AL11*AN$84/F$84,0)</f>
        <v>501.67024349602696</v>
      </c>
    </row>
    <row r="12" spans="1:40" s="21" customFormat="1" ht="15" customHeight="1">
      <c r="A12" s="36"/>
      <c r="B12" s="37" t="s">
        <v>44</v>
      </c>
      <c r="D12" s="37"/>
      <c r="E12" s="38"/>
      <c r="F12" s="16">
        <f t="shared" si="0"/>
        <v>900.59406699418207</v>
      </c>
      <c r="G12" s="16">
        <f t="shared" si="1"/>
        <v>0</v>
      </c>
      <c r="H12" s="39">
        <v>0</v>
      </c>
      <c r="I12" s="39">
        <v>0</v>
      </c>
      <c r="J12" s="16">
        <f t="shared" si="2"/>
        <v>900.59406699418207</v>
      </c>
      <c r="K12" s="39">
        <v>0</v>
      </c>
      <c r="L12" s="39">
        <v>0</v>
      </c>
      <c r="M12" s="39">
        <v>0</v>
      </c>
      <c r="N12" s="39">
        <v>0</v>
      </c>
      <c r="O12" s="39">
        <v>900.59406699418207</v>
      </c>
      <c r="P12" s="39">
        <v>0</v>
      </c>
      <c r="Q12" s="39">
        <v>0</v>
      </c>
      <c r="R12" s="39">
        <v>0</v>
      </c>
      <c r="S12" s="39">
        <v>0</v>
      </c>
      <c r="T12" s="39">
        <v>0</v>
      </c>
      <c r="U12" s="39">
        <v>0</v>
      </c>
      <c r="V12" s="18">
        <v>0</v>
      </c>
      <c r="W12" s="18">
        <v>0</v>
      </c>
      <c r="X12" s="18">
        <f t="shared" si="3"/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>
        <v>0</v>
      </c>
      <c r="AG12" s="39">
        <v>0</v>
      </c>
      <c r="AH12" s="39">
        <v>0</v>
      </c>
      <c r="AI12" s="39">
        <v>0</v>
      </c>
      <c r="AJ12" s="18">
        <v>0</v>
      </c>
      <c r="AK12" s="18">
        <v>0</v>
      </c>
      <c r="AL12" s="19">
        <v>0</v>
      </c>
      <c r="AM12" s="25">
        <f>SUM(G12,V12,J12,W12,AJ12)-IF(ISNUMBER(W12*$W$37/($W$37+$W$9)),W12*$W$37/($W$37+$W$9),0)+IF(ISNUMBER(AL12*AM$84/F$84),AL12*AM$84/F$84,0)</f>
        <v>900.59406699418207</v>
      </c>
      <c r="AN12" s="26">
        <f>SUM(AD12:AH12)+IF(ISNUMBER(W12*$W$37/($W$37+$W$9)),W12*$W$37/($W$37+$W$9),0)+IF(ISNUMBER(AL12*AN$84/F$84),AL12*AN$84/F$84,0)</f>
        <v>0</v>
      </c>
    </row>
    <row r="13" spans="1:40" s="21" customFormat="1" ht="15" customHeight="1">
      <c r="A13" s="27" t="s">
        <v>45</v>
      </c>
      <c r="B13" s="27"/>
      <c r="C13" s="27"/>
      <c r="D13" s="27"/>
      <c r="E13" s="40"/>
      <c r="F13" s="41">
        <f t="shared" si="0"/>
        <v>23704.756849630958</v>
      </c>
      <c r="G13" s="41">
        <f t="shared" si="1"/>
        <v>30.994069999999997</v>
      </c>
      <c r="H13" s="41">
        <f>SUM(H17,-H28,H39,H47,H48)</f>
        <v>1.5864</v>
      </c>
      <c r="I13" s="41">
        <f>SUM(I17,-I28,I39,I47,I48)</f>
        <v>29.407669999999996</v>
      </c>
      <c r="J13" s="41">
        <f t="shared" si="2"/>
        <v>10208.250491996379</v>
      </c>
      <c r="K13" s="41">
        <f t="shared" ref="K13:W13" si="10">SUM(K17,-K28,K39,K47,K48)</f>
        <v>9484.4280389890355</v>
      </c>
      <c r="L13" s="41">
        <f t="shared" si="10"/>
        <v>15.731966749542607</v>
      </c>
      <c r="M13" s="41">
        <f t="shared" si="10"/>
        <v>522.28648087082888</v>
      </c>
      <c r="N13" s="41">
        <f t="shared" si="10"/>
        <v>-536.72280919538184</v>
      </c>
      <c r="O13" s="41">
        <f t="shared" si="10"/>
        <v>-770.8988852958762</v>
      </c>
      <c r="P13" s="41">
        <f t="shared" si="10"/>
        <v>2439.8607846592322</v>
      </c>
      <c r="Q13" s="41">
        <f t="shared" si="10"/>
        <v>867.51803844498409</v>
      </c>
      <c r="R13" s="41">
        <f t="shared" si="10"/>
        <v>-1087.1914604596072</v>
      </c>
      <c r="S13" s="41">
        <f t="shared" si="10"/>
        <v>266.31080386435934</v>
      </c>
      <c r="T13" s="41">
        <f t="shared" si="10"/>
        <v>-993.07246663073863</v>
      </c>
      <c r="U13" s="41">
        <f t="shared" si="10"/>
        <v>0</v>
      </c>
      <c r="V13" s="31">
        <f t="shared" si="10"/>
        <v>0</v>
      </c>
      <c r="W13" s="31">
        <f t="shared" si="10"/>
        <v>5252.9576451483044</v>
      </c>
      <c r="X13" s="31">
        <f t="shared" si="3"/>
        <v>1274.6742598562685</v>
      </c>
      <c r="Y13" s="31">
        <f t="shared" ref="Y13:AL13" si="11">SUM(Y17,-Y28,Y39,Y47,Y48)</f>
        <v>384.71932798799992</v>
      </c>
      <c r="Z13" s="41">
        <f t="shared" si="11"/>
        <v>228.62977381199997</v>
      </c>
      <c r="AA13" s="41">
        <f t="shared" si="11"/>
        <v>36.485189883999993</v>
      </c>
      <c r="AB13" s="41">
        <f t="shared" si="11"/>
        <v>27.910172005602995</v>
      </c>
      <c r="AC13" s="41">
        <f t="shared" si="11"/>
        <v>11.6868161</v>
      </c>
      <c r="AD13" s="41">
        <f t="shared" si="11"/>
        <v>175.3791018026281</v>
      </c>
      <c r="AE13" s="41">
        <f t="shared" si="11"/>
        <v>58.429809395141113</v>
      </c>
      <c r="AF13" s="41">
        <f t="shared" si="11"/>
        <v>103.12548420002</v>
      </c>
      <c r="AG13" s="41">
        <f t="shared" si="11"/>
        <v>31.276234945352691</v>
      </c>
      <c r="AH13" s="41">
        <f t="shared" si="11"/>
        <v>129.07533372352378</v>
      </c>
      <c r="AI13" s="41">
        <f t="shared" si="11"/>
        <v>87.957015999999996</v>
      </c>
      <c r="AJ13" s="31">
        <f t="shared" si="11"/>
        <v>199.14926237301842</v>
      </c>
      <c r="AK13" s="31">
        <f t="shared" si="11"/>
        <v>6329.1767757575753</v>
      </c>
      <c r="AL13" s="32">
        <f t="shared" si="11"/>
        <v>409.55434449941185</v>
      </c>
      <c r="AM13" s="31">
        <f>SUM(AM7:AM8)-SUM(AM10,AM12)</f>
        <v>15805.306344705803</v>
      </c>
      <c r="AN13" s="41">
        <f>SUM(AD13:AH13)+IF(ISNUMBER(W13*$W$37/($W$37+$W$9)),W13*$W$37/($W$37+$W$9),0)+IF(ISNUMBER(AL13*AN$84/F$84),AL13*AN$84/F$84,0)</f>
        <v>501.67024349602696</v>
      </c>
    </row>
    <row r="14" spans="1:40" s="21" customFormat="1" ht="15" customHeight="1">
      <c r="A14" s="33"/>
      <c r="B14" s="37" t="s">
        <v>46</v>
      </c>
      <c r="C14" s="34"/>
      <c r="D14" s="42"/>
      <c r="E14" s="35"/>
      <c r="F14" s="43">
        <f>F11-AI11</f>
        <v>24517.393900625138</v>
      </c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5"/>
      <c r="AM14" s="44"/>
      <c r="AN14" s="44"/>
    </row>
    <row r="15" spans="1:40" s="21" customFormat="1" ht="15" customHeight="1">
      <c r="A15" s="46"/>
      <c r="B15" s="47" t="s">
        <v>47</v>
      </c>
      <c r="C15" s="47"/>
      <c r="D15" s="46"/>
      <c r="E15" s="48"/>
      <c r="F15" s="43">
        <f>F14-F49</f>
        <v>21045.15137738721</v>
      </c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50"/>
      <c r="AM15" s="49"/>
      <c r="AN15" s="49"/>
    </row>
    <row r="16" spans="1:40" s="21" customFormat="1" ht="15" customHeight="1">
      <c r="A16" s="51"/>
      <c r="B16" s="37" t="s">
        <v>48</v>
      </c>
      <c r="C16" s="37"/>
      <c r="D16" s="51"/>
      <c r="E16" s="38"/>
      <c r="F16" s="43">
        <f>F50-AI50+F12</f>
        <v>14456.478567594502</v>
      </c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3"/>
      <c r="AM16" s="52"/>
      <c r="AN16" s="52"/>
    </row>
    <row r="17" spans="1:40" s="21" customFormat="1" ht="15" customHeight="1">
      <c r="A17" s="27" t="s">
        <v>49</v>
      </c>
      <c r="B17" s="27"/>
      <c r="C17" s="27"/>
      <c r="D17" s="27"/>
      <c r="E17" s="40"/>
      <c r="F17" s="30">
        <f t="shared" ref="F17:F76" si="12">SUM(G17,J17,V17,W17,X17,AJ17,AK17,AL17)</f>
        <v>21196.09793251217</v>
      </c>
      <c r="G17" s="30">
        <f t="shared" ref="G17:G48" si="13">SUM(H17:I17)</f>
        <v>0</v>
      </c>
      <c r="H17" s="31">
        <v>0</v>
      </c>
      <c r="I17" s="31">
        <v>0</v>
      </c>
      <c r="J17" s="30">
        <f t="shared" ref="J17:J48" si="14">SUM(K17:U17)</f>
        <v>11834.781606828008</v>
      </c>
      <c r="K17" s="31">
        <v>9484.4280389890355</v>
      </c>
      <c r="L17" s="31">
        <v>7.6914948444399993</v>
      </c>
      <c r="M17" s="31">
        <v>273.33890952649415</v>
      </c>
      <c r="N17" s="31">
        <v>49.820180269335552</v>
      </c>
      <c r="O17" s="31">
        <v>0</v>
      </c>
      <c r="P17" s="31">
        <v>1302.7717902095831</v>
      </c>
      <c r="Q17" s="31">
        <v>4.6646792044900005</v>
      </c>
      <c r="R17" s="31">
        <v>712.06651378463096</v>
      </c>
      <c r="S17" s="31">
        <v>0</v>
      </c>
      <c r="T17" s="31">
        <v>0</v>
      </c>
      <c r="U17" s="31">
        <v>0</v>
      </c>
      <c r="V17" s="31">
        <v>0</v>
      </c>
      <c r="W17" s="31">
        <v>2017.1469852729699</v>
      </c>
      <c r="X17" s="31">
        <f t="shared" si="3"/>
        <v>805.41950601529982</v>
      </c>
      <c r="Y17" s="31">
        <v>384.71932798799992</v>
      </c>
      <c r="Z17" s="31">
        <v>228.62977381199997</v>
      </c>
      <c r="AA17" s="31">
        <v>36.485189883999993</v>
      </c>
      <c r="AB17" s="31">
        <v>0</v>
      </c>
      <c r="AC17" s="31">
        <v>11.6868161</v>
      </c>
      <c r="AD17" s="31">
        <v>27.398944666399998</v>
      </c>
      <c r="AE17" s="31">
        <v>48.238423400030001</v>
      </c>
      <c r="AF17" s="31">
        <v>68.261030164870007</v>
      </c>
      <c r="AG17" s="31">
        <v>0</v>
      </c>
      <c r="AH17" s="31">
        <v>0</v>
      </c>
      <c r="AI17" s="31">
        <v>0</v>
      </c>
      <c r="AJ17" s="31">
        <v>173.00147263832</v>
      </c>
      <c r="AK17" s="31">
        <v>6329.1767757575753</v>
      </c>
      <c r="AL17" s="32">
        <v>36.571586000000003</v>
      </c>
      <c r="AM17" s="31">
        <f>SUM(AM18,AM24:AM25,AM26:AM26)</f>
        <v>14035.105785187716</v>
      </c>
      <c r="AN17" s="30">
        <f>SUM(AN18,AN24:AN25,AN26:AN26)</f>
        <v>144.28989707474383</v>
      </c>
    </row>
    <row r="18" spans="1:40" s="21" customFormat="1" ht="15" customHeight="1">
      <c r="A18" s="33"/>
      <c r="B18" s="34" t="s">
        <v>50</v>
      </c>
      <c r="C18" s="34"/>
      <c r="D18" s="34"/>
      <c r="E18" s="35"/>
      <c r="F18" s="16">
        <f t="shared" si="12"/>
        <v>9207.2352368303455</v>
      </c>
      <c r="G18" s="16">
        <f t="shared" si="13"/>
        <v>0</v>
      </c>
      <c r="H18" s="17">
        <v>0</v>
      </c>
      <c r="I18" s="17">
        <v>0</v>
      </c>
      <c r="J18" s="16">
        <f t="shared" si="14"/>
        <v>41.690975443010004</v>
      </c>
      <c r="K18" s="17">
        <v>0</v>
      </c>
      <c r="L18" s="17">
        <v>7.6914948444399993</v>
      </c>
      <c r="M18" s="17">
        <v>0</v>
      </c>
      <c r="N18" s="17">
        <v>0</v>
      </c>
      <c r="O18" s="17">
        <v>0</v>
      </c>
      <c r="P18" s="17">
        <v>0</v>
      </c>
      <c r="Q18" s="17">
        <v>4.6646792044900005</v>
      </c>
      <c r="R18" s="17">
        <v>29.334801394079999</v>
      </c>
      <c r="S18" s="17">
        <v>0</v>
      </c>
      <c r="T18" s="17">
        <v>0</v>
      </c>
      <c r="U18" s="17">
        <v>0</v>
      </c>
      <c r="V18" s="18">
        <v>0</v>
      </c>
      <c r="W18" s="18">
        <v>1887.1559538321399</v>
      </c>
      <c r="X18" s="18">
        <f t="shared" si="3"/>
        <v>805.41950601529982</v>
      </c>
      <c r="Y18" s="17">
        <v>384.71932798799992</v>
      </c>
      <c r="Z18" s="17">
        <v>228.62977381199997</v>
      </c>
      <c r="AA18" s="17">
        <v>36.485189883999993</v>
      </c>
      <c r="AB18" s="17">
        <v>0</v>
      </c>
      <c r="AC18" s="17">
        <v>11.6868161</v>
      </c>
      <c r="AD18" s="17">
        <v>27.398944666399998</v>
      </c>
      <c r="AE18" s="17">
        <v>48.238423400030001</v>
      </c>
      <c r="AF18" s="17">
        <v>68.261030164870007</v>
      </c>
      <c r="AG18" s="17">
        <v>0</v>
      </c>
      <c r="AH18" s="17">
        <v>0</v>
      </c>
      <c r="AI18" s="17">
        <v>0</v>
      </c>
      <c r="AJ18" s="18">
        <v>107.22043978232</v>
      </c>
      <c r="AK18" s="18">
        <v>6329.1767757575753</v>
      </c>
      <c r="AL18" s="19">
        <v>36.571586000000003</v>
      </c>
      <c r="AM18" s="17">
        <f t="shared" ref="AM18:AN18" si="15">SUM(AM19:AM23)</f>
        <v>2046.2430895058874</v>
      </c>
      <c r="AN18" s="20">
        <f t="shared" si="15"/>
        <v>144.28989707474383</v>
      </c>
    </row>
    <row r="19" spans="1:40" s="21" customFormat="1" ht="15" customHeight="1">
      <c r="A19" s="54"/>
      <c r="B19" s="55"/>
      <c r="C19" s="47" t="s">
        <v>51</v>
      </c>
      <c r="D19" s="47"/>
      <c r="E19" s="48"/>
      <c r="F19" s="16">
        <f t="shared" si="12"/>
        <v>8069.0365563735377</v>
      </c>
      <c r="G19" s="16">
        <f t="shared" si="13"/>
        <v>0</v>
      </c>
      <c r="H19" s="25">
        <v>0</v>
      </c>
      <c r="I19" s="25">
        <v>0</v>
      </c>
      <c r="J19" s="16">
        <f t="shared" si="14"/>
        <v>6.6641062500000002E-3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6.6641062500000002E-3</v>
      </c>
      <c r="R19" s="25">
        <v>0</v>
      </c>
      <c r="S19" s="25">
        <v>0</v>
      </c>
      <c r="T19" s="25">
        <v>0</v>
      </c>
      <c r="U19" s="25">
        <v>0</v>
      </c>
      <c r="V19" s="18">
        <v>0</v>
      </c>
      <c r="W19" s="18">
        <v>1090.9274521643499</v>
      </c>
      <c r="X19" s="18">
        <f t="shared" si="3"/>
        <v>648.92566434536195</v>
      </c>
      <c r="Y19" s="25">
        <v>381.92564069199989</v>
      </c>
      <c r="Z19" s="25">
        <v>228.62977381199997</v>
      </c>
      <c r="AA19" s="25">
        <v>9.6069926169620814</v>
      </c>
      <c r="AB19" s="25">
        <v>0</v>
      </c>
      <c r="AC19" s="25">
        <v>11.6868161</v>
      </c>
      <c r="AD19" s="25">
        <v>17.076441124399999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18">
        <v>0</v>
      </c>
      <c r="AK19" s="18">
        <v>6329.1767757575753</v>
      </c>
      <c r="AL19" s="19">
        <v>0</v>
      </c>
      <c r="AM19" s="25">
        <f t="shared" ref="AM19:AM27" si="16">SUM(G19,V19,J19,W19,AJ19)-IF(ISNUMBER(W19*$W$37/($W$37+$W$9)),W19*$W$37/($W$37+$W$9),0)+IF(ISNUMBER(AL19*AM$84/F$84),AL19*AM$84/F$84,0)</f>
        <v>1090.9341162705998</v>
      </c>
      <c r="AN19" s="26">
        <f t="shared" ref="AN19:AN27" si="17">SUM(AD19:AH19)+IF(ISNUMBER(W19*$W$37/($W$37+$W$9)),W19*$W$37/($W$37+$W$9),0)+IF(ISNUMBER(AL19*AN$84/F$84),AL19*AN$84/F$84,0)</f>
        <v>17.076441124399999</v>
      </c>
    </row>
    <row r="20" spans="1:40" s="21" customFormat="1" ht="15" customHeight="1">
      <c r="A20" s="54"/>
      <c r="B20" s="55"/>
      <c r="C20" s="47" t="s">
        <v>52</v>
      </c>
      <c r="D20" s="47"/>
      <c r="E20" s="48"/>
      <c r="F20" s="16">
        <f t="shared" si="12"/>
        <v>94.922642641929997</v>
      </c>
      <c r="G20" s="16">
        <f t="shared" si="13"/>
        <v>0</v>
      </c>
      <c r="H20" s="25">
        <v>0</v>
      </c>
      <c r="I20" s="25">
        <v>0</v>
      </c>
      <c r="J20" s="16">
        <f t="shared" si="14"/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18">
        <v>0</v>
      </c>
      <c r="W20" s="18">
        <v>90.87291500888</v>
      </c>
      <c r="X20" s="18">
        <f t="shared" si="3"/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18">
        <v>4.0497276330499998</v>
      </c>
      <c r="AK20" s="18">
        <v>0</v>
      </c>
      <c r="AL20" s="19">
        <v>0</v>
      </c>
      <c r="AM20" s="25">
        <f t="shared" si="16"/>
        <v>94.922642641929997</v>
      </c>
      <c r="AN20" s="26">
        <f t="shared" si="17"/>
        <v>0</v>
      </c>
    </row>
    <row r="21" spans="1:40" s="21" customFormat="1" ht="15" customHeight="1">
      <c r="A21" s="54"/>
      <c r="B21" s="55"/>
      <c r="C21" s="47" t="s">
        <v>53</v>
      </c>
      <c r="D21" s="47"/>
      <c r="E21" s="48"/>
      <c r="F21" s="16">
        <f t="shared" si="12"/>
        <v>106.36373739923791</v>
      </c>
      <c r="G21" s="16">
        <f t="shared" si="13"/>
        <v>0</v>
      </c>
      <c r="H21" s="25">
        <v>0</v>
      </c>
      <c r="I21" s="25">
        <v>0</v>
      </c>
      <c r="J21" s="16">
        <f t="shared" si="14"/>
        <v>4.0991124285499998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4.0991124285499998</v>
      </c>
      <c r="R21" s="25">
        <v>0</v>
      </c>
      <c r="S21" s="25">
        <v>0</v>
      </c>
      <c r="T21" s="25">
        <v>0</v>
      </c>
      <c r="U21" s="25">
        <v>0</v>
      </c>
      <c r="V21" s="18">
        <v>0</v>
      </c>
      <c r="W21" s="18">
        <v>1.7632414541000001</v>
      </c>
      <c r="X21" s="18">
        <f t="shared" si="3"/>
        <v>83.620923516562911</v>
      </c>
      <c r="Y21" s="25">
        <v>2.7936872959999994</v>
      </c>
      <c r="Z21" s="25">
        <v>0</v>
      </c>
      <c r="AA21" s="25">
        <v>26.878197267037915</v>
      </c>
      <c r="AB21" s="25">
        <v>0</v>
      </c>
      <c r="AC21" s="25">
        <v>0</v>
      </c>
      <c r="AD21" s="25">
        <v>10.322503542</v>
      </c>
      <c r="AE21" s="25">
        <v>26.746075411500001</v>
      </c>
      <c r="AF21" s="25">
        <v>16.880460000025</v>
      </c>
      <c r="AG21" s="25">
        <v>0</v>
      </c>
      <c r="AH21" s="25">
        <v>0</v>
      </c>
      <c r="AI21" s="25">
        <v>0</v>
      </c>
      <c r="AJ21" s="18">
        <v>16.880460000025</v>
      </c>
      <c r="AK21" s="18">
        <v>0</v>
      </c>
      <c r="AL21" s="19">
        <v>0</v>
      </c>
      <c r="AM21" s="25">
        <f t="shared" si="16"/>
        <v>22.742813882675001</v>
      </c>
      <c r="AN21" s="26">
        <f t="shared" si="17"/>
        <v>53.949038953525005</v>
      </c>
    </row>
    <row r="22" spans="1:40" s="21" customFormat="1" ht="15" customHeight="1">
      <c r="A22" s="54"/>
      <c r="B22" s="55"/>
      <c r="C22" s="47" t="s">
        <v>54</v>
      </c>
      <c r="D22" s="47"/>
      <c r="E22" s="48"/>
      <c r="F22" s="16">
        <f t="shared" si="12"/>
        <v>900.34071441564004</v>
      </c>
      <c r="G22" s="16">
        <f t="shared" si="13"/>
        <v>0</v>
      </c>
      <c r="H22" s="25">
        <v>0</v>
      </c>
      <c r="I22" s="25">
        <v>0</v>
      </c>
      <c r="J22" s="16">
        <f t="shared" si="14"/>
        <v>37.585198908209996</v>
      </c>
      <c r="K22" s="25">
        <v>0</v>
      </c>
      <c r="L22" s="25">
        <v>7.6914948444399993</v>
      </c>
      <c r="M22" s="25">
        <v>0</v>
      </c>
      <c r="N22" s="25">
        <v>0</v>
      </c>
      <c r="O22" s="25">
        <v>0</v>
      </c>
      <c r="P22" s="25">
        <v>0</v>
      </c>
      <c r="Q22" s="25">
        <v>0.55890266969000002</v>
      </c>
      <c r="R22" s="25">
        <v>29.334801394079999</v>
      </c>
      <c r="S22" s="25">
        <v>0</v>
      </c>
      <c r="T22" s="25">
        <v>0</v>
      </c>
      <c r="U22" s="25">
        <v>0</v>
      </c>
      <c r="V22" s="18">
        <v>0</v>
      </c>
      <c r="W22" s="18">
        <v>703.59234520481004</v>
      </c>
      <c r="X22" s="18">
        <f t="shared" si="3"/>
        <v>72.872918153374997</v>
      </c>
      <c r="Y22" s="25">
        <v>0</v>
      </c>
      <c r="Z22" s="25">
        <v>0</v>
      </c>
      <c r="AA22" s="25">
        <v>0</v>
      </c>
      <c r="AB22" s="25">
        <v>0</v>
      </c>
      <c r="AC22" s="25">
        <v>0</v>
      </c>
      <c r="AD22" s="25">
        <v>0</v>
      </c>
      <c r="AE22" s="25">
        <v>21.492347988529996</v>
      </c>
      <c r="AF22" s="25">
        <v>51.380570164845004</v>
      </c>
      <c r="AG22" s="25">
        <v>0</v>
      </c>
      <c r="AH22" s="25">
        <v>0</v>
      </c>
      <c r="AI22" s="25">
        <v>0</v>
      </c>
      <c r="AJ22" s="18">
        <v>86.290252149245006</v>
      </c>
      <c r="AK22" s="18">
        <v>0</v>
      </c>
      <c r="AL22" s="19">
        <v>0</v>
      </c>
      <c r="AM22" s="25">
        <f t="shared" si="16"/>
        <v>827.4677962622651</v>
      </c>
      <c r="AN22" s="26">
        <f t="shared" si="17"/>
        <v>72.872918153374997</v>
      </c>
    </row>
    <row r="23" spans="1:40" s="21" customFormat="1" ht="15" customHeight="1">
      <c r="A23" s="54"/>
      <c r="B23" s="55"/>
      <c r="C23" s="47" t="s">
        <v>55</v>
      </c>
      <c r="D23" s="47"/>
      <c r="E23" s="48"/>
      <c r="F23" s="16">
        <f t="shared" si="12"/>
        <v>36.571586000000003</v>
      </c>
      <c r="G23" s="16">
        <f t="shared" si="13"/>
        <v>0</v>
      </c>
      <c r="H23" s="25">
        <v>0</v>
      </c>
      <c r="I23" s="25">
        <v>0</v>
      </c>
      <c r="J23" s="16">
        <f t="shared" si="14"/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18">
        <v>0</v>
      </c>
      <c r="W23" s="18">
        <v>0</v>
      </c>
      <c r="X23" s="18">
        <f t="shared" si="3"/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0</v>
      </c>
      <c r="AG23" s="25">
        <v>0</v>
      </c>
      <c r="AH23" s="25">
        <v>0</v>
      </c>
      <c r="AI23" s="25">
        <v>0</v>
      </c>
      <c r="AJ23" s="18">
        <v>0</v>
      </c>
      <c r="AK23" s="18">
        <v>0</v>
      </c>
      <c r="AL23" s="19">
        <v>36.571586000000003</v>
      </c>
      <c r="AM23" s="25">
        <f t="shared" si="16"/>
        <v>10.175720448417543</v>
      </c>
      <c r="AN23" s="26">
        <f t="shared" si="17"/>
        <v>0.39149884344383235</v>
      </c>
    </row>
    <row r="24" spans="1:40" s="21" customFormat="1" ht="15" customHeight="1">
      <c r="A24" s="55"/>
      <c r="B24" s="47" t="s">
        <v>56</v>
      </c>
      <c r="C24" s="47"/>
      <c r="D24" s="47"/>
      <c r="E24" s="48"/>
      <c r="F24" s="16">
        <f t="shared" si="12"/>
        <v>0</v>
      </c>
      <c r="G24" s="16">
        <f t="shared" si="13"/>
        <v>0</v>
      </c>
      <c r="H24" s="25">
        <v>0</v>
      </c>
      <c r="I24" s="25">
        <v>0</v>
      </c>
      <c r="J24" s="16">
        <f t="shared" si="14"/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18">
        <v>0</v>
      </c>
      <c r="W24" s="18">
        <v>0</v>
      </c>
      <c r="X24" s="18">
        <f t="shared" si="3"/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0</v>
      </c>
      <c r="AG24" s="25">
        <v>0</v>
      </c>
      <c r="AH24" s="25">
        <v>0</v>
      </c>
      <c r="AI24" s="25">
        <v>0</v>
      </c>
      <c r="AJ24" s="18">
        <v>0</v>
      </c>
      <c r="AK24" s="18">
        <v>0</v>
      </c>
      <c r="AL24" s="19">
        <v>0</v>
      </c>
      <c r="AM24" s="25">
        <f t="shared" si="16"/>
        <v>0</v>
      </c>
      <c r="AN24" s="26">
        <f t="shared" si="17"/>
        <v>0</v>
      </c>
    </row>
    <row r="25" spans="1:40" s="21" customFormat="1" ht="15" customHeight="1">
      <c r="A25" s="55"/>
      <c r="B25" s="47" t="s">
        <v>57</v>
      </c>
      <c r="C25" s="47"/>
      <c r="D25" s="47"/>
      <c r="E25" s="48"/>
      <c r="F25" s="16">
        <f t="shared" si="12"/>
        <v>11988.862695681828</v>
      </c>
      <c r="G25" s="16">
        <f t="shared" si="13"/>
        <v>0</v>
      </c>
      <c r="H25" s="25">
        <v>0</v>
      </c>
      <c r="I25" s="25">
        <v>0</v>
      </c>
      <c r="J25" s="16">
        <f t="shared" si="14"/>
        <v>11793.090631384997</v>
      </c>
      <c r="K25" s="25">
        <v>9484.4280389890355</v>
      </c>
      <c r="L25" s="25">
        <v>0</v>
      </c>
      <c r="M25" s="25">
        <v>273.33890952649415</v>
      </c>
      <c r="N25" s="25">
        <v>49.820180269335552</v>
      </c>
      <c r="O25" s="25">
        <v>0</v>
      </c>
      <c r="P25" s="25">
        <v>1302.7717902095831</v>
      </c>
      <c r="Q25" s="25">
        <v>0</v>
      </c>
      <c r="R25" s="25">
        <v>682.73171239055091</v>
      </c>
      <c r="S25" s="25">
        <v>0</v>
      </c>
      <c r="T25" s="25">
        <v>0</v>
      </c>
      <c r="U25" s="25">
        <v>0</v>
      </c>
      <c r="V25" s="18">
        <v>0</v>
      </c>
      <c r="W25" s="18">
        <v>129.99103144083</v>
      </c>
      <c r="X25" s="18">
        <f t="shared" si="3"/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0</v>
      </c>
      <c r="AG25" s="25">
        <v>0</v>
      </c>
      <c r="AH25" s="25">
        <v>0</v>
      </c>
      <c r="AI25" s="25">
        <v>0</v>
      </c>
      <c r="AJ25" s="18">
        <v>65.781032855999996</v>
      </c>
      <c r="AK25" s="18">
        <v>0</v>
      </c>
      <c r="AL25" s="19">
        <v>0</v>
      </c>
      <c r="AM25" s="25">
        <f t="shared" si="16"/>
        <v>11988.862695681828</v>
      </c>
      <c r="AN25" s="26">
        <f t="shared" si="17"/>
        <v>0</v>
      </c>
    </row>
    <row r="26" spans="1:40" s="21" customFormat="1" ht="15" customHeight="1">
      <c r="A26" s="55"/>
      <c r="B26" s="47" t="s">
        <v>58</v>
      </c>
      <c r="C26" s="47"/>
      <c r="D26" s="47"/>
      <c r="E26" s="48"/>
      <c r="F26" s="16">
        <f t="shared" si="12"/>
        <v>0</v>
      </c>
      <c r="G26" s="16">
        <f t="shared" si="13"/>
        <v>0</v>
      </c>
      <c r="H26" s="25">
        <v>0</v>
      </c>
      <c r="I26" s="25">
        <v>0</v>
      </c>
      <c r="J26" s="16">
        <f t="shared" si="14"/>
        <v>0</v>
      </c>
      <c r="K26" s="25">
        <v>0</v>
      </c>
      <c r="L26" s="25">
        <v>0</v>
      </c>
      <c r="M26" s="25">
        <v>0</v>
      </c>
      <c r="N26" s="25">
        <v>0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18">
        <v>0</v>
      </c>
      <c r="W26" s="18">
        <v>0</v>
      </c>
      <c r="X26" s="18">
        <f t="shared" si="3"/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  <c r="AG26" s="25">
        <v>0</v>
      </c>
      <c r="AH26" s="25">
        <v>0</v>
      </c>
      <c r="AI26" s="25">
        <v>0</v>
      </c>
      <c r="AJ26" s="18">
        <v>0</v>
      </c>
      <c r="AK26" s="18">
        <v>0</v>
      </c>
      <c r="AL26" s="19">
        <v>0</v>
      </c>
      <c r="AM26" s="25">
        <f t="shared" si="16"/>
        <v>0</v>
      </c>
      <c r="AN26" s="26">
        <f t="shared" si="17"/>
        <v>0</v>
      </c>
    </row>
    <row r="27" spans="1:40" s="21" customFormat="1" ht="15" customHeight="1">
      <c r="A27" s="56"/>
      <c r="B27" s="37" t="s">
        <v>59</v>
      </c>
      <c r="C27" s="37"/>
      <c r="D27" s="37"/>
      <c r="E27" s="38"/>
      <c r="F27" s="16">
        <f t="shared" si="12"/>
        <v>0</v>
      </c>
      <c r="G27" s="16">
        <f t="shared" ref="G27" si="18">SUM(H27:I27)</f>
        <v>0</v>
      </c>
      <c r="H27" s="39">
        <v>0</v>
      </c>
      <c r="I27" s="39">
        <v>0</v>
      </c>
      <c r="J27" s="16">
        <f t="shared" ref="J27" si="19">SUM(K27:U27)</f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39">
        <v>0</v>
      </c>
      <c r="T27" s="39">
        <v>0</v>
      </c>
      <c r="U27" s="39">
        <v>0</v>
      </c>
      <c r="V27" s="18">
        <v>0</v>
      </c>
      <c r="W27" s="18">
        <v>0</v>
      </c>
      <c r="X27" s="18">
        <f t="shared" ref="X27" si="20">SUM(Y27:AI27)</f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0</v>
      </c>
      <c r="AF27" s="39">
        <v>0</v>
      </c>
      <c r="AG27" s="39">
        <v>0</v>
      </c>
      <c r="AH27" s="39">
        <v>0</v>
      </c>
      <c r="AI27" s="39">
        <v>0</v>
      </c>
      <c r="AJ27" s="18">
        <v>0</v>
      </c>
      <c r="AK27" s="18">
        <v>0</v>
      </c>
      <c r="AL27" s="19">
        <v>0</v>
      </c>
      <c r="AM27" s="25">
        <f t="shared" si="16"/>
        <v>0</v>
      </c>
      <c r="AN27" s="26">
        <f t="shared" si="17"/>
        <v>0</v>
      </c>
    </row>
    <row r="28" spans="1:40" s="21" customFormat="1" ht="15" customHeight="1">
      <c r="A28" s="27" t="s">
        <v>60</v>
      </c>
      <c r="B28" s="27"/>
      <c r="C28" s="27"/>
      <c r="D28" s="27"/>
      <c r="E28" s="40"/>
      <c r="F28" s="30">
        <f>SUM(G28,J28,V28,W28,X28,AJ28,AK28,AL28)</f>
        <v>15713.863500286641</v>
      </c>
      <c r="G28" s="30">
        <f t="shared" si="13"/>
        <v>0</v>
      </c>
      <c r="H28" s="31">
        <v>0</v>
      </c>
      <c r="I28" s="31">
        <v>0</v>
      </c>
      <c r="J28" s="30">
        <f t="shared" si="14"/>
        <v>11714.2362278166</v>
      </c>
      <c r="K28" s="31">
        <v>0</v>
      </c>
      <c r="L28" s="31">
        <v>1077.7262638942202</v>
      </c>
      <c r="M28" s="31">
        <v>654.40294696566662</v>
      </c>
      <c r="N28" s="31">
        <v>1434.9770000000001</v>
      </c>
      <c r="O28" s="31">
        <v>1031.0361311689333</v>
      </c>
      <c r="P28" s="31">
        <v>1289.7320980504549</v>
      </c>
      <c r="Q28" s="31">
        <v>3108.9189440692589</v>
      </c>
      <c r="R28" s="31">
        <v>2102.2043615238244</v>
      </c>
      <c r="S28" s="31">
        <v>0</v>
      </c>
      <c r="T28" s="31">
        <v>993.07246663073863</v>
      </c>
      <c r="U28" s="31">
        <v>22.166015513505226</v>
      </c>
      <c r="V28" s="31">
        <v>0</v>
      </c>
      <c r="W28" s="31">
        <v>40.681621894039779</v>
      </c>
      <c r="X28" s="31">
        <f t="shared" si="3"/>
        <v>0</v>
      </c>
      <c r="Y28" s="31">
        <v>0</v>
      </c>
      <c r="Z28" s="31">
        <v>0</v>
      </c>
      <c r="AA28" s="31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65.781032855999996</v>
      </c>
      <c r="AK28" s="31">
        <v>0</v>
      </c>
      <c r="AL28" s="32">
        <v>3893.1646177199996</v>
      </c>
      <c r="AM28" s="31">
        <f>SUM(AM29,AM35:AM36,AM37:AM38)</f>
        <v>12903.937515137541</v>
      </c>
      <c r="AN28" s="30">
        <f>SUM(AN29,AN35:AN36,AN37:AN38)</f>
        <v>41.676328862899986</v>
      </c>
    </row>
    <row r="29" spans="1:40" s="21" customFormat="1" ht="15" customHeight="1">
      <c r="A29" s="33"/>
      <c r="B29" s="34" t="s">
        <v>50</v>
      </c>
      <c r="C29" s="34"/>
      <c r="D29" s="34"/>
      <c r="E29" s="35"/>
      <c r="F29" s="16">
        <f t="shared" si="12"/>
        <v>3893.1646177199996</v>
      </c>
      <c r="G29" s="16">
        <f t="shared" si="13"/>
        <v>0</v>
      </c>
      <c r="H29" s="17">
        <v>0</v>
      </c>
      <c r="I29" s="17">
        <v>0</v>
      </c>
      <c r="J29" s="16">
        <f t="shared" si="14"/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>
        <v>0</v>
      </c>
      <c r="V29" s="18">
        <v>0</v>
      </c>
      <c r="W29" s="18">
        <v>0</v>
      </c>
      <c r="X29" s="18">
        <f t="shared" si="3"/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8">
        <v>0</v>
      </c>
      <c r="AK29" s="18">
        <v>0</v>
      </c>
      <c r="AL29" s="19">
        <v>3893.1646177199996</v>
      </c>
      <c r="AM29" s="17">
        <f t="shared" ref="AM29:AN29" si="21">SUM(AM30:AM34)</f>
        <v>1083.2386325708999</v>
      </c>
      <c r="AN29" s="20">
        <f t="shared" si="21"/>
        <v>41.676328862899986</v>
      </c>
    </row>
    <row r="30" spans="1:40" s="21" customFormat="1" ht="15" customHeight="1">
      <c r="A30" s="54"/>
      <c r="B30" s="55"/>
      <c r="C30" s="47" t="s">
        <v>51</v>
      </c>
      <c r="D30" s="47"/>
      <c r="E30" s="48"/>
      <c r="F30" s="16">
        <f t="shared" si="12"/>
        <v>3280.4695107009616</v>
      </c>
      <c r="G30" s="16">
        <f t="shared" si="13"/>
        <v>0</v>
      </c>
      <c r="H30" s="25">
        <v>0</v>
      </c>
      <c r="I30" s="25">
        <v>0</v>
      </c>
      <c r="J30" s="16">
        <f t="shared" si="14"/>
        <v>0</v>
      </c>
      <c r="K30" s="25">
        <v>0</v>
      </c>
      <c r="L30" s="25">
        <v>0</v>
      </c>
      <c r="M30" s="25">
        <v>0</v>
      </c>
      <c r="N30" s="25">
        <v>0</v>
      </c>
      <c r="O30" s="25">
        <v>0</v>
      </c>
      <c r="P30" s="25">
        <v>0</v>
      </c>
      <c r="Q30" s="25">
        <v>0</v>
      </c>
      <c r="R30" s="25">
        <v>0</v>
      </c>
      <c r="S30" s="25">
        <v>0</v>
      </c>
      <c r="T30" s="25">
        <v>0</v>
      </c>
      <c r="U30" s="25">
        <v>0</v>
      </c>
      <c r="V30" s="18">
        <v>0</v>
      </c>
      <c r="W30" s="18">
        <v>0</v>
      </c>
      <c r="X30" s="18">
        <f t="shared" si="3"/>
        <v>0</v>
      </c>
      <c r="Y30" s="25">
        <v>0</v>
      </c>
      <c r="Z30" s="25">
        <v>0</v>
      </c>
      <c r="AA30" s="25">
        <v>0</v>
      </c>
      <c r="AB30" s="25">
        <v>0</v>
      </c>
      <c r="AC30" s="25">
        <v>0</v>
      </c>
      <c r="AD30" s="25">
        <v>0</v>
      </c>
      <c r="AE30" s="25">
        <v>0</v>
      </c>
      <c r="AF30" s="25">
        <v>0</v>
      </c>
      <c r="AG30" s="25">
        <v>0</v>
      </c>
      <c r="AH30" s="25">
        <v>0</v>
      </c>
      <c r="AI30" s="25">
        <v>0</v>
      </c>
      <c r="AJ30" s="18">
        <v>0</v>
      </c>
      <c r="AK30" s="18">
        <v>0</v>
      </c>
      <c r="AL30" s="19">
        <v>3280.4695107009616</v>
      </c>
      <c r="AM30" s="25">
        <f t="shared" ref="AM30:AM38" si="22">SUM(G30,V30,J30,W30,AJ30)-IF(ISNUMBER(W30*$W$37/($W$37+$W$9)),W30*$W$37/($W$37+$W$9),0)+IF(ISNUMBER(AL30*AM$84/F$84),AL30*AM$84/F$84,0)</f>
        <v>912.76163632745011</v>
      </c>
      <c r="AN30" s="26">
        <f t="shared" ref="AN30:AN38" si="23">SUM(AD30:AH30)+IF(ISNUMBER(W30*$W$37/($W$37+$W$9)),W30*$W$37/($W$37+$W$9),0)+IF(ISNUMBER(AL30*AN$84/F$84),AL30*AN$84/F$84,0)</f>
        <v>35.117427485703814</v>
      </c>
    </row>
    <row r="31" spans="1:40" s="21" customFormat="1" ht="15" customHeight="1">
      <c r="A31" s="54"/>
      <c r="B31" s="55"/>
      <c r="C31" s="47" t="s">
        <v>52</v>
      </c>
      <c r="D31" s="47"/>
      <c r="E31" s="48"/>
      <c r="F31" s="16">
        <f t="shared" si="12"/>
        <v>43.524321445999995</v>
      </c>
      <c r="G31" s="16">
        <f t="shared" si="13"/>
        <v>0</v>
      </c>
      <c r="H31" s="25">
        <v>0</v>
      </c>
      <c r="I31" s="25">
        <v>0</v>
      </c>
      <c r="J31" s="16">
        <f t="shared" si="14"/>
        <v>0</v>
      </c>
      <c r="K31" s="25">
        <v>0</v>
      </c>
      <c r="L31" s="25">
        <v>0</v>
      </c>
      <c r="M31" s="25">
        <v>0</v>
      </c>
      <c r="N31" s="25">
        <v>0</v>
      </c>
      <c r="O31" s="25">
        <v>0</v>
      </c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18">
        <v>0</v>
      </c>
      <c r="W31" s="18">
        <v>0</v>
      </c>
      <c r="X31" s="18">
        <f t="shared" si="3"/>
        <v>0</v>
      </c>
      <c r="Y31" s="25">
        <v>0</v>
      </c>
      <c r="Z31" s="25">
        <v>0</v>
      </c>
      <c r="AA31" s="25">
        <v>0</v>
      </c>
      <c r="AB31" s="25">
        <v>0</v>
      </c>
      <c r="AC31" s="25">
        <v>0</v>
      </c>
      <c r="AD31" s="25">
        <v>0</v>
      </c>
      <c r="AE31" s="25">
        <v>0</v>
      </c>
      <c r="AF31" s="25">
        <v>0</v>
      </c>
      <c r="AG31" s="25">
        <v>0</v>
      </c>
      <c r="AH31" s="25">
        <v>0</v>
      </c>
      <c r="AI31" s="25">
        <v>0</v>
      </c>
      <c r="AJ31" s="18">
        <v>0</v>
      </c>
      <c r="AK31" s="18">
        <v>0</v>
      </c>
      <c r="AL31" s="19">
        <v>43.524321445999995</v>
      </c>
      <c r="AM31" s="25">
        <f t="shared" si="22"/>
        <v>12.110257612058726</v>
      </c>
      <c r="AN31" s="26">
        <f t="shared" si="23"/>
        <v>0.46592787930462143</v>
      </c>
    </row>
    <row r="32" spans="1:40" s="21" customFormat="1" ht="15" customHeight="1">
      <c r="A32" s="54"/>
      <c r="B32" s="55"/>
      <c r="C32" s="47" t="s">
        <v>53</v>
      </c>
      <c r="D32" s="47"/>
      <c r="E32" s="48"/>
      <c r="F32" s="16">
        <f t="shared" si="12"/>
        <v>48.621484817037917</v>
      </c>
      <c r="G32" s="16">
        <f t="shared" si="13"/>
        <v>0</v>
      </c>
      <c r="H32" s="25">
        <v>0</v>
      </c>
      <c r="I32" s="25">
        <v>0</v>
      </c>
      <c r="J32" s="16">
        <f t="shared" si="14"/>
        <v>0</v>
      </c>
      <c r="K32" s="25">
        <v>0</v>
      </c>
      <c r="L32" s="25">
        <v>0</v>
      </c>
      <c r="M32" s="25">
        <v>0</v>
      </c>
      <c r="N32" s="25">
        <v>0</v>
      </c>
      <c r="O32" s="25">
        <v>0</v>
      </c>
      <c r="P32" s="25">
        <v>0</v>
      </c>
      <c r="Q32" s="25">
        <v>0</v>
      </c>
      <c r="R32" s="25">
        <v>0</v>
      </c>
      <c r="S32" s="25">
        <v>0</v>
      </c>
      <c r="T32" s="25">
        <v>0</v>
      </c>
      <c r="U32" s="25">
        <v>0</v>
      </c>
      <c r="V32" s="18">
        <v>0</v>
      </c>
      <c r="W32" s="18">
        <v>0</v>
      </c>
      <c r="X32" s="18">
        <f t="shared" si="3"/>
        <v>0</v>
      </c>
      <c r="Y32" s="25">
        <v>0</v>
      </c>
      <c r="Z32" s="25">
        <v>0</v>
      </c>
      <c r="AA32" s="25">
        <v>0</v>
      </c>
      <c r="AB32" s="25">
        <v>0</v>
      </c>
      <c r="AC32" s="25">
        <v>0</v>
      </c>
      <c r="AD32" s="25">
        <v>0</v>
      </c>
      <c r="AE32" s="25">
        <v>0</v>
      </c>
      <c r="AF32" s="25">
        <v>0</v>
      </c>
      <c r="AG32" s="25">
        <v>0</v>
      </c>
      <c r="AH32" s="25">
        <v>0</v>
      </c>
      <c r="AI32" s="25">
        <v>0</v>
      </c>
      <c r="AJ32" s="18">
        <v>0</v>
      </c>
      <c r="AK32" s="18">
        <v>0</v>
      </c>
      <c r="AL32" s="19">
        <v>48.621484817037917</v>
      </c>
      <c r="AM32" s="25">
        <f t="shared" si="22"/>
        <v>13.528498252308658</v>
      </c>
      <c r="AN32" s="26">
        <f t="shared" si="23"/>
        <v>0.52049301532594716</v>
      </c>
    </row>
    <row r="33" spans="1:40" s="21" customFormat="1" ht="15" customHeight="1">
      <c r="A33" s="54"/>
      <c r="B33" s="55"/>
      <c r="C33" s="47" t="s">
        <v>54</v>
      </c>
      <c r="D33" s="47"/>
      <c r="E33" s="48"/>
      <c r="F33" s="16">
        <f t="shared" si="12"/>
        <v>492.76897875599997</v>
      </c>
      <c r="G33" s="16">
        <f t="shared" si="13"/>
        <v>0</v>
      </c>
      <c r="H33" s="25">
        <v>0</v>
      </c>
      <c r="I33" s="25">
        <v>0</v>
      </c>
      <c r="J33" s="16">
        <f t="shared" si="14"/>
        <v>0</v>
      </c>
      <c r="K33" s="25">
        <v>0</v>
      </c>
      <c r="L33" s="25">
        <v>0</v>
      </c>
      <c r="M33" s="25">
        <v>0</v>
      </c>
      <c r="N33" s="25">
        <v>0</v>
      </c>
      <c r="O33" s="25">
        <v>0</v>
      </c>
      <c r="P33" s="25">
        <v>0</v>
      </c>
      <c r="Q33" s="25">
        <v>0</v>
      </c>
      <c r="R33" s="25">
        <v>0</v>
      </c>
      <c r="S33" s="25">
        <v>0</v>
      </c>
      <c r="T33" s="25">
        <v>0</v>
      </c>
      <c r="U33" s="25">
        <v>0</v>
      </c>
      <c r="V33" s="18">
        <v>0</v>
      </c>
      <c r="W33" s="18">
        <v>0</v>
      </c>
      <c r="X33" s="18">
        <f t="shared" si="3"/>
        <v>0</v>
      </c>
      <c r="Y33" s="25">
        <v>0</v>
      </c>
      <c r="Z33" s="25">
        <v>0</v>
      </c>
      <c r="AA33" s="25">
        <v>0</v>
      </c>
      <c r="AB33" s="25">
        <v>0</v>
      </c>
      <c r="AC33" s="25">
        <v>0</v>
      </c>
      <c r="AD33" s="25">
        <v>0</v>
      </c>
      <c r="AE33" s="25">
        <v>0</v>
      </c>
      <c r="AF33" s="25">
        <v>0</v>
      </c>
      <c r="AG33" s="25">
        <v>0</v>
      </c>
      <c r="AH33" s="25">
        <v>0</v>
      </c>
      <c r="AI33" s="25">
        <v>0</v>
      </c>
      <c r="AJ33" s="18">
        <v>0</v>
      </c>
      <c r="AK33" s="18">
        <v>0</v>
      </c>
      <c r="AL33" s="19">
        <v>492.76897875599997</v>
      </c>
      <c r="AM33" s="25">
        <f t="shared" si="22"/>
        <v>137.10861140868374</v>
      </c>
      <c r="AN33" s="26">
        <f t="shared" si="23"/>
        <v>5.2750921239229918</v>
      </c>
    </row>
    <row r="34" spans="1:40" s="21" customFormat="1" ht="15" customHeight="1">
      <c r="A34" s="54"/>
      <c r="B34" s="55"/>
      <c r="C34" s="47" t="s">
        <v>61</v>
      </c>
      <c r="D34" s="47"/>
      <c r="E34" s="48"/>
      <c r="F34" s="16">
        <f t="shared" si="12"/>
        <v>27.780321999999995</v>
      </c>
      <c r="G34" s="16">
        <f t="shared" si="13"/>
        <v>0</v>
      </c>
      <c r="H34" s="25">
        <v>0</v>
      </c>
      <c r="I34" s="25">
        <v>0</v>
      </c>
      <c r="J34" s="16">
        <f t="shared" si="14"/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18">
        <v>0</v>
      </c>
      <c r="W34" s="18">
        <v>0</v>
      </c>
      <c r="X34" s="18">
        <f t="shared" si="3"/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0</v>
      </c>
      <c r="AG34" s="25">
        <v>0</v>
      </c>
      <c r="AH34" s="25">
        <v>0</v>
      </c>
      <c r="AI34" s="25">
        <v>0</v>
      </c>
      <c r="AJ34" s="18">
        <v>0</v>
      </c>
      <c r="AK34" s="18">
        <v>0</v>
      </c>
      <c r="AL34" s="19">
        <v>27.780321999999995</v>
      </c>
      <c r="AM34" s="25">
        <f t="shared" si="22"/>
        <v>7.7296289703985952</v>
      </c>
      <c r="AN34" s="26">
        <f t="shared" si="23"/>
        <v>0.29738835864261531</v>
      </c>
    </row>
    <row r="35" spans="1:40" s="21" customFormat="1" ht="15" customHeight="1">
      <c r="A35" s="55"/>
      <c r="B35" s="47" t="s">
        <v>56</v>
      </c>
      <c r="C35" s="47"/>
      <c r="D35" s="47"/>
      <c r="E35" s="48"/>
      <c r="F35" s="16">
        <f t="shared" si="12"/>
        <v>0</v>
      </c>
      <c r="G35" s="16">
        <f t="shared" si="13"/>
        <v>0</v>
      </c>
      <c r="H35" s="25">
        <v>0</v>
      </c>
      <c r="I35" s="25">
        <v>0</v>
      </c>
      <c r="J35" s="16">
        <f t="shared" si="14"/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18">
        <v>0</v>
      </c>
      <c r="W35" s="18">
        <v>0</v>
      </c>
      <c r="X35" s="18">
        <f t="shared" si="3"/>
        <v>0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0</v>
      </c>
      <c r="AG35" s="25">
        <v>0</v>
      </c>
      <c r="AH35" s="25">
        <v>0</v>
      </c>
      <c r="AI35" s="25">
        <v>0</v>
      </c>
      <c r="AJ35" s="18">
        <v>0</v>
      </c>
      <c r="AK35" s="18">
        <v>0</v>
      </c>
      <c r="AL35" s="19">
        <v>0</v>
      </c>
      <c r="AM35" s="25">
        <f t="shared" si="22"/>
        <v>0</v>
      </c>
      <c r="AN35" s="26">
        <f t="shared" si="23"/>
        <v>0</v>
      </c>
    </row>
    <row r="36" spans="1:40" s="21" customFormat="1" ht="15" customHeight="1">
      <c r="A36" s="55"/>
      <c r="B36" s="47" t="s">
        <v>57</v>
      </c>
      <c r="C36" s="47"/>
      <c r="D36" s="47"/>
      <c r="E36" s="48"/>
      <c r="F36" s="16">
        <f t="shared" si="12"/>
        <v>11820.698882566641</v>
      </c>
      <c r="G36" s="16">
        <f t="shared" si="13"/>
        <v>0</v>
      </c>
      <c r="H36" s="25">
        <v>0</v>
      </c>
      <c r="I36" s="25">
        <v>0</v>
      </c>
      <c r="J36" s="16">
        <f t="shared" si="14"/>
        <v>11714.2362278166</v>
      </c>
      <c r="K36" s="25">
        <v>0</v>
      </c>
      <c r="L36" s="25">
        <v>1077.7262638942202</v>
      </c>
      <c r="M36" s="25">
        <v>654.40294696566662</v>
      </c>
      <c r="N36" s="25">
        <v>1434.9770000000001</v>
      </c>
      <c r="O36" s="25">
        <v>1031.0361311689333</v>
      </c>
      <c r="P36" s="25">
        <v>1289.7320980504549</v>
      </c>
      <c r="Q36" s="25">
        <v>3108.9189440692589</v>
      </c>
      <c r="R36" s="25">
        <v>2102.2043615238244</v>
      </c>
      <c r="S36" s="25">
        <v>0</v>
      </c>
      <c r="T36" s="25">
        <v>993.07246663073863</v>
      </c>
      <c r="U36" s="25">
        <v>22.166015513505226</v>
      </c>
      <c r="V36" s="18">
        <v>0</v>
      </c>
      <c r="W36" s="18">
        <v>40.681621894039779</v>
      </c>
      <c r="X36" s="18">
        <f t="shared" si="3"/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0</v>
      </c>
      <c r="AG36" s="25">
        <v>0</v>
      </c>
      <c r="AH36" s="25">
        <v>0</v>
      </c>
      <c r="AI36" s="25">
        <v>0</v>
      </c>
      <c r="AJ36" s="18">
        <v>65.781032855999996</v>
      </c>
      <c r="AK36" s="18">
        <v>0</v>
      </c>
      <c r="AL36" s="19">
        <v>0</v>
      </c>
      <c r="AM36" s="25">
        <f t="shared" si="22"/>
        <v>11820.698882566641</v>
      </c>
      <c r="AN36" s="26">
        <f t="shared" si="23"/>
        <v>0</v>
      </c>
    </row>
    <row r="37" spans="1:40" s="21" customFormat="1" ht="15" customHeight="1">
      <c r="A37" s="55"/>
      <c r="B37" s="47" t="s">
        <v>58</v>
      </c>
      <c r="C37" s="47"/>
      <c r="D37" s="47"/>
      <c r="E37" s="48"/>
      <c r="F37" s="16">
        <f t="shared" si="12"/>
        <v>0</v>
      </c>
      <c r="G37" s="16">
        <f t="shared" si="13"/>
        <v>0</v>
      </c>
      <c r="H37" s="25">
        <v>0</v>
      </c>
      <c r="I37" s="25">
        <v>0</v>
      </c>
      <c r="J37" s="16">
        <f t="shared" si="14"/>
        <v>0</v>
      </c>
      <c r="K37" s="25">
        <v>0</v>
      </c>
      <c r="L37" s="25">
        <v>0</v>
      </c>
      <c r="M37" s="25">
        <v>0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18">
        <v>0</v>
      </c>
      <c r="W37" s="18">
        <v>0</v>
      </c>
      <c r="X37" s="18">
        <f t="shared" si="3"/>
        <v>0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0</v>
      </c>
      <c r="AG37" s="25">
        <v>0</v>
      </c>
      <c r="AH37" s="25">
        <v>0</v>
      </c>
      <c r="AI37" s="25">
        <v>0</v>
      </c>
      <c r="AJ37" s="18">
        <v>0</v>
      </c>
      <c r="AK37" s="18">
        <v>0</v>
      </c>
      <c r="AL37" s="19">
        <v>0</v>
      </c>
      <c r="AM37" s="25">
        <f t="shared" si="22"/>
        <v>0</v>
      </c>
      <c r="AN37" s="26">
        <f t="shared" si="23"/>
        <v>0</v>
      </c>
    </row>
    <row r="38" spans="1:40" s="21" customFormat="1" ht="15" customHeight="1">
      <c r="A38" s="56"/>
      <c r="B38" s="37" t="s">
        <v>59</v>
      </c>
      <c r="C38" s="37"/>
      <c r="D38" s="37"/>
      <c r="E38" s="38"/>
      <c r="F38" s="16">
        <f t="shared" si="12"/>
        <v>0</v>
      </c>
      <c r="G38" s="16">
        <f t="shared" si="13"/>
        <v>0</v>
      </c>
      <c r="H38" s="39">
        <v>0</v>
      </c>
      <c r="I38" s="39">
        <v>0</v>
      </c>
      <c r="J38" s="16">
        <f t="shared" si="14"/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9">
        <v>0</v>
      </c>
      <c r="Q38" s="39">
        <v>0</v>
      </c>
      <c r="R38" s="39">
        <v>0</v>
      </c>
      <c r="S38" s="39">
        <v>0</v>
      </c>
      <c r="T38" s="39">
        <v>0</v>
      </c>
      <c r="U38" s="39">
        <v>0</v>
      </c>
      <c r="V38" s="18">
        <v>0</v>
      </c>
      <c r="W38" s="18">
        <v>0</v>
      </c>
      <c r="X38" s="18">
        <f t="shared" si="3"/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39">
        <v>0</v>
      </c>
      <c r="AE38" s="39">
        <v>0</v>
      </c>
      <c r="AF38" s="39">
        <v>0</v>
      </c>
      <c r="AG38" s="39">
        <v>0</v>
      </c>
      <c r="AH38" s="39">
        <v>0</v>
      </c>
      <c r="AI38" s="39">
        <v>0</v>
      </c>
      <c r="AJ38" s="18">
        <v>0</v>
      </c>
      <c r="AK38" s="18">
        <v>0</v>
      </c>
      <c r="AL38" s="19">
        <v>0</v>
      </c>
      <c r="AM38" s="25">
        <f t="shared" si="22"/>
        <v>0</v>
      </c>
      <c r="AN38" s="26">
        <f t="shared" si="23"/>
        <v>0</v>
      </c>
    </row>
    <row r="39" spans="1:40" s="21" customFormat="1" ht="15" customHeight="1">
      <c r="A39" s="27" t="s">
        <v>62</v>
      </c>
      <c r="B39" s="27"/>
      <c r="C39" s="27"/>
      <c r="D39" s="27"/>
      <c r="E39" s="29"/>
      <c r="F39" s="30">
        <f t="shared" si="12"/>
        <v>632.33504051889167</v>
      </c>
      <c r="G39" s="30">
        <f t="shared" si="13"/>
        <v>0</v>
      </c>
      <c r="H39" s="31">
        <v>0</v>
      </c>
      <c r="I39" s="31">
        <v>0</v>
      </c>
      <c r="J39" s="30">
        <f t="shared" si="14"/>
        <v>97.043526017133743</v>
      </c>
      <c r="K39" s="31">
        <v>0</v>
      </c>
      <c r="L39" s="31">
        <v>86.456592017133744</v>
      </c>
      <c r="M39" s="31">
        <v>0</v>
      </c>
      <c r="N39" s="31">
        <v>0</v>
      </c>
      <c r="O39" s="31">
        <v>0</v>
      </c>
      <c r="P39" s="31">
        <v>0</v>
      </c>
      <c r="Q39" s="31">
        <v>2.2597426715583425E-4</v>
      </c>
      <c r="R39" s="31">
        <v>10.586708025732847</v>
      </c>
      <c r="S39" s="31">
        <v>0</v>
      </c>
      <c r="T39" s="31" t="s">
        <v>63</v>
      </c>
      <c r="U39" s="31" t="s">
        <v>63</v>
      </c>
      <c r="V39" s="31">
        <v>0</v>
      </c>
      <c r="W39" s="31">
        <v>356.79721748380405</v>
      </c>
      <c r="X39" s="31">
        <f t="shared" ref="X39:X77" si="24">SUM(Y39:AI39)</f>
        <v>0</v>
      </c>
      <c r="Y39" s="31" t="s">
        <v>63</v>
      </c>
      <c r="Z39" s="31" t="s">
        <v>63</v>
      </c>
      <c r="AA39" s="31" t="s">
        <v>63</v>
      </c>
      <c r="AB39" s="31">
        <v>0</v>
      </c>
      <c r="AC39" s="31" t="s">
        <v>63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1" t="s">
        <v>63</v>
      </c>
      <c r="AL39" s="32">
        <v>178.4942970179539</v>
      </c>
      <c r="AM39" s="31">
        <f>SUM(AM40:AM45)</f>
        <v>501.00335262105563</v>
      </c>
      <c r="AN39" s="30">
        <f>SUM(AN40:AN45)</f>
        <v>1.9057729056554817</v>
      </c>
    </row>
    <row r="40" spans="1:40" s="21" customFormat="1" ht="15" customHeight="1">
      <c r="A40" s="33"/>
      <c r="B40" s="34" t="s">
        <v>64</v>
      </c>
      <c r="C40" s="34"/>
      <c r="D40" s="34"/>
      <c r="E40" s="35"/>
      <c r="F40" s="16">
        <f t="shared" si="12"/>
        <v>138.55291319599974</v>
      </c>
      <c r="G40" s="16">
        <f t="shared" si="13"/>
        <v>0</v>
      </c>
      <c r="H40" s="17">
        <v>0</v>
      </c>
      <c r="I40" s="17">
        <v>0</v>
      </c>
      <c r="J40" s="16">
        <f t="shared" si="14"/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>
        <v>0</v>
      </c>
      <c r="T40" s="17" t="s">
        <v>63</v>
      </c>
      <c r="U40" s="17" t="s">
        <v>63</v>
      </c>
      <c r="V40" s="18">
        <v>0</v>
      </c>
      <c r="W40" s="18">
        <v>0</v>
      </c>
      <c r="X40" s="18">
        <f t="shared" si="24"/>
        <v>0</v>
      </c>
      <c r="Y40" s="17" t="s">
        <v>63</v>
      </c>
      <c r="Z40" s="17" t="s">
        <v>63</v>
      </c>
      <c r="AA40" s="17" t="s">
        <v>63</v>
      </c>
      <c r="AB40" s="17">
        <v>0</v>
      </c>
      <c r="AC40" s="17" t="s">
        <v>63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8">
        <v>0</v>
      </c>
      <c r="AK40" s="18" t="s">
        <v>63</v>
      </c>
      <c r="AL40" s="19">
        <v>138.55291319599974</v>
      </c>
      <c r="AM40" s="25">
        <f t="shared" ref="AM40:AM47" si="25">SUM(G40,V40,J40,W40,AJ40)-IF(ISNUMBER(W40*$W$37/($W$37+$W$9)),W40*$W$37/($W$37+$W$9),0)+IF(ISNUMBER(AL40*AM$84/F$84),AL40*AM$84/F$84,0)</f>
        <v>38.551123049362843</v>
      </c>
      <c r="AN40" s="26">
        <f t="shared" ref="AN40:AN47" si="26">SUM(AD40:AH40)+IF(ISNUMBER(W40*$W$37/($W$37+$W$9)),W40*$W$37/($W$37+$W$9),0)+IF(ISNUMBER(AL40*AN$84/F$84),AL40*AN$84/F$84,0)</f>
        <v>1.483208993780242</v>
      </c>
    </row>
    <row r="41" spans="1:40" s="21" customFormat="1" ht="15" customHeight="1">
      <c r="A41" s="55"/>
      <c r="B41" s="47" t="s">
        <v>65</v>
      </c>
      <c r="C41" s="47"/>
      <c r="D41" s="47"/>
      <c r="E41" s="48"/>
      <c r="F41" s="16">
        <f t="shared" si="12"/>
        <v>0</v>
      </c>
      <c r="G41" s="16">
        <f t="shared" si="13"/>
        <v>0</v>
      </c>
      <c r="H41" s="25">
        <v>0</v>
      </c>
      <c r="I41" s="25">
        <v>0</v>
      </c>
      <c r="J41" s="16">
        <f t="shared" si="14"/>
        <v>0</v>
      </c>
      <c r="K41" s="25">
        <v>0</v>
      </c>
      <c r="L41" s="25">
        <v>0</v>
      </c>
      <c r="M41" s="25">
        <v>0</v>
      </c>
      <c r="N41" s="25">
        <v>0</v>
      </c>
      <c r="O41" s="25">
        <v>0</v>
      </c>
      <c r="P41" s="25">
        <v>0</v>
      </c>
      <c r="Q41" s="25">
        <v>0</v>
      </c>
      <c r="R41" s="25">
        <v>0</v>
      </c>
      <c r="S41" s="25">
        <v>0</v>
      </c>
      <c r="T41" s="25" t="s">
        <v>63</v>
      </c>
      <c r="U41" s="25" t="s">
        <v>63</v>
      </c>
      <c r="V41" s="18">
        <v>0</v>
      </c>
      <c r="W41" s="18">
        <v>0</v>
      </c>
      <c r="X41" s="18">
        <f t="shared" si="24"/>
        <v>0</v>
      </c>
      <c r="Y41" s="25" t="s">
        <v>63</v>
      </c>
      <c r="Z41" s="25" t="s">
        <v>63</v>
      </c>
      <c r="AA41" s="25" t="s">
        <v>63</v>
      </c>
      <c r="AB41" s="25">
        <v>0</v>
      </c>
      <c r="AC41" s="25" t="s">
        <v>63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5">
        <v>0</v>
      </c>
      <c r="AJ41" s="18">
        <v>0</v>
      </c>
      <c r="AK41" s="18" t="s">
        <v>63</v>
      </c>
      <c r="AL41" s="19">
        <v>0</v>
      </c>
      <c r="AM41" s="25">
        <f t="shared" si="25"/>
        <v>0</v>
      </c>
      <c r="AN41" s="26">
        <f t="shared" si="26"/>
        <v>0</v>
      </c>
    </row>
    <row r="42" spans="1:40" s="21" customFormat="1" ht="15" customHeight="1">
      <c r="A42" s="55"/>
      <c r="B42" s="47" t="s">
        <v>66</v>
      </c>
      <c r="C42" s="47"/>
      <c r="D42" s="47"/>
      <c r="E42" s="48"/>
      <c r="F42" s="16">
        <f t="shared" si="12"/>
        <v>1.6363219999999998</v>
      </c>
      <c r="G42" s="16">
        <f t="shared" si="13"/>
        <v>0</v>
      </c>
      <c r="H42" s="25">
        <v>0</v>
      </c>
      <c r="I42" s="25">
        <v>0</v>
      </c>
      <c r="J42" s="16">
        <f t="shared" si="14"/>
        <v>0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 t="s">
        <v>63</v>
      </c>
      <c r="U42" s="25" t="s">
        <v>63</v>
      </c>
      <c r="V42" s="18">
        <v>0</v>
      </c>
      <c r="W42" s="18">
        <v>0</v>
      </c>
      <c r="X42" s="18">
        <f t="shared" si="24"/>
        <v>0</v>
      </c>
      <c r="Y42" s="25" t="s">
        <v>63</v>
      </c>
      <c r="Z42" s="25" t="s">
        <v>63</v>
      </c>
      <c r="AA42" s="25" t="s">
        <v>63</v>
      </c>
      <c r="AB42" s="25">
        <v>0</v>
      </c>
      <c r="AC42" s="25" t="s">
        <v>63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18">
        <v>0</v>
      </c>
      <c r="AK42" s="18" t="s">
        <v>63</v>
      </c>
      <c r="AL42" s="19">
        <v>1.6363219999999998</v>
      </c>
      <c r="AM42" s="25">
        <f t="shared" si="25"/>
        <v>0.45529212858297935</v>
      </c>
      <c r="AN42" s="26">
        <f t="shared" si="26"/>
        <v>1.7516827695186598E-2</v>
      </c>
    </row>
    <row r="43" spans="1:40" s="21" customFormat="1" ht="15" customHeight="1">
      <c r="A43" s="55"/>
      <c r="B43" s="47" t="s">
        <v>67</v>
      </c>
      <c r="C43" s="47"/>
      <c r="D43" s="47"/>
      <c r="E43" s="48"/>
      <c r="F43" s="16">
        <f t="shared" si="12"/>
        <v>0</v>
      </c>
      <c r="G43" s="16">
        <f t="shared" si="13"/>
        <v>0</v>
      </c>
      <c r="H43" s="25">
        <v>0</v>
      </c>
      <c r="I43" s="25">
        <v>0</v>
      </c>
      <c r="J43" s="16">
        <f t="shared" si="14"/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 t="s">
        <v>63</v>
      </c>
      <c r="U43" s="25" t="s">
        <v>63</v>
      </c>
      <c r="V43" s="18">
        <v>0</v>
      </c>
      <c r="W43" s="18">
        <v>0</v>
      </c>
      <c r="X43" s="18">
        <f t="shared" si="24"/>
        <v>0</v>
      </c>
      <c r="Y43" s="25" t="s">
        <v>63</v>
      </c>
      <c r="Z43" s="25" t="s">
        <v>63</v>
      </c>
      <c r="AA43" s="25" t="s">
        <v>63</v>
      </c>
      <c r="AB43" s="25">
        <v>0</v>
      </c>
      <c r="AC43" s="25" t="s">
        <v>63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18">
        <v>0</v>
      </c>
      <c r="AK43" s="18" t="s">
        <v>63</v>
      </c>
      <c r="AL43" s="19">
        <v>0</v>
      </c>
      <c r="AM43" s="25">
        <f t="shared" si="25"/>
        <v>0</v>
      </c>
      <c r="AN43" s="26">
        <f t="shared" si="26"/>
        <v>0</v>
      </c>
    </row>
    <row r="44" spans="1:40" s="21" customFormat="1" ht="15" customHeight="1">
      <c r="A44" s="55"/>
      <c r="B44" s="47" t="s">
        <v>68</v>
      </c>
      <c r="C44" s="47"/>
      <c r="D44" s="47"/>
      <c r="E44" s="48"/>
      <c r="F44" s="16">
        <f t="shared" si="12"/>
        <v>482.70705139594293</v>
      </c>
      <c r="G44" s="16">
        <f t="shared" si="13"/>
        <v>0</v>
      </c>
      <c r="H44" s="25">
        <v>0</v>
      </c>
      <c r="I44" s="25">
        <v>0</v>
      </c>
      <c r="J44" s="16">
        <f t="shared" si="14"/>
        <v>96.83016001713375</v>
      </c>
      <c r="K44" s="25">
        <v>0</v>
      </c>
      <c r="L44" s="25">
        <v>86.456592017133744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10.373568000000002</v>
      </c>
      <c r="S44" s="25">
        <v>0</v>
      </c>
      <c r="T44" s="25" t="s">
        <v>63</v>
      </c>
      <c r="U44" s="25" t="s">
        <v>63</v>
      </c>
      <c r="V44" s="18">
        <v>0</v>
      </c>
      <c r="W44" s="18">
        <v>351.97624121085499</v>
      </c>
      <c r="X44" s="18">
        <f t="shared" si="24"/>
        <v>0</v>
      </c>
      <c r="Y44" s="25" t="s">
        <v>63</v>
      </c>
      <c r="Z44" s="25" t="s">
        <v>63</v>
      </c>
      <c r="AA44" s="25" t="s">
        <v>63</v>
      </c>
      <c r="AB44" s="25">
        <v>0</v>
      </c>
      <c r="AC44" s="25" t="s">
        <v>63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18">
        <v>0</v>
      </c>
      <c r="AK44" s="18" t="s">
        <v>63</v>
      </c>
      <c r="AL44" s="19">
        <v>33.900650167954154</v>
      </c>
      <c r="AM44" s="25">
        <f t="shared" si="25"/>
        <v>458.23895739683257</v>
      </c>
      <c r="AN44" s="26">
        <f t="shared" si="26"/>
        <v>0.36290647424336503</v>
      </c>
    </row>
    <row r="45" spans="1:40" s="21" customFormat="1" ht="15" customHeight="1">
      <c r="A45" s="55"/>
      <c r="B45" s="47" t="s">
        <v>69</v>
      </c>
      <c r="C45" s="47"/>
      <c r="D45" s="47"/>
      <c r="E45" s="48"/>
      <c r="F45" s="16">
        <f t="shared" si="12"/>
        <v>6.5992090633690248</v>
      </c>
      <c r="G45" s="16">
        <f t="shared" si="13"/>
        <v>0</v>
      </c>
      <c r="H45" s="25">
        <v>0</v>
      </c>
      <c r="I45" s="25">
        <v>0</v>
      </c>
      <c r="J45" s="16">
        <f t="shared" si="14"/>
        <v>0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 t="s">
        <v>63</v>
      </c>
      <c r="U45" s="25" t="s">
        <v>63</v>
      </c>
      <c r="V45" s="18">
        <v>0</v>
      </c>
      <c r="W45" s="18">
        <v>2.662673959369025</v>
      </c>
      <c r="X45" s="18">
        <f t="shared" si="24"/>
        <v>0</v>
      </c>
      <c r="Y45" s="25" t="s">
        <v>63</v>
      </c>
      <c r="Z45" s="25" t="s">
        <v>63</v>
      </c>
      <c r="AA45" s="25" t="s">
        <v>63</v>
      </c>
      <c r="AB45" s="25">
        <v>0</v>
      </c>
      <c r="AC45" s="25" t="s">
        <v>63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18">
        <v>0</v>
      </c>
      <c r="AK45" s="18" t="s">
        <v>63</v>
      </c>
      <c r="AL45" s="19">
        <v>3.9365351039999998</v>
      </c>
      <c r="AM45" s="25">
        <f t="shared" si="25"/>
        <v>3.757980046277213</v>
      </c>
      <c r="AN45" s="26">
        <f t="shared" si="26"/>
        <v>4.2140609936688167E-2</v>
      </c>
    </row>
    <row r="46" spans="1:40" s="21" customFormat="1" ht="15" customHeight="1">
      <c r="A46" s="57"/>
      <c r="B46" s="58" t="s">
        <v>59</v>
      </c>
      <c r="C46" s="58"/>
      <c r="D46" s="58"/>
      <c r="E46" s="59"/>
      <c r="F46" s="60">
        <f t="shared" si="12"/>
        <v>2.8395448635800005</v>
      </c>
      <c r="G46" s="60">
        <f t="shared" si="13"/>
        <v>0</v>
      </c>
      <c r="H46" s="61">
        <v>0</v>
      </c>
      <c r="I46" s="61">
        <v>0</v>
      </c>
      <c r="J46" s="60">
        <f t="shared" si="14"/>
        <v>0.213366</v>
      </c>
      <c r="K46" s="61">
        <v>0</v>
      </c>
      <c r="L46" s="61">
        <v>0</v>
      </c>
      <c r="M46" s="61">
        <v>0</v>
      </c>
      <c r="N46" s="61">
        <v>0</v>
      </c>
      <c r="O46" s="61">
        <v>0</v>
      </c>
      <c r="P46" s="61">
        <v>0</v>
      </c>
      <c r="Q46" s="61">
        <v>2.2597426715583425E-4</v>
      </c>
      <c r="R46" s="61">
        <v>0.21314002573284416</v>
      </c>
      <c r="S46" s="61">
        <v>0</v>
      </c>
      <c r="T46" s="61" t="s">
        <v>63</v>
      </c>
      <c r="U46" s="61" t="s">
        <v>63</v>
      </c>
      <c r="V46" s="62">
        <v>0</v>
      </c>
      <c r="W46" s="62">
        <v>2.1583023135800001</v>
      </c>
      <c r="X46" s="62">
        <f t="shared" si="24"/>
        <v>0</v>
      </c>
      <c r="Y46" s="61" t="s">
        <v>63</v>
      </c>
      <c r="Z46" s="61" t="s">
        <v>63</v>
      </c>
      <c r="AA46" s="61" t="s">
        <v>63</v>
      </c>
      <c r="AB46" s="61">
        <v>0</v>
      </c>
      <c r="AC46" s="61" t="s">
        <v>63</v>
      </c>
      <c r="AD46" s="61">
        <v>0</v>
      </c>
      <c r="AE46" s="61">
        <v>0</v>
      </c>
      <c r="AF46" s="61">
        <v>0</v>
      </c>
      <c r="AG46" s="61">
        <v>0</v>
      </c>
      <c r="AH46" s="61">
        <v>0</v>
      </c>
      <c r="AI46" s="61">
        <v>0</v>
      </c>
      <c r="AJ46" s="62">
        <v>0</v>
      </c>
      <c r="AK46" s="62" t="s">
        <v>63</v>
      </c>
      <c r="AL46" s="63">
        <v>0.46787655</v>
      </c>
      <c r="AM46" s="39">
        <f t="shared" si="25"/>
        <v>2.5018508267794566</v>
      </c>
      <c r="AN46" s="64">
        <f t="shared" si="26"/>
        <v>5.008618663666661E-3</v>
      </c>
    </row>
    <row r="47" spans="1:40" s="21" customFormat="1" ht="15" customHeight="1">
      <c r="A47" s="27" t="s">
        <v>70</v>
      </c>
      <c r="B47" s="27"/>
      <c r="C47" s="27"/>
      <c r="D47" s="27"/>
      <c r="E47" s="40"/>
      <c r="F47" s="30">
        <f t="shared" si="12"/>
        <v>474.10333704828832</v>
      </c>
      <c r="G47" s="30">
        <f t="shared" si="13"/>
        <v>0</v>
      </c>
      <c r="H47" s="31">
        <v>0</v>
      </c>
      <c r="I47" s="31">
        <v>0</v>
      </c>
      <c r="J47" s="30">
        <f t="shared" si="14"/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21.748421168414421</v>
      </c>
      <c r="X47" s="31">
        <f t="shared" si="24"/>
        <v>0</v>
      </c>
      <c r="Y47" s="31" t="s">
        <v>63</v>
      </c>
      <c r="Z47" s="31" t="s">
        <v>63</v>
      </c>
      <c r="AA47" s="31" t="s">
        <v>63</v>
      </c>
      <c r="AB47" s="31">
        <v>0</v>
      </c>
      <c r="AC47" s="31" t="s">
        <v>63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1" t="s">
        <v>63</v>
      </c>
      <c r="AL47" s="32">
        <v>452.35491587987389</v>
      </c>
      <c r="AM47" s="31">
        <f t="shared" si="25"/>
        <v>147.61217691204089</v>
      </c>
      <c r="AN47" s="30">
        <f t="shared" si="26"/>
        <v>4.8424595639112473</v>
      </c>
    </row>
    <row r="48" spans="1:40" s="21" customFormat="1" ht="15" customHeight="1">
      <c r="A48" s="27" t="s">
        <v>71</v>
      </c>
      <c r="B48" s="27"/>
      <c r="C48" s="27"/>
      <c r="D48" s="27"/>
      <c r="E48" s="40"/>
      <c r="F48" s="30">
        <f t="shared" si="12"/>
        <v>17116.084039838242</v>
      </c>
      <c r="G48" s="30">
        <f t="shared" si="13"/>
        <v>30.994069999999997</v>
      </c>
      <c r="H48" s="31">
        <f>SUM(H49,H50)</f>
        <v>1.5864</v>
      </c>
      <c r="I48" s="31">
        <f>SUM(I49,I50)</f>
        <v>29.407669999999996</v>
      </c>
      <c r="J48" s="30">
        <f t="shared" si="14"/>
        <v>9990.6615869678371</v>
      </c>
      <c r="K48" s="31">
        <f t="shared" ref="K48:W48" si="27">SUM(K49,K50)</f>
        <v>0</v>
      </c>
      <c r="L48" s="31">
        <f t="shared" si="27"/>
        <v>999.31014378218902</v>
      </c>
      <c r="M48" s="31">
        <f t="shared" si="27"/>
        <v>903.35051831000135</v>
      </c>
      <c r="N48" s="31">
        <f t="shared" si="27"/>
        <v>848.4340105352826</v>
      </c>
      <c r="O48" s="31">
        <f t="shared" si="27"/>
        <v>260.13724587305705</v>
      </c>
      <c r="P48" s="31">
        <f t="shared" si="27"/>
        <v>2426.821092500104</v>
      </c>
      <c r="Q48" s="31">
        <f t="shared" si="27"/>
        <v>3971.7720773354858</v>
      </c>
      <c r="R48" s="31">
        <f t="shared" si="27"/>
        <v>292.35967925385364</v>
      </c>
      <c r="S48" s="31">
        <f t="shared" si="27"/>
        <v>266.31080386435934</v>
      </c>
      <c r="T48" s="31">
        <f t="shared" si="27"/>
        <v>0</v>
      </c>
      <c r="U48" s="31">
        <f t="shared" si="27"/>
        <v>22.166015513505226</v>
      </c>
      <c r="V48" s="31">
        <f t="shared" si="27"/>
        <v>0</v>
      </c>
      <c r="W48" s="31">
        <f t="shared" si="27"/>
        <v>2897.9466431171559</v>
      </c>
      <c r="X48" s="31">
        <f t="shared" si="24"/>
        <v>469.2547538409687</v>
      </c>
      <c r="Y48" s="31" t="s">
        <v>63</v>
      </c>
      <c r="Z48" s="31" t="s">
        <v>63</v>
      </c>
      <c r="AA48" s="31" t="s">
        <v>63</v>
      </c>
      <c r="AB48" s="31">
        <f t="shared" ref="AB48" si="28">SUM(AB49,AB50)</f>
        <v>27.910172005602995</v>
      </c>
      <c r="AC48" s="31" t="s">
        <v>63</v>
      </c>
      <c r="AD48" s="31">
        <f t="shared" ref="AD48:AL48" si="29">SUM(AD49,AD50)</f>
        <v>147.98015713622809</v>
      </c>
      <c r="AE48" s="31">
        <f t="shared" si="29"/>
        <v>10.191385995111112</v>
      </c>
      <c r="AF48" s="31">
        <f t="shared" si="29"/>
        <v>34.864454035149997</v>
      </c>
      <c r="AG48" s="31">
        <f t="shared" si="29"/>
        <v>31.276234945352691</v>
      </c>
      <c r="AH48" s="31">
        <f t="shared" si="29"/>
        <v>129.07533372352378</v>
      </c>
      <c r="AI48" s="31">
        <f t="shared" si="29"/>
        <v>87.957015999999996</v>
      </c>
      <c r="AJ48" s="31">
        <f t="shared" si="29"/>
        <v>91.928822590698417</v>
      </c>
      <c r="AK48" s="31" t="s">
        <v>63</v>
      </c>
      <c r="AL48" s="32">
        <f t="shared" si="29"/>
        <v>3635.2981633215836</v>
      </c>
      <c r="AM48" s="31">
        <f>SUM(AM13,AM28)-SUM(AM17,AM39,AM47)</f>
        <v>14025.522545122532</v>
      </c>
      <c r="AN48" s="30">
        <f>SUM(AN13,AN28)-SUM(AN17,AN39,AN47)</f>
        <v>392.30844281461634</v>
      </c>
    </row>
    <row r="49" spans="1:40" s="21" customFormat="1" ht="15" customHeight="1">
      <c r="A49" s="65" t="s">
        <v>72</v>
      </c>
      <c r="B49" s="65"/>
      <c r="C49" s="65"/>
      <c r="D49" s="65"/>
      <c r="E49" s="66"/>
      <c r="F49" s="67">
        <f t="shared" si="12"/>
        <v>3472.2425232379269</v>
      </c>
      <c r="G49" s="67">
        <f t="shared" ref="G49:G77" si="30">SUM(H49:I49)</f>
        <v>10.486409999999999</v>
      </c>
      <c r="H49" s="68">
        <v>0.55323999999999995</v>
      </c>
      <c r="I49" s="68">
        <v>9.9331699999999987</v>
      </c>
      <c r="J49" s="67">
        <f t="shared" ref="J49:J77" si="31">SUM(K49:U49)</f>
        <v>3461.7561132379269</v>
      </c>
      <c r="K49" s="68">
        <v>0</v>
      </c>
      <c r="L49" s="68">
        <v>0</v>
      </c>
      <c r="M49" s="68">
        <v>734.38440364019016</v>
      </c>
      <c r="N49" s="68">
        <v>76.324575438970996</v>
      </c>
      <c r="O49" s="68">
        <v>0</v>
      </c>
      <c r="P49" s="68">
        <v>2426.821092500104</v>
      </c>
      <c r="Q49" s="68">
        <v>0</v>
      </c>
      <c r="R49" s="68">
        <v>202.06002614515663</v>
      </c>
      <c r="S49" s="68">
        <v>0</v>
      </c>
      <c r="T49" s="68">
        <v>0</v>
      </c>
      <c r="U49" s="68">
        <v>22.166015513505226</v>
      </c>
      <c r="V49" s="68">
        <v>0</v>
      </c>
      <c r="W49" s="68">
        <v>0</v>
      </c>
      <c r="X49" s="68">
        <f t="shared" si="24"/>
        <v>0</v>
      </c>
      <c r="Y49" s="68" t="s">
        <v>63</v>
      </c>
      <c r="Z49" s="68" t="s">
        <v>63</v>
      </c>
      <c r="AA49" s="68" t="s">
        <v>63</v>
      </c>
      <c r="AB49" s="68">
        <v>0</v>
      </c>
      <c r="AC49" s="68" t="s">
        <v>63</v>
      </c>
      <c r="AD49" s="68">
        <v>0</v>
      </c>
      <c r="AE49" s="68">
        <v>0</v>
      </c>
      <c r="AF49" s="68">
        <v>0</v>
      </c>
      <c r="AG49" s="68">
        <v>0</v>
      </c>
      <c r="AH49" s="68">
        <v>0</v>
      </c>
      <c r="AI49" s="68">
        <v>0</v>
      </c>
      <c r="AJ49" s="68">
        <v>0</v>
      </c>
      <c r="AK49" s="68" t="s">
        <v>63</v>
      </c>
      <c r="AL49" s="69">
        <v>0</v>
      </c>
      <c r="AM49" s="70">
        <f>SUM(G49,V49,J49,W49,AJ49)-IF(ISNUMBER(W49*$W$37/($W$37+$W$9)),W49*$W$37/($W$37+$W$9),0)+IF(ISNUMBER(AL49*AM$84/F$84),AL49*AM$84/F$84,0)</f>
        <v>3472.2425232379269</v>
      </c>
      <c r="AN49" s="71">
        <f>SUM(AD49:AH49)+IF(ISNUMBER(W49*$W$37/($W$37+$W$9)),W49*$W$37/($W$37+$W$9),0)+IF(ISNUMBER(AL49*AN$84/F$84),AL49*AN$84/F$84,0)</f>
        <v>0</v>
      </c>
    </row>
    <row r="50" spans="1:40" s="21" customFormat="1" ht="15" customHeight="1">
      <c r="A50" s="27" t="s">
        <v>73</v>
      </c>
      <c r="B50" s="27"/>
      <c r="C50" s="27"/>
      <c r="D50" s="27"/>
      <c r="E50" s="29"/>
      <c r="F50" s="30">
        <f t="shared" si="12"/>
        <v>13643.84151660032</v>
      </c>
      <c r="G50" s="30">
        <f t="shared" si="30"/>
        <v>20.507659999999998</v>
      </c>
      <c r="H50" s="31">
        <f>SUM(H51,H70)+SUM(H75:H77)</f>
        <v>1.0331600000000001</v>
      </c>
      <c r="I50" s="31">
        <f>SUM(I51,I70)+SUM(I75:I77)</f>
        <v>19.474499999999999</v>
      </c>
      <c r="J50" s="30">
        <f t="shared" si="31"/>
        <v>6528.9054737299111</v>
      </c>
      <c r="K50" s="31">
        <f t="shared" ref="K50:W50" si="32">SUM(K51,K70)+SUM(K75:K77)</f>
        <v>0</v>
      </c>
      <c r="L50" s="31">
        <f t="shared" si="32"/>
        <v>999.31014378218902</v>
      </c>
      <c r="M50" s="31">
        <f t="shared" si="32"/>
        <v>168.96611466981119</v>
      </c>
      <c r="N50" s="31">
        <f t="shared" si="32"/>
        <v>772.10943509631159</v>
      </c>
      <c r="O50" s="31">
        <f t="shared" si="32"/>
        <v>260.13724587305705</v>
      </c>
      <c r="P50" s="31">
        <f t="shared" si="32"/>
        <v>0</v>
      </c>
      <c r="Q50" s="31">
        <f t="shared" si="32"/>
        <v>3971.7720773354858</v>
      </c>
      <c r="R50" s="31">
        <f t="shared" si="32"/>
        <v>90.299653108697044</v>
      </c>
      <c r="S50" s="31">
        <f t="shared" si="32"/>
        <v>266.31080386435934</v>
      </c>
      <c r="T50" s="31">
        <f t="shared" si="32"/>
        <v>0</v>
      </c>
      <c r="U50" s="31">
        <f t="shared" si="32"/>
        <v>0</v>
      </c>
      <c r="V50" s="31">
        <f t="shared" si="32"/>
        <v>0</v>
      </c>
      <c r="W50" s="31">
        <f t="shared" si="32"/>
        <v>2897.9466431171559</v>
      </c>
      <c r="X50" s="31">
        <f t="shared" si="24"/>
        <v>469.2547538409687</v>
      </c>
      <c r="Y50" s="31" t="s">
        <v>63</v>
      </c>
      <c r="Z50" s="31" t="s">
        <v>63</v>
      </c>
      <c r="AA50" s="31" t="s">
        <v>63</v>
      </c>
      <c r="AB50" s="31">
        <f t="shared" ref="AB50" si="33">SUM(AB51,AB70)+SUM(AB75:AB77)</f>
        <v>27.910172005602995</v>
      </c>
      <c r="AC50" s="31" t="s">
        <v>63</v>
      </c>
      <c r="AD50" s="31">
        <f>SUM(AD51,AD70)+SUM(AD75:AD77)</f>
        <v>147.98015713622809</v>
      </c>
      <c r="AE50" s="31">
        <f t="shared" ref="AE50:AN50" si="34">SUM(AE51,AE70)+SUM(AE75:AE77)</f>
        <v>10.191385995111112</v>
      </c>
      <c r="AF50" s="31">
        <f t="shared" si="34"/>
        <v>34.864454035149997</v>
      </c>
      <c r="AG50" s="31">
        <f t="shared" si="34"/>
        <v>31.276234945352691</v>
      </c>
      <c r="AH50" s="31">
        <f t="shared" si="34"/>
        <v>129.07533372352378</v>
      </c>
      <c r="AI50" s="31">
        <f t="shared" si="34"/>
        <v>87.957015999999996</v>
      </c>
      <c r="AJ50" s="31">
        <f t="shared" si="34"/>
        <v>91.928822590698417</v>
      </c>
      <c r="AK50" s="31" t="s">
        <v>63</v>
      </c>
      <c r="AL50" s="32">
        <f t="shared" si="34"/>
        <v>3635.2981633215836</v>
      </c>
      <c r="AM50" s="31">
        <f t="shared" si="34"/>
        <v>10550.778171057826</v>
      </c>
      <c r="AN50" s="30">
        <f t="shared" si="34"/>
        <v>392.30343419595272</v>
      </c>
    </row>
    <row r="51" spans="1:40" s="21" customFormat="1" ht="15" customHeight="1">
      <c r="A51" s="33"/>
      <c r="B51" s="34" t="s">
        <v>74</v>
      </c>
      <c r="C51" s="34"/>
      <c r="D51" s="34"/>
      <c r="E51" s="35"/>
      <c r="F51" s="16">
        <f t="shared" si="12"/>
        <v>4802.5777846223637</v>
      </c>
      <c r="G51" s="16">
        <f t="shared" si="30"/>
        <v>20.507659999999998</v>
      </c>
      <c r="H51" s="17">
        <v>1.0331600000000001</v>
      </c>
      <c r="I51" s="17">
        <v>19.474499999999999</v>
      </c>
      <c r="J51" s="16">
        <f t="shared" si="31"/>
        <v>1378.8272178256727</v>
      </c>
      <c r="K51" s="17">
        <v>0</v>
      </c>
      <c r="L51" s="17">
        <v>999.31014378218902</v>
      </c>
      <c r="M51" s="17">
        <v>10.031678577644975</v>
      </c>
      <c r="N51" s="17">
        <v>0</v>
      </c>
      <c r="O51" s="17">
        <v>0</v>
      </c>
      <c r="P51" s="17">
        <v>0</v>
      </c>
      <c r="Q51" s="17">
        <v>64.338919999999973</v>
      </c>
      <c r="R51" s="17">
        <v>44.583245465838857</v>
      </c>
      <c r="S51" s="17">
        <v>260.56322999999998</v>
      </c>
      <c r="T51" s="17">
        <v>0</v>
      </c>
      <c r="U51" s="17">
        <v>0</v>
      </c>
      <c r="V51" s="18">
        <v>0</v>
      </c>
      <c r="W51" s="18">
        <v>1743.6626347855408</v>
      </c>
      <c r="X51" s="18">
        <f t="shared" si="24"/>
        <v>115.63606004432847</v>
      </c>
      <c r="Y51" s="17" t="s">
        <v>63</v>
      </c>
      <c r="Z51" s="17" t="s">
        <v>63</v>
      </c>
      <c r="AA51" s="17" t="s">
        <v>63</v>
      </c>
      <c r="AB51" s="17">
        <v>0.71668804432849575</v>
      </c>
      <c r="AC51" s="17" t="s">
        <v>63</v>
      </c>
      <c r="AD51" s="17">
        <v>48.009119999999996</v>
      </c>
      <c r="AE51" s="17">
        <v>6.6164400000000008</v>
      </c>
      <c r="AF51" s="17">
        <v>32.055540000000001</v>
      </c>
      <c r="AG51" s="17">
        <v>0</v>
      </c>
      <c r="AH51" s="17">
        <v>0</v>
      </c>
      <c r="AI51" s="17">
        <v>28.238271999999998</v>
      </c>
      <c r="AJ51" s="18">
        <v>88.222540547781747</v>
      </c>
      <c r="AK51" s="18" t="s">
        <v>63</v>
      </c>
      <c r="AL51" s="19">
        <v>1455.7216714190399</v>
      </c>
      <c r="AM51" s="17">
        <f t="shared" ref="AM51:AN51" si="35">SUM(AM52:AM69)</f>
        <v>3636.2617371336328</v>
      </c>
      <c r="AN51" s="20">
        <f t="shared" si="35"/>
        <v>102.2646011021036</v>
      </c>
    </row>
    <row r="52" spans="1:40" s="21" customFormat="1" ht="15" customHeight="1">
      <c r="A52" s="54"/>
      <c r="B52" s="55"/>
      <c r="C52" s="47" t="s">
        <v>75</v>
      </c>
      <c r="D52" s="47"/>
      <c r="E52" s="48"/>
      <c r="F52" s="16">
        <f t="shared" si="12"/>
        <v>55.367223805999998</v>
      </c>
      <c r="G52" s="16">
        <f t="shared" si="30"/>
        <v>7.5521199999999995</v>
      </c>
      <c r="H52" s="25">
        <v>0</v>
      </c>
      <c r="I52" s="25">
        <v>7.5521199999999995</v>
      </c>
      <c r="J52" s="16">
        <f t="shared" si="31"/>
        <v>16.436329999999998</v>
      </c>
      <c r="K52" s="25">
        <v>0</v>
      </c>
      <c r="L52" s="25">
        <v>0</v>
      </c>
      <c r="M52" s="25">
        <v>5.2749999999999991E-2</v>
      </c>
      <c r="N52" s="25">
        <v>0</v>
      </c>
      <c r="O52" s="25">
        <v>0</v>
      </c>
      <c r="P52" s="25">
        <v>0</v>
      </c>
      <c r="Q52" s="25">
        <v>16.383579999999998</v>
      </c>
      <c r="R52" s="25">
        <v>0</v>
      </c>
      <c r="S52" s="25">
        <v>0</v>
      </c>
      <c r="T52" s="25">
        <v>0</v>
      </c>
      <c r="U52" s="25">
        <v>0</v>
      </c>
      <c r="V52" s="18">
        <v>0</v>
      </c>
      <c r="W52" s="18">
        <v>13.170680000000001</v>
      </c>
      <c r="X52" s="18">
        <f t="shared" si="24"/>
        <v>0</v>
      </c>
      <c r="Y52" s="25" t="s">
        <v>63</v>
      </c>
      <c r="Z52" s="25" t="s">
        <v>63</v>
      </c>
      <c r="AA52" s="25" t="s">
        <v>63</v>
      </c>
      <c r="AB52" s="25">
        <v>0</v>
      </c>
      <c r="AC52" s="25" t="s">
        <v>63</v>
      </c>
      <c r="AD52" s="25">
        <v>0</v>
      </c>
      <c r="AE52" s="25">
        <v>0</v>
      </c>
      <c r="AF52" s="25">
        <v>0</v>
      </c>
      <c r="AG52" s="25">
        <v>0</v>
      </c>
      <c r="AH52" s="25">
        <v>0</v>
      </c>
      <c r="AI52" s="25" t="s">
        <v>76</v>
      </c>
      <c r="AJ52" s="18">
        <v>0</v>
      </c>
      <c r="AK52" s="18" t="s">
        <v>63</v>
      </c>
      <c r="AL52" s="19">
        <v>18.208093806000001</v>
      </c>
      <c r="AM52" s="25">
        <f t="shared" ref="AM52:AM69" si="36">SUM(G52,V52,J52,W52,AJ52)-IF(ISNUMBER(W52*$W$37/($W$37+$W$9)),W52*$W$37/($W$37+$W$9),0)+IF(ISNUMBER(AL52*AM$84/F$84),AL52*AM$84/F$84,0)</f>
        <v>42.225371110473553</v>
      </c>
      <c r="AN52" s="26">
        <f t="shared" ref="AN52:AN69" si="37">SUM(AD52:AH52)+IF(ISNUMBER(W52*$W$37/($W$37+$W$9)),W52*$W$37/($W$37+$W$9),0)+IF(ISNUMBER(AL52*AN$84/F$84),AL52*AN$84/F$84,0)</f>
        <v>0.1949176518176107</v>
      </c>
    </row>
    <row r="53" spans="1:40" s="21" customFormat="1" ht="15" customHeight="1">
      <c r="A53" s="54"/>
      <c r="B53" s="55"/>
      <c r="C53" s="47" t="s">
        <v>77</v>
      </c>
      <c r="D53" s="47"/>
      <c r="E53" s="48"/>
      <c r="F53" s="16">
        <f t="shared" si="12"/>
        <v>201.02911843800001</v>
      </c>
      <c r="G53" s="16">
        <f t="shared" si="30"/>
        <v>6.2010399999999999</v>
      </c>
      <c r="H53" s="25">
        <v>0</v>
      </c>
      <c r="I53" s="25">
        <v>6.2010399999999999</v>
      </c>
      <c r="J53" s="16">
        <f t="shared" si="31"/>
        <v>1.1615200000000001</v>
      </c>
      <c r="K53" s="25">
        <v>0</v>
      </c>
      <c r="L53" s="25">
        <v>0</v>
      </c>
      <c r="M53" s="25">
        <v>0.19147</v>
      </c>
      <c r="N53" s="25">
        <v>0</v>
      </c>
      <c r="O53" s="25">
        <v>0</v>
      </c>
      <c r="P53" s="25">
        <v>0</v>
      </c>
      <c r="Q53" s="25">
        <v>0.75933000000000006</v>
      </c>
      <c r="R53" s="25">
        <v>0</v>
      </c>
      <c r="S53" s="25">
        <v>0.21071999999999999</v>
      </c>
      <c r="T53" s="25">
        <v>0</v>
      </c>
      <c r="U53" s="25">
        <v>0</v>
      </c>
      <c r="V53" s="18">
        <v>0</v>
      </c>
      <c r="W53" s="18">
        <v>72.831190000000021</v>
      </c>
      <c r="X53" s="18">
        <f t="shared" si="24"/>
        <v>2.82E-3</v>
      </c>
      <c r="Y53" s="25" t="s">
        <v>63</v>
      </c>
      <c r="Z53" s="25" t="s">
        <v>63</v>
      </c>
      <c r="AA53" s="25" t="s">
        <v>63</v>
      </c>
      <c r="AB53" s="25">
        <v>0</v>
      </c>
      <c r="AC53" s="25" t="s">
        <v>63</v>
      </c>
      <c r="AD53" s="25">
        <v>2.82E-3</v>
      </c>
      <c r="AE53" s="25">
        <v>0</v>
      </c>
      <c r="AF53" s="25">
        <v>0</v>
      </c>
      <c r="AG53" s="25">
        <v>0</v>
      </c>
      <c r="AH53" s="25">
        <v>0</v>
      </c>
      <c r="AI53" s="25" t="s">
        <v>76</v>
      </c>
      <c r="AJ53" s="18">
        <v>0</v>
      </c>
      <c r="AK53" s="18" t="s">
        <v>63</v>
      </c>
      <c r="AL53" s="19">
        <v>120.832548438</v>
      </c>
      <c r="AM53" s="25">
        <f t="shared" si="36"/>
        <v>113.81433823412692</v>
      </c>
      <c r="AN53" s="26">
        <f t="shared" si="37"/>
        <v>1.2963324816257038</v>
      </c>
    </row>
    <row r="54" spans="1:40" s="21" customFormat="1" ht="15" customHeight="1">
      <c r="A54" s="54"/>
      <c r="B54" s="55"/>
      <c r="C54" s="47" t="s">
        <v>78</v>
      </c>
      <c r="D54" s="47"/>
      <c r="E54" s="48"/>
      <c r="F54" s="16">
        <f t="shared" si="12"/>
        <v>56.081669840000004</v>
      </c>
      <c r="G54" s="16">
        <f t="shared" si="30"/>
        <v>3.6840000000000005E-2</v>
      </c>
      <c r="H54" s="25">
        <v>0</v>
      </c>
      <c r="I54" s="25">
        <v>3.6840000000000005E-2</v>
      </c>
      <c r="J54" s="16">
        <f t="shared" si="31"/>
        <v>1.7127399999999997</v>
      </c>
      <c r="K54" s="25">
        <v>0</v>
      </c>
      <c r="L54" s="25">
        <v>0</v>
      </c>
      <c r="M54" s="25">
        <v>0.10882</v>
      </c>
      <c r="N54" s="25">
        <v>0</v>
      </c>
      <c r="O54" s="25">
        <v>0</v>
      </c>
      <c r="P54" s="25">
        <v>0</v>
      </c>
      <c r="Q54" s="25">
        <v>1.4393599999999998</v>
      </c>
      <c r="R54" s="25">
        <v>0.16456000000000001</v>
      </c>
      <c r="S54" s="25">
        <v>0</v>
      </c>
      <c r="T54" s="25">
        <v>0</v>
      </c>
      <c r="U54" s="25">
        <v>0</v>
      </c>
      <c r="V54" s="18">
        <v>0</v>
      </c>
      <c r="W54" s="18">
        <v>36.495069999999998</v>
      </c>
      <c r="X54" s="18">
        <f t="shared" si="24"/>
        <v>6.0000000000000001E-3</v>
      </c>
      <c r="Y54" s="25" t="s">
        <v>63</v>
      </c>
      <c r="Z54" s="25" t="s">
        <v>63</v>
      </c>
      <c r="AA54" s="25" t="s">
        <v>63</v>
      </c>
      <c r="AB54" s="25">
        <v>0</v>
      </c>
      <c r="AC54" s="25" t="s">
        <v>63</v>
      </c>
      <c r="AD54" s="25">
        <v>6.0000000000000001E-3</v>
      </c>
      <c r="AE54" s="25">
        <v>0</v>
      </c>
      <c r="AF54" s="25">
        <v>0</v>
      </c>
      <c r="AG54" s="25">
        <v>0</v>
      </c>
      <c r="AH54" s="25">
        <v>0</v>
      </c>
      <c r="AI54" s="25" t="s">
        <v>76</v>
      </c>
      <c r="AJ54" s="18">
        <v>0</v>
      </c>
      <c r="AK54" s="18" t="s">
        <v>63</v>
      </c>
      <c r="AL54" s="19">
        <v>17.83101984</v>
      </c>
      <c r="AM54" s="25">
        <f t="shared" si="36"/>
        <v>43.205973613420184</v>
      </c>
      <c r="AN54" s="26">
        <f t="shared" si="37"/>
        <v>0.19688107485368636</v>
      </c>
    </row>
    <row r="55" spans="1:40" s="21" customFormat="1" ht="15" customHeight="1">
      <c r="A55" s="54"/>
      <c r="B55" s="55"/>
      <c r="C55" s="47" t="s">
        <v>79</v>
      </c>
      <c r="D55" s="47"/>
      <c r="E55" s="48"/>
      <c r="F55" s="16">
        <f t="shared" si="12"/>
        <v>300.4355650751387</v>
      </c>
      <c r="G55" s="16">
        <f t="shared" si="30"/>
        <v>0</v>
      </c>
      <c r="H55" s="25">
        <v>0</v>
      </c>
      <c r="I55" s="25">
        <v>0</v>
      </c>
      <c r="J55" s="16">
        <f t="shared" si="31"/>
        <v>13.160550000000001</v>
      </c>
      <c r="K55" s="25">
        <v>0</v>
      </c>
      <c r="L55" s="25">
        <v>0</v>
      </c>
      <c r="M55" s="25">
        <v>3.0077199999999999</v>
      </c>
      <c r="N55" s="25">
        <v>0</v>
      </c>
      <c r="O55" s="25">
        <v>0</v>
      </c>
      <c r="P55" s="25">
        <v>0</v>
      </c>
      <c r="Q55" s="25">
        <v>9.8065599999999993</v>
      </c>
      <c r="R55" s="25">
        <v>0.34626999999999997</v>
      </c>
      <c r="S55" s="25">
        <v>0</v>
      </c>
      <c r="T55" s="25">
        <v>0</v>
      </c>
      <c r="U55" s="25">
        <v>0</v>
      </c>
      <c r="V55" s="18">
        <v>0</v>
      </c>
      <c r="W55" s="18">
        <v>97.065899999999999</v>
      </c>
      <c r="X55" s="18">
        <f t="shared" si="24"/>
        <v>0.88862000000000008</v>
      </c>
      <c r="Y55" s="25" t="s">
        <v>63</v>
      </c>
      <c r="Z55" s="25" t="s">
        <v>63</v>
      </c>
      <c r="AA55" s="25" t="s">
        <v>63</v>
      </c>
      <c r="AB55" s="25">
        <v>0</v>
      </c>
      <c r="AC55" s="25" t="s">
        <v>63</v>
      </c>
      <c r="AD55" s="25">
        <v>0.81325000000000003</v>
      </c>
      <c r="AE55" s="25">
        <v>0</v>
      </c>
      <c r="AF55" s="25">
        <v>7.5370000000000006E-2</v>
      </c>
      <c r="AG55" s="25">
        <v>0</v>
      </c>
      <c r="AH55" s="25">
        <v>0</v>
      </c>
      <c r="AI55" s="25" t="s">
        <v>76</v>
      </c>
      <c r="AJ55" s="18">
        <v>7.5370000000000006E-2</v>
      </c>
      <c r="AK55" s="18" t="s">
        <v>63</v>
      </c>
      <c r="AL55" s="19">
        <v>189.24512507513867</v>
      </c>
      <c r="AM55" s="25">
        <f t="shared" si="36"/>
        <v>162.95760279789189</v>
      </c>
      <c r="AN55" s="26">
        <f t="shared" si="37"/>
        <v>2.9144891431730682</v>
      </c>
    </row>
    <row r="56" spans="1:40" s="21" customFormat="1" ht="15" customHeight="1">
      <c r="A56" s="54"/>
      <c r="B56" s="55"/>
      <c r="C56" s="47" t="s">
        <v>80</v>
      </c>
      <c r="D56" s="47"/>
      <c r="E56" s="48"/>
      <c r="F56" s="16">
        <f t="shared" si="12"/>
        <v>350.17896258399998</v>
      </c>
      <c r="G56" s="16">
        <f t="shared" si="30"/>
        <v>5.4622000000000002</v>
      </c>
      <c r="H56" s="25">
        <v>0</v>
      </c>
      <c r="I56" s="25">
        <v>5.4622000000000002</v>
      </c>
      <c r="J56" s="16">
        <f t="shared" si="31"/>
        <v>234.79358999999999</v>
      </c>
      <c r="K56" s="25">
        <v>0</v>
      </c>
      <c r="L56" s="25">
        <v>0</v>
      </c>
      <c r="M56" s="25">
        <v>8.6599999999999993E-3</v>
      </c>
      <c r="N56" s="25">
        <v>0</v>
      </c>
      <c r="O56" s="25">
        <v>0</v>
      </c>
      <c r="P56" s="25">
        <v>0</v>
      </c>
      <c r="Q56" s="25">
        <v>1.4466900000000003</v>
      </c>
      <c r="R56" s="25">
        <v>2.1448800000000001</v>
      </c>
      <c r="S56" s="25">
        <v>231.19335999999998</v>
      </c>
      <c r="T56" s="25">
        <v>0</v>
      </c>
      <c r="U56" s="25">
        <v>0</v>
      </c>
      <c r="V56" s="18">
        <v>0</v>
      </c>
      <c r="W56" s="18">
        <v>0</v>
      </c>
      <c r="X56" s="18">
        <f t="shared" si="24"/>
        <v>44.366</v>
      </c>
      <c r="Y56" s="25" t="s">
        <v>63</v>
      </c>
      <c r="Z56" s="25" t="s">
        <v>63</v>
      </c>
      <c r="AA56" s="25" t="s">
        <v>63</v>
      </c>
      <c r="AB56" s="25">
        <v>0</v>
      </c>
      <c r="AC56" s="25" t="s">
        <v>63</v>
      </c>
      <c r="AD56" s="25">
        <v>12.522369999999999</v>
      </c>
      <c r="AE56" s="25">
        <v>0</v>
      </c>
      <c r="AF56" s="25">
        <v>31.843630000000001</v>
      </c>
      <c r="AG56" s="25">
        <v>0</v>
      </c>
      <c r="AH56" s="25">
        <v>0</v>
      </c>
      <c r="AI56" s="25" t="s">
        <v>76</v>
      </c>
      <c r="AJ56" s="18">
        <v>29.640920000000001</v>
      </c>
      <c r="AK56" s="18" t="s">
        <v>63</v>
      </c>
      <c r="AL56" s="19">
        <v>35.916252583999999</v>
      </c>
      <c r="AM56" s="25">
        <f t="shared" si="36"/>
        <v>279.89008971969656</v>
      </c>
      <c r="AN56" s="26">
        <f t="shared" si="37"/>
        <v>44.750483498951141</v>
      </c>
    </row>
    <row r="57" spans="1:40" s="21" customFormat="1" ht="15" customHeight="1">
      <c r="A57" s="54"/>
      <c r="B57" s="55"/>
      <c r="C57" s="47" t="s">
        <v>81</v>
      </c>
      <c r="D57" s="47"/>
      <c r="E57" s="48"/>
      <c r="F57" s="16">
        <f t="shared" si="12"/>
        <v>129.30616269461581</v>
      </c>
      <c r="G57" s="16">
        <f t="shared" si="30"/>
        <v>0</v>
      </c>
      <c r="H57" s="25">
        <v>0</v>
      </c>
      <c r="I57" s="25">
        <v>0</v>
      </c>
      <c r="J57" s="16">
        <f t="shared" si="31"/>
        <v>0.64371</v>
      </c>
      <c r="K57" s="25">
        <v>0</v>
      </c>
      <c r="L57" s="25">
        <v>0</v>
      </c>
      <c r="M57" s="25">
        <v>1.491E-2</v>
      </c>
      <c r="N57" s="25">
        <v>0</v>
      </c>
      <c r="O57" s="25">
        <v>0</v>
      </c>
      <c r="P57" s="25">
        <v>0</v>
      </c>
      <c r="Q57" s="25">
        <v>0.49728</v>
      </c>
      <c r="R57" s="25">
        <v>0.13152</v>
      </c>
      <c r="S57" s="25">
        <v>0</v>
      </c>
      <c r="T57" s="25">
        <v>0</v>
      </c>
      <c r="U57" s="25">
        <v>0</v>
      </c>
      <c r="V57" s="18">
        <v>0</v>
      </c>
      <c r="W57" s="18">
        <v>100.52314000000001</v>
      </c>
      <c r="X57" s="18">
        <f t="shared" si="24"/>
        <v>0</v>
      </c>
      <c r="Y57" s="25" t="s">
        <v>63</v>
      </c>
      <c r="Z57" s="25" t="s">
        <v>63</v>
      </c>
      <c r="AA57" s="25" t="s">
        <v>63</v>
      </c>
      <c r="AB57" s="25">
        <v>0</v>
      </c>
      <c r="AC57" s="25" t="s">
        <v>63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 t="s">
        <v>76</v>
      </c>
      <c r="AJ57" s="18">
        <v>0</v>
      </c>
      <c r="AK57" s="18" t="s">
        <v>63</v>
      </c>
      <c r="AL57" s="19">
        <v>28.1393126946158</v>
      </c>
      <c r="AM57" s="25">
        <f t="shared" si="36"/>
        <v>108.99636495707672</v>
      </c>
      <c r="AN57" s="26">
        <f t="shared" si="37"/>
        <v>0.3012313541787997</v>
      </c>
    </row>
    <row r="58" spans="1:40" s="21" customFormat="1" ht="15" customHeight="1">
      <c r="A58" s="54"/>
      <c r="B58" s="55"/>
      <c r="C58" s="47" t="s">
        <v>82</v>
      </c>
      <c r="D58" s="47"/>
      <c r="E58" s="48"/>
      <c r="F58" s="16">
        <f t="shared" si="12"/>
        <v>130.888069532</v>
      </c>
      <c r="G58" s="16">
        <f t="shared" si="30"/>
        <v>1.25546</v>
      </c>
      <c r="H58" s="25">
        <v>1.0331600000000001</v>
      </c>
      <c r="I58" s="25">
        <v>0.2223</v>
      </c>
      <c r="J58" s="16">
        <f t="shared" si="31"/>
        <v>41.415849999999992</v>
      </c>
      <c r="K58" s="25">
        <v>0</v>
      </c>
      <c r="L58" s="25">
        <v>0</v>
      </c>
      <c r="M58" s="25">
        <v>0.42771999999999999</v>
      </c>
      <c r="N58" s="25">
        <v>0</v>
      </c>
      <c r="O58" s="25">
        <v>0</v>
      </c>
      <c r="P58" s="25">
        <v>0</v>
      </c>
      <c r="Q58" s="25">
        <v>5.7276299999999996</v>
      </c>
      <c r="R58" s="25">
        <v>6.1013500000000001</v>
      </c>
      <c r="S58" s="25">
        <v>29.159149999999997</v>
      </c>
      <c r="T58" s="25">
        <v>0</v>
      </c>
      <c r="U58" s="25">
        <v>0</v>
      </c>
      <c r="V58" s="18">
        <v>0</v>
      </c>
      <c r="W58" s="18">
        <v>55.959159999999997</v>
      </c>
      <c r="X58" s="18">
        <f t="shared" si="24"/>
        <v>7.6269399999999994</v>
      </c>
      <c r="Y58" s="25" t="s">
        <v>63</v>
      </c>
      <c r="Z58" s="25" t="s">
        <v>63</v>
      </c>
      <c r="AA58" s="25" t="s">
        <v>63</v>
      </c>
      <c r="AB58" s="25">
        <v>0</v>
      </c>
      <c r="AC58" s="25" t="s">
        <v>63</v>
      </c>
      <c r="AD58" s="25">
        <v>4.4188199999999993</v>
      </c>
      <c r="AE58" s="25">
        <v>3.07158</v>
      </c>
      <c r="AF58" s="25">
        <v>0.13653999999999999</v>
      </c>
      <c r="AG58" s="25">
        <v>0</v>
      </c>
      <c r="AH58" s="25">
        <v>0</v>
      </c>
      <c r="AI58" s="25" t="s">
        <v>76</v>
      </c>
      <c r="AJ58" s="18">
        <v>9.4879999999999992E-2</v>
      </c>
      <c r="AK58" s="18" t="s">
        <v>63</v>
      </c>
      <c r="AL58" s="19">
        <v>24.535779531999999</v>
      </c>
      <c r="AM58" s="25">
        <f t="shared" si="36"/>
        <v>105.55221371604547</v>
      </c>
      <c r="AN58" s="26">
        <f t="shared" si="37"/>
        <v>7.889595530164069</v>
      </c>
    </row>
    <row r="59" spans="1:40" s="21" customFormat="1" ht="15" customHeight="1">
      <c r="A59" s="54"/>
      <c r="B59" s="55"/>
      <c r="C59" s="47" t="s">
        <v>83</v>
      </c>
      <c r="D59" s="47"/>
      <c r="E59" s="48"/>
      <c r="F59" s="16">
        <f t="shared" si="12"/>
        <v>2197.8069598953257</v>
      </c>
      <c r="G59" s="16">
        <f t="shared" si="30"/>
        <v>0</v>
      </c>
      <c r="H59" s="25">
        <v>0</v>
      </c>
      <c r="I59" s="25">
        <v>0</v>
      </c>
      <c r="J59" s="16">
        <f t="shared" si="31"/>
        <v>1033.7117478256728</v>
      </c>
      <c r="K59" s="25">
        <v>0</v>
      </c>
      <c r="L59" s="25">
        <v>999.31014378218902</v>
      </c>
      <c r="M59" s="25">
        <v>1.1445285776449725</v>
      </c>
      <c r="N59" s="25">
        <v>0</v>
      </c>
      <c r="O59" s="25">
        <v>0</v>
      </c>
      <c r="P59" s="25">
        <v>0</v>
      </c>
      <c r="Q59" s="25">
        <v>4.1548100000000003</v>
      </c>
      <c r="R59" s="25">
        <v>29.102265465838851</v>
      </c>
      <c r="S59" s="25">
        <v>0</v>
      </c>
      <c r="T59" s="25">
        <v>0</v>
      </c>
      <c r="U59" s="25">
        <v>0</v>
      </c>
      <c r="V59" s="18">
        <v>0</v>
      </c>
      <c r="W59" s="18">
        <v>656.46319478554074</v>
      </c>
      <c r="X59" s="18">
        <f t="shared" si="24"/>
        <v>0</v>
      </c>
      <c r="Y59" s="25" t="s">
        <v>63</v>
      </c>
      <c r="Z59" s="25" t="s">
        <v>63</v>
      </c>
      <c r="AA59" s="25" t="s">
        <v>63</v>
      </c>
      <c r="AB59" s="25">
        <v>0</v>
      </c>
      <c r="AC59" s="25" t="s">
        <v>63</v>
      </c>
      <c r="AD59" s="25">
        <v>0</v>
      </c>
      <c r="AE59" s="25">
        <v>0</v>
      </c>
      <c r="AF59" s="25">
        <v>0</v>
      </c>
      <c r="AG59" s="25">
        <v>0</v>
      </c>
      <c r="AH59" s="25">
        <v>0</v>
      </c>
      <c r="AI59" s="25" t="s">
        <v>76</v>
      </c>
      <c r="AJ59" s="18">
        <v>58.41137054778175</v>
      </c>
      <c r="AK59" s="18" t="s">
        <v>63</v>
      </c>
      <c r="AL59" s="19">
        <v>449.22064673633065</v>
      </c>
      <c r="AM59" s="25">
        <f t="shared" si="36"/>
        <v>1873.5779862257916</v>
      </c>
      <c r="AN59" s="26">
        <f t="shared" si="37"/>
        <v>4.8089072114171865</v>
      </c>
    </row>
    <row r="60" spans="1:40" s="21" customFormat="1" ht="15" customHeight="1">
      <c r="A60" s="54"/>
      <c r="B60" s="55"/>
      <c r="C60" s="47" t="s">
        <v>84</v>
      </c>
      <c r="D60" s="47"/>
      <c r="E60" s="48"/>
      <c r="F60" s="16">
        <f t="shared" si="12"/>
        <v>666.33682332653518</v>
      </c>
      <c r="G60" s="16">
        <f t="shared" si="30"/>
        <v>0</v>
      </c>
      <c r="H60" s="25">
        <v>0</v>
      </c>
      <c r="I60" s="25">
        <v>0</v>
      </c>
      <c r="J60" s="16">
        <f t="shared" si="31"/>
        <v>21.862739999999999</v>
      </c>
      <c r="K60" s="25">
        <v>0</v>
      </c>
      <c r="L60" s="25">
        <v>0</v>
      </c>
      <c r="M60" s="25">
        <v>3.6886799999999997</v>
      </c>
      <c r="N60" s="25">
        <v>0</v>
      </c>
      <c r="O60" s="25">
        <v>0</v>
      </c>
      <c r="P60" s="25">
        <v>0</v>
      </c>
      <c r="Q60" s="25">
        <v>14.153439999999998</v>
      </c>
      <c r="R60" s="25">
        <v>4.0206200000000001</v>
      </c>
      <c r="S60" s="25">
        <v>0</v>
      </c>
      <c r="T60" s="25">
        <v>0</v>
      </c>
      <c r="U60" s="25">
        <v>0</v>
      </c>
      <c r="V60" s="18">
        <v>0</v>
      </c>
      <c r="W60" s="18">
        <v>371.78272000000004</v>
      </c>
      <c r="X60" s="18">
        <f t="shared" si="24"/>
        <v>25.289559999999998</v>
      </c>
      <c r="Y60" s="25" t="s">
        <v>63</v>
      </c>
      <c r="Z60" s="25" t="s">
        <v>63</v>
      </c>
      <c r="AA60" s="25" t="s">
        <v>63</v>
      </c>
      <c r="AB60" s="25">
        <v>0</v>
      </c>
      <c r="AC60" s="25" t="s">
        <v>63</v>
      </c>
      <c r="AD60" s="25">
        <v>23.346039999999999</v>
      </c>
      <c r="AE60" s="25">
        <v>1.9435199999999999</v>
      </c>
      <c r="AF60" s="25">
        <v>0</v>
      </c>
      <c r="AG60" s="25">
        <v>0</v>
      </c>
      <c r="AH60" s="25">
        <v>0</v>
      </c>
      <c r="AI60" s="25" t="s">
        <v>76</v>
      </c>
      <c r="AJ60" s="18">
        <v>0</v>
      </c>
      <c r="AK60" s="18" t="s">
        <v>63</v>
      </c>
      <c r="AL60" s="19">
        <v>247.40180332653517</v>
      </c>
      <c r="AM60" s="25">
        <f t="shared" si="36"/>
        <v>462.48282431570669</v>
      </c>
      <c r="AN60" s="26">
        <f t="shared" si="37"/>
        <v>27.937996408206548</v>
      </c>
    </row>
    <row r="61" spans="1:40" s="21" customFormat="1" ht="15" customHeight="1">
      <c r="A61" s="54"/>
      <c r="B61" s="55"/>
      <c r="C61" s="47" t="s">
        <v>85</v>
      </c>
      <c r="D61" s="47"/>
      <c r="E61" s="48"/>
      <c r="F61" s="16">
        <f t="shared" si="12"/>
        <v>144.13901669498</v>
      </c>
      <c r="G61" s="16">
        <f t="shared" si="30"/>
        <v>0</v>
      </c>
      <c r="H61" s="25">
        <v>0</v>
      </c>
      <c r="I61" s="25">
        <v>0</v>
      </c>
      <c r="J61" s="16">
        <f t="shared" si="31"/>
        <v>3.6965699999999999</v>
      </c>
      <c r="K61" s="25">
        <v>0</v>
      </c>
      <c r="L61" s="25">
        <v>0</v>
      </c>
      <c r="M61" s="25">
        <v>0.34341000000000005</v>
      </c>
      <c r="N61" s="25">
        <v>0</v>
      </c>
      <c r="O61" s="25">
        <v>0</v>
      </c>
      <c r="P61" s="25">
        <v>0</v>
      </c>
      <c r="Q61" s="25">
        <v>1.8058399999999999</v>
      </c>
      <c r="R61" s="25">
        <v>1.54732</v>
      </c>
      <c r="S61" s="25">
        <v>0</v>
      </c>
      <c r="T61" s="25">
        <v>0</v>
      </c>
      <c r="U61" s="25">
        <v>0</v>
      </c>
      <c r="V61" s="18">
        <v>0</v>
      </c>
      <c r="W61" s="18">
        <v>77.172900000000013</v>
      </c>
      <c r="X61" s="18">
        <f t="shared" si="24"/>
        <v>0</v>
      </c>
      <c r="Y61" s="25" t="s">
        <v>63</v>
      </c>
      <c r="Z61" s="25" t="s">
        <v>63</v>
      </c>
      <c r="AA61" s="25" t="s">
        <v>63</v>
      </c>
      <c r="AB61" s="25">
        <v>0</v>
      </c>
      <c r="AC61" s="25" t="s">
        <v>63</v>
      </c>
      <c r="AD61" s="25">
        <v>0</v>
      </c>
      <c r="AE61" s="25">
        <v>0</v>
      </c>
      <c r="AF61" s="25">
        <v>0</v>
      </c>
      <c r="AG61" s="25">
        <v>0</v>
      </c>
      <c r="AH61" s="25">
        <v>0</v>
      </c>
      <c r="AI61" s="25" t="s">
        <v>76</v>
      </c>
      <c r="AJ61" s="18">
        <v>0</v>
      </c>
      <c r="AK61" s="18" t="s">
        <v>63</v>
      </c>
      <c r="AL61" s="19">
        <v>63.269546694979994</v>
      </c>
      <c r="AM61" s="25">
        <f t="shared" si="36"/>
        <v>98.473661955640551</v>
      </c>
      <c r="AN61" s="26">
        <f t="shared" si="37"/>
        <v>0.67730052386298512</v>
      </c>
    </row>
    <row r="62" spans="1:40" s="21" customFormat="1" ht="15" customHeight="1">
      <c r="C62" s="21" t="s">
        <v>86</v>
      </c>
      <c r="E62" s="59"/>
      <c r="F62" s="16">
        <f t="shared" si="12"/>
        <v>10.035989897999999</v>
      </c>
      <c r="G62" s="16">
        <f t="shared" si="30"/>
        <v>0</v>
      </c>
      <c r="H62" s="25">
        <v>0</v>
      </c>
      <c r="I62" s="25">
        <v>0</v>
      </c>
      <c r="J62" s="16">
        <f t="shared" si="31"/>
        <v>1.5755499999999998</v>
      </c>
      <c r="K62" s="25">
        <v>0</v>
      </c>
      <c r="L62" s="25">
        <v>0</v>
      </c>
      <c r="M62" s="25">
        <v>1.222E-2</v>
      </c>
      <c r="N62" s="25">
        <v>0</v>
      </c>
      <c r="O62" s="25">
        <v>0</v>
      </c>
      <c r="P62" s="25">
        <v>0</v>
      </c>
      <c r="Q62" s="25">
        <v>1.3342399999999999</v>
      </c>
      <c r="R62" s="25">
        <v>0.22909000000000002</v>
      </c>
      <c r="S62" s="25">
        <v>0</v>
      </c>
      <c r="T62" s="25">
        <v>0</v>
      </c>
      <c r="U62" s="25">
        <v>0</v>
      </c>
      <c r="V62" s="18">
        <v>0</v>
      </c>
      <c r="W62" s="18">
        <v>4.9224899999999998</v>
      </c>
      <c r="X62" s="18">
        <f t="shared" si="24"/>
        <v>5.7799999999999995E-3</v>
      </c>
      <c r="Y62" s="25" t="s">
        <v>63</v>
      </c>
      <c r="Z62" s="25" t="s">
        <v>63</v>
      </c>
      <c r="AA62" s="25" t="s">
        <v>63</v>
      </c>
      <c r="AB62" s="25">
        <v>0</v>
      </c>
      <c r="AC62" s="25" t="s">
        <v>63</v>
      </c>
      <c r="AD62" s="25">
        <v>5.7799999999999995E-3</v>
      </c>
      <c r="AE62" s="25">
        <v>0</v>
      </c>
      <c r="AF62" s="25">
        <v>0</v>
      </c>
      <c r="AG62" s="25">
        <v>0</v>
      </c>
      <c r="AH62" s="25">
        <v>0</v>
      </c>
      <c r="AI62" s="25" t="s">
        <v>76</v>
      </c>
      <c r="AJ62" s="18">
        <v>0</v>
      </c>
      <c r="AK62" s="18" t="s">
        <v>63</v>
      </c>
      <c r="AL62" s="19">
        <v>3.5321698979999998</v>
      </c>
      <c r="AM62" s="25">
        <f t="shared" si="36"/>
        <v>7.4808350436265876</v>
      </c>
      <c r="AN62" s="26">
        <f t="shared" si="37"/>
        <v>4.3591880237135984E-2</v>
      </c>
    </row>
    <row r="63" spans="1:40" s="21" customFormat="1" ht="15" customHeight="1">
      <c r="A63" s="54"/>
      <c r="B63" s="55"/>
      <c r="C63" s="47" t="s">
        <v>87</v>
      </c>
      <c r="D63" s="47"/>
      <c r="E63" s="48"/>
      <c r="F63" s="16">
        <f t="shared" si="12"/>
        <v>17.611324272000001</v>
      </c>
      <c r="G63" s="16">
        <f t="shared" si="30"/>
        <v>0</v>
      </c>
      <c r="H63" s="25">
        <v>0</v>
      </c>
      <c r="I63" s="25">
        <v>0</v>
      </c>
      <c r="J63" s="16">
        <f t="shared" si="31"/>
        <v>2.5074999999999998</v>
      </c>
      <c r="K63" s="25">
        <v>0</v>
      </c>
      <c r="L63" s="25">
        <v>0</v>
      </c>
      <c r="M63" s="25">
        <v>4.2089999999999995E-2</v>
      </c>
      <c r="N63" s="25">
        <v>0</v>
      </c>
      <c r="O63" s="25">
        <v>0</v>
      </c>
      <c r="P63" s="25">
        <v>0</v>
      </c>
      <c r="Q63" s="25">
        <v>2.2612399999999999</v>
      </c>
      <c r="R63" s="25">
        <v>0.20416999999999999</v>
      </c>
      <c r="S63" s="25">
        <v>0</v>
      </c>
      <c r="T63" s="25">
        <v>0</v>
      </c>
      <c r="U63" s="25">
        <v>0</v>
      </c>
      <c r="V63" s="18">
        <v>0</v>
      </c>
      <c r="W63" s="18">
        <v>1.1241699999999999</v>
      </c>
      <c r="X63" s="18">
        <f t="shared" si="24"/>
        <v>2.44625</v>
      </c>
      <c r="Y63" s="25" t="s">
        <v>63</v>
      </c>
      <c r="Z63" s="25" t="s">
        <v>63</v>
      </c>
      <c r="AA63" s="25" t="s">
        <v>63</v>
      </c>
      <c r="AB63" s="25">
        <v>0</v>
      </c>
      <c r="AC63" s="25" t="s">
        <v>63</v>
      </c>
      <c r="AD63" s="25">
        <v>2.44625</v>
      </c>
      <c r="AE63" s="25">
        <v>0</v>
      </c>
      <c r="AF63" s="25">
        <v>0</v>
      </c>
      <c r="AG63" s="25">
        <v>0</v>
      </c>
      <c r="AH63" s="25">
        <v>0</v>
      </c>
      <c r="AI63" s="25" t="s">
        <v>76</v>
      </c>
      <c r="AJ63" s="18">
        <v>0</v>
      </c>
      <c r="AK63" s="18" t="s">
        <v>63</v>
      </c>
      <c r="AL63" s="19">
        <v>11.533404272</v>
      </c>
      <c r="AM63" s="25">
        <f t="shared" si="36"/>
        <v>6.8407377634395363</v>
      </c>
      <c r="AN63" s="26">
        <f t="shared" si="37"/>
        <v>2.5697150975612093</v>
      </c>
    </row>
    <row r="64" spans="1:40" s="21" customFormat="1" ht="15" customHeight="1">
      <c r="A64" s="54"/>
      <c r="B64" s="55"/>
      <c r="C64" s="47" t="s">
        <v>88</v>
      </c>
      <c r="D64" s="47"/>
      <c r="E64" s="48"/>
      <c r="F64" s="16">
        <f t="shared" si="12"/>
        <v>318.94968219344003</v>
      </c>
      <c r="G64" s="16">
        <f t="shared" si="30"/>
        <v>0</v>
      </c>
      <c r="H64" s="25">
        <v>0</v>
      </c>
      <c r="I64" s="25">
        <v>0</v>
      </c>
      <c r="J64" s="16">
        <f t="shared" si="31"/>
        <v>3.0226699999999997</v>
      </c>
      <c r="K64" s="25">
        <v>0</v>
      </c>
      <c r="L64" s="25">
        <v>0</v>
      </c>
      <c r="M64" s="25">
        <v>0.15300000000000002</v>
      </c>
      <c r="N64" s="25">
        <v>0</v>
      </c>
      <c r="O64" s="25">
        <v>0</v>
      </c>
      <c r="P64" s="25">
        <v>0</v>
      </c>
      <c r="Q64" s="25">
        <v>2.2813499999999998</v>
      </c>
      <c r="R64" s="25">
        <v>0.58832000000000007</v>
      </c>
      <c r="S64" s="25">
        <v>0</v>
      </c>
      <c r="T64" s="25">
        <v>0</v>
      </c>
      <c r="U64" s="25">
        <v>0</v>
      </c>
      <c r="V64" s="18">
        <v>0</v>
      </c>
      <c r="W64" s="18">
        <v>213.33778000000001</v>
      </c>
      <c r="X64" s="18">
        <f t="shared" si="24"/>
        <v>6.0483700000000002</v>
      </c>
      <c r="Y64" s="25" t="s">
        <v>63</v>
      </c>
      <c r="Z64" s="25" t="s">
        <v>63</v>
      </c>
      <c r="AA64" s="25" t="s">
        <v>63</v>
      </c>
      <c r="AB64" s="25">
        <v>0</v>
      </c>
      <c r="AC64" s="25" t="s">
        <v>63</v>
      </c>
      <c r="AD64" s="25">
        <v>4.4470299999999998</v>
      </c>
      <c r="AE64" s="25">
        <v>1.60134</v>
      </c>
      <c r="AF64" s="25">
        <v>0</v>
      </c>
      <c r="AG64" s="25">
        <v>0</v>
      </c>
      <c r="AH64" s="25">
        <v>0</v>
      </c>
      <c r="AI64" s="25" t="s">
        <v>76</v>
      </c>
      <c r="AJ64" s="18">
        <v>0</v>
      </c>
      <c r="AK64" s="18" t="s">
        <v>63</v>
      </c>
      <c r="AL64" s="19">
        <v>96.540862193440006</v>
      </c>
      <c r="AM64" s="25">
        <f t="shared" si="36"/>
        <v>243.22209131710471</v>
      </c>
      <c r="AN64" s="26">
        <f t="shared" si="37"/>
        <v>7.0818399702058903</v>
      </c>
    </row>
    <row r="65" spans="1:40" s="21" customFormat="1" ht="15" customHeight="1">
      <c r="A65" s="54"/>
      <c r="B65" s="55"/>
      <c r="C65" s="47" t="s">
        <v>89</v>
      </c>
      <c r="D65" s="47"/>
      <c r="E65" s="48"/>
      <c r="F65" s="16">
        <f t="shared" si="12"/>
        <v>34.860780478000002</v>
      </c>
      <c r="G65" s="16">
        <f t="shared" si="30"/>
        <v>0</v>
      </c>
      <c r="H65" s="25">
        <v>0</v>
      </c>
      <c r="I65" s="25">
        <v>0</v>
      </c>
      <c r="J65" s="16">
        <f t="shared" si="31"/>
        <v>0.59233000000000002</v>
      </c>
      <c r="K65" s="25">
        <v>0</v>
      </c>
      <c r="L65" s="25">
        <v>0</v>
      </c>
      <c r="M65" s="25">
        <v>4.5689999999999995E-2</v>
      </c>
      <c r="N65" s="25">
        <v>0</v>
      </c>
      <c r="O65" s="25">
        <v>0</v>
      </c>
      <c r="P65" s="25">
        <v>0</v>
      </c>
      <c r="Q65" s="25">
        <v>0.54664000000000001</v>
      </c>
      <c r="R65" s="25">
        <v>0</v>
      </c>
      <c r="S65" s="25">
        <v>0</v>
      </c>
      <c r="T65" s="25">
        <v>0</v>
      </c>
      <c r="U65" s="25">
        <v>0</v>
      </c>
      <c r="V65" s="18">
        <v>0</v>
      </c>
      <c r="W65" s="18">
        <v>12.756959999999999</v>
      </c>
      <c r="X65" s="18">
        <f t="shared" si="24"/>
        <v>7.6000000000000004E-4</v>
      </c>
      <c r="Y65" s="25" t="s">
        <v>63</v>
      </c>
      <c r="Z65" s="25" t="s">
        <v>63</v>
      </c>
      <c r="AA65" s="25" t="s">
        <v>63</v>
      </c>
      <c r="AB65" s="25">
        <v>0</v>
      </c>
      <c r="AC65" s="25" t="s">
        <v>63</v>
      </c>
      <c r="AD65" s="25">
        <v>7.6000000000000004E-4</v>
      </c>
      <c r="AE65" s="25">
        <v>0</v>
      </c>
      <c r="AF65" s="25">
        <v>0</v>
      </c>
      <c r="AG65" s="25">
        <v>0</v>
      </c>
      <c r="AH65" s="25">
        <v>0</v>
      </c>
      <c r="AI65" s="25" t="s">
        <v>76</v>
      </c>
      <c r="AJ65" s="18">
        <v>0</v>
      </c>
      <c r="AK65" s="18" t="s">
        <v>63</v>
      </c>
      <c r="AL65" s="19">
        <v>21.510730478000003</v>
      </c>
      <c r="AM65" s="25">
        <f t="shared" si="36"/>
        <v>19.334460563436409</v>
      </c>
      <c r="AN65" s="26">
        <f t="shared" si="37"/>
        <v>0.23103237877430297</v>
      </c>
    </row>
    <row r="66" spans="1:40" s="21" customFormat="1" ht="15" customHeight="1">
      <c r="A66" s="54"/>
      <c r="B66" s="55"/>
      <c r="C66" s="47" t="s">
        <v>90</v>
      </c>
      <c r="D66" s="47"/>
      <c r="E66" s="48"/>
      <c r="F66" s="16">
        <f t="shared" si="12"/>
        <v>13.037074998000001</v>
      </c>
      <c r="G66" s="16">
        <f t="shared" si="30"/>
        <v>0</v>
      </c>
      <c r="H66" s="25">
        <v>0</v>
      </c>
      <c r="I66" s="25">
        <v>0</v>
      </c>
      <c r="J66" s="16">
        <f t="shared" si="31"/>
        <v>0.16839999999999999</v>
      </c>
      <c r="K66" s="25">
        <v>0</v>
      </c>
      <c r="L66" s="25">
        <v>0</v>
      </c>
      <c r="M66" s="25">
        <v>8.2990000000000008E-2</v>
      </c>
      <c r="N66" s="25">
        <v>0</v>
      </c>
      <c r="O66" s="25">
        <v>0</v>
      </c>
      <c r="P66" s="25">
        <v>0</v>
      </c>
      <c r="Q66" s="25">
        <v>8.541E-2</v>
      </c>
      <c r="R66" s="25">
        <v>0</v>
      </c>
      <c r="S66" s="25">
        <v>0</v>
      </c>
      <c r="T66" s="25">
        <v>0</v>
      </c>
      <c r="U66" s="25">
        <v>0</v>
      </c>
      <c r="V66" s="18">
        <v>0</v>
      </c>
      <c r="W66" s="18">
        <v>5.3028599999999999</v>
      </c>
      <c r="X66" s="18">
        <f t="shared" si="24"/>
        <v>0</v>
      </c>
      <c r="Y66" s="25" t="s">
        <v>63</v>
      </c>
      <c r="Z66" s="25" t="s">
        <v>63</v>
      </c>
      <c r="AA66" s="25" t="s">
        <v>63</v>
      </c>
      <c r="AB66" s="25">
        <v>0</v>
      </c>
      <c r="AC66" s="25" t="s">
        <v>63</v>
      </c>
      <c r="AD66" s="25">
        <v>0</v>
      </c>
      <c r="AE66" s="25">
        <v>0</v>
      </c>
      <c r="AF66" s="25">
        <v>0</v>
      </c>
      <c r="AG66" s="25">
        <v>0</v>
      </c>
      <c r="AH66" s="25">
        <v>0</v>
      </c>
      <c r="AI66" s="25" t="s">
        <v>76</v>
      </c>
      <c r="AJ66" s="18">
        <v>0</v>
      </c>
      <c r="AK66" s="18" t="s">
        <v>63</v>
      </c>
      <c r="AL66" s="19">
        <v>7.5658149980000005</v>
      </c>
      <c r="AM66" s="25">
        <f t="shared" si="36"/>
        <v>7.5763811283014295</v>
      </c>
      <c r="AN66" s="26">
        <f t="shared" si="37"/>
        <v>8.0992052721667596E-2</v>
      </c>
    </row>
    <row r="67" spans="1:40" s="21" customFormat="1" ht="15" customHeight="1">
      <c r="A67" s="54"/>
      <c r="B67" s="55"/>
      <c r="C67" s="47" t="s">
        <v>91</v>
      </c>
      <c r="D67" s="47"/>
      <c r="E67" s="48"/>
      <c r="F67" s="16">
        <f t="shared" si="12"/>
        <v>131.801626</v>
      </c>
      <c r="G67" s="16">
        <f t="shared" si="30"/>
        <v>0</v>
      </c>
      <c r="H67" s="25">
        <v>0</v>
      </c>
      <c r="I67" s="25">
        <v>0</v>
      </c>
      <c r="J67" s="16">
        <f t="shared" si="31"/>
        <v>2.28213</v>
      </c>
      <c r="K67" s="25">
        <v>0</v>
      </c>
      <c r="L67" s="25">
        <v>0</v>
      </c>
      <c r="M67" s="25">
        <v>0.66715000000000002</v>
      </c>
      <c r="N67" s="25">
        <v>0</v>
      </c>
      <c r="O67" s="25">
        <v>0</v>
      </c>
      <c r="P67" s="25">
        <v>0</v>
      </c>
      <c r="Q67" s="25">
        <v>1.6149800000000001</v>
      </c>
      <c r="R67" s="25">
        <v>0</v>
      </c>
      <c r="S67" s="25">
        <v>0</v>
      </c>
      <c r="T67" s="25">
        <v>0</v>
      </c>
      <c r="U67" s="25">
        <v>0</v>
      </c>
      <c r="V67" s="18">
        <v>0</v>
      </c>
      <c r="W67" s="18">
        <v>23.980210000000007</v>
      </c>
      <c r="X67" s="18">
        <f t="shared" si="24"/>
        <v>0</v>
      </c>
      <c r="Y67" s="25" t="s">
        <v>63</v>
      </c>
      <c r="Z67" s="25" t="s">
        <v>63</v>
      </c>
      <c r="AA67" s="25" t="s">
        <v>63</v>
      </c>
      <c r="AB67" s="25">
        <v>0</v>
      </c>
      <c r="AC67" s="25" t="s">
        <v>63</v>
      </c>
      <c r="AD67" s="25">
        <v>0</v>
      </c>
      <c r="AE67" s="25">
        <v>0</v>
      </c>
      <c r="AF67" s="25">
        <v>0</v>
      </c>
      <c r="AG67" s="25">
        <v>0</v>
      </c>
      <c r="AH67" s="25">
        <v>0</v>
      </c>
      <c r="AI67" s="25" t="s">
        <v>76</v>
      </c>
      <c r="AJ67" s="18">
        <v>0</v>
      </c>
      <c r="AK67" s="18" t="s">
        <v>63</v>
      </c>
      <c r="AL67" s="19">
        <v>105.539286</v>
      </c>
      <c r="AM67" s="25">
        <f t="shared" si="36"/>
        <v>55.627713179647927</v>
      </c>
      <c r="AN67" s="26">
        <f t="shared" si="37"/>
        <v>1.1297981008230773</v>
      </c>
    </row>
    <row r="68" spans="1:40" s="21" customFormat="1" ht="15" customHeight="1">
      <c r="A68" s="54"/>
      <c r="B68" s="55"/>
      <c r="C68" s="47" t="s">
        <v>92</v>
      </c>
      <c r="D68" s="47"/>
      <c r="E68" s="48"/>
      <c r="F68" s="16">
        <f t="shared" si="12"/>
        <v>4.6774866140000002</v>
      </c>
      <c r="G68" s="16">
        <f t="shared" si="30"/>
        <v>0</v>
      </c>
      <c r="H68" s="25">
        <v>0</v>
      </c>
      <c r="I68" s="25">
        <v>0</v>
      </c>
      <c r="J68" s="16">
        <f t="shared" si="31"/>
        <v>8.3289999999999989E-2</v>
      </c>
      <c r="K68" s="25">
        <v>0</v>
      </c>
      <c r="L68" s="25">
        <v>0</v>
      </c>
      <c r="M68" s="25">
        <v>3.9869999999999996E-2</v>
      </c>
      <c r="N68" s="25">
        <v>0</v>
      </c>
      <c r="O68" s="25">
        <v>0</v>
      </c>
      <c r="P68" s="25">
        <v>0</v>
      </c>
      <c r="Q68" s="25">
        <v>4.054E-2</v>
      </c>
      <c r="R68" s="25">
        <v>2.8799999999999997E-3</v>
      </c>
      <c r="S68" s="25">
        <v>0</v>
      </c>
      <c r="T68" s="25">
        <v>0</v>
      </c>
      <c r="U68" s="25">
        <v>0</v>
      </c>
      <c r="V68" s="18">
        <v>0</v>
      </c>
      <c r="W68" s="18">
        <v>0.77420999999999995</v>
      </c>
      <c r="X68" s="18">
        <f t="shared" si="24"/>
        <v>0</v>
      </c>
      <c r="Y68" s="25" t="s">
        <v>63</v>
      </c>
      <c r="Z68" s="25" t="s">
        <v>63</v>
      </c>
      <c r="AA68" s="25" t="s">
        <v>63</v>
      </c>
      <c r="AB68" s="25">
        <v>0</v>
      </c>
      <c r="AC68" s="25" t="s">
        <v>63</v>
      </c>
      <c r="AD68" s="25">
        <v>0</v>
      </c>
      <c r="AE68" s="25">
        <v>0</v>
      </c>
      <c r="AF68" s="25">
        <v>0</v>
      </c>
      <c r="AG68" s="25">
        <v>0</v>
      </c>
      <c r="AH68" s="25">
        <v>0</v>
      </c>
      <c r="AI68" s="25" t="s">
        <v>76</v>
      </c>
      <c r="AJ68" s="18">
        <v>0</v>
      </c>
      <c r="AK68" s="18" t="s">
        <v>63</v>
      </c>
      <c r="AL68" s="19">
        <v>3.8199866140000003</v>
      </c>
      <c r="AM68" s="25">
        <f t="shared" si="36"/>
        <v>1.9203775000559475</v>
      </c>
      <c r="AN68" s="26">
        <f t="shared" si="37"/>
        <v>4.0892958302435153E-2</v>
      </c>
    </row>
    <row r="69" spans="1:40" s="21" customFormat="1" ht="15" customHeight="1">
      <c r="A69" s="54"/>
      <c r="B69" s="55"/>
      <c r="C69" s="47" t="s">
        <v>93</v>
      </c>
      <c r="D69" s="47"/>
      <c r="E69" s="48"/>
      <c r="F69" s="16">
        <f t="shared" si="12"/>
        <v>11.079288238</v>
      </c>
      <c r="G69" s="16">
        <f t="shared" si="30"/>
        <v>0</v>
      </c>
      <c r="H69" s="25">
        <v>0</v>
      </c>
      <c r="I69" s="25">
        <v>0</v>
      </c>
      <c r="J69" s="16">
        <f t="shared" si="31"/>
        <v>0</v>
      </c>
      <c r="K69" s="25">
        <v>0</v>
      </c>
      <c r="L69" s="25">
        <v>0</v>
      </c>
      <c r="M69" s="25">
        <v>0</v>
      </c>
      <c r="N69" s="25">
        <v>0</v>
      </c>
      <c r="O69" s="25">
        <v>0</v>
      </c>
      <c r="P69" s="25">
        <v>0</v>
      </c>
      <c r="Q69" s="25">
        <v>0</v>
      </c>
      <c r="R69" s="25">
        <v>0</v>
      </c>
      <c r="S69" s="25">
        <v>0</v>
      </c>
      <c r="T69" s="25">
        <v>0</v>
      </c>
      <c r="U69" s="25">
        <v>0</v>
      </c>
      <c r="V69" s="18">
        <v>0</v>
      </c>
      <c r="W69" s="18">
        <v>0</v>
      </c>
      <c r="X69" s="18">
        <f t="shared" si="24"/>
        <v>0</v>
      </c>
      <c r="Y69" s="25" t="s">
        <v>63</v>
      </c>
      <c r="Z69" s="25" t="s">
        <v>63</v>
      </c>
      <c r="AA69" s="25" t="s">
        <v>63</v>
      </c>
      <c r="AB69" s="25">
        <v>0</v>
      </c>
      <c r="AC69" s="25" t="s">
        <v>63</v>
      </c>
      <c r="AD69" s="25">
        <v>0</v>
      </c>
      <c r="AE69" s="25">
        <v>0</v>
      </c>
      <c r="AF69" s="25">
        <v>0</v>
      </c>
      <c r="AG69" s="25">
        <v>0</v>
      </c>
      <c r="AH69" s="25">
        <v>0</v>
      </c>
      <c r="AI69" s="25" t="s">
        <v>76</v>
      </c>
      <c r="AJ69" s="18">
        <v>0</v>
      </c>
      <c r="AK69" s="18" t="s">
        <v>63</v>
      </c>
      <c r="AL69" s="19">
        <v>11.079288238</v>
      </c>
      <c r="AM69" s="25">
        <f t="shared" si="36"/>
        <v>3.0827139921503148</v>
      </c>
      <c r="AN69" s="26">
        <f t="shared" si="37"/>
        <v>0.11860378522708462</v>
      </c>
    </row>
    <row r="70" spans="1:40" s="21" customFormat="1" ht="15" customHeight="1">
      <c r="A70" s="55"/>
      <c r="B70" s="47" t="s">
        <v>94</v>
      </c>
      <c r="C70" s="47"/>
      <c r="D70" s="47"/>
      <c r="E70" s="48"/>
      <c r="F70" s="16">
        <f t="shared" si="12"/>
        <v>4743.726901698089</v>
      </c>
      <c r="G70" s="16">
        <f t="shared" si="30"/>
        <v>0</v>
      </c>
      <c r="H70" s="25">
        <v>0</v>
      </c>
      <c r="I70" s="25">
        <v>0</v>
      </c>
      <c r="J70" s="16">
        <f t="shared" si="31"/>
        <v>4471.8759017632165</v>
      </c>
      <c r="K70" s="25">
        <v>0</v>
      </c>
      <c r="L70" s="25">
        <v>0</v>
      </c>
      <c r="M70" s="25">
        <v>8.4752711999999999</v>
      </c>
      <c r="N70" s="25">
        <v>772.10943509631159</v>
      </c>
      <c r="O70" s="25">
        <v>259.87525587305703</v>
      </c>
      <c r="P70" s="25">
        <v>0</v>
      </c>
      <c r="Q70" s="25">
        <v>3384.2330924561788</v>
      </c>
      <c r="R70" s="25">
        <v>47.182847137669306</v>
      </c>
      <c r="S70" s="25">
        <v>0</v>
      </c>
      <c r="T70" s="25">
        <v>0</v>
      </c>
      <c r="U70" s="25">
        <v>0</v>
      </c>
      <c r="V70" s="18">
        <v>0</v>
      </c>
      <c r="W70" s="18">
        <v>25.010938623996111</v>
      </c>
      <c r="X70" s="18">
        <f t="shared" si="24"/>
        <v>160.35156866887647</v>
      </c>
      <c r="Y70" s="25" t="s">
        <v>63</v>
      </c>
      <c r="Z70" s="25" t="s">
        <v>63</v>
      </c>
      <c r="AA70" s="25" t="s">
        <v>63</v>
      </c>
      <c r="AB70" s="25">
        <v>0</v>
      </c>
      <c r="AC70" s="25" t="s">
        <v>63</v>
      </c>
      <c r="AD70" s="25">
        <v>0</v>
      </c>
      <c r="AE70" s="25">
        <v>0</v>
      </c>
      <c r="AF70" s="25">
        <v>0</v>
      </c>
      <c r="AG70" s="25">
        <v>31.276234945352691</v>
      </c>
      <c r="AH70" s="25">
        <v>129.07533372352378</v>
      </c>
      <c r="AI70" s="25" t="s">
        <v>63</v>
      </c>
      <c r="AJ70" s="18">
        <v>0</v>
      </c>
      <c r="AK70" s="18" t="s">
        <v>63</v>
      </c>
      <c r="AL70" s="19">
        <v>86.488492641999997</v>
      </c>
      <c r="AM70" s="25">
        <f>SUM(AM71:AM74)</f>
        <v>4520.9514987569655</v>
      </c>
      <c r="AN70" s="26">
        <f>SUM(AN71:AN74)</f>
        <v>161.27742801882491</v>
      </c>
    </row>
    <row r="71" spans="1:40" s="21" customFormat="1" ht="15" customHeight="1">
      <c r="A71" s="54"/>
      <c r="B71" s="55"/>
      <c r="C71" s="47" t="s">
        <v>95</v>
      </c>
      <c r="D71" s="47"/>
      <c r="E71" s="48"/>
      <c r="F71" s="16">
        <f t="shared" si="12"/>
        <v>88.495343187488174</v>
      </c>
      <c r="G71" s="16">
        <f t="shared" si="30"/>
        <v>0</v>
      </c>
      <c r="H71" s="25">
        <v>0</v>
      </c>
      <c r="I71" s="25">
        <v>0</v>
      </c>
      <c r="J71" s="16">
        <f t="shared" si="31"/>
        <v>2.0324475854881778</v>
      </c>
      <c r="K71" s="25">
        <v>0</v>
      </c>
      <c r="L71" s="25">
        <v>0</v>
      </c>
      <c r="M71" s="25">
        <v>0</v>
      </c>
      <c r="N71" s="25">
        <v>0</v>
      </c>
      <c r="O71" s="25">
        <v>0</v>
      </c>
      <c r="P71" s="25">
        <v>0</v>
      </c>
      <c r="Q71" s="25">
        <v>2.0324475854881778</v>
      </c>
      <c r="R71" s="25">
        <v>0</v>
      </c>
      <c r="S71" s="25">
        <v>0</v>
      </c>
      <c r="T71" s="25">
        <v>0</v>
      </c>
      <c r="U71" s="25">
        <v>0</v>
      </c>
      <c r="V71" s="18">
        <v>0</v>
      </c>
      <c r="W71" s="18">
        <v>0</v>
      </c>
      <c r="X71" s="18">
        <f t="shared" si="24"/>
        <v>0</v>
      </c>
      <c r="Y71" s="25" t="s">
        <v>63</v>
      </c>
      <c r="Z71" s="25" t="s">
        <v>63</v>
      </c>
      <c r="AA71" s="25" t="s">
        <v>63</v>
      </c>
      <c r="AB71" s="25">
        <v>0</v>
      </c>
      <c r="AC71" s="25" t="s">
        <v>63</v>
      </c>
      <c r="AD71" s="25">
        <v>0</v>
      </c>
      <c r="AE71" s="25">
        <v>0</v>
      </c>
      <c r="AF71" s="25">
        <v>0</v>
      </c>
      <c r="AG71" s="25">
        <v>0</v>
      </c>
      <c r="AH71" s="25">
        <v>0</v>
      </c>
      <c r="AI71" s="25" t="s">
        <v>63</v>
      </c>
      <c r="AJ71" s="18">
        <v>0</v>
      </c>
      <c r="AK71" s="18" t="s">
        <v>63</v>
      </c>
      <c r="AL71" s="19">
        <v>86.462895602000003</v>
      </c>
      <c r="AM71" s="25">
        <f t="shared" ref="AM71:AM77" si="38">SUM(G71,V71,J71,W71,AJ71)-IF(ISNUMBER(W71*$W$37/($W$37+$W$9)),W71*$W$37/($W$37+$W$9),0)+IF(ISNUMBER(AL71*AM$84/F$84),AL71*AM$84/F$84,0)</f>
        <v>26.089983805182413</v>
      </c>
      <c r="AN71" s="26">
        <f t="shared" ref="AN71:AN77" si="39">SUM(AD71:AH71)+IF(ISNUMBER(W71*$W$37/($W$37+$W$9)),W71*$W$37/($W$37+$W$9),0)+IF(ISNUMBER(AL71*AN$84/F$84),AL71*AN$84/F$84,0)</f>
        <v>0.92558533362451978</v>
      </c>
    </row>
    <row r="72" spans="1:40" s="21" customFormat="1" ht="15" customHeight="1">
      <c r="A72" s="54"/>
      <c r="B72" s="55"/>
      <c r="C72" s="47" t="s">
        <v>96</v>
      </c>
      <c r="D72" s="47"/>
      <c r="E72" s="48"/>
      <c r="F72" s="16">
        <f t="shared" si="12"/>
        <v>4316.8032466717614</v>
      </c>
      <c r="G72" s="16">
        <f t="shared" si="30"/>
        <v>0</v>
      </c>
      <c r="H72" s="25">
        <v>0</v>
      </c>
      <c r="I72" s="25">
        <v>0</v>
      </c>
      <c r="J72" s="16">
        <f t="shared" si="31"/>
        <v>4131.4151423388885</v>
      </c>
      <c r="K72" s="25">
        <v>0</v>
      </c>
      <c r="L72" s="25">
        <v>0</v>
      </c>
      <c r="M72" s="25">
        <v>8.4752711999999999</v>
      </c>
      <c r="N72" s="25">
        <v>771.34010509631162</v>
      </c>
      <c r="O72" s="25">
        <v>0</v>
      </c>
      <c r="P72" s="25">
        <v>0</v>
      </c>
      <c r="Q72" s="25">
        <v>3351.5997660425764</v>
      </c>
      <c r="R72" s="25">
        <v>0</v>
      </c>
      <c r="S72" s="25">
        <v>0</v>
      </c>
      <c r="T72" s="25">
        <v>0</v>
      </c>
      <c r="U72" s="25">
        <v>0</v>
      </c>
      <c r="V72" s="18">
        <v>0</v>
      </c>
      <c r="W72" s="18">
        <v>25.010938623996111</v>
      </c>
      <c r="X72" s="18">
        <f t="shared" si="24"/>
        <v>160.35156866887647</v>
      </c>
      <c r="Y72" s="25" t="s">
        <v>63</v>
      </c>
      <c r="Z72" s="25" t="s">
        <v>63</v>
      </c>
      <c r="AA72" s="25" t="s">
        <v>63</v>
      </c>
      <c r="AB72" s="25">
        <v>0</v>
      </c>
      <c r="AC72" s="25" t="s">
        <v>63</v>
      </c>
      <c r="AD72" s="25">
        <v>0</v>
      </c>
      <c r="AE72" s="25">
        <v>0</v>
      </c>
      <c r="AF72" s="25">
        <v>0</v>
      </c>
      <c r="AG72" s="25">
        <v>31.276234945352691</v>
      </c>
      <c r="AH72" s="25">
        <v>129.07533372352378</v>
      </c>
      <c r="AI72" s="25" t="s">
        <v>63</v>
      </c>
      <c r="AJ72" s="18">
        <v>0</v>
      </c>
      <c r="AK72" s="18" t="s">
        <v>63</v>
      </c>
      <c r="AL72" s="19">
        <v>2.5597039999999998E-2</v>
      </c>
      <c r="AM72" s="25">
        <f t="shared" si="38"/>
        <v>4156.4332031129425</v>
      </c>
      <c r="AN72" s="26">
        <f t="shared" si="39"/>
        <v>160.35184268520038</v>
      </c>
    </row>
    <row r="73" spans="1:40" s="21" customFormat="1" ht="15" customHeight="1">
      <c r="A73" s="54"/>
      <c r="B73" s="55"/>
      <c r="C73" s="47" t="s">
        <v>97</v>
      </c>
      <c r="D73" s="47"/>
      <c r="E73" s="48"/>
      <c r="F73" s="16">
        <f t="shared" si="12"/>
        <v>260.64458587305705</v>
      </c>
      <c r="G73" s="16">
        <f t="shared" si="30"/>
        <v>0</v>
      </c>
      <c r="H73" s="25">
        <v>0</v>
      </c>
      <c r="I73" s="25">
        <v>0</v>
      </c>
      <c r="J73" s="16">
        <f t="shared" si="31"/>
        <v>260.64458587305705</v>
      </c>
      <c r="K73" s="25">
        <v>0</v>
      </c>
      <c r="L73" s="25">
        <v>0</v>
      </c>
      <c r="M73" s="25">
        <v>0</v>
      </c>
      <c r="N73" s="25">
        <v>0.76933000000000007</v>
      </c>
      <c r="O73" s="25">
        <v>259.87525587305703</v>
      </c>
      <c r="P73" s="25">
        <v>0</v>
      </c>
      <c r="Q73" s="25">
        <v>0</v>
      </c>
      <c r="R73" s="25">
        <v>0</v>
      </c>
      <c r="S73" s="25">
        <v>0</v>
      </c>
      <c r="T73" s="25">
        <v>0</v>
      </c>
      <c r="U73" s="25">
        <v>0</v>
      </c>
      <c r="V73" s="18">
        <v>0</v>
      </c>
      <c r="W73" s="18">
        <v>0</v>
      </c>
      <c r="X73" s="18">
        <f t="shared" si="24"/>
        <v>0</v>
      </c>
      <c r="Y73" s="25" t="s">
        <v>63</v>
      </c>
      <c r="Z73" s="25" t="s">
        <v>63</v>
      </c>
      <c r="AA73" s="25" t="s">
        <v>63</v>
      </c>
      <c r="AB73" s="25">
        <v>0</v>
      </c>
      <c r="AC73" s="25" t="s">
        <v>63</v>
      </c>
      <c r="AD73" s="25">
        <v>0</v>
      </c>
      <c r="AE73" s="25">
        <v>0</v>
      </c>
      <c r="AF73" s="25">
        <v>0</v>
      </c>
      <c r="AG73" s="25">
        <v>0</v>
      </c>
      <c r="AH73" s="25">
        <v>0</v>
      </c>
      <c r="AI73" s="25" t="s">
        <v>63</v>
      </c>
      <c r="AJ73" s="18">
        <v>0</v>
      </c>
      <c r="AK73" s="18" t="s">
        <v>63</v>
      </c>
      <c r="AL73" s="19">
        <v>0</v>
      </c>
      <c r="AM73" s="25">
        <f t="shared" si="38"/>
        <v>260.64458587305705</v>
      </c>
      <c r="AN73" s="26">
        <f t="shared" si="39"/>
        <v>0</v>
      </c>
    </row>
    <row r="74" spans="1:40" s="21" customFormat="1" ht="15" customHeight="1">
      <c r="A74" s="54"/>
      <c r="B74" s="55"/>
      <c r="C74" s="47" t="s">
        <v>98</v>
      </c>
      <c r="D74" s="47"/>
      <c r="E74" s="48"/>
      <c r="F74" s="16">
        <f t="shared" si="12"/>
        <v>77.783725965783702</v>
      </c>
      <c r="G74" s="16">
        <f t="shared" si="30"/>
        <v>0</v>
      </c>
      <c r="H74" s="25">
        <v>0</v>
      </c>
      <c r="I74" s="25">
        <v>0</v>
      </c>
      <c r="J74" s="16">
        <f t="shared" si="31"/>
        <v>77.783725965783702</v>
      </c>
      <c r="K74" s="25">
        <v>0</v>
      </c>
      <c r="L74" s="25">
        <v>0</v>
      </c>
      <c r="M74" s="25">
        <v>0</v>
      </c>
      <c r="N74" s="25">
        <v>0</v>
      </c>
      <c r="O74" s="25">
        <v>0</v>
      </c>
      <c r="P74" s="25">
        <v>0</v>
      </c>
      <c r="Q74" s="25">
        <v>30.600878828114396</v>
      </c>
      <c r="R74" s="25">
        <v>47.182847137669306</v>
      </c>
      <c r="S74" s="25">
        <v>0</v>
      </c>
      <c r="T74" s="25">
        <v>0</v>
      </c>
      <c r="U74" s="25">
        <v>0</v>
      </c>
      <c r="V74" s="18">
        <v>0</v>
      </c>
      <c r="W74" s="18">
        <v>0</v>
      </c>
      <c r="X74" s="18">
        <f t="shared" si="24"/>
        <v>0</v>
      </c>
      <c r="Y74" s="25" t="s">
        <v>63</v>
      </c>
      <c r="Z74" s="25" t="s">
        <v>63</v>
      </c>
      <c r="AA74" s="25" t="s">
        <v>63</v>
      </c>
      <c r="AB74" s="25">
        <v>0</v>
      </c>
      <c r="AC74" s="25" t="s">
        <v>63</v>
      </c>
      <c r="AD74" s="25">
        <v>0</v>
      </c>
      <c r="AE74" s="25">
        <v>0</v>
      </c>
      <c r="AF74" s="25">
        <v>0</v>
      </c>
      <c r="AG74" s="25">
        <v>0</v>
      </c>
      <c r="AH74" s="25">
        <v>0</v>
      </c>
      <c r="AI74" s="25" t="s">
        <v>63</v>
      </c>
      <c r="AJ74" s="18">
        <v>0</v>
      </c>
      <c r="AK74" s="18" t="s">
        <v>63</v>
      </c>
      <c r="AL74" s="19">
        <v>0</v>
      </c>
      <c r="AM74" s="25">
        <f t="shared" si="38"/>
        <v>77.783725965783702</v>
      </c>
      <c r="AN74" s="26">
        <f t="shared" si="39"/>
        <v>0</v>
      </c>
    </row>
    <row r="75" spans="1:40" s="21" customFormat="1" ht="15" customHeight="1">
      <c r="A75" s="54"/>
      <c r="B75" s="47" t="s">
        <v>99</v>
      </c>
      <c r="C75" s="47"/>
      <c r="D75" s="47"/>
      <c r="E75" s="48"/>
      <c r="F75" s="16">
        <f t="shared" si="12"/>
        <v>1826.6463659318606</v>
      </c>
      <c r="G75" s="16">
        <f t="shared" si="30"/>
        <v>0</v>
      </c>
      <c r="H75" s="25">
        <v>0</v>
      </c>
      <c r="I75" s="25">
        <v>0</v>
      </c>
      <c r="J75" s="16">
        <f t="shared" si="31"/>
        <v>206.68337231105272</v>
      </c>
      <c r="K75" s="25">
        <v>0</v>
      </c>
      <c r="L75" s="25">
        <v>0</v>
      </c>
      <c r="M75" s="25">
        <v>38.353728040505558</v>
      </c>
      <c r="N75" s="25">
        <v>0</v>
      </c>
      <c r="O75" s="25">
        <v>0</v>
      </c>
      <c r="P75" s="25">
        <v>0</v>
      </c>
      <c r="Q75" s="25">
        <v>169.79608376535828</v>
      </c>
      <c r="R75" s="25">
        <v>-1.4664394948111108</v>
      </c>
      <c r="S75" s="25">
        <v>0</v>
      </c>
      <c r="T75" s="25">
        <v>0</v>
      </c>
      <c r="U75" s="25">
        <v>0</v>
      </c>
      <c r="V75" s="18">
        <v>0</v>
      </c>
      <c r="W75" s="18">
        <v>322.66789805120931</v>
      </c>
      <c r="X75" s="18">
        <f t="shared" si="24"/>
        <v>69.862764380245352</v>
      </c>
      <c r="Y75" s="25" t="s">
        <v>63</v>
      </c>
      <c r="Z75" s="25" t="s">
        <v>63</v>
      </c>
      <c r="AA75" s="25" t="s">
        <v>63</v>
      </c>
      <c r="AB75" s="25">
        <v>7.1914743661151226</v>
      </c>
      <c r="AC75" s="25" t="s">
        <v>63</v>
      </c>
      <c r="AD75" s="25">
        <v>19.088176650535775</v>
      </c>
      <c r="AE75" s="25">
        <v>3.3444193284444443</v>
      </c>
      <c r="AF75" s="25">
        <v>2.8089140351499995</v>
      </c>
      <c r="AG75" s="25">
        <v>0</v>
      </c>
      <c r="AH75" s="25">
        <v>0</v>
      </c>
      <c r="AI75" s="25">
        <v>37.429780000000001</v>
      </c>
      <c r="AJ75" s="18">
        <v>3.7062820429166661</v>
      </c>
      <c r="AK75" s="18" t="s">
        <v>63</v>
      </c>
      <c r="AL75" s="19">
        <v>1223.7260491464365</v>
      </c>
      <c r="AM75" s="25">
        <f t="shared" si="38"/>
        <v>873.54850572507598</v>
      </c>
      <c r="AN75" s="26">
        <f t="shared" si="39"/>
        <v>38.341497882660725</v>
      </c>
    </row>
    <row r="76" spans="1:40" s="21" customFormat="1" ht="15" customHeight="1">
      <c r="A76" s="54"/>
      <c r="B76" s="47" t="s">
        <v>100</v>
      </c>
      <c r="C76" s="47"/>
      <c r="D76" s="47"/>
      <c r="E76" s="48"/>
      <c r="F76" s="16">
        <f t="shared" si="12"/>
        <v>2060.2640205499019</v>
      </c>
      <c r="G76" s="16">
        <f t="shared" si="30"/>
        <v>0</v>
      </c>
      <c r="H76" s="25">
        <v>0</v>
      </c>
      <c r="I76" s="25">
        <v>0</v>
      </c>
      <c r="J76" s="16">
        <f t="shared" si="31"/>
        <v>306.40814228083559</v>
      </c>
      <c r="K76" s="25">
        <v>0</v>
      </c>
      <c r="L76" s="25">
        <v>0</v>
      </c>
      <c r="M76" s="25">
        <v>102.38794535166068</v>
      </c>
      <c r="N76" s="25">
        <v>0</v>
      </c>
      <c r="O76" s="25">
        <v>0.26199</v>
      </c>
      <c r="P76" s="25">
        <v>0</v>
      </c>
      <c r="Q76" s="25">
        <v>203.57194268824153</v>
      </c>
      <c r="R76" s="25">
        <v>0</v>
      </c>
      <c r="S76" s="25">
        <v>0.18626424093337088</v>
      </c>
      <c r="T76" s="25">
        <v>0</v>
      </c>
      <c r="U76" s="25">
        <v>0</v>
      </c>
      <c r="V76" s="18">
        <v>0</v>
      </c>
      <c r="W76" s="18">
        <v>802.20382275731185</v>
      </c>
      <c r="X76" s="18">
        <f t="shared" si="24"/>
        <v>112.89713922218294</v>
      </c>
      <c r="Y76" s="25" t="s">
        <v>63</v>
      </c>
      <c r="Z76" s="25" t="s">
        <v>63</v>
      </c>
      <c r="AA76" s="25" t="s">
        <v>63</v>
      </c>
      <c r="AB76" s="25">
        <v>20.002009595159375</v>
      </c>
      <c r="AC76" s="25" t="s">
        <v>63</v>
      </c>
      <c r="AD76" s="25">
        <v>70.606165627023572</v>
      </c>
      <c r="AE76" s="25">
        <v>0</v>
      </c>
      <c r="AF76" s="25">
        <v>0</v>
      </c>
      <c r="AG76" s="25">
        <v>0</v>
      </c>
      <c r="AH76" s="25">
        <v>0</v>
      </c>
      <c r="AI76" s="25">
        <v>22.288964</v>
      </c>
      <c r="AJ76" s="18">
        <v>0</v>
      </c>
      <c r="AK76" s="18" t="s">
        <v>63</v>
      </c>
      <c r="AL76" s="19">
        <v>838.75491628957172</v>
      </c>
      <c r="AM76" s="25">
        <f t="shared" si="38"/>
        <v>1341.9881044513668</v>
      </c>
      <c r="AN76" s="26">
        <f t="shared" si="39"/>
        <v>79.585037357120143</v>
      </c>
    </row>
    <row r="77" spans="1:40" s="21" customFormat="1" ht="15" customHeight="1">
      <c r="A77" s="54"/>
      <c r="B77" s="47" t="s">
        <v>101</v>
      </c>
      <c r="C77" s="47"/>
      <c r="D77" s="47"/>
      <c r="E77" s="48"/>
      <c r="F77" s="16">
        <f>SUM(G77,J77,V77,W77,X77,AJ77,AK77,AL77)</f>
        <v>210.62644379810195</v>
      </c>
      <c r="G77" s="16">
        <f t="shared" si="30"/>
        <v>0</v>
      </c>
      <c r="H77" s="25">
        <v>0</v>
      </c>
      <c r="I77" s="25">
        <v>0</v>
      </c>
      <c r="J77" s="16">
        <f t="shared" si="31"/>
        <v>165.11083954913306</v>
      </c>
      <c r="K77" s="25">
        <v>0</v>
      </c>
      <c r="L77" s="25">
        <v>0</v>
      </c>
      <c r="M77" s="25">
        <v>9.7174914999999995</v>
      </c>
      <c r="N77" s="25">
        <v>0</v>
      </c>
      <c r="O77" s="25">
        <v>0</v>
      </c>
      <c r="P77" s="25">
        <v>0</v>
      </c>
      <c r="Q77" s="25">
        <v>149.83203842570708</v>
      </c>
      <c r="R77" s="25">
        <v>0</v>
      </c>
      <c r="S77" s="25">
        <v>5.5613096234259807</v>
      </c>
      <c r="T77" s="25">
        <v>0</v>
      </c>
      <c r="U77" s="25">
        <v>0</v>
      </c>
      <c r="V77" s="18">
        <v>0</v>
      </c>
      <c r="W77" s="18">
        <v>4.4013488990978846</v>
      </c>
      <c r="X77" s="18">
        <f t="shared" si="24"/>
        <v>10.507221525335407</v>
      </c>
      <c r="Y77" s="25" t="s">
        <v>63</v>
      </c>
      <c r="Z77" s="25" t="s">
        <v>63</v>
      </c>
      <c r="AA77" s="25" t="s">
        <v>63</v>
      </c>
      <c r="AB77" s="25">
        <v>0</v>
      </c>
      <c r="AC77" s="25" t="s">
        <v>63</v>
      </c>
      <c r="AD77" s="25">
        <v>10.276694858668741</v>
      </c>
      <c r="AE77" s="25">
        <v>0.23052666666666666</v>
      </c>
      <c r="AF77" s="25">
        <v>0</v>
      </c>
      <c r="AG77" s="25">
        <v>0</v>
      </c>
      <c r="AH77" s="25">
        <v>0</v>
      </c>
      <c r="AI77" s="25">
        <v>0</v>
      </c>
      <c r="AJ77" s="18">
        <v>0</v>
      </c>
      <c r="AK77" s="18" t="s">
        <v>63</v>
      </c>
      <c r="AL77" s="19">
        <v>30.607033824535577</v>
      </c>
      <c r="AM77" s="25">
        <f t="shared" si="38"/>
        <v>178.02832499078434</v>
      </c>
      <c r="AN77" s="26">
        <f t="shared" si="39"/>
        <v>10.834869835243321</v>
      </c>
    </row>
    <row r="78" spans="1:40" s="21" customFormat="1" ht="15" customHeight="1">
      <c r="A78" s="72"/>
      <c r="B78" s="73" t="s">
        <v>102</v>
      </c>
      <c r="C78" s="72"/>
      <c r="D78" s="72"/>
      <c r="E78" s="74"/>
      <c r="F78" s="75"/>
      <c r="G78" s="76"/>
      <c r="H78" s="77"/>
      <c r="I78" s="77"/>
      <c r="J78" s="76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6"/>
      <c r="W78" s="78"/>
      <c r="X78" s="76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6"/>
      <c r="AK78" s="78"/>
      <c r="AL78" s="79"/>
      <c r="AM78" s="78"/>
      <c r="AN78" s="78"/>
    </row>
    <row r="79" spans="1:40" s="21" customFormat="1" ht="15" customHeight="1">
      <c r="A79" s="80"/>
      <c r="B79" s="81" t="s">
        <v>103</v>
      </c>
      <c r="C79" s="80"/>
      <c r="D79" s="80"/>
      <c r="E79" s="59"/>
      <c r="F79" s="82"/>
      <c r="G79" s="61"/>
      <c r="H79" s="83"/>
      <c r="I79" s="83"/>
      <c r="J79" s="61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61"/>
      <c r="W79" s="84"/>
      <c r="X79" s="61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61"/>
      <c r="AK79" s="84"/>
      <c r="AL79" s="85"/>
      <c r="AM79" s="84"/>
      <c r="AN79" s="84"/>
    </row>
    <row r="80" spans="1:40" s="21" customFormat="1" ht="15" customHeight="1">
      <c r="A80" s="80"/>
      <c r="B80" s="81" t="s">
        <v>104</v>
      </c>
      <c r="C80" s="80"/>
      <c r="D80" s="80"/>
      <c r="E80" s="59"/>
      <c r="F80" s="82"/>
      <c r="G80" s="61"/>
      <c r="H80" s="83"/>
      <c r="I80" s="83"/>
      <c r="J80" s="61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61"/>
      <c r="W80" s="84"/>
      <c r="X80" s="61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61"/>
      <c r="AK80" s="84"/>
      <c r="AL80" s="85"/>
      <c r="AM80" s="84"/>
      <c r="AN80" s="84"/>
    </row>
    <row r="81" spans="1:40" s="21" customFormat="1" ht="15" customHeight="1">
      <c r="A81" s="80"/>
      <c r="B81" s="81" t="s">
        <v>105</v>
      </c>
      <c r="C81" s="80"/>
      <c r="D81" s="80"/>
      <c r="E81" s="59"/>
      <c r="F81" s="82"/>
      <c r="G81" s="61"/>
      <c r="H81" s="83"/>
      <c r="I81" s="83"/>
      <c r="J81" s="61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61"/>
      <c r="W81" s="84"/>
      <c r="X81" s="61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61"/>
      <c r="AK81" s="84"/>
      <c r="AL81" s="85"/>
      <c r="AM81" s="84"/>
      <c r="AN81" s="84"/>
    </row>
    <row r="82" spans="1:40" s="21" customFormat="1" ht="15" customHeight="1" thickBot="1">
      <c r="A82" s="86"/>
      <c r="B82" s="86"/>
      <c r="C82" s="86"/>
      <c r="D82" s="86"/>
      <c r="E82" s="87"/>
      <c r="F82" s="88"/>
      <c r="G82" s="89"/>
      <c r="H82" s="90"/>
      <c r="I82" s="90"/>
      <c r="J82" s="89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9"/>
      <c r="W82" s="88"/>
      <c r="X82" s="89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9"/>
      <c r="AK82" s="88"/>
      <c r="AL82" s="91"/>
      <c r="AM82" s="88"/>
      <c r="AN82" s="88"/>
    </row>
    <row r="83" spans="1:40" s="92" customFormat="1" ht="54" customHeight="1" thickBot="1">
      <c r="A83" s="103" t="str">
        <f>A6</f>
        <v>Balanç energètic de Catalunya. Any 2015_x000D_
Unitat: milers de tep</v>
      </c>
      <c r="B83" s="103"/>
      <c r="C83" s="103"/>
      <c r="D83" s="103"/>
      <c r="E83" s="103"/>
      <c r="F83" s="7" t="s">
        <v>4</v>
      </c>
      <c r="G83" s="8" t="s">
        <v>5</v>
      </c>
      <c r="H83" s="9" t="s">
        <v>6</v>
      </c>
      <c r="I83" s="9" t="s">
        <v>7</v>
      </c>
      <c r="J83" s="8" t="s">
        <v>8</v>
      </c>
      <c r="K83" s="10" t="s">
        <v>9</v>
      </c>
      <c r="L83" s="10" t="s">
        <v>10</v>
      </c>
      <c r="M83" s="10" t="s">
        <v>11</v>
      </c>
      <c r="N83" s="10" t="s">
        <v>12</v>
      </c>
      <c r="O83" s="10" t="s">
        <v>13</v>
      </c>
      <c r="P83" s="10" t="s">
        <v>14</v>
      </c>
      <c r="Q83" s="10" t="s">
        <v>15</v>
      </c>
      <c r="R83" s="10" t="s">
        <v>16</v>
      </c>
      <c r="S83" s="10" t="s">
        <v>17</v>
      </c>
      <c r="T83" s="10" t="s">
        <v>18</v>
      </c>
      <c r="U83" s="10" t="s">
        <v>19</v>
      </c>
      <c r="V83" s="8" t="s">
        <v>20</v>
      </c>
      <c r="W83" s="8" t="s">
        <v>21</v>
      </c>
      <c r="X83" s="8" t="s">
        <v>22</v>
      </c>
      <c r="Y83" s="10" t="s">
        <v>23</v>
      </c>
      <c r="Z83" s="10" t="s">
        <v>24</v>
      </c>
      <c r="AA83" s="10" t="s">
        <v>25</v>
      </c>
      <c r="AB83" s="10" t="s">
        <v>26</v>
      </c>
      <c r="AC83" s="10" t="s">
        <v>27</v>
      </c>
      <c r="AD83" s="10" t="s">
        <v>28</v>
      </c>
      <c r="AE83" s="10" t="s">
        <v>29</v>
      </c>
      <c r="AF83" s="10" t="s">
        <v>30</v>
      </c>
      <c r="AG83" s="10" t="s">
        <v>31</v>
      </c>
      <c r="AH83" s="10" t="s">
        <v>32</v>
      </c>
      <c r="AI83" s="10" t="s">
        <v>33</v>
      </c>
      <c r="AJ83" s="8" t="s">
        <v>34</v>
      </c>
      <c r="AK83" s="8" t="s">
        <v>35</v>
      </c>
      <c r="AL83" s="11" t="s">
        <v>36</v>
      </c>
      <c r="AM83" s="12" t="s">
        <v>37</v>
      </c>
      <c r="AN83" s="12" t="s">
        <v>38</v>
      </c>
    </row>
    <row r="84" spans="1:40" s="21" customFormat="1" ht="15" customHeight="1">
      <c r="A84" s="27" t="s">
        <v>106</v>
      </c>
      <c r="B84" s="27"/>
      <c r="C84" s="27"/>
      <c r="D84" s="27"/>
      <c r="E84" s="40"/>
      <c r="F84" s="31">
        <f t="shared" ref="F84:J84" si="40">SUM(F85:F88)</f>
        <v>3893.1646177199996</v>
      </c>
      <c r="G84" s="31">
        <f t="shared" si="40"/>
        <v>0</v>
      </c>
      <c r="H84" s="31">
        <v>0</v>
      </c>
      <c r="I84" s="31">
        <v>0</v>
      </c>
      <c r="J84" s="31">
        <f t="shared" si="40"/>
        <v>20.855379001999999</v>
      </c>
      <c r="K84" s="31">
        <v>0</v>
      </c>
      <c r="L84" s="31">
        <v>5.2838485999999998</v>
      </c>
      <c r="M84" s="31">
        <v>0</v>
      </c>
      <c r="N84" s="31">
        <v>0</v>
      </c>
      <c r="O84" s="31">
        <v>0</v>
      </c>
      <c r="P84" s="31">
        <v>0</v>
      </c>
      <c r="Q84" s="31">
        <v>1.5211656865999998</v>
      </c>
      <c r="R84" s="31">
        <v>14.050364715399999</v>
      </c>
      <c r="S84" s="31">
        <v>0</v>
      </c>
      <c r="T84" s="31">
        <v>0</v>
      </c>
      <c r="U84" s="31">
        <v>0</v>
      </c>
      <c r="V84" s="31">
        <v>0</v>
      </c>
      <c r="W84" s="31">
        <v>1034.229068744</v>
      </c>
      <c r="X84" s="31">
        <f t="shared" ref="X84" si="41">SUM(X85:X88)</f>
        <v>721.29764914909993</v>
      </c>
      <c r="Y84" s="31">
        <v>411.41658576799989</v>
      </c>
      <c r="Z84" s="31">
        <v>228.62977381199997</v>
      </c>
      <c r="AA84" s="31">
        <v>36.485189883999993</v>
      </c>
      <c r="AB84" s="31">
        <v>0</v>
      </c>
      <c r="AC84" s="31">
        <v>3.0897708221999998</v>
      </c>
      <c r="AD84" s="31">
        <v>6.7167316917999988</v>
      </c>
      <c r="AE84" s="31">
        <v>20.446891342999997</v>
      </c>
      <c r="AF84" s="31">
        <v>14.5127058281</v>
      </c>
      <c r="AG84" s="31">
        <v>0</v>
      </c>
      <c r="AH84" s="31">
        <v>0</v>
      </c>
      <c r="AI84" s="31">
        <v>0</v>
      </c>
      <c r="AJ84" s="31">
        <v>28.1541848249</v>
      </c>
      <c r="AK84" s="31">
        <v>2088.6283359999998</v>
      </c>
      <c r="AL84" s="32">
        <v>0</v>
      </c>
      <c r="AM84" s="93">
        <f>SUM(AM85:AM88)</f>
        <v>1083.2386325708999</v>
      </c>
      <c r="AN84" s="94">
        <f>SUM(AN85:AN88)</f>
        <v>41.676328862899993</v>
      </c>
    </row>
    <row r="85" spans="1:40" s="21" customFormat="1" ht="15" customHeight="1">
      <c r="A85" s="54"/>
      <c r="B85" s="47"/>
      <c r="C85" s="47" t="s">
        <v>51</v>
      </c>
      <c r="D85" s="47"/>
      <c r="E85" s="48"/>
      <c r="F85" s="16">
        <f t="shared" ref="F85:F88" si="42">SUM(G85,J85,V85,W85,X85,AJ85,AK85,AL85)</f>
        <v>3308.2498327009616</v>
      </c>
      <c r="G85" s="16">
        <f t="shared" ref="G85:G88" si="43">SUM(H85:I85)</f>
        <v>0</v>
      </c>
      <c r="H85" s="25">
        <v>0</v>
      </c>
      <c r="I85" s="25">
        <v>0</v>
      </c>
      <c r="J85" s="16">
        <f t="shared" ref="J85:J88" si="44">SUM(K85:U85)</f>
        <v>3.5608644000000001E-3</v>
      </c>
      <c r="K85" s="25">
        <v>0</v>
      </c>
      <c r="L85" s="25">
        <v>0</v>
      </c>
      <c r="M85" s="25">
        <v>0</v>
      </c>
      <c r="N85" s="25">
        <v>0</v>
      </c>
      <c r="O85" s="25">
        <v>0</v>
      </c>
      <c r="P85" s="25">
        <v>0</v>
      </c>
      <c r="Q85" s="25">
        <v>3.5608644000000001E-3</v>
      </c>
      <c r="R85" s="25">
        <v>0</v>
      </c>
      <c r="S85" s="25">
        <v>0</v>
      </c>
      <c r="T85" s="25">
        <v>0</v>
      </c>
      <c r="U85" s="25">
        <v>0</v>
      </c>
      <c r="V85" s="18">
        <v>0</v>
      </c>
      <c r="W85" s="18">
        <v>565.15381544959996</v>
      </c>
      <c r="X85" s="18">
        <f t="shared" ref="X85:X88" si="45">SUM(Y85:AI85)</f>
        <v>654.46412038696201</v>
      </c>
      <c r="Y85" s="25">
        <v>408.62289847199992</v>
      </c>
      <c r="Z85" s="25">
        <v>228.62977381199997</v>
      </c>
      <c r="AA85" s="25">
        <v>9.6069926169620814</v>
      </c>
      <c r="AB85" s="25">
        <v>0</v>
      </c>
      <c r="AC85" s="25">
        <v>3.0897708221999998</v>
      </c>
      <c r="AD85" s="25">
        <v>4.5146846637999989</v>
      </c>
      <c r="AE85" s="25">
        <v>0</v>
      </c>
      <c r="AF85" s="25">
        <v>0</v>
      </c>
      <c r="AG85" s="25">
        <v>0</v>
      </c>
      <c r="AH85" s="25">
        <v>0</v>
      </c>
      <c r="AI85" s="25">
        <v>0</v>
      </c>
      <c r="AJ85" s="18">
        <v>0</v>
      </c>
      <c r="AK85" s="18">
        <v>2088.6283359999998</v>
      </c>
      <c r="AL85" s="19">
        <v>0</v>
      </c>
      <c r="AM85" s="25">
        <f>SUM(G85,V85,J85,W85,IF(ISNUMBER(-W85*$W$37/($W$37+$W$9)),-W85*$W$37/($W$37+$W$9),0),AJ85)</f>
        <v>565.15737631399998</v>
      </c>
      <c r="AN85" s="26">
        <f>SUM(AD85:AH85,IF(ISNUMBER(W85*$W$37/($W$37+$W$9)),W85*$W$37/($W$37+$W$9),0))</f>
        <v>4.5146846637999989</v>
      </c>
    </row>
    <row r="86" spans="1:40" s="21" customFormat="1" ht="15" customHeight="1">
      <c r="A86" s="54"/>
      <c r="B86" s="47"/>
      <c r="C86" s="47" t="s">
        <v>52</v>
      </c>
      <c r="D86" s="47"/>
      <c r="E86" s="48"/>
      <c r="F86" s="16">
        <f t="shared" si="42"/>
        <v>43.524321445999995</v>
      </c>
      <c r="G86" s="16">
        <f t="shared" si="43"/>
        <v>0</v>
      </c>
      <c r="H86" s="25">
        <v>0</v>
      </c>
      <c r="I86" s="25">
        <v>0</v>
      </c>
      <c r="J86" s="16">
        <f t="shared" si="44"/>
        <v>0</v>
      </c>
      <c r="K86" s="25">
        <v>0</v>
      </c>
      <c r="L86" s="25">
        <v>0</v>
      </c>
      <c r="M86" s="25">
        <v>0</v>
      </c>
      <c r="N86" s="25">
        <v>0</v>
      </c>
      <c r="O86" s="25">
        <v>0</v>
      </c>
      <c r="P86" s="25">
        <v>0</v>
      </c>
      <c r="Q86" s="25">
        <v>0</v>
      </c>
      <c r="R86" s="25">
        <v>0</v>
      </c>
      <c r="S86" s="25">
        <v>0</v>
      </c>
      <c r="T86" s="25">
        <v>0</v>
      </c>
      <c r="U86" s="25">
        <v>0</v>
      </c>
      <c r="V86" s="18">
        <v>0</v>
      </c>
      <c r="W86" s="18">
        <v>41.685787207399997</v>
      </c>
      <c r="X86" s="18">
        <f t="shared" si="45"/>
        <v>0</v>
      </c>
      <c r="Y86" s="25">
        <v>0</v>
      </c>
      <c r="Z86" s="25">
        <v>0</v>
      </c>
      <c r="AA86" s="25">
        <v>0</v>
      </c>
      <c r="AB86" s="25">
        <v>0</v>
      </c>
      <c r="AC86" s="25">
        <v>0</v>
      </c>
      <c r="AD86" s="25">
        <v>0</v>
      </c>
      <c r="AE86" s="25">
        <v>0</v>
      </c>
      <c r="AF86" s="25">
        <v>0</v>
      </c>
      <c r="AG86" s="25">
        <v>0</v>
      </c>
      <c r="AH86" s="25">
        <v>0</v>
      </c>
      <c r="AI86" s="25">
        <v>0</v>
      </c>
      <c r="AJ86" s="18">
        <v>1.8385342386000001</v>
      </c>
      <c r="AK86" s="18">
        <v>0</v>
      </c>
      <c r="AL86" s="19">
        <v>0</v>
      </c>
      <c r="AM86" s="25">
        <f>SUM(G86,V86,J86,W86,IF(ISNUMBER(-W86*$W$37/($W$37+$W$9)),-W86*$W$37/($W$37+$W$9),0),AJ86)</f>
        <v>43.524321445999995</v>
      </c>
      <c r="AN86" s="26">
        <f>SUM(AD86:AH86,IF(ISNUMBER(W86*$W$37/($W$37+$W$9)),W86*$W$37/($W$37+$W$9),0))</f>
        <v>0</v>
      </c>
    </row>
    <row r="87" spans="1:40" s="21" customFormat="1" ht="15" customHeight="1">
      <c r="A87" s="54"/>
      <c r="B87" s="47"/>
      <c r="C87" s="47" t="s">
        <v>53</v>
      </c>
      <c r="D87" s="47"/>
      <c r="E87" s="48"/>
      <c r="F87" s="16">
        <f t="shared" si="42"/>
        <v>48.621484817037917</v>
      </c>
      <c r="G87" s="16">
        <f t="shared" si="43"/>
        <v>0</v>
      </c>
      <c r="H87" s="25">
        <v>0</v>
      </c>
      <c r="I87" s="25">
        <v>0</v>
      </c>
      <c r="J87" s="16">
        <f t="shared" si="44"/>
        <v>1.2287978075999997</v>
      </c>
      <c r="K87" s="25">
        <v>0</v>
      </c>
      <c r="L87" s="25">
        <v>0</v>
      </c>
      <c r="M87" s="25">
        <v>0</v>
      </c>
      <c r="N87" s="25">
        <v>0</v>
      </c>
      <c r="O87" s="25">
        <v>0</v>
      </c>
      <c r="P87" s="25">
        <v>0</v>
      </c>
      <c r="Q87" s="25">
        <v>1.2287978075999997</v>
      </c>
      <c r="R87" s="25">
        <v>0</v>
      </c>
      <c r="S87" s="25">
        <v>0</v>
      </c>
      <c r="T87" s="25">
        <v>0</v>
      </c>
      <c r="U87" s="25">
        <v>0</v>
      </c>
      <c r="V87" s="18">
        <v>0</v>
      </c>
      <c r="W87" s="18">
        <v>0.54019425099999996</v>
      </c>
      <c r="X87" s="18">
        <f t="shared" si="45"/>
        <v>44.221691328637917</v>
      </c>
      <c r="Y87" s="25">
        <v>2.7936872959999994</v>
      </c>
      <c r="Z87" s="25">
        <v>0</v>
      </c>
      <c r="AA87" s="25">
        <v>26.878197267037915</v>
      </c>
      <c r="AB87" s="25">
        <v>0</v>
      </c>
      <c r="AC87" s="25">
        <v>0</v>
      </c>
      <c r="AD87" s="25">
        <v>2.202047028</v>
      </c>
      <c r="AE87" s="25">
        <v>9.7169583077999988</v>
      </c>
      <c r="AF87" s="25">
        <v>2.6308014298</v>
      </c>
      <c r="AG87" s="25">
        <v>0</v>
      </c>
      <c r="AH87" s="25">
        <v>0</v>
      </c>
      <c r="AI87" s="25">
        <v>0</v>
      </c>
      <c r="AJ87" s="18">
        <v>2.6308014298</v>
      </c>
      <c r="AK87" s="18">
        <v>0</v>
      </c>
      <c r="AL87" s="19">
        <v>0</v>
      </c>
      <c r="AM87" s="25">
        <f>SUM(G87,V87,J87,W87,IF(ISNUMBER(-W87*$W$37/($W$37+$W$9)),-W87*$W$37/($W$37+$W$9),0),AJ87)</f>
        <v>4.3997934883999994</v>
      </c>
      <c r="AN87" s="26">
        <f>SUM(AD87:AH87,IF(ISNUMBER(W87*$W$37/($W$37+$W$9)),W87*$W$37/($W$37+$W$9),0))</f>
        <v>14.549806765599998</v>
      </c>
    </row>
    <row r="88" spans="1:40" s="21" customFormat="1" ht="15" customHeight="1">
      <c r="A88" s="54"/>
      <c r="B88" s="47"/>
      <c r="C88" s="47" t="s">
        <v>54</v>
      </c>
      <c r="D88" s="47"/>
      <c r="E88" s="48"/>
      <c r="F88" s="16">
        <f t="shared" si="42"/>
        <v>492.76897875599997</v>
      </c>
      <c r="G88" s="16">
        <f t="shared" si="43"/>
        <v>0</v>
      </c>
      <c r="H88" s="25">
        <v>0</v>
      </c>
      <c r="I88" s="25">
        <v>0</v>
      </c>
      <c r="J88" s="16">
        <f t="shared" si="44"/>
        <v>19.623020329999999</v>
      </c>
      <c r="K88" s="25">
        <v>0</v>
      </c>
      <c r="L88" s="25">
        <v>5.2838485999999998</v>
      </c>
      <c r="M88" s="25">
        <v>0</v>
      </c>
      <c r="N88" s="25">
        <v>0</v>
      </c>
      <c r="O88" s="25">
        <v>0</v>
      </c>
      <c r="P88" s="25">
        <v>0</v>
      </c>
      <c r="Q88" s="25">
        <v>0.28880701460000002</v>
      </c>
      <c r="R88" s="25">
        <v>14.050364715399999</v>
      </c>
      <c r="S88" s="25">
        <v>0</v>
      </c>
      <c r="T88" s="25">
        <v>0</v>
      </c>
      <c r="U88" s="25">
        <v>0</v>
      </c>
      <c r="V88" s="18">
        <v>0</v>
      </c>
      <c r="W88" s="18">
        <v>426.84927183600001</v>
      </c>
      <c r="X88" s="18">
        <f t="shared" si="45"/>
        <v>22.6118374335</v>
      </c>
      <c r="Y88" s="25">
        <v>0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10.7299330352</v>
      </c>
      <c r="AF88" s="25">
        <v>11.8819043983</v>
      </c>
      <c r="AG88" s="25">
        <v>0</v>
      </c>
      <c r="AH88" s="25">
        <v>0</v>
      </c>
      <c r="AI88" s="25">
        <v>0</v>
      </c>
      <c r="AJ88" s="18">
        <v>23.684849156499997</v>
      </c>
      <c r="AK88" s="18">
        <v>0</v>
      </c>
      <c r="AL88" s="19">
        <v>0</v>
      </c>
      <c r="AM88" s="25">
        <f>SUM(G88,V88,J88,W88,IF(ISNUMBER(-W88*$W$37/($W$37+$W$9)),-W88*$W$37/($W$37+$W$9),0),AJ88)</f>
        <v>470.15714132249997</v>
      </c>
      <c r="AN88" s="26">
        <f>SUM(AD88:AH88,IF(ISNUMBER(W88*$W$37/($W$37+$W$9)),W88*$W$37/($W$37+$W$9),0))</f>
        <v>22.6118374335</v>
      </c>
    </row>
    <row r="89" spans="1:40" s="21" customFormat="1" ht="15" customHeight="1">
      <c r="A89" s="72"/>
      <c r="B89" s="73"/>
      <c r="C89" s="72"/>
      <c r="D89" s="72"/>
      <c r="E89" s="74"/>
      <c r="F89" s="75"/>
      <c r="G89" s="76"/>
      <c r="H89" s="77"/>
      <c r="I89" s="77"/>
      <c r="J89" s="76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6"/>
      <c r="W89" s="78"/>
      <c r="X89" s="76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6"/>
      <c r="AK89" s="78"/>
      <c r="AL89" s="79"/>
      <c r="AM89" s="78"/>
      <c r="AN89" s="78"/>
    </row>
  </sheetData>
  <mergeCells count="2">
    <mergeCell ref="A6:E6"/>
    <mergeCell ref="A83:E83"/>
  </mergeCells>
  <pageMargins left="0.23622047244094491" right="0.23622047244094491" top="0.35433070866141736" bottom="0.15748031496062992" header="0.31496062992125984" footer="0.31496062992125984"/>
  <pageSetup paperSize="9" scale="41" fitToWidth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7FB82B722D3745A9C05D4276C1EBD6" ma:contentTypeVersion="4" ma:contentTypeDescription="Crea un document nou" ma:contentTypeScope="" ma:versionID="166283241fe60af88928b15cc6be50ed">
  <xsd:schema xmlns:xsd="http://www.w3.org/2001/XMLSchema" xmlns:xs="http://www.w3.org/2001/XMLSchema" xmlns:p="http://schemas.microsoft.com/office/2006/metadata/properties" xmlns:ns2="55bb8a40-91e9-4c42-b626-0ebad7ed191d" targetNamespace="http://schemas.microsoft.com/office/2006/metadata/properties" ma:root="true" ma:fieldsID="0788a61f00932702cbd9c69842afe546" ns2:_="">
    <xsd:import namespace="55bb8a40-91e9-4c42-b626-0ebad7ed19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b8a40-91e9-4c42-b626-0ebad7ed19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24292E-F3D3-471D-8F41-CE249D04F1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BC7C23E-B43A-4FC9-BE26-95AE0533E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bb8a40-91e9-4c42-b626-0ebad7ed19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Fulls de càlcul</vt:lpstr>
      </vt:variant>
      <vt:variant>
        <vt:i4>34</vt:i4>
      </vt:variant>
      <vt:variant>
        <vt:lpstr>Intervals amb nom</vt:lpstr>
      </vt:variant>
      <vt:variant>
        <vt:i4>33</vt:i4>
      </vt:variant>
    </vt:vector>
  </HeadingPairs>
  <TitlesOfParts>
    <vt:vector size="67" baseType="lpstr">
      <vt:lpstr>Portada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1991</vt:lpstr>
      <vt:lpstr>1990</vt:lpstr>
      <vt:lpstr>'1990'!Títols_per_imprimir</vt:lpstr>
      <vt:lpstr>'1991'!Títols_per_imprimir</vt:lpstr>
      <vt:lpstr>'1992'!Títols_per_imprimir</vt:lpstr>
      <vt:lpstr>'1993'!Títols_per_imprimir</vt:lpstr>
      <vt:lpstr>'1994'!Títols_per_imprimir</vt:lpstr>
      <vt:lpstr>'1995'!Títols_per_imprimir</vt:lpstr>
      <vt:lpstr>'1996'!Títols_per_imprimir</vt:lpstr>
      <vt:lpstr>'1997'!Títols_per_imprimir</vt:lpstr>
      <vt:lpstr>'1998'!Títols_per_imprimir</vt:lpstr>
      <vt:lpstr>'1999'!Títols_per_imprimir</vt:lpstr>
      <vt:lpstr>'2000'!Títols_per_imprimir</vt:lpstr>
      <vt:lpstr>'2001'!Títols_per_imprimir</vt:lpstr>
      <vt:lpstr>'2002'!Títols_per_imprimir</vt:lpstr>
      <vt:lpstr>'2003'!Títols_per_imprimir</vt:lpstr>
      <vt:lpstr>'2004'!Títols_per_imprimir</vt:lpstr>
      <vt:lpstr>'2005'!Títols_per_imprimir</vt:lpstr>
      <vt:lpstr>'2006'!Títols_per_imprimir</vt:lpstr>
      <vt:lpstr>'2007'!Títols_per_imprimir</vt:lpstr>
      <vt:lpstr>'2008'!Títols_per_imprimir</vt:lpstr>
      <vt:lpstr>'2009'!Títols_per_imprimir</vt:lpstr>
      <vt:lpstr>'2010'!Títols_per_imprimir</vt:lpstr>
      <vt:lpstr>'2011'!Títols_per_imprimir</vt:lpstr>
      <vt:lpstr>'2012'!Títols_per_imprimir</vt:lpstr>
      <vt:lpstr>'2013'!Títols_per_imprimir</vt:lpstr>
      <vt:lpstr>'2014'!Títols_per_imprimir</vt:lpstr>
      <vt:lpstr>'2015'!Títols_per_imprimir</vt:lpstr>
      <vt:lpstr>'2016'!Títols_per_imprimir</vt:lpstr>
      <vt:lpstr>'2017'!Títols_per_imprimir</vt:lpstr>
      <vt:lpstr>'2018'!Títols_per_imprimir</vt:lpstr>
      <vt:lpstr>'2019'!Títols_per_imprimir</vt:lpstr>
      <vt:lpstr>'2020'!Títols_per_imprimir</vt:lpstr>
      <vt:lpstr>'2021'!Títols_per_imprimir</vt:lpstr>
      <vt:lpstr>'2022'!Títols_per_imprimir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Esteve Reyner</dc:creator>
  <cp:lastModifiedBy>Villar Hernández, David</cp:lastModifiedBy>
  <dcterms:created xsi:type="dcterms:W3CDTF">2024-02-09T13:29:02Z</dcterms:created>
  <dcterms:modified xsi:type="dcterms:W3CDTF">2024-02-11T22:36:54Z</dcterms:modified>
</cp:coreProperties>
</file>