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DEOS CURSO R\archivos Excel\"/>
    </mc:Choice>
  </mc:AlternateContent>
  <xr:revisionPtr revIDLastSave="0" documentId="13_ncr:1_{BB332987-1E32-4292-AB3F-166AFFF6B32A}" xr6:coauthVersionLast="45" xr6:coauthVersionMax="45" xr10:uidLastSave="{00000000-0000-0000-0000-000000000000}"/>
  <bookViews>
    <workbookView xWindow="-108" yWindow="-108" windowWidth="23256" windowHeight="12576" xr2:uid="{4292CE6E-EF46-41D7-8AC6-0B09B55B40CD}"/>
  </bookViews>
  <sheets>
    <sheet name="datos" sheetId="2" r:id="rId1"/>
    <sheet name="DC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1" i="1" l="1"/>
  <c r="S29" i="1" s="1"/>
  <c r="P30" i="1"/>
  <c r="M30" i="1"/>
  <c r="J30" i="1"/>
  <c r="G30" i="1"/>
  <c r="O30" i="1" s="1"/>
  <c r="D30" i="1"/>
  <c r="P28" i="1"/>
  <c r="M28" i="1"/>
  <c r="J28" i="1"/>
  <c r="G28" i="1"/>
  <c r="D28" i="1"/>
  <c r="O28" i="1" s="1"/>
  <c r="P26" i="1"/>
  <c r="M26" i="1"/>
  <c r="J26" i="1"/>
  <c r="G26" i="1"/>
  <c r="D26" i="1"/>
  <c r="O26" i="1" s="1"/>
  <c r="X25" i="1"/>
  <c r="X24" i="1"/>
  <c r="P24" i="1"/>
  <c r="M24" i="1"/>
  <c r="J24" i="1"/>
  <c r="G24" i="1"/>
  <c r="O24" i="1" s="1"/>
  <c r="D24" i="1"/>
  <c r="S18" i="1"/>
  <c r="M18" i="1"/>
  <c r="M17" i="1"/>
  <c r="L17" i="1"/>
  <c r="S16" i="1"/>
  <c r="M16" i="1"/>
  <c r="L16" i="1"/>
  <c r="S15" i="1"/>
  <c r="M15" i="1"/>
  <c r="L15" i="1"/>
  <c r="X14" i="1"/>
  <c r="S14" i="1"/>
  <c r="M14" i="1"/>
  <c r="L14" i="1"/>
  <c r="L18" i="1" s="1"/>
  <c r="T16" i="1" s="1"/>
  <c r="X13" i="1"/>
  <c r="K10" i="1"/>
  <c r="S10" i="1" s="1"/>
  <c r="K9" i="1"/>
  <c r="J9" i="1"/>
  <c r="S8" i="1"/>
  <c r="K8" i="1"/>
  <c r="J8" i="1"/>
  <c r="X7" i="1"/>
  <c r="S7" i="1"/>
  <c r="K7" i="1"/>
  <c r="J7" i="1"/>
  <c r="X6" i="1"/>
  <c r="S6" i="1"/>
  <c r="K6" i="1"/>
  <c r="J6" i="1"/>
  <c r="J10" i="1" s="1"/>
  <c r="T8" i="1" s="1"/>
  <c r="K5" i="1"/>
  <c r="J5" i="1"/>
  <c r="T25" i="1" l="1"/>
  <c r="U25" i="1" s="1"/>
  <c r="O31" i="1"/>
  <c r="T6" i="1"/>
  <c r="U6" i="1" s="1"/>
  <c r="T14" i="1"/>
  <c r="U14" i="1" s="1"/>
  <c r="V6" i="1" l="1"/>
  <c r="T27" i="1"/>
  <c r="T26" i="1" s="1"/>
  <c r="U26" i="1" s="1"/>
  <c r="T24" i="1"/>
  <c r="U24" i="1" s="1"/>
  <c r="V24" i="1" s="1"/>
  <c r="T15" i="1"/>
  <c r="U15" i="1" s="1"/>
  <c r="S17" i="1" s="1"/>
  <c r="V14" i="1"/>
  <c r="V25" i="1"/>
  <c r="S28" i="1"/>
  <c r="T7" i="1"/>
  <c r="U7" i="1" s="1"/>
  <c r="S9" i="1" s="1"/>
</calcChain>
</file>

<file path=xl/sharedStrings.xml><?xml version="1.0" encoding="utf-8"?>
<sst xmlns="http://schemas.openxmlformats.org/spreadsheetml/2006/main" count="132" uniqueCount="54">
  <si>
    <t>BALANCEADO</t>
  </si>
  <si>
    <t>DCA</t>
  </si>
  <si>
    <t>rep</t>
  </si>
  <si>
    <t>tr</t>
  </si>
  <si>
    <t>Y..</t>
  </si>
  <si>
    <t>Y</t>
  </si>
  <si>
    <t>FV</t>
  </si>
  <si>
    <t>GL</t>
  </si>
  <si>
    <t>SC</t>
  </si>
  <si>
    <t>CM</t>
  </si>
  <si>
    <t>Fcalc</t>
  </si>
  <si>
    <t>F</t>
  </si>
  <si>
    <t>alpha</t>
  </si>
  <si>
    <t>TRAT</t>
  </si>
  <si>
    <t>***</t>
  </si>
  <si>
    <t>ERR</t>
  </si>
  <si>
    <t>TOT</t>
  </si>
  <si>
    <t>CV</t>
  </si>
  <si>
    <t>promedio</t>
  </si>
  <si>
    <t>COMP. ORTOGONALES</t>
  </si>
  <si>
    <t>trat</t>
  </si>
  <si>
    <t>con submuestreo</t>
  </si>
  <si>
    <t>Repeticiones</t>
  </si>
  <si>
    <t>Trat</t>
  </si>
  <si>
    <t>I</t>
  </si>
  <si>
    <t>II</t>
  </si>
  <si>
    <t>III</t>
  </si>
  <si>
    <t>IV</t>
  </si>
  <si>
    <t>0t/ha</t>
  </si>
  <si>
    <t>2t/ha</t>
  </si>
  <si>
    <t>ERR. Exp</t>
  </si>
  <si>
    <t>ERR. Muest</t>
  </si>
  <si>
    <t>4t/ha</t>
  </si>
  <si>
    <t>6t/ha</t>
  </si>
  <si>
    <t>dca</t>
  </si>
  <si>
    <t>UE</t>
  </si>
  <si>
    <t>trt</t>
  </si>
  <si>
    <t>rdt</t>
  </si>
  <si>
    <t>T4</t>
  </si>
  <si>
    <t>t0</t>
  </si>
  <si>
    <t>r1</t>
  </si>
  <si>
    <t>T2</t>
  </si>
  <si>
    <t>t10</t>
  </si>
  <si>
    <t>T3</t>
  </si>
  <si>
    <t>t20</t>
  </si>
  <si>
    <t>t30</t>
  </si>
  <si>
    <t>t40</t>
  </si>
  <si>
    <t>r2</t>
  </si>
  <si>
    <t>T1</t>
  </si>
  <si>
    <t>r3</t>
  </si>
  <si>
    <t>r4</t>
  </si>
  <si>
    <t>r5</t>
  </si>
  <si>
    <t>TRA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</si>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</sst>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2" fontId="1" fillId="2" borderId="9" xfId="0" applyNumberFormat="1" applyFont="1" applyFill="1" applyBorder="1"/>
    <xf numFmtId="0" fontId="1" fillId="2" borderId="0" xfId="0" applyFont="1" applyFill="1" applyAlignment="1">
      <alignment horizontal="left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2" fontId="1" fillId="2" borderId="2" xfId="0" applyNumberFormat="1" applyFont="1" applyFill="1" applyBorder="1"/>
    <xf numFmtId="0" fontId="1" fillId="2" borderId="9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2" fontId="1" fillId="2" borderId="8" xfId="0" applyNumberFormat="1" applyFont="1" applyFill="1" applyBorder="1" applyAlignment="1">
      <alignment horizontal="right"/>
    </xf>
    <xf numFmtId="2" fontId="1" fillId="2" borderId="6" xfId="0" applyNumberFormat="1" applyFont="1" applyFill="1" applyBorder="1" applyAlignment="1">
      <alignment horizontal="right"/>
    </xf>
    <xf numFmtId="2" fontId="1" fillId="2" borderId="1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6C5C-7071-4DD2-8F1B-88E7F6A43CF2}">
  <dimension ref="A1:G27"/>
  <sheetViews>
    <sheetView tabSelected="1" workbookViewId="0">
      <selection activeCell="H5" sqref="H5"/>
    </sheetView>
  </sheetViews>
  <sheetFormatPr baseColWidth="10" defaultRowHeight="14.4" x14ac:dyDescent="0.3"/>
  <cols>
    <col min="1" max="1" width="4" bestFit="1" customWidth="1"/>
    <col min="2" max="2" width="3" bestFit="1" customWidth="1"/>
    <col min="3" max="3" width="4" bestFit="1" customWidth="1"/>
    <col min="5" max="5" width="3.88671875" bestFit="1" customWidth="1"/>
    <col min="6" max="6" width="3.6640625" bestFit="1" customWidth="1"/>
    <col min="7" max="7" width="3.33203125" bestFit="1" customWidth="1"/>
  </cols>
  <sheetData>
    <row r="1" spans="1:7" x14ac:dyDescent="0.3">
      <c r="A1" t="s">
        <v>34</v>
      </c>
      <c r="E1" t="s">
        <v>34</v>
      </c>
    </row>
    <row r="2" spans="1:7" x14ac:dyDescent="0.3">
      <c r="A2" s="25" t="s">
        <v>35</v>
      </c>
      <c r="B2" s="25" t="s">
        <v>36</v>
      </c>
      <c r="C2" s="25" t="s">
        <v>37</v>
      </c>
      <c r="E2" s="26" t="s">
        <v>52</v>
      </c>
      <c r="F2" s="26" t="s">
        <v>53</v>
      </c>
      <c r="G2" s="26" t="s">
        <v>5</v>
      </c>
    </row>
    <row r="3" spans="1:7" x14ac:dyDescent="0.3">
      <c r="A3" s="25">
        <v>101</v>
      </c>
      <c r="B3" s="25" t="s">
        <v>38</v>
      </c>
      <c r="C3" s="25">
        <v>55</v>
      </c>
      <c r="E3" s="4" t="s">
        <v>39</v>
      </c>
      <c r="F3" s="4" t="s">
        <v>40</v>
      </c>
      <c r="G3" s="4">
        <v>28</v>
      </c>
    </row>
    <row r="4" spans="1:7" x14ac:dyDescent="0.3">
      <c r="A4" s="25">
        <v>102</v>
      </c>
      <c r="B4" s="25" t="s">
        <v>41</v>
      </c>
      <c r="C4" s="25">
        <v>115</v>
      </c>
      <c r="E4" s="4" t="s">
        <v>42</v>
      </c>
      <c r="F4" s="4" t="s">
        <v>40</v>
      </c>
      <c r="G4" s="4">
        <v>30</v>
      </c>
    </row>
    <row r="5" spans="1:7" x14ac:dyDescent="0.3">
      <c r="A5" s="25">
        <v>103</v>
      </c>
      <c r="B5" s="25" t="s">
        <v>43</v>
      </c>
      <c r="C5" s="25">
        <v>90</v>
      </c>
      <c r="E5" s="4" t="s">
        <v>44</v>
      </c>
      <c r="F5" s="4" t="s">
        <v>40</v>
      </c>
      <c r="G5" s="4">
        <v>40</v>
      </c>
    </row>
    <row r="6" spans="1:7" x14ac:dyDescent="0.3">
      <c r="A6" s="25">
        <v>104</v>
      </c>
      <c r="B6" s="25" t="s">
        <v>41</v>
      </c>
      <c r="C6" s="25">
        <v>135</v>
      </c>
      <c r="E6" s="4" t="s">
        <v>45</v>
      </c>
      <c r="F6" s="4" t="s">
        <v>40</v>
      </c>
      <c r="G6" s="4">
        <v>41</v>
      </c>
    </row>
    <row r="7" spans="1:7" x14ac:dyDescent="0.3">
      <c r="A7" s="25">
        <v>105</v>
      </c>
      <c r="B7" s="25" t="s">
        <v>43</v>
      </c>
      <c r="C7" s="25">
        <v>98</v>
      </c>
      <c r="E7" s="4" t="s">
        <v>46</v>
      </c>
      <c r="F7" s="4" t="s">
        <v>40</v>
      </c>
      <c r="G7" s="4">
        <v>52</v>
      </c>
    </row>
    <row r="8" spans="1:7" x14ac:dyDescent="0.3">
      <c r="A8" s="25">
        <v>106</v>
      </c>
      <c r="B8" s="25" t="s">
        <v>41</v>
      </c>
      <c r="C8" s="25">
        <v>120</v>
      </c>
      <c r="E8" s="4" t="s">
        <v>39</v>
      </c>
      <c r="F8" s="4" t="s">
        <v>47</v>
      </c>
      <c r="G8" s="4">
        <v>27</v>
      </c>
    </row>
    <row r="9" spans="1:7" x14ac:dyDescent="0.3">
      <c r="A9" s="25">
        <v>107</v>
      </c>
      <c r="B9" s="25" t="s">
        <v>48</v>
      </c>
      <c r="C9" s="25">
        <v>70</v>
      </c>
      <c r="E9" s="4" t="s">
        <v>42</v>
      </c>
      <c r="F9" s="26" t="s">
        <v>47</v>
      </c>
      <c r="G9" s="4">
        <v>32</v>
      </c>
    </row>
    <row r="10" spans="1:7" x14ac:dyDescent="0.3">
      <c r="A10" s="25">
        <v>108</v>
      </c>
      <c r="B10" s="25" t="s">
        <v>48</v>
      </c>
      <c r="C10" s="25">
        <v>75</v>
      </c>
      <c r="E10" s="4" t="s">
        <v>44</v>
      </c>
      <c r="F10" s="4" t="s">
        <v>47</v>
      </c>
      <c r="G10" s="4">
        <v>42</v>
      </c>
    </row>
    <row r="11" spans="1:7" x14ac:dyDescent="0.3">
      <c r="A11" s="25">
        <v>109</v>
      </c>
      <c r="B11" s="25" t="s">
        <v>38</v>
      </c>
      <c r="C11" s="25">
        <v>50</v>
      </c>
      <c r="E11" s="4" t="s">
        <v>45</v>
      </c>
      <c r="F11" s="4" t="s">
        <v>47</v>
      </c>
      <c r="G11" s="4">
        <v>43</v>
      </c>
    </row>
    <row r="12" spans="1:7" x14ac:dyDescent="0.3">
      <c r="A12" s="25">
        <v>110</v>
      </c>
      <c r="B12" s="25" t="s">
        <v>48</v>
      </c>
      <c r="C12" s="25">
        <v>67</v>
      </c>
      <c r="E12" s="4" t="s">
        <v>46</v>
      </c>
      <c r="F12" s="4" t="s">
        <v>47</v>
      </c>
      <c r="G12" s="4">
        <v>50</v>
      </c>
    </row>
    <row r="13" spans="1:7" x14ac:dyDescent="0.3">
      <c r="A13" s="25">
        <v>111</v>
      </c>
      <c r="B13" s="25" t="s">
        <v>38</v>
      </c>
      <c r="C13" s="25">
        <v>42</v>
      </c>
      <c r="E13" s="4" t="s">
        <v>39</v>
      </c>
      <c r="F13" s="4" t="s">
        <v>49</v>
      </c>
      <c r="G13" s="4">
        <v>26</v>
      </c>
    </row>
    <row r="14" spans="1:7" x14ac:dyDescent="0.3">
      <c r="A14" s="25">
        <v>112</v>
      </c>
      <c r="B14" s="25" t="s">
        <v>43</v>
      </c>
      <c r="C14" s="25">
        <v>88</v>
      </c>
      <c r="E14" s="4" t="s">
        <v>42</v>
      </c>
      <c r="F14" s="4" t="s">
        <v>49</v>
      </c>
      <c r="G14" s="4">
        <v>32</v>
      </c>
    </row>
    <row r="15" spans="1:7" x14ac:dyDescent="0.3">
      <c r="E15" s="4" t="s">
        <v>44</v>
      </c>
      <c r="F15" s="4" t="s">
        <v>49</v>
      </c>
      <c r="G15" s="4">
        <v>40</v>
      </c>
    </row>
    <row r="16" spans="1:7" x14ac:dyDescent="0.3">
      <c r="E16" s="4" t="s">
        <v>45</v>
      </c>
      <c r="F16" s="4" t="s">
        <v>49</v>
      </c>
      <c r="G16" s="4">
        <v>42</v>
      </c>
    </row>
    <row r="17" spans="5:7" x14ac:dyDescent="0.3">
      <c r="E17" s="4" t="s">
        <v>46</v>
      </c>
      <c r="F17" s="4" t="s">
        <v>49</v>
      </c>
      <c r="G17" s="4">
        <v>53</v>
      </c>
    </row>
    <row r="18" spans="5:7" x14ac:dyDescent="0.3">
      <c r="E18" s="4" t="s">
        <v>39</v>
      </c>
      <c r="F18" s="4" t="s">
        <v>50</v>
      </c>
      <c r="G18" s="4">
        <v>28</v>
      </c>
    </row>
    <row r="19" spans="5:7" x14ac:dyDescent="0.3">
      <c r="E19" s="4" t="s">
        <v>42</v>
      </c>
      <c r="F19" s="4" t="s">
        <v>50</v>
      </c>
      <c r="G19" s="4">
        <v>31</v>
      </c>
    </row>
    <row r="20" spans="5:7" x14ac:dyDescent="0.3">
      <c r="E20" s="4" t="s">
        <v>44</v>
      </c>
      <c r="F20" s="4" t="s">
        <v>50</v>
      </c>
      <c r="G20" s="4">
        <v>43</v>
      </c>
    </row>
    <row r="21" spans="5:7" x14ac:dyDescent="0.3">
      <c r="E21" s="4" t="s">
        <v>45</v>
      </c>
      <c r="F21" s="4" t="s">
        <v>50</v>
      </c>
      <c r="G21" s="4">
        <v>41</v>
      </c>
    </row>
    <row r="22" spans="5:7" x14ac:dyDescent="0.3">
      <c r="E22" s="4" t="s">
        <v>46</v>
      </c>
      <c r="F22" s="4" t="s">
        <v>50</v>
      </c>
      <c r="G22" s="4">
        <v>52</v>
      </c>
    </row>
    <row r="23" spans="5:7" x14ac:dyDescent="0.3">
      <c r="E23" s="4" t="s">
        <v>39</v>
      </c>
      <c r="F23" s="4" t="s">
        <v>51</v>
      </c>
      <c r="G23" s="4">
        <v>25</v>
      </c>
    </row>
    <row r="24" spans="5:7" x14ac:dyDescent="0.3">
      <c r="E24" s="4" t="s">
        <v>42</v>
      </c>
      <c r="F24" s="4" t="s">
        <v>51</v>
      </c>
      <c r="G24" s="4">
        <v>30</v>
      </c>
    </row>
    <row r="25" spans="5:7" x14ac:dyDescent="0.3">
      <c r="E25" s="4" t="s">
        <v>44</v>
      </c>
      <c r="F25" s="4" t="s">
        <v>51</v>
      </c>
      <c r="G25" s="4">
        <v>44</v>
      </c>
    </row>
    <row r="26" spans="5:7" x14ac:dyDescent="0.3">
      <c r="E26" s="4" t="s">
        <v>45</v>
      </c>
      <c r="F26" s="4" t="s">
        <v>51</v>
      </c>
      <c r="G26" s="4">
        <v>40</v>
      </c>
    </row>
    <row r="27" spans="5:7" x14ac:dyDescent="0.3">
      <c r="E27" s="4" t="s">
        <v>46</v>
      </c>
      <c r="F27" s="4" t="s">
        <v>51</v>
      </c>
      <c r="G27" s="4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EFCC-089E-4067-A47F-624715FF3211}">
  <dimension ref="A1:AB34"/>
  <sheetViews>
    <sheetView topLeftCell="A10" workbookViewId="0">
      <selection activeCell="X23" sqref="X23"/>
    </sheetView>
  </sheetViews>
  <sheetFormatPr baseColWidth="10" defaultColWidth="0" defaultRowHeight="13.8" zeroHeight="1" x14ac:dyDescent="0.3"/>
  <cols>
    <col min="1" max="1" width="2.21875" style="2" customWidth="1"/>
    <col min="2" max="2" width="5.33203125" style="2" customWidth="1"/>
    <col min="3" max="3" width="4.21875" style="2" customWidth="1"/>
    <col min="4" max="4" width="4.109375" style="2" customWidth="1"/>
    <col min="5" max="6" width="3.33203125" style="2" customWidth="1"/>
    <col min="7" max="7" width="4" style="2" bestFit="1" customWidth="1"/>
    <col min="8" max="9" width="3.33203125" style="2" customWidth="1"/>
    <col min="10" max="10" width="4.88671875" style="2" customWidth="1"/>
    <col min="11" max="11" width="5.33203125" style="2" customWidth="1"/>
    <col min="12" max="12" width="5" style="2" customWidth="1"/>
    <col min="13" max="13" width="4" style="2" bestFit="1" customWidth="1"/>
    <col min="14" max="14" width="3.6640625" style="2" customWidth="1"/>
    <col min="15" max="15" width="5" style="2" customWidth="1"/>
    <col min="16" max="16" width="6" style="2" customWidth="1"/>
    <col min="17" max="17" width="3.109375" style="2" customWidth="1"/>
    <col min="18" max="18" width="10.77734375" style="2" customWidth="1"/>
    <col min="19" max="19" width="6.6640625" style="2" customWidth="1"/>
    <col min="20" max="20" width="10.88671875" style="2" customWidth="1"/>
    <col min="21" max="21" width="7.44140625" style="2" bestFit="1" customWidth="1"/>
    <col min="22" max="22" width="6.33203125" style="2" customWidth="1"/>
    <col min="23" max="23" width="7.88671875" style="2" customWidth="1"/>
    <col min="24" max="24" width="8.77734375" style="2" customWidth="1"/>
    <col min="25" max="25" width="8.109375" style="2" customWidth="1"/>
    <col min="26" max="26" width="1.88671875" style="2" customWidth="1"/>
    <col min="27" max="28" width="0" style="2" hidden="1" customWidth="1"/>
    <col min="29" max="16384" width="11.33203125" style="2" hidden="1"/>
  </cols>
  <sheetData>
    <row r="1" spans="1:2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" t="s">
        <v>1</v>
      </c>
      <c r="S2" s="1"/>
      <c r="T2" s="1"/>
      <c r="U2" s="1"/>
      <c r="V2" s="1"/>
      <c r="W2" s="1"/>
      <c r="X2" s="1"/>
      <c r="Y2" s="1"/>
      <c r="Z2" s="1"/>
    </row>
    <row r="3" spans="1:26" x14ac:dyDescent="0.3">
      <c r="A3" s="1"/>
      <c r="B3" s="1"/>
      <c r="C3" s="1"/>
      <c r="D3" s="1"/>
      <c r="E3" s="1" t="s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1"/>
      <c r="B4" s="1"/>
      <c r="C4" s="1"/>
      <c r="D4" s="4" t="s">
        <v>3</v>
      </c>
      <c r="E4" s="5">
        <v>1</v>
      </c>
      <c r="F4" s="6">
        <v>2</v>
      </c>
      <c r="G4" s="6">
        <v>3</v>
      </c>
      <c r="H4" s="6">
        <v>4</v>
      </c>
      <c r="I4" s="6">
        <v>5</v>
      </c>
      <c r="J4" s="7" t="s">
        <v>4</v>
      </c>
      <c r="K4" s="1" t="s">
        <v>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1"/>
      <c r="B5" s="1"/>
      <c r="C5" s="1"/>
      <c r="D5" s="4">
        <v>0</v>
      </c>
      <c r="E5" s="5">
        <v>28</v>
      </c>
      <c r="F5" s="6">
        <v>27</v>
      </c>
      <c r="G5" s="6">
        <v>26</v>
      </c>
      <c r="H5" s="6">
        <v>28</v>
      </c>
      <c r="I5" s="6">
        <v>25</v>
      </c>
      <c r="J5" s="5">
        <f>SUM(D5:I5)</f>
        <v>134</v>
      </c>
      <c r="K5" s="8">
        <f>+AVERAGE(E5:I5)</f>
        <v>26.8</v>
      </c>
      <c r="L5" s="1"/>
      <c r="M5" s="1"/>
      <c r="N5" s="1"/>
      <c r="O5" s="1"/>
      <c r="P5" s="1"/>
      <c r="Q5" s="1"/>
      <c r="R5" s="4" t="s">
        <v>6</v>
      </c>
      <c r="S5" s="4" t="s">
        <v>7</v>
      </c>
      <c r="T5" s="4" t="s">
        <v>8</v>
      </c>
      <c r="U5" s="4" t="s">
        <v>9</v>
      </c>
      <c r="V5" s="4" t="s">
        <v>10</v>
      </c>
      <c r="W5" s="1"/>
      <c r="X5" s="1" t="s">
        <v>11</v>
      </c>
      <c r="Y5" s="1" t="s">
        <v>12</v>
      </c>
      <c r="Z5" s="1"/>
    </row>
    <row r="6" spans="1:26" x14ac:dyDescent="0.3">
      <c r="A6" s="1"/>
      <c r="B6" s="1"/>
      <c r="C6" s="1"/>
      <c r="D6" s="4">
        <v>10</v>
      </c>
      <c r="E6" s="1">
        <v>30</v>
      </c>
      <c r="F6" s="1">
        <v>32</v>
      </c>
      <c r="G6" s="1">
        <v>32</v>
      </c>
      <c r="H6" s="1">
        <v>31</v>
      </c>
      <c r="I6" s="1">
        <v>30</v>
      </c>
      <c r="J6" s="9">
        <f t="shared" ref="J6:J9" si="0">SUM(E6:I6)</f>
        <v>155</v>
      </c>
      <c r="K6" s="10">
        <f t="shared" ref="K6:K9" si="1">+AVERAGE(E6:I6)</f>
        <v>31</v>
      </c>
      <c r="L6" s="1"/>
      <c r="M6" s="1"/>
      <c r="N6" s="1"/>
      <c r="O6" s="1"/>
      <c r="P6" s="1"/>
      <c r="Q6" s="1"/>
      <c r="R6" s="11" t="s">
        <v>13</v>
      </c>
      <c r="S6" s="8">
        <f>5-1</f>
        <v>4</v>
      </c>
      <c r="T6" s="8">
        <f>+SUMSQ(J5:J9)/5-SUMSQ(J10)/25</f>
        <v>2000.1600000000035</v>
      </c>
      <c r="U6" s="8">
        <f>+T6/S6</f>
        <v>500.04000000000087</v>
      </c>
      <c r="V6" s="12">
        <f>+U6/U7</f>
        <v>265.97872340426608</v>
      </c>
      <c r="W6" s="1" t="s">
        <v>14</v>
      </c>
      <c r="X6" s="13">
        <f>+FINV(0.05,4,20)</f>
        <v>2.8660814020156589</v>
      </c>
      <c r="Y6" s="1">
        <v>0.05</v>
      </c>
      <c r="Z6" s="1"/>
    </row>
    <row r="7" spans="1:26" x14ac:dyDescent="0.3">
      <c r="A7" s="1"/>
      <c r="B7" s="1"/>
      <c r="C7" s="1"/>
      <c r="D7" s="4">
        <v>20</v>
      </c>
      <c r="E7" s="5">
        <v>40</v>
      </c>
      <c r="F7" s="6">
        <v>42</v>
      </c>
      <c r="G7" s="6">
        <v>40</v>
      </c>
      <c r="H7" s="6">
        <v>43</v>
      </c>
      <c r="I7" s="6">
        <v>44</v>
      </c>
      <c r="J7" s="5">
        <f t="shared" si="0"/>
        <v>209</v>
      </c>
      <c r="K7" s="10">
        <f t="shared" si="1"/>
        <v>41.8</v>
      </c>
      <c r="L7" s="1"/>
      <c r="M7" s="1"/>
      <c r="N7" s="1"/>
      <c r="O7" s="1"/>
      <c r="P7" s="1"/>
      <c r="Q7" s="1"/>
      <c r="R7" s="9" t="s">
        <v>15</v>
      </c>
      <c r="S7" s="10">
        <f>+(5*(5-1))</f>
        <v>20</v>
      </c>
      <c r="T7" s="10">
        <f>+T8-T6</f>
        <v>37.599999999998545</v>
      </c>
      <c r="U7" s="10">
        <f>+T7/S7</f>
        <v>1.8799999999999273</v>
      </c>
      <c r="V7" s="14"/>
      <c r="W7" s="1"/>
      <c r="X7" s="13">
        <f>+FINV(0.01,4,20)</f>
        <v>4.4306901614377745</v>
      </c>
      <c r="Y7" s="1">
        <v>0.01</v>
      </c>
      <c r="Z7" s="1"/>
    </row>
    <row r="8" spans="1:26" x14ac:dyDescent="0.3">
      <c r="A8" s="1"/>
      <c r="B8" s="1"/>
      <c r="C8" s="1"/>
      <c r="D8" s="4">
        <v>30</v>
      </c>
      <c r="E8" s="1">
        <v>41</v>
      </c>
      <c r="F8" s="1">
        <v>43</v>
      </c>
      <c r="G8" s="1">
        <v>42</v>
      </c>
      <c r="H8" s="1">
        <v>41</v>
      </c>
      <c r="I8" s="1">
        <v>40</v>
      </c>
      <c r="J8" s="9">
        <f t="shared" si="0"/>
        <v>207</v>
      </c>
      <c r="K8" s="10">
        <f t="shared" si="1"/>
        <v>41.4</v>
      </c>
      <c r="L8" s="1"/>
      <c r="M8" s="1"/>
      <c r="N8" s="1"/>
      <c r="O8" s="1"/>
      <c r="P8" s="1"/>
      <c r="Q8" s="1"/>
      <c r="R8" s="15" t="s">
        <v>16</v>
      </c>
      <c r="S8" s="16">
        <f>5*5-1</f>
        <v>24</v>
      </c>
      <c r="T8" s="16">
        <f>+SUMSQ(E5:I9)-SUMSQ(J10)/25</f>
        <v>2037.760000000002</v>
      </c>
      <c r="U8" s="16"/>
      <c r="V8" s="17"/>
      <c r="W8" s="1"/>
      <c r="X8" s="1"/>
      <c r="Y8" s="1"/>
      <c r="Z8" s="1"/>
    </row>
    <row r="9" spans="1:26" x14ac:dyDescent="0.3">
      <c r="A9" s="1"/>
      <c r="B9" s="1"/>
      <c r="C9" s="1"/>
      <c r="D9" s="4">
        <v>40</v>
      </c>
      <c r="E9" s="5">
        <v>52</v>
      </c>
      <c r="F9" s="6">
        <v>50</v>
      </c>
      <c r="G9" s="6">
        <v>53</v>
      </c>
      <c r="H9" s="6">
        <v>52</v>
      </c>
      <c r="I9" s="6">
        <v>54</v>
      </c>
      <c r="J9" s="5">
        <f t="shared" si="0"/>
        <v>261</v>
      </c>
      <c r="K9" s="10">
        <f t="shared" si="1"/>
        <v>52.2</v>
      </c>
      <c r="L9" s="1"/>
      <c r="M9" s="1"/>
      <c r="N9" s="1"/>
      <c r="O9" s="1"/>
      <c r="P9" s="1"/>
      <c r="Q9" s="1"/>
      <c r="R9" s="4" t="s">
        <v>17</v>
      </c>
      <c r="S9" s="18">
        <f>+SQRT(U7)/S10*100</f>
        <v>3.5484754660460203</v>
      </c>
      <c r="T9" s="6"/>
      <c r="U9" s="6"/>
      <c r="V9" s="7"/>
      <c r="W9" s="1"/>
      <c r="X9" s="1"/>
      <c r="Y9" s="1"/>
      <c r="Z9" s="1"/>
    </row>
    <row r="10" spans="1:26" x14ac:dyDescent="0.3">
      <c r="A10" s="1"/>
      <c r="B10" s="1"/>
      <c r="C10" s="1"/>
      <c r="D10" s="1"/>
      <c r="E10" s="1"/>
      <c r="F10" s="1"/>
      <c r="G10" s="1"/>
      <c r="H10" s="1"/>
      <c r="I10" s="1"/>
      <c r="J10" s="15">
        <f>+SUM(J5:J9)</f>
        <v>966</v>
      </c>
      <c r="K10" s="16">
        <f>+AVERAGE(E5:I9)</f>
        <v>38.64</v>
      </c>
      <c r="L10" s="1"/>
      <c r="M10" s="1"/>
      <c r="N10" s="1"/>
      <c r="O10" s="1"/>
      <c r="P10" s="1"/>
      <c r="Q10" s="1"/>
      <c r="R10" s="4" t="s">
        <v>18</v>
      </c>
      <c r="S10" s="5">
        <f>+K10</f>
        <v>38.64</v>
      </c>
      <c r="T10" s="6"/>
      <c r="U10" s="6"/>
      <c r="V10" s="7"/>
      <c r="W10" s="1"/>
      <c r="X10" s="1"/>
      <c r="Y10" s="1"/>
      <c r="Z10" s="1"/>
    </row>
    <row r="11" spans="1:26" x14ac:dyDescent="0.3">
      <c r="A11" s="1"/>
      <c r="B11" s="1" t="s">
        <v>19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1"/>
      <c r="B12" s="1"/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 t="s">
        <v>4</v>
      </c>
      <c r="M12" s="1" t="s"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 t="s">
        <v>11</v>
      </c>
      <c r="Y12" s="1" t="s">
        <v>12</v>
      </c>
      <c r="Z12" s="1"/>
    </row>
    <row r="13" spans="1:26" x14ac:dyDescent="0.3">
      <c r="A13" s="1"/>
      <c r="B13" s="4" t="s">
        <v>20</v>
      </c>
      <c r="C13" s="5">
        <v>1</v>
      </c>
      <c r="D13" s="6">
        <v>2</v>
      </c>
      <c r="E13" s="6">
        <v>3</v>
      </c>
      <c r="F13" s="6">
        <v>4</v>
      </c>
      <c r="G13" s="6">
        <v>5</v>
      </c>
      <c r="H13" s="6">
        <v>6</v>
      </c>
      <c r="I13" s="6">
        <v>7</v>
      </c>
      <c r="J13" s="6">
        <v>8</v>
      </c>
      <c r="K13" s="6">
        <v>9</v>
      </c>
      <c r="L13" s="5"/>
      <c r="M13" s="8"/>
      <c r="N13" s="1"/>
      <c r="O13" s="1"/>
      <c r="P13" s="1"/>
      <c r="Q13" s="1"/>
      <c r="R13" s="4" t="s">
        <v>6</v>
      </c>
      <c r="S13" s="4" t="s">
        <v>7</v>
      </c>
      <c r="T13" s="4" t="s">
        <v>8</v>
      </c>
      <c r="U13" s="4" t="s">
        <v>9</v>
      </c>
      <c r="V13" s="4" t="s">
        <v>10</v>
      </c>
      <c r="W13" s="1"/>
      <c r="X13" s="13">
        <f>+FINV(0.05,4,20)</f>
        <v>2.8660814020156589</v>
      </c>
      <c r="Y13" s="1">
        <v>0.05</v>
      </c>
      <c r="Z13" s="1"/>
    </row>
    <row r="14" spans="1:26" x14ac:dyDescent="0.3">
      <c r="A14" s="1"/>
      <c r="B14" s="4">
        <v>1</v>
      </c>
      <c r="C14" s="1">
        <v>45</v>
      </c>
      <c r="D14" s="1">
        <v>46</v>
      </c>
      <c r="E14" s="1">
        <v>49</v>
      </c>
      <c r="F14" s="1">
        <v>44</v>
      </c>
      <c r="G14" s="1"/>
      <c r="H14" s="1"/>
      <c r="I14" s="1"/>
      <c r="J14" s="1"/>
      <c r="K14" s="1"/>
      <c r="L14" s="9">
        <f>SUM(C14:J14)</f>
        <v>184</v>
      </c>
      <c r="M14" s="10">
        <f>+AVERAGE(C14:K14)</f>
        <v>46</v>
      </c>
      <c r="N14" s="1"/>
      <c r="O14" s="1"/>
      <c r="P14" s="1"/>
      <c r="Q14" s="1"/>
      <c r="R14" s="11" t="s">
        <v>13</v>
      </c>
      <c r="S14" s="11">
        <f>4-1</f>
        <v>3</v>
      </c>
      <c r="T14" s="8">
        <f>+(POWER(L14,2)/4+POWER(L15,2)/2+POWER(L16,2)/5+POWER(L17,2)/9)-800*800/20</f>
        <v>432</v>
      </c>
      <c r="U14" s="8">
        <f>+T14/S14</f>
        <v>144</v>
      </c>
      <c r="V14" s="19">
        <f>+U14/U15</f>
        <v>72</v>
      </c>
      <c r="W14" s="1" t="s">
        <v>14</v>
      </c>
      <c r="X14" s="13">
        <f>+FINV(0.01,4,20)</f>
        <v>4.4306901614377745</v>
      </c>
      <c r="Y14" s="1">
        <v>0.01</v>
      </c>
      <c r="Z14" s="1"/>
    </row>
    <row r="15" spans="1:26" x14ac:dyDescent="0.3">
      <c r="A15" s="1"/>
      <c r="B15" s="4">
        <v>2</v>
      </c>
      <c r="C15" s="5">
        <v>35</v>
      </c>
      <c r="D15" s="6">
        <v>33</v>
      </c>
      <c r="E15" s="6"/>
      <c r="F15" s="6"/>
      <c r="G15" s="6"/>
      <c r="H15" s="6"/>
      <c r="I15" s="6"/>
      <c r="J15" s="6"/>
      <c r="K15" s="6"/>
      <c r="L15" s="5">
        <f t="shared" ref="L15:L16" si="2">SUM(C15:J15)</f>
        <v>68</v>
      </c>
      <c r="M15" s="10">
        <f t="shared" ref="M15:M17" si="3">+AVERAGE(C15:K15)</f>
        <v>34</v>
      </c>
      <c r="N15" s="1"/>
      <c r="O15" s="1"/>
      <c r="P15" s="1"/>
      <c r="Q15" s="1"/>
      <c r="R15" s="9" t="s">
        <v>15</v>
      </c>
      <c r="S15" s="9">
        <f>20-4</f>
        <v>16</v>
      </c>
      <c r="T15" s="10">
        <f>+T16-T14</f>
        <v>32</v>
      </c>
      <c r="U15" s="10">
        <f>+T15/S15</f>
        <v>2</v>
      </c>
      <c r="V15" s="14"/>
      <c r="W15" s="1"/>
      <c r="X15" s="1"/>
      <c r="Y15" s="1"/>
      <c r="Z15" s="1"/>
    </row>
    <row r="16" spans="1:26" x14ac:dyDescent="0.3">
      <c r="A16" s="1"/>
      <c r="B16" s="4">
        <v>3</v>
      </c>
      <c r="C16" s="1">
        <v>34</v>
      </c>
      <c r="D16" s="1">
        <v>34</v>
      </c>
      <c r="E16" s="1">
        <v>35</v>
      </c>
      <c r="F16" s="1">
        <v>34</v>
      </c>
      <c r="G16" s="1">
        <v>33</v>
      </c>
      <c r="H16" s="1"/>
      <c r="I16" s="1"/>
      <c r="J16" s="1"/>
      <c r="K16" s="1"/>
      <c r="L16" s="9">
        <f t="shared" si="2"/>
        <v>170</v>
      </c>
      <c r="M16" s="10">
        <f t="shared" si="3"/>
        <v>34</v>
      </c>
      <c r="N16" s="1"/>
      <c r="O16" s="1"/>
      <c r="P16" s="1"/>
      <c r="Q16" s="1"/>
      <c r="R16" s="15" t="s">
        <v>16</v>
      </c>
      <c r="S16" s="9">
        <f>5*4-1</f>
        <v>19</v>
      </c>
      <c r="T16" s="16">
        <f>+SUMSQ(C14:K17)-SUMSQ(L18)/20</f>
        <v>464</v>
      </c>
      <c r="U16" s="16"/>
      <c r="V16" s="14"/>
      <c r="W16" s="1"/>
      <c r="X16" s="1"/>
      <c r="Y16" s="1"/>
      <c r="Z16" s="1"/>
    </row>
    <row r="17" spans="1:26" x14ac:dyDescent="0.3">
      <c r="A17" s="1"/>
      <c r="B17" s="4">
        <v>4</v>
      </c>
      <c r="C17" s="5">
        <v>41</v>
      </c>
      <c r="D17" s="6">
        <v>41</v>
      </c>
      <c r="E17" s="6">
        <v>44</v>
      </c>
      <c r="F17" s="6">
        <v>43</v>
      </c>
      <c r="G17" s="6">
        <v>41</v>
      </c>
      <c r="H17" s="6">
        <v>42</v>
      </c>
      <c r="I17" s="6">
        <v>44</v>
      </c>
      <c r="J17" s="6">
        <v>41</v>
      </c>
      <c r="K17" s="6">
        <v>41</v>
      </c>
      <c r="L17" s="5">
        <f>SUM(C17:K17)</f>
        <v>378</v>
      </c>
      <c r="M17" s="10">
        <f t="shared" si="3"/>
        <v>42</v>
      </c>
      <c r="N17" s="1"/>
      <c r="O17" s="1"/>
      <c r="P17" s="1"/>
      <c r="Q17" s="1"/>
      <c r="R17" s="5" t="s">
        <v>17</v>
      </c>
      <c r="S17" s="18">
        <f>+SQRT(U15)/S18*100</f>
        <v>3.5355339059327378</v>
      </c>
      <c r="T17" s="6"/>
      <c r="U17" s="6"/>
      <c r="V17" s="7"/>
      <c r="W17" s="1"/>
      <c r="X17" s="1"/>
      <c r="Y17" s="1"/>
      <c r="Z17" s="1"/>
    </row>
    <row r="18" spans="1:2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5">
        <f>+SUM(L14:L17)</f>
        <v>800</v>
      </c>
      <c r="M18" s="16">
        <f>+AVERAGE(C14:K17)</f>
        <v>40</v>
      </c>
      <c r="N18" s="1"/>
      <c r="O18" s="1"/>
      <c r="P18" s="1"/>
      <c r="Q18" s="1"/>
      <c r="R18" s="5" t="s">
        <v>18</v>
      </c>
      <c r="S18" s="15">
        <f>+M18</f>
        <v>40</v>
      </c>
      <c r="T18" s="20"/>
      <c r="U18" s="20"/>
      <c r="V18" s="17"/>
      <c r="W18" s="1"/>
      <c r="X18" s="1"/>
      <c r="Y18" s="1"/>
      <c r="Z18" s="1"/>
    </row>
    <row r="19" spans="1:2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" t="s">
        <v>21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"/>
      <c r="C21" s="1"/>
      <c r="D21" s="1"/>
      <c r="E21" s="1" t="s">
        <v>22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1"/>
      <c r="B22" s="1" t="s">
        <v>23</v>
      </c>
      <c r="C22" s="1"/>
      <c r="D22" s="1" t="s">
        <v>24</v>
      </c>
      <c r="E22" s="1"/>
      <c r="F22" s="1"/>
      <c r="G22" s="1" t="s">
        <v>25</v>
      </c>
      <c r="H22" s="1"/>
      <c r="I22" s="1"/>
      <c r="J22" s="1" t="s">
        <v>26</v>
      </c>
      <c r="K22" s="1"/>
      <c r="L22" s="1"/>
      <c r="M22" s="1" t="s">
        <v>27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1"/>
      <c r="B23" s="11" t="s">
        <v>28</v>
      </c>
      <c r="C23" s="11">
        <v>24</v>
      </c>
      <c r="D23" s="21">
        <v>23</v>
      </c>
      <c r="E23" s="19">
        <v>21</v>
      </c>
      <c r="F23" s="11">
        <v>19</v>
      </c>
      <c r="G23" s="21">
        <v>21</v>
      </c>
      <c r="H23" s="19">
        <v>24</v>
      </c>
      <c r="I23" s="11">
        <v>18</v>
      </c>
      <c r="J23" s="21">
        <v>19</v>
      </c>
      <c r="K23" s="19">
        <v>22</v>
      </c>
      <c r="L23" s="11">
        <v>23</v>
      </c>
      <c r="M23" s="21">
        <v>22</v>
      </c>
      <c r="N23" s="19">
        <v>20</v>
      </c>
      <c r="O23" s="8"/>
      <c r="P23" s="1"/>
      <c r="Q23" s="1"/>
      <c r="R23" s="4" t="s">
        <v>6</v>
      </c>
      <c r="S23" s="4" t="s">
        <v>7</v>
      </c>
      <c r="T23" s="4" t="s">
        <v>8</v>
      </c>
      <c r="U23" s="4" t="s">
        <v>9</v>
      </c>
      <c r="V23" s="4" t="s">
        <v>10</v>
      </c>
      <c r="W23" s="1"/>
      <c r="X23" s="1" t="s">
        <v>11</v>
      </c>
      <c r="Y23" s="1" t="s">
        <v>12</v>
      </c>
      <c r="Z23" s="1"/>
    </row>
    <row r="24" spans="1:26" x14ac:dyDescent="0.3">
      <c r="A24" s="1"/>
      <c r="B24" s="15"/>
      <c r="C24" s="15"/>
      <c r="D24" s="20">
        <f>+SUM(C23:E23)</f>
        <v>68</v>
      </c>
      <c r="E24" s="17"/>
      <c r="F24" s="15"/>
      <c r="G24" s="20">
        <f>+SUM(F23:H23)</f>
        <v>64</v>
      </c>
      <c r="H24" s="17"/>
      <c r="I24" s="15"/>
      <c r="J24" s="20">
        <f>+SUM(I23:K23)</f>
        <v>59</v>
      </c>
      <c r="K24" s="17"/>
      <c r="L24" s="15"/>
      <c r="M24" s="20">
        <f>+SUM(L23:N23)</f>
        <v>65</v>
      </c>
      <c r="N24" s="17"/>
      <c r="O24" s="16">
        <f>+SUM(C24:N24)</f>
        <v>256</v>
      </c>
      <c r="P24" s="1">
        <f>+AVERAGE(C23:N23)</f>
        <v>21.333333333333332</v>
      </c>
      <c r="Q24" s="1"/>
      <c r="R24" s="11" t="s">
        <v>13</v>
      </c>
      <c r="S24" s="8">
        <v>3</v>
      </c>
      <c r="T24" s="22">
        <f>+(SUMSQ(O24:O30)/12)-POWER(O31,2)/48</f>
        <v>12798.895833333328</v>
      </c>
      <c r="U24" s="22">
        <f>+T24/S24</f>
        <v>4266.2986111111095</v>
      </c>
      <c r="V24" s="8">
        <f>+U24/U25</f>
        <v>632.69515962921002</v>
      </c>
      <c r="W24" s="1" t="s">
        <v>14</v>
      </c>
      <c r="X24" s="13">
        <f>+FINV(0.05,4,20)</f>
        <v>2.8660814020156589</v>
      </c>
      <c r="Y24" s="1">
        <v>0.05</v>
      </c>
      <c r="Z24" s="1"/>
    </row>
    <row r="25" spans="1:26" x14ac:dyDescent="0.3">
      <c r="A25" s="1"/>
      <c r="B25" s="11" t="s">
        <v>29</v>
      </c>
      <c r="C25" s="11">
        <v>24</v>
      </c>
      <c r="D25" s="21">
        <v>19</v>
      </c>
      <c r="E25" s="19">
        <v>23</v>
      </c>
      <c r="F25" s="11">
        <v>21</v>
      </c>
      <c r="G25" s="21">
        <v>22</v>
      </c>
      <c r="H25" s="19">
        <v>24</v>
      </c>
      <c r="I25" s="11">
        <v>23</v>
      </c>
      <c r="J25" s="21">
        <v>18</v>
      </c>
      <c r="K25" s="19">
        <v>22</v>
      </c>
      <c r="L25" s="11">
        <v>19</v>
      </c>
      <c r="M25" s="21">
        <v>21</v>
      </c>
      <c r="N25" s="19">
        <v>23</v>
      </c>
      <c r="O25" s="8"/>
      <c r="P25" s="1"/>
      <c r="Q25" s="1"/>
      <c r="R25" s="9" t="s">
        <v>30</v>
      </c>
      <c r="S25" s="10">
        <v>12</v>
      </c>
      <c r="T25" s="23">
        <f>+(SUMSQ(D24:M24,D26:M26,D28:M28,D30:M30)/3)-SUMSQ(O24:O30)/12</f>
        <v>80.916666666671517</v>
      </c>
      <c r="U25" s="23">
        <f t="shared" ref="U25:U26" si="4">+T25/S25</f>
        <v>6.7430555555559595</v>
      </c>
      <c r="V25" s="10">
        <f>+U25/U26</f>
        <v>0.81734006734011633</v>
      </c>
      <c r="W25" s="1"/>
      <c r="X25" s="13">
        <f>+FINV(0.01,4,20)</f>
        <v>4.4306901614377745</v>
      </c>
      <c r="Y25" s="1">
        <v>0.01</v>
      </c>
      <c r="Z25" s="1"/>
    </row>
    <row r="26" spans="1:26" x14ac:dyDescent="0.3">
      <c r="A26" s="1"/>
      <c r="B26" s="15"/>
      <c r="C26" s="15"/>
      <c r="D26" s="20">
        <f>+SUM(C25:E25)</f>
        <v>66</v>
      </c>
      <c r="E26" s="17"/>
      <c r="F26" s="15"/>
      <c r="G26" s="20">
        <f>+SUM(F25:H25)</f>
        <v>67</v>
      </c>
      <c r="H26" s="17"/>
      <c r="I26" s="15"/>
      <c r="J26" s="20">
        <f>+SUM(I25:K25)</f>
        <v>63</v>
      </c>
      <c r="K26" s="17"/>
      <c r="L26" s="15"/>
      <c r="M26" s="20">
        <f>+SUM(L25:N25)</f>
        <v>63</v>
      </c>
      <c r="N26" s="17"/>
      <c r="O26" s="16">
        <f>+SUM(C26:N26)</f>
        <v>259</v>
      </c>
      <c r="P26" s="1">
        <f>+AVERAGE(C25:N25)</f>
        <v>21.583333333333332</v>
      </c>
      <c r="Q26" s="1"/>
      <c r="R26" s="9" t="s">
        <v>31</v>
      </c>
      <c r="S26" s="10">
        <v>32</v>
      </c>
      <c r="T26" s="23">
        <f>+T27-T24-T25</f>
        <v>264</v>
      </c>
      <c r="U26" s="23">
        <f t="shared" si="4"/>
        <v>8.25</v>
      </c>
      <c r="V26" s="10"/>
      <c r="W26" s="1"/>
      <c r="X26" s="1"/>
      <c r="Y26" s="1"/>
      <c r="Z26" s="1"/>
    </row>
    <row r="27" spans="1:26" x14ac:dyDescent="0.3">
      <c r="A27" s="1"/>
      <c r="B27" s="11" t="s">
        <v>32</v>
      </c>
      <c r="C27" s="9">
        <v>25</v>
      </c>
      <c r="D27" s="1">
        <v>28</v>
      </c>
      <c r="E27" s="14">
        <v>30</v>
      </c>
      <c r="F27" s="11">
        <v>31</v>
      </c>
      <c r="G27" s="1">
        <v>24</v>
      </c>
      <c r="H27" s="19">
        <v>32</v>
      </c>
      <c r="I27" s="11">
        <v>28</v>
      </c>
      <c r="J27" s="1">
        <v>32</v>
      </c>
      <c r="K27" s="19">
        <v>36</v>
      </c>
      <c r="L27" s="11">
        <v>34</v>
      </c>
      <c r="M27" s="1">
        <v>33</v>
      </c>
      <c r="N27" s="19">
        <v>29</v>
      </c>
      <c r="O27" s="8"/>
      <c r="P27" s="1"/>
      <c r="Q27" s="1"/>
      <c r="R27" s="15" t="s">
        <v>16</v>
      </c>
      <c r="S27" s="16">
        <v>47</v>
      </c>
      <c r="T27" s="24">
        <f>+SUMSQ(C23:N23,C25:N25,C27:N27,C29:N29)-POWER(O31,2)/48</f>
        <v>13143.8125</v>
      </c>
      <c r="U27" s="24"/>
      <c r="V27" s="16"/>
      <c r="W27" s="1"/>
      <c r="X27" s="1"/>
      <c r="Y27" s="1"/>
      <c r="Z27" s="1"/>
    </row>
    <row r="28" spans="1:26" x14ac:dyDescent="0.3">
      <c r="A28" s="1"/>
      <c r="B28" s="15"/>
      <c r="C28" s="9"/>
      <c r="D28" s="20">
        <f>+SUM(C27:E27)</f>
        <v>83</v>
      </c>
      <c r="E28" s="14"/>
      <c r="F28" s="15"/>
      <c r="G28" s="20">
        <f>+SUM(F27:H27)</f>
        <v>87</v>
      </c>
      <c r="H28" s="17"/>
      <c r="I28" s="15"/>
      <c r="J28" s="20">
        <f>+SUM(I27:K27)</f>
        <v>96</v>
      </c>
      <c r="K28" s="17"/>
      <c r="L28" s="15"/>
      <c r="M28" s="20">
        <f>+SUM(L27:N27)</f>
        <v>96</v>
      </c>
      <c r="N28" s="17"/>
      <c r="O28" s="16">
        <f>+SUM(C28:N28)</f>
        <v>362</v>
      </c>
      <c r="P28" s="1">
        <f>+AVERAGE(C27:N27)</f>
        <v>30.166666666666668</v>
      </c>
      <c r="Q28" s="1"/>
      <c r="R28" s="5" t="s">
        <v>17</v>
      </c>
      <c r="S28" s="5">
        <f>+SQRT(U25/3)/P31*100</f>
        <v>4.4669741422765288</v>
      </c>
      <c r="T28" s="6"/>
      <c r="U28" s="6"/>
      <c r="V28" s="7"/>
      <c r="W28" s="1"/>
      <c r="X28" s="1"/>
      <c r="Y28" s="1"/>
      <c r="Z28" s="1"/>
    </row>
    <row r="29" spans="1:26" x14ac:dyDescent="0.3">
      <c r="A29" s="1"/>
      <c r="B29" s="11" t="s">
        <v>33</v>
      </c>
      <c r="C29" s="11">
        <v>56</v>
      </c>
      <c r="D29" s="21">
        <v>65</v>
      </c>
      <c r="E29" s="19">
        <v>58</v>
      </c>
      <c r="F29" s="11">
        <v>62</v>
      </c>
      <c r="G29" s="21">
        <v>60</v>
      </c>
      <c r="H29" s="19">
        <v>59</v>
      </c>
      <c r="I29" s="11">
        <v>61</v>
      </c>
      <c r="J29" s="21">
        <v>60</v>
      </c>
      <c r="K29" s="19">
        <v>64</v>
      </c>
      <c r="L29" s="11">
        <v>68</v>
      </c>
      <c r="M29" s="21">
        <v>60</v>
      </c>
      <c r="N29" s="19">
        <v>61</v>
      </c>
      <c r="O29" s="8"/>
      <c r="P29" s="1"/>
      <c r="Q29" s="1"/>
      <c r="R29" s="5" t="s">
        <v>18</v>
      </c>
      <c r="S29" s="5">
        <f>+P31</f>
        <v>33.5625</v>
      </c>
      <c r="T29" s="6"/>
      <c r="U29" s="6"/>
      <c r="V29" s="7"/>
      <c r="W29" s="1"/>
      <c r="X29" s="1"/>
      <c r="Y29" s="1"/>
      <c r="Z29" s="1"/>
    </row>
    <row r="30" spans="1:26" x14ac:dyDescent="0.3">
      <c r="A30" s="1"/>
      <c r="B30" s="15"/>
      <c r="C30" s="15"/>
      <c r="D30" s="20">
        <f>+SUM(C29:E29)</f>
        <v>179</v>
      </c>
      <c r="E30" s="17"/>
      <c r="F30" s="15"/>
      <c r="G30" s="20">
        <f>+SUM(F29:H29)</f>
        <v>181</v>
      </c>
      <c r="H30" s="17"/>
      <c r="I30" s="15"/>
      <c r="J30" s="20">
        <f>+SUM(I29:K29)</f>
        <v>185</v>
      </c>
      <c r="K30" s="17"/>
      <c r="L30" s="15"/>
      <c r="M30" s="20">
        <f>+SUM(L29:N29)</f>
        <v>189</v>
      </c>
      <c r="N30" s="17"/>
      <c r="O30" s="16">
        <f>+SUM(C30:N30)</f>
        <v>734</v>
      </c>
      <c r="P30" s="1">
        <f>+AVERAGE(C29:N29)</f>
        <v>61.166666666666664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f>SUM(O24:O30)</f>
        <v>1611</v>
      </c>
      <c r="P31" s="1">
        <f>+AVERAGE(C23:N23,C25:N25,C27:N27,C29:N29)</f>
        <v>33.5625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</sheetData>
  <pageMargins left="0.25" right="0.25" top="0.75" bottom="0.75" header="0.3" footer="0.3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DSARAVIA</dc:creator>
  <cp:lastModifiedBy>DSARAVIA</cp:lastModifiedBy>
  <dcterms:created xsi:type="dcterms:W3CDTF">2020-01-30T17:44:45Z</dcterms:created>
  <dcterms:modified xsi:type="dcterms:W3CDTF">2020-01-30T17:47:43Z</dcterms:modified>
</cp:coreProperties>
</file>