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buffer" sheetId="1" r:id="rId1"/>
  </sheets>
  <definedNames>
    <definedName name="BoardQty">'volumebuffer'!$I$1</definedName>
    <definedName name="digikey_part_data">'volumebuffer'!$J$5:$O$18</definedName>
    <definedName name="farnell_part_data">'volumebuffer'!$P$5:$U$18</definedName>
    <definedName name="global_part_data">'volumebuffer'!$A$5:$I$18</definedName>
    <definedName name="mouser_part_data">'volumebuffer'!$V$5:$AA$18</definedName>
    <definedName name="newark_part_data">'volumebuffer'!$AB$5:$AG$18</definedName>
    <definedName name="rs_part_data">'volumebuffer'!$AH$5:$AM$18</definedName>
    <definedName name="TotalCost">'volumebuffer'!$I$2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<sst xmlns="http://schemas.openxmlformats.org/spreadsheetml/2006/main" count="139" uniqueCount="85">
  <si>
    <t>Global Part Info</t>
  </si>
  <si>
    <t>Value</t>
  </si>
  <si>
    <t>Unit$</t>
  </si>
  <si>
    <t>Desc</t>
  </si>
  <si>
    <t>Refs</t>
  </si>
  <si>
    <t>Footprint</t>
  </si>
  <si>
    <t>Manf</t>
  </si>
  <si>
    <t>Ext$</t>
  </si>
  <si>
    <t>Manf#</t>
  </si>
  <si>
    <t>Qty</t>
  </si>
  <si>
    <t>R8,R14</t>
  </si>
  <si>
    <t>Rbs2</t>
  </si>
  <si>
    <t>scimpy_library:R_Axial_DIN0204_L3.6mm_D1.6mm_P5.08mm_Horizontal</t>
  </si>
  <si>
    <t>C1,C4,C6,C8</t>
  </si>
  <si>
    <t>100n</t>
  </si>
  <si>
    <t>Capacitors_ThroughHole:C_Disc_D3_P2.5</t>
  </si>
  <si>
    <t>U1</t>
  </si>
  <si>
    <t>TL074</t>
  </si>
  <si>
    <t>Housings_DIP:DIP-14_W7.62mm</t>
  </si>
  <si>
    <t>tl074cn</t>
  </si>
  <si>
    <t>C2,C3,C5,C7,C9,C10</t>
  </si>
  <si>
    <t>Capacitors_ThroughHole:C_Disc_D6_P5</t>
  </si>
  <si>
    <t>RV1</t>
  </si>
  <si>
    <t>DUAL_POT</t>
  </si>
  <si>
    <t>Connectors_Molex:Molex_KK-6410-06_06x2.54mm_Straight</t>
  </si>
  <si>
    <t>640456-6</t>
  </si>
  <si>
    <t>R5,R6,R15,R16</t>
  </si>
  <si>
    <t>Rph</t>
  </si>
  <si>
    <t>U2</t>
  </si>
  <si>
    <t>TL072</t>
  </si>
  <si>
    <t>Housings_DIP:DIP-8_W7.62mm</t>
  </si>
  <si>
    <t>tl072cp</t>
  </si>
  <si>
    <t>P2</t>
  </si>
  <si>
    <t>CONN_01X03</t>
  </si>
  <si>
    <t>Terminal_Blocks:TerminalBlock_Pheonix_MKDS1.5-3pol</t>
  </si>
  <si>
    <t>1935174</t>
  </si>
  <si>
    <t>P1</t>
  </si>
  <si>
    <t>CONN_01X07</t>
  </si>
  <si>
    <t>Socket_Strips:Socket_Strip_Angled_1x07</t>
  </si>
  <si>
    <t>0022288073</t>
  </si>
  <si>
    <t>R7,R9</t>
  </si>
  <si>
    <t>Rbs1</t>
  </si>
  <si>
    <t>R1-R4,R10-R13</t>
  </si>
  <si>
    <t>2K2</t>
  </si>
  <si>
    <t>MCMF0W4FF2201A50</t>
  </si>
  <si>
    <t>no_value1</t>
  </si>
  <si>
    <t>connector_dual_pot</t>
  </si>
  <si>
    <t>3-643815-6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</si>
  <si>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</si>
  <si>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</si>
  <si>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</si>
  <si>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</si>
  <si>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</si>
  <si>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</si>
  <si>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</si>
  <si>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</si>
  <si>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Link</t>
  </si>
  <si>
    <t>296-1777-5-ND</t>
  </si>
  <si>
    <t>A1923-ND</t>
  </si>
  <si>
    <t>296-1775-5-ND</t>
  </si>
  <si>
    <t>277-1578-ND</t>
  </si>
  <si>
    <t>WM50026-07-ND</t>
  </si>
  <si>
    <t>A31028-ND</t>
  </si>
  <si>
    <t>Farnell</t>
  </si>
  <si>
    <t>2749039</t>
  </si>
  <si>
    <t>588611</t>
  </si>
  <si>
    <t>1106015</t>
  </si>
  <si>
    <t>1126954</t>
  </si>
  <si>
    <t>1363277</t>
  </si>
  <si>
    <t>Mouser</t>
  </si>
  <si>
    <t>595-TL074CN</t>
  </si>
  <si>
    <t>571-6404566</t>
  </si>
  <si>
    <t>651-1935174</t>
  </si>
  <si>
    <t>Not Assigned</t>
  </si>
  <si>
    <t>571-3-643815-6</t>
  </si>
  <si>
    <t>Newark</t>
  </si>
  <si>
    <t>60K6990</t>
  </si>
  <si>
    <t>90F5645</t>
  </si>
  <si>
    <t>60K6988</t>
  </si>
  <si>
    <t>70R0065</t>
  </si>
  <si>
    <t>58K3828</t>
  </si>
  <si>
    <t>16M2932</t>
  </si>
  <si>
    <t>Rs Components</t>
  </si>
  <si>
    <t>548-7244</t>
  </si>
  <si>
    <t>745-5022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</si>
</sst>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texas-instruments/TL074CN/296-1777-5-ND/277423" TargetMode="External"/><Relationship Id="rId2" Type="http://schemas.openxmlformats.org/officeDocument/2006/relationships/hyperlink" Target="http://it.farnell.com/texas-instruments/tl074cn/amp-op-3mhz-1mhz-13v-us-dip-14/dp/2749039" TargetMode="External"/><Relationship Id="rId3" Type="http://schemas.openxmlformats.org/officeDocument/2006/relationships/hyperlink" Target="http://www.mouser.com/Search/../ProductDetail/Texas-Instruments/TL074CN/?qs=sGAEpiMZZMtCHixnSjNA6NVXWo9AXLOeoUCxMTuUhxw%3d" TargetMode="External"/><Relationship Id="rId4" Type="http://schemas.openxmlformats.org/officeDocument/2006/relationships/hyperlink" Target="http://www.newark.com/texas-instruments/tl074cn/op-amp-3mhz-13v-us-10mv-dip-14/dp/60K6990" TargetMode="External"/><Relationship Id="rId5" Type="http://schemas.openxmlformats.org/officeDocument/2006/relationships/hyperlink" Target="http://www.digikey.com/product-detail/en/te-connectivity-amp-connectors/640456-6/A1923-ND/109008" TargetMode="External"/><Relationship Id="rId6" Type="http://schemas.openxmlformats.org/officeDocument/2006/relationships/hyperlink" Target="http://it.farnell.com/amp-te-connectivity/640456-6/header-vertical-0-1-6way/dp/588611" TargetMode="External"/><Relationship Id="rId7" Type="http://schemas.openxmlformats.org/officeDocument/2006/relationships/hyperlink" Target="http://www.mouser.com/Search/../ProductDetail/TE-Connectivity-AMP/640456-6/?qs=sGAEpiMZZMs%252bGHln7q6pm5E1Eb6qwPl2nSMFcukrLdA%3d" TargetMode="External"/><Relationship Id="rId8" Type="http://schemas.openxmlformats.org/officeDocument/2006/relationships/hyperlink" Target="http://www.newark.com/amp-te-connectivity/640456-6/wire-board-connector-header-6/dp/90F5645" TargetMode="External"/><Relationship Id="rId9" Type="http://schemas.openxmlformats.org/officeDocument/2006/relationships/hyperlink" Target="http://www.digikey.com/product-detail/en/texas-instruments/TL072CP/296-1775-5-ND/277421" TargetMode="External"/><Relationship Id="rId10" Type="http://schemas.openxmlformats.org/officeDocument/2006/relationships/hyperlink" Target="http://it.farnell.com/texas-instruments/tl072cp/ic-op-amp-dual-jfet-dip8/dp/1106015" TargetMode="External"/><Relationship Id="rId11" Type="http://schemas.openxmlformats.org/officeDocument/2006/relationships/hyperlink" Target="http://www.newark.com/texas-instruments/tl072cp/op-amp-3mhz-13v-us-dip-8/dp/60K6988" TargetMode="External"/><Relationship Id="rId12" Type="http://schemas.openxmlformats.org/officeDocument/2006/relationships/hyperlink" Target="http://www.digikey.com/scripts/DkSearch/dksus.dll?WT.z_header=search_go&amp;lang=en&amp;keywords=1935174%20" TargetMode="External"/><Relationship Id="rId13" Type="http://schemas.openxmlformats.org/officeDocument/2006/relationships/hyperlink" Target="http://www.mouser.com/Search/../ProductDetail/Phoenix-Contact/1935174/?qs=sGAEpiMZZMv8kklI404QlRtyRP1DYqWx" TargetMode="External"/><Relationship Id="rId14" Type="http://schemas.openxmlformats.org/officeDocument/2006/relationships/hyperlink" Target="http://www.newark.com/webapp/wcs/stores/servlet/Search?catalogId=15003&amp;langId=-1&amp;storeId=10194&amp;gs=true&amp;st=1935174%20" TargetMode="External"/><Relationship Id="rId15" Type="http://schemas.openxmlformats.org/officeDocument/2006/relationships/hyperlink" Target="http://it.rs-online.com/web/c/?searchTerm=1935174%20" TargetMode="External"/><Relationship Id="rId16" Type="http://schemas.openxmlformats.org/officeDocument/2006/relationships/hyperlink" Target="http://www.digikey.com/scripts/DkSearch/dksus.dll?WT.z_header=search_go&amp;lang=en&amp;keywords=0022288073%20" TargetMode="External"/><Relationship Id="rId17" Type="http://schemas.openxmlformats.org/officeDocument/2006/relationships/hyperlink" Target="http://www.mouser.com/Search/../ProductDetail/Molex/0022288073/?qs=sGAEpiMZZMs%252bGHln7q6pm%2f0ypBDGb74RWUbtpP%252bOYEFKsUUdD9WHcw%3d%3d" TargetMode="External"/><Relationship Id="rId18" Type="http://schemas.openxmlformats.org/officeDocument/2006/relationships/hyperlink" Target="http://it.farnell.com/webapp/wcs/stores/servlet/Search?catalogId=15001&amp;langId=-4&amp;storeId=10165&amp;gs=true&amp;st=MCMF0W4FF2201A50%20" TargetMode="External"/><Relationship Id="rId19" Type="http://schemas.openxmlformats.org/officeDocument/2006/relationships/hyperlink" Target="http://www.newark.com/multicomp/mcmf0w4ff2201a50/metal-film-resistor-2-2kohm-250mw/dp/58K3828" TargetMode="External"/><Relationship Id="rId20" Type="http://schemas.openxmlformats.org/officeDocument/2006/relationships/hyperlink" Target="http://www.digikey.com/scripts/DkSearch/dksus.dll?WT.z_header=search_go&amp;lang=en&amp;keywords=3-643815-6%20" TargetMode="External"/><Relationship Id="rId21" Type="http://schemas.openxmlformats.org/officeDocument/2006/relationships/hyperlink" Target="http://it.farnell.com/webapp/wcs/stores/servlet/Search?catalogId=15001&amp;langId=-4&amp;storeId=10165&amp;gs=true&amp;st=3-643815-6%20" TargetMode="External"/><Relationship Id="rId22" Type="http://schemas.openxmlformats.org/officeDocument/2006/relationships/hyperlink" Target="http://www.mouser.com/Search/../ProductDetail/TE-Connectivity/3-643815-6/?qs=sGAEpiMZZMs%252bGHln7q6pm5PveGu%252bNdYGgHk2GeAears%3d" TargetMode="External"/><Relationship Id="rId23" Type="http://schemas.openxmlformats.org/officeDocument/2006/relationships/hyperlink" Target="http://www.newark.com/webapp/wcs/stores/servlet/Search?catalogId=15003&amp;langId=-1&amp;storeId=10194&amp;gs=true&amp;st=3-643815-6%20" TargetMode="External"/><Relationship Id="rId24" Type="http://schemas.openxmlformats.org/officeDocument/2006/relationships/hyperlink" Target="http://it.rs-online.com/web/c/?searchTerm=3-643815-6%20" TargetMode="External"/><Relationship Id="rId25" Type="http://schemas.openxmlformats.org/officeDocument/2006/relationships/vmlDrawing" Target="../drawings/vmlDrawing1.vml"/><Relationship Id="rId2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48</v>
      </c>
      <c r="I1" s="2">
        <v>100</v>
      </c>
    </row>
    <row r="2" spans="1:39">
      <c r="H2" s="3" t="s">
        <v>49</v>
      </c>
      <c r="I2" s="4">
        <f>sum(I7:I18)</f>
        <v>0</v>
      </c>
      <c r="M2" s="4">
        <f>sum(M7:M18)</f>
        <v>0</v>
      </c>
      <c r="S2" s="4">
        <f>sum(S7:S18)</f>
        <v>0</v>
      </c>
      <c r="Y2" s="4">
        <f>sum(Y7:Y18)</f>
        <v>0</v>
      </c>
      <c r="AE2" s="4">
        <f>sum(AE7:AE18)</f>
        <v>0</v>
      </c>
      <c r="AK2" s="4">
        <f>sum(AK7:AK18)</f>
        <v>0</v>
      </c>
    </row>
    <row r="3" spans="1:39">
      <c r="H3" s="3" t="s">
        <v>50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51</v>
      </c>
      <c r="K5" s="7"/>
      <c r="L5" s="7"/>
      <c r="M5" s="7"/>
      <c r="N5" s="7"/>
      <c r="O5" s="7"/>
      <c r="P5" s="8" t="s">
        <v>63</v>
      </c>
      <c r="Q5" s="8"/>
      <c r="R5" s="8"/>
      <c r="S5" s="8"/>
      <c r="T5" s="8"/>
      <c r="U5" s="8"/>
      <c r="V5" s="9" t="s">
        <v>69</v>
      </c>
      <c r="W5" s="9"/>
      <c r="X5" s="9"/>
      <c r="Y5" s="9"/>
      <c r="Z5" s="9"/>
      <c r="AA5" s="9"/>
      <c r="AB5" s="10" t="s">
        <v>75</v>
      </c>
      <c r="AC5" s="10"/>
      <c r="AD5" s="10"/>
      <c r="AE5" s="10"/>
      <c r="AF5" s="10"/>
      <c r="AG5" s="10"/>
      <c r="AH5" s="11" t="s">
        <v>82</v>
      </c>
      <c r="AI5" s="11"/>
      <c r="AJ5" s="11"/>
      <c r="AK5" s="11"/>
      <c r="AL5" s="11"/>
      <c r="AM5" s="11"/>
    </row>
    <row r="6" spans="1:39">
      <c r="A6" s="12" t="s">
        <v>4</v>
      </c>
      <c r="B6" s="12" t="s">
        <v>1</v>
      </c>
      <c r="C6" s="12" t="s">
        <v>3</v>
      </c>
      <c r="D6" s="12" t="s">
        <v>5</v>
      </c>
      <c r="E6" s="12" t="s">
        <v>6</v>
      </c>
      <c r="F6" s="12" t="s">
        <v>8</v>
      </c>
      <c r="G6" s="12" t="s">
        <v>9</v>
      </c>
      <c r="H6" s="12" t="s">
        <v>2</v>
      </c>
      <c r="I6" s="12" t="s">
        <v>7</v>
      </c>
      <c r="J6" s="12" t="s">
        <v>53</v>
      </c>
      <c r="K6" s="12" t="s">
        <v>54</v>
      </c>
      <c r="L6" s="12" t="s">
        <v>2</v>
      </c>
      <c r="M6" s="12" t="s">
        <v>7</v>
      </c>
      <c r="N6" s="12" t="s">
        <v>55</v>
      </c>
      <c r="O6" s="12" t="s">
        <v>52</v>
      </c>
      <c r="P6" s="12" t="s">
        <v>53</v>
      </c>
      <c r="Q6" s="12" t="s">
        <v>54</v>
      </c>
      <c r="R6" s="12" t="s">
        <v>2</v>
      </c>
      <c r="S6" s="12" t="s">
        <v>7</v>
      </c>
      <c r="T6" s="12" t="s">
        <v>55</v>
      </c>
      <c r="U6" s="12" t="s">
        <v>52</v>
      </c>
      <c r="V6" s="12" t="s">
        <v>53</v>
      </c>
      <c r="W6" s="12" t="s">
        <v>54</v>
      </c>
      <c r="X6" s="12" t="s">
        <v>2</v>
      </c>
      <c r="Y6" s="12" t="s">
        <v>7</v>
      </c>
      <c r="Z6" s="12" t="s">
        <v>55</v>
      </c>
      <c r="AA6" s="12" t="s">
        <v>52</v>
      </c>
      <c r="AB6" s="12" t="s">
        <v>53</v>
      </c>
      <c r="AC6" s="12" t="s">
        <v>54</v>
      </c>
      <c r="AD6" s="12" t="s">
        <v>2</v>
      </c>
      <c r="AE6" s="12" t="s">
        <v>7</v>
      </c>
      <c r="AF6" s="12" t="s">
        <v>55</v>
      </c>
      <c r="AG6" s="12" t="s">
        <v>52</v>
      </c>
      <c r="AH6" s="12" t="s">
        <v>53</v>
      </c>
      <c r="AI6" s="12" t="s">
        <v>54</v>
      </c>
      <c r="AJ6" s="12" t="s">
        <v>2</v>
      </c>
      <c r="AK6" s="12" t="s">
        <v>7</v>
      </c>
      <c r="AL6" s="12" t="s">
        <v>55</v>
      </c>
      <c r="AM6" s="12" t="s">
        <v>52</v>
      </c>
    </row>
    <row r="7" spans="1:39">
      <c r="A7" t="s">
        <v>10</v>
      </c>
      <c r="B7" t="s">
        <v>11</v>
      </c>
      <c r="D7" t="s">
        <v>12</v>
      </c>
      <c r="G7">
        <f>BoardQty*2</f>
        <v>0</v>
      </c>
      <c r="H7" s="13">
        <f>MINA(INDIRECT(ADDRESS(ROW(),COLUMN(mouser_part_data)+2)),INDIRECT(ADDRESS(ROW(),COLUMN(newark_part_data)+2)),INDIRECT(ADDRESS(ROW(),COLUMN(digikey_part_data)+2)),INDIRECT(ADDRESS(ROW(),COLUMN(rs_part_data)+2)),INDIRECT(ADDRESS(ROW(),COLUMN(farnell_part_data)+2)))</f>
        <v>0</v>
      </c>
      <c r="I7" s="13">
        <f>iferror(G7*H7,"")</f>
        <v>0</v>
      </c>
    </row>
    <row r="8" spans="1:39">
      <c r="A8" t="s">
        <v>13</v>
      </c>
      <c r="B8" t="s">
        <v>14</v>
      </c>
      <c r="D8" t="s">
        <v>15</v>
      </c>
      <c r="G8">
        <f>BoardQty*4</f>
        <v>0</v>
      </c>
      <c r="H8" s="13">
        <f>MINA(INDIRECT(ADDRESS(ROW(),COLUMN(mouser_part_data)+2)),INDIRECT(ADDRESS(ROW(),COLUMN(newark_part_data)+2)),INDIRECT(ADDRESS(ROW(),COLUMN(digikey_part_data)+2)),INDIRECT(ADDRESS(ROW(),COLUMN(rs_part_data)+2)),INDIRECT(ADDRESS(ROW(),COLUMN(farnell_part_data)+2)))</f>
        <v>0</v>
      </c>
      <c r="I8" s="13">
        <f>iferror(G8*H8,"")</f>
        <v>0</v>
      </c>
    </row>
    <row r="9" spans="1:39">
      <c r="A9" t="s">
        <v>16</v>
      </c>
      <c r="B9" t="s">
        <v>17</v>
      </c>
      <c r="D9" t="s">
        <v>18</v>
      </c>
      <c r="F9" t="s">
        <v>19</v>
      </c>
      <c r="G9">
        <f>BoardQty*1</f>
        <v>0</v>
      </c>
      <c r="H9" s="13">
        <f>MINA(INDIRECT(ADDRESS(ROW(),COLUMN(mouser_part_data)+2)),INDIRECT(ADDRESS(ROW(),COLUMN(newark_part_data)+2)),INDIRECT(ADDRESS(ROW(),COLUMN(digikey_part_data)+2)),INDIRECT(ADDRESS(ROW(),COLUMN(rs_part_data)+2)),INDIRECT(ADDRESS(ROW(),COLUMN(farnell_part_data)+2)))</f>
        <v>0</v>
      </c>
      <c r="I9" s="13">
        <f>iferror(G9*H9,"")</f>
        <v>0</v>
      </c>
      <c r="J9">
        <v>6934</v>
      </c>
      <c r="L9" s="13">
        <f>iferror(lookup(if(K9="",G9,K9),{0,1,10,100,500,1000,1450},{0.0,0.65,0.571,0.4377,0.346,0.2768,0.2768}),"")</f>
        <v>0</v>
      </c>
      <c r="M9" s="13">
        <f>iferror(if(K9="",G9,K9)*L9,"")</f>
        <v>0</v>
      </c>
      <c r="N9" t="s">
        <v>57</v>
      </c>
      <c r="O9" s="14" t="s">
        <v>56</v>
      </c>
      <c r="R9" s="13">
        <f>iferror(lookup(if(Q9="",G9,Q9),{0,1,10,100,250,500,1000},{0.0,0.77599,0.602721,0.430515,0.39756199999999997,0.347601,0.26575}),"")</f>
        <v>0</v>
      </c>
      <c r="S9" s="13">
        <f>iferror(if(Q9="",G9,Q9)*R9,"")</f>
        <v>0</v>
      </c>
      <c r="T9" t="s">
        <v>64</v>
      </c>
      <c r="U9" s="14" t="s">
        <v>56</v>
      </c>
      <c r="V9">
        <v>16529</v>
      </c>
      <c r="X9" s="13">
        <f>iferror(lookup(if(W9="",G9,W9),{0,1,10,100,1000,2000,5000,10000},{0.0,0.64,0.535,0.346,0.277,0.251,0.234,0.225}),"")</f>
        <v>0</v>
      </c>
      <c r="Y9" s="13">
        <f>iferror(if(W9="",G9,W9)*X9,"")</f>
        <v>0</v>
      </c>
      <c r="Z9" t="s">
        <v>70</v>
      </c>
      <c r="AA9" s="14" t="s">
        <v>56</v>
      </c>
      <c r="AB9">
        <v>2944</v>
      </c>
      <c r="AD9" s="13">
        <f>iferror(lookup(if(AC9="",G9,AC9),{0,1,10,100,1000,2000,5000,10000},{0.0,0.653,0.547,0.353,0.282,0.239,0.234,0.225}),"")</f>
        <v>0</v>
      </c>
      <c r="AE9" s="13">
        <f>iferror(if(AC9="",G9,AC9)*AD9,"")</f>
        <v>0</v>
      </c>
      <c r="AF9" t="s">
        <v>76</v>
      </c>
      <c r="AG9" s="14" t="s">
        <v>56</v>
      </c>
    </row>
    <row r="10" spans="1:39">
      <c r="A10" t="s">
        <v>20</v>
      </c>
      <c r="B10" t="s">
        <v>14</v>
      </c>
      <c r="D10" t="s">
        <v>21</v>
      </c>
      <c r="G10">
        <f>BoardQty*6</f>
        <v>0</v>
      </c>
      <c r="H10" s="13">
        <f>MINA(INDIRECT(ADDRESS(ROW(),COLUMN(mouser_part_data)+2)),INDIRECT(ADDRESS(ROW(),COLUMN(newark_part_data)+2)),INDIRECT(ADDRESS(ROW(),COLUMN(digikey_part_data)+2)),INDIRECT(ADDRESS(ROW(),COLUMN(rs_part_data)+2)),INDIRECT(ADDRESS(ROW(),COLUMN(farnell_part_data)+2)))</f>
        <v>0</v>
      </c>
      <c r="I10" s="13">
        <f>iferror(G10*H10,"")</f>
        <v>0</v>
      </c>
    </row>
    <row r="11" spans="1:39">
      <c r="A11" t="s">
        <v>22</v>
      </c>
      <c r="B11" t="s">
        <v>23</v>
      </c>
      <c r="D11" t="s">
        <v>24</v>
      </c>
      <c r="F11" t="s">
        <v>25</v>
      </c>
      <c r="G11">
        <f>BoardQty*1</f>
        <v>0</v>
      </c>
      <c r="H11" s="13">
        <f>MINA(INDIRECT(ADDRESS(ROW(),COLUMN(mouser_part_data)+2)),INDIRECT(ADDRESS(ROW(),COLUMN(newark_part_data)+2)),INDIRECT(ADDRESS(ROW(),COLUMN(digikey_part_data)+2)),INDIRECT(ADDRESS(ROW(),COLUMN(rs_part_data)+2)),INDIRECT(ADDRESS(ROW(),COLUMN(farnell_part_data)+2)))</f>
        <v>0</v>
      </c>
      <c r="I11" s="13">
        <f>iferror(G11*H11,"")</f>
        <v>0</v>
      </c>
      <c r="J11">
        <v>37513</v>
      </c>
      <c r="L11" s="13">
        <f>iferror(lookup(if(K11="",G11,K11),{0,1,10,50,100,250,500,1000,2500},{0.0,0.27,0.255,0.1906,0.177,0.1566,0.14978,0.12254,0.11233}),"")</f>
        <v>0</v>
      </c>
      <c r="M11" s="13">
        <f>iferror(if(K11="",G11,K11)*L11,"")</f>
        <v>0</v>
      </c>
      <c r="N11" t="s">
        <v>58</v>
      </c>
      <c r="O11" s="14" t="s">
        <v>56</v>
      </c>
      <c r="P11">
        <v>20801</v>
      </c>
      <c r="R11" s="13">
        <f>iferror(lookup(if(Q11="",G11,Q11),{0,1,20,50,150,400,1250,4000,10000},{0.0,0.160513,0.145631,0.130749,0.128623,0.123308,0.11692999999999999,0.11480399999999999,0.11267799999999999}),"")</f>
        <v>0</v>
      </c>
      <c r="S11" s="13">
        <f>iferror(if(Q11="",G11,Q11)*R11,"")</f>
        <v>0</v>
      </c>
      <c r="T11" t="s">
        <v>65</v>
      </c>
      <c r="U11" s="14" t="s">
        <v>56</v>
      </c>
      <c r="V11">
        <v>29353</v>
      </c>
      <c r="X11" s="13">
        <f>iferror(lookup(if(W11="",G11,W11),{0,1,10,100,500,1000,2500,10000,25000,50000},{0.0,0.27,0.243,0.21,0.172,0.152,0.138,0.127,0.124,0.119}),"")</f>
        <v>0</v>
      </c>
      <c r="Y11" s="13">
        <f>iferror(if(W11="",G11,W11)*X11,"")</f>
        <v>0</v>
      </c>
      <c r="Z11" t="s">
        <v>71</v>
      </c>
      <c r="AA11" s="14" t="s">
        <v>56</v>
      </c>
      <c r="AB11">
        <v>22315</v>
      </c>
      <c r="AD11" s="13">
        <f>iferror(lookup(if(AC11="",G11,AC11),{0,1,10,100,500,1000,2500,10000,25000},{0.0,0.27,0.24,0.21,0.17,0.15,0.14,0.13,0.12}),"")</f>
        <v>0</v>
      </c>
      <c r="AE11" s="13">
        <f>iferror(if(AC11="",G11,AC11)*AD11,"")</f>
        <v>0</v>
      </c>
      <c r="AF11" t="s">
        <v>77</v>
      </c>
      <c r="AG11" s="14" t="s">
        <v>56</v>
      </c>
    </row>
    <row r="12" spans="1:39">
      <c r="A12" t="s">
        <v>26</v>
      </c>
      <c r="B12" t="s">
        <v>27</v>
      </c>
      <c r="D12" t="s">
        <v>12</v>
      </c>
      <c r="G12">
        <f>BoardQty*4</f>
        <v>0</v>
      </c>
      <c r="H12" s="13">
        <f>MINA(INDIRECT(ADDRESS(ROW(),COLUMN(mouser_part_data)+2)),INDIRECT(ADDRESS(ROW(),COLUMN(newark_part_data)+2)),INDIRECT(ADDRESS(ROW(),COLUMN(digikey_part_data)+2)),INDIRECT(ADDRESS(ROW(),COLUMN(rs_part_data)+2)),INDIRECT(ADDRESS(ROW(),COLUMN(farnell_part_data)+2)))</f>
        <v>0</v>
      </c>
      <c r="I12" s="13">
        <f>iferror(G12*H12,"")</f>
        <v>0</v>
      </c>
    </row>
    <row r="13" spans="1:39">
      <c r="A13" t="s">
        <v>28</v>
      </c>
      <c r="B13" t="s">
        <v>29</v>
      </c>
      <c r="D13" t="s">
        <v>30</v>
      </c>
      <c r="F13" t="s">
        <v>31</v>
      </c>
      <c r="G13">
        <f>BoardQty*1</f>
        <v>0</v>
      </c>
      <c r="H13" s="13">
        <f>MINA(INDIRECT(ADDRESS(ROW(),COLUMN(mouser_part_data)+2)),INDIRECT(ADDRESS(ROW(),COLUMN(newark_part_data)+2)),INDIRECT(ADDRESS(ROW(),COLUMN(digikey_part_data)+2)),INDIRECT(ADDRESS(ROW(),COLUMN(rs_part_data)+2)),INDIRECT(ADDRESS(ROW(),COLUMN(farnell_part_data)+2)))</f>
        <v>0</v>
      </c>
      <c r="I13" s="13">
        <f>iferror(G13*H13,"")</f>
        <v>0</v>
      </c>
      <c r="J13">
        <v>11183</v>
      </c>
      <c r="L13" s="13">
        <f>iferror(lookup(if(K13="",G13,K13),{0,1,10,100,500,1000},{0.0,0.81,0.713,0.5465,0.432,0.3456}),"")</f>
        <v>0</v>
      </c>
      <c r="M13" s="13">
        <f>iferror(if(K13="",G13,K13)*L13,"")</f>
        <v>0</v>
      </c>
      <c r="N13" t="s">
        <v>59</v>
      </c>
      <c r="O13" s="14" t="s">
        <v>56</v>
      </c>
      <c r="P13">
        <v>4443</v>
      </c>
      <c r="R13" s="13">
        <f>iferror(lookup(if(Q13="",G13,Q13),{0,1,10,25,50,100,200,400,2000},{0.0,0.8982349999999999,0.728155,0.6803199999999999,0.6611859999999999,0.429452,0.428389,0.343349,0.290199}),"")</f>
        <v>0</v>
      </c>
      <c r="S13" s="13">
        <f>iferror(if(Q13="",G13,Q13)*R13,"")</f>
        <v>0</v>
      </c>
      <c r="T13" t="s">
        <v>66</v>
      </c>
      <c r="U13" s="14" t="s">
        <v>56</v>
      </c>
      <c r="AB13">
        <v>4424</v>
      </c>
      <c r="AD13" s="13">
        <f>iferror(lookup(if(AC13="",G13,AC13),{0,1,10,100,1000,2000,5000,10000},{0.0,0.815,0.683,0.441,0.352,0.298,0.292,0.281}),"")</f>
        <v>0</v>
      </c>
      <c r="AE13" s="13">
        <f>iferror(if(AC13="",G13,AC13)*AD13,"")</f>
        <v>0</v>
      </c>
      <c r="AF13" t="s">
        <v>78</v>
      </c>
      <c r="AG13" s="14" t="s">
        <v>56</v>
      </c>
    </row>
    <row r="14" spans="1:39">
      <c r="A14" t="s">
        <v>32</v>
      </c>
      <c r="B14" t="s">
        <v>33</v>
      </c>
      <c r="D14" t="s">
        <v>34</v>
      </c>
      <c r="F14" t="s">
        <v>35</v>
      </c>
      <c r="G14">
        <f>BoardQty*1</f>
        <v>0</v>
      </c>
      <c r="H14" s="13">
        <f>MINA(INDIRECT(ADDRESS(ROW(),COLUMN(mouser_part_data)+2)),INDIRECT(ADDRESS(ROW(),COLUMN(newark_part_data)+2)),INDIRECT(ADDRESS(ROW(),COLUMN(digikey_part_data)+2)),INDIRECT(ADDRESS(ROW(),COLUMN(rs_part_data)+2)),INDIRECT(ADDRESS(ROW(),COLUMN(farnell_part_data)+2)))</f>
        <v>0</v>
      </c>
      <c r="I14" s="13">
        <f>iferror(G14*H14,"")</f>
        <v>0</v>
      </c>
      <c r="J14">
        <v>7888</v>
      </c>
      <c r="L14" s="13">
        <f>iferror(lookup(if(K14="",G14,K14),{0,1,10,50,100,250,500,1000},{0.0,0.55,0.529,0.506,0.4922,0.46,0.4232,0.391}),"")</f>
        <v>0</v>
      </c>
      <c r="M14" s="13">
        <f>iferror(if(K14="",G14,K14)*L14,"")</f>
        <v>0</v>
      </c>
      <c r="N14" t="s">
        <v>60</v>
      </c>
      <c r="O14" s="14" t="s">
        <v>56</v>
      </c>
      <c r="V14">
        <v>3267</v>
      </c>
      <c r="X14" s="13">
        <f>iferror(lookup(if(W14="",G14,W14),{0,1,10,25,50,100,250,500,1000},{0.0,0.55,0.528,0.513,0.506,0.492,0.46,0.423,0.407}),"")</f>
        <v>0</v>
      </c>
      <c r="Y14" s="13">
        <f>iferror(if(W14="",G14,W14)*X14,"")</f>
        <v>0</v>
      </c>
      <c r="Z14" t="s">
        <v>72</v>
      </c>
      <c r="AA14" s="14" t="s">
        <v>56</v>
      </c>
      <c r="AB14">
        <v>513</v>
      </c>
      <c r="AD14" s="13">
        <f>iferror(lookup(if(AC14="",G14,AC14),{0,1,50,100,250,500},{0.0,0.48,0.461,0.442,0.423,0.413}),"")</f>
        <v>0</v>
      </c>
      <c r="AE14" s="13">
        <f>iferror(if(AC14="",G14,AC14)*AD14,"")</f>
        <v>0</v>
      </c>
      <c r="AF14" t="s">
        <v>79</v>
      </c>
      <c r="AG14" s="14" t="s">
        <v>56</v>
      </c>
      <c r="AH14">
        <v>35</v>
      </c>
      <c r="AJ14" s="13">
        <f>iferror(lookup(if(AI14="",G14,AI14),{0,1,5,75,250,500,1000},{0.0,0.599532,0.599532,0.550634,0.514492,0.493232,0.46771999999999997}),"")</f>
        <v>0</v>
      </c>
      <c r="AK14" s="13">
        <f>iferror(if(AI14="",G14,AI14)*AJ14,"")</f>
        <v>0</v>
      </c>
      <c r="AL14" t="s">
        <v>83</v>
      </c>
      <c r="AM14" s="14" t="s">
        <v>56</v>
      </c>
    </row>
    <row r="15" spans="1:39">
      <c r="A15" t="s">
        <v>36</v>
      </c>
      <c r="B15" t="s">
        <v>37</v>
      </c>
      <c r="D15" t="s">
        <v>38</v>
      </c>
      <c r="F15" t="s">
        <v>39</v>
      </c>
      <c r="G15">
        <f>BoardQty*1</f>
        <v>0</v>
      </c>
      <c r="H15" s="13">
        <f>MINA(INDIRECT(ADDRESS(ROW(),COLUMN(mouser_part_data)+2)),INDIRECT(ADDRESS(ROW(),COLUMN(newark_part_data)+2)),INDIRECT(ADDRESS(ROW(),COLUMN(digikey_part_data)+2)),INDIRECT(ADDRESS(ROW(),COLUMN(rs_part_data)+2)),INDIRECT(ADDRESS(ROW(),COLUMN(farnell_part_data)+2)))</f>
        <v>0</v>
      </c>
      <c r="I15" s="13">
        <f>iferror(G15*H15,"")</f>
        <v>0</v>
      </c>
      <c r="J15">
        <v>1205</v>
      </c>
      <c r="L15" s="13">
        <f>iferror(lookup(if(K15="",G15,K15),{0,1,10,25,50,100,250,500},{0.0,0.59,0.548,0.4936,0.4388,0.4205,0.38396,0.36566}),"")</f>
        <v>0</v>
      </c>
      <c r="M15" s="13">
        <f>iferror(if(K15="",G15,K15)*L15,"")</f>
        <v>0</v>
      </c>
      <c r="N15" t="s">
        <v>61</v>
      </c>
      <c r="O15" s="14" t="s">
        <v>56</v>
      </c>
      <c r="Z15" t="s">
        <v>73</v>
      </c>
      <c r="AA15" s="14" t="s">
        <v>56</v>
      </c>
    </row>
    <row r="16" spans="1:39">
      <c r="A16" t="s">
        <v>40</v>
      </c>
      <c r="B16" t="s">
        <v>41</v>
      </c>
      <c r="D16" t="s">
        <v>12</v>
      </c>
      <c r="G16">
        <f>BoardQty*2</f>
        <v>0</v>
      </c>
      <c r="H16" s="13">
        <f>MINA(INDIRECT(ADDRESS(ROW(),COLUMN(mouser_part_data)+2)),INDIRECT(ADDRESS(ROW(),COLUMN(newark_part_data)+2)),INDIRECT(ADDRESS(ROW(),COLUMN(digikey_part_data)+2)),INDIRECT(ADDRESS(ROW(),COLUMN(rs_part_data)+2)),INDIRECT(ADDRESS(ROW(),COLUMN(farnell_part_data)+2)))</f>
        <v>0</v>
      </c>
      <c r="I16" s="13">
        <f>iferror(G16*H16,"")</f>
        <v>0</v>
      </c>
    </row>
    <row r="17" spans="1:39">
      <c r="A17" t="s">
        <v>42</v>
      </c>
      <c r="B17" t="s">
        <v>43</v>
      </c>
      <c r="D17" t="s">
        <v>12</v>
      </c>
      <c r="F17" t="s">
        <v>44</v>
      </c>
      <c r="G17">
        <f>BoardQty*8</f>
        <v>0</v>
      </c>
      <c r="H17" s="13">
        <f>MINA(INDIRECT(ADDRESS(ROW(),COLUMN(mouser_part_data)+2)),INDIRECT(ADDRESS(ROW(),COLUMN(newark_part_data)+2)),INDIRECT(ADDRESS(ROW(),COLUMN(digikey_part_data)+2)),INDIRECT(ADDRESS(ROW(),COLUMN(rs_part_data)+2)),INDIRECT(ADDRESS(ROW(),COLUMN(farnell_part_data)+2)))</f>
        <v>0</v>
      </c>
      <c r="I17" s="13">
        <f>iferror(G17*H17,"")</f>
        <v>0</v>
      </c>
      <c r="P17">
        <v>946</v>
      </c>
      <c r="R17" s="13">
        <f>iferror(lookup(if(Q17="",G17,Q17),{0,1,50,100,500,1000,2000},{0.0,0.11161499999999999,0.09503219999999998,0.06994539999999999,0.039649899999999995,0.026362399999999998,0.019771799999999996}),"")</f>
        <v>0</v>
      </c>
      <c r="S17" s="13">
        <f>iferror(if(Q17="",G17,Q17)*R17,"")</f>
        <v>0</v>
      </c>
      <c r="T17" t="s">
        <v>67</v>
      </c>
      <c r="U17" s="14" t="s">
        <v>56</v>
      </c>
      <c r="AB17">
        <v>946</v>
      </c>
      <c r="AD17" s="13">
        <f>iferror(lookup(if(AC17="",G17,AC17),{0,1,50,100,500,1000,2000},{0.0,0.112,0.095,0.07,0.05,0.043,0.04}),"")</f>
        <v>0</v>
      </c>
      <c r="AE17" s="13">
        <f>iferror(if(AC17="",G17,AC17)*AD17,"")</f>
        <v>0</v>
      </c>
      <c r="AF17" t="s">
        <v>80</v>
      </c>
      <c r="AG17" s="14" t="s">
        <v>56</v>
      </c>
    </row>
    <row r="18" spans="1:39">
      <c r="A18" t="s">
        <v>45</v>
      </c>
      <c r="B18" t="s">
        <v>46</v>
      </c>
      <c r="D18" t="s">
        <v>24</v>
      </c>
      <c r="F18" t="s">
        <v>47</v>
      </c>
      <c r="G18">
        <f>BoardQty*1</f>
        <v>0</v>
      </c>
      <c r="H18" s="13">
        <f>MINA(INDIRECT(ADDRESS(ROW(),COLUMN(mouser_part_data)+2)),INDIRECT(ADDRESS(ROW(),COLUMN(newark_part_data)+2)),INDIRECT(ADDRESS(ROW(),COLUMN(digikey_part_data)+2)),INDIRECT(ADDRESS(ROW(),COLUMN(rs_part_data)+2)),INDIRECT(ADDRESS(ROW(),COLUMN(farnell_part_data)+2)))</f>
        <v>0</v>
      </c>
      <c r="I18" s="13">
        <f>iferror(G18*H18,"")</f>
        <v>0</v>
      </c>
      <c r="J18">
        <v>4138</v>
      </c>
      <c r="L18" s="13">
        <f>iferror(lookup(if(K18="",G18,K18),{0,1,10,25,50,100,250,500,1000,2500},{0.0,0.44,0.412,0.3708,0.3296,0.3159,0.28844,0.2747,0.22663,0.20602}),"")</f>
        <v>0</v>
      </c>
      <c r="M18" s="13">
        <f>iferror(if(K18="",G18,K18)*L18,"")</f>
        <v>0</v>
      </c>
      <c r="N18" t="s">
        <v>62</v>
      </c>
      <c r="O18" s="14" t="s">
        <v>56</v>
      </c>
      <c r="P18">
        <v>38114</v>
      </c>
      <c r="R18" s="13">
        <f>iferror(lookup(if(Q18="",G18,Q18),{0,1,10,100,500,1000,2000},{0.0,0.41457,0.40393999999999997,0.30827,0.28701,0.24448999999999999,0.22322999999999998}),"")</f>
        <v>0</v>
      </c>
      <c r="S18" s="13">
        <f>iferror(if(Q18="",G18,Q18)*R18,"")</f>
        <v>0</v>
      </c>
      <c r="T18" t="s">
        <v>68</v>
      </c>
      <c r="U18" s="14" t="s">
        <v>56</v>
      </c>
      <c r="V18">
        <v>1888</v>
      </c>
      <c r="X18" s="13">
        <f>iferror(lookup(if(W18="",G18,W18),{0,1,10,100,500,1000,2000,5000},{0.0,0.39,0.377,0.288,0.273,0.226,0.206,0.199}),"")</f>
        <v>0</v>
      </c>
      <c r="Y18" s="13">
        <f>iferror(if(W18="",G18,W18)*X18,"")</f>
        <v>0</v>
      </c>
      <c r="Z18" t="s">
        <v>74</v>
      </c>
      <c r="AA18" s="14" t="s">
        <v>56</v>
      </c>
      <c r="AB18">
        <v>38114</v>
      </c>
      <c r="AD18" s="13">
        <f>iferror(lookup(if(AC18="",G18,AC18),{0,1,10,100,500,1000,2000,5000},{0.0,0.39,0.38,0.29,0.27,0.23,0.21,0.2}),"")</f>
        <v>0</v>
      </c>
      <c r="AE18" s="13">
        <f>iferror(if(AC18="",G18,AC18)*AD18,"")</f>
        <v>0</v>
      </c>
      <c r="AF18" t="s">
        <v>81</v>
      </c>
      <c r="AG18" s="14" t="s">
        <v>56</v>
      </c>
      <c r="AH18">
        <v>100</v>
      </c>
      <c r="AJ18" s="13">
        <f>iferror(lookup(if(AI18="",G18,AI18),{0,1,10,250},{0.0,0.319963,0.319963,0.294451}),"")</f>
        <v>0</v>
      </c>
      <c r="AK18" s="13">
        <f>iferror(if(AI18="",G18,AI18)*AJ18,"")</f>
        <v>0</v>
      </c>
      <c r="AL18" t="s">
        <v>84</v>
      </c>
      <c r="AM18" s="14" t="s">
        <v>56</v>
      </c>
    </row>
    <row r="20" spans="1:39">
      <c r="K20">
        <f t="array" ref="K20">IFERROR(CONCATENATE(TEXT(INDEX($K$7:$K$18,SMALL(IF($N$7:$N$18&lt;&gt;"",IF($K$7:$K$18&lt;&gt;"",ROW($K$7:$K$18)-MIN(ROW($K$7:$K$18))+1,""),""),ROW()-ROW(A$20)+1)),"##0"),","),"")</f>
        <v>0</v>
      </c>
      <c r="L20">
        <f t="array" ref="L20">IFERROR(CONCATENATE((INDEX($N$7:$N$18,SMALL(IF($N$7:$N$18&lt;&gt;"",IF($K$7:$K$18&lt;&gt;"",ROW($K$7:$K$18)-MIN(ROW($K$7:$K$18))+1,""),""),ROW()-ROW(A$20)+1))),","),"")</f>
        <v>0</v>
      </c>
      <c r="M20">
        <f t="array" ref="M20">IFERROR(CONCATENATE((INDEX($A$7:$A$18,SMALL(IF($N$7:$N$18&lt;&gt;"",IF($K$7:$K$18&lt;&gt;"",ROW($K$7:$K$18)-MIN(ROW($K$7:$K$18))+1,""),""),ROW()-ROW(A$20)+1))),),"")</f>
        <v>0</v>
      </c>
      <c r="Q20">
        <f t="array" ref="Q20">IFERROR(CONCATENATE((INDEX($T$7:$T$18,SMALL(IF($T$7:$T$18&lt;&gt;"",IF($Q$7:$Q$18&lt;&gt;"",ROW($Q$7:$Q$18)-MIN(ROW($Q$7:$Q$18))+1,""),""),ROW()-ROW(A$20)+1)))," "),"")</f>
        <v>0</v>
      </c>
      <c r="R20">
        <f t="array" ref="R20">IFERROR(CONCATENATE(TEXT(INDEX($Q$7:$Q$18,SMALL(IF($T$7:$T$18&lt;&gt;"",IF($Q$7:$Q$18&lt;&gt;"",ROW($Q$7:$Q$18)-MIN(ROW($Q$7:$Q$18))+1,""),""),ROW()-ROW(A$20)+1)),"##0")," "),"")</f>
        <v>0</v>
      </c>
      <c r="S20">
        <f t="array" ref="S20">IFERROR(CONCATENATE((INDEX($A$7:$A$18,SMALL(IF($T$7:$T$18&lt;&gt;"",IF($Q$7:$Q$18&lt;&gt;"",ROW($Q$7:$Q$18)-MIN(ROW($Q$7:$Q$18))+1,""),""),ROW()-ROW(A$20)+1))),),"")</f>
        <v>0</v>
      </c>
      <c r="W20">
        <f t="array" ref="W20">IFERROR(CONCATENATE((INDEX($Z$7:$Z$18,SMALL(IF($Z$7:$Z$18&lt;&gt;"",IF($W$7:$W$18&lt;&gt;"",ROW($W$7:$W$18)-MIN(ROW($W$7:$W$18))+1,""),""),ROW()-ROW(A$20)+1)))," "),"")</f>
        <v>0</v>
      </c>
      <c r="X20">
        <f t="array" ref="X20">IFERROR(CONCATENATE(TEXT(INDEX($W$7:$W$18,SMALL(IF($Z$7:$Z$18&lt;&gt;"",IF($W$7:$W$18&lt;&gt;"",ROW($W$7:$W$18)-MIN(ROW($W$7:$W$18))+1,""),""),ROW()-ROW(A$20)+1)),"##0")," "),"")</f>
        <v>0</v>
      </c>
      <c r="Y20">
        <f t="array" ref="Y20">IFERROR(CONCATENATE((INDEX($A$7:$A$18,SMALL(IF($Z$7:$Z$18&lt;&gt;"",IF($W$7:$W$18&lt;&gt;"",ROW($W$7:$W$18)-MIN(ROW($W$7:$W$18))+1,""),""),ROW()-ROW(A$20)+1))),),"")</f>
        <v>0</v>
      </c>
      <c r="AC20">
        <f t="array" ref="AC20">IFERROR(CONCATENATE((INDEX($AF$7:$AF$18,SMALL(IF($AF$7:$AF$18&lt;&gt;"",IF($AC$7:$AC$18&lt;&gt;"",ROW($AC$7:$AC$18)-MIN(ROW($AC$7:$AC$18))+1,""),""),ROW()-ROW(A$20)+1))),","),"")</f>
        <v>0</v>
      </c>
      <c r="AD20">
        <f t="array" ref="AD20">IFERROR(CONCATENATE(TEXT(INDEX($AC$7:$AC$18,SMALL(IF($AF$7:$AF$18&lt;&gt;"",IF($AC$7:$AC$18&lt;&gt;"",ROW($AC$7:$AC$18)-MIN(ROW($AC$7:$AC$18))+1,""),""),ROW()-ROW(A$20)+1)),"##0"),","),"")</f>
        <v>0</v>
      </c>
      <c r="AE20">
        <f t="array" ref="AE20">IFERROR(CONCATENATE((INDEX($A$7:$A$18,SMALL(IF($AF$7:$AF$18&lt;&gt;"",IF($AC$7:$AC$18&lt;&gt;"",ROW($AC$7:$AC$18)-MIN(ROW($AC$7:$AC$18))+1,""),""),ROW()-ROW(A$20)+1))),),"")</f>
        <v>0</v>
      </c>
      <c r="AI20">
        <f t="array" ref="AI20">IFERROR(CONCATENATE((INDEX($AL$7:$AL$18,SMALL(IF($AL$7:$AL$18&lt;&gt;"",IF($AI$7:$AI$18&lt;&gt;"",ROW($AI$7:$AI$18)-MIN(ROW($AI$7:$AI$18))+1,""),""),ROW()-ROW(A$20)+1)))," "),"")</f>
        <v>0</v>
      </c>
      <c r="AJ20">
        <f t="array" ref="AJ20">IFERROR(CONCATENATE(TEXT(INDEX($AI$7:$AI$18,SMALL(IF($AL$7:$AL$18&lt;&gt;"",IF($AI$7:$AI$18&lt;&gt;"",ROW($AI$7:$AI$18)-MIN(ROW($AI$7:$AI$18))+1,""),""),ROW()-ROW(A$20)+1)),"##0")," "),"")</f>
        <v>0</v>
      </c>
      <c r="AK20">
        <f t="array" ref="AK20">IFERROR(CONCATENATE((INDEX($A$7:$A$18,SMALL(IF($AL$7:$AL$18&lt;&gt;"",IF($AI$7:$AI$18&lt;&gt;"",ROW($AI$7:$AI$18)-MIN(ROW($AI$7:$AI$18))+1,""),""),ROW()-ROW(A$20)+1))),),"")</f>
        <v>0</v>
      </c>
    </row>
    <row r="21" spans="1:39">
      <c r="K21">
        <f t="array" ref="K21">IFERROR(CONCATENATE(TEXT(INDEX($K$7:$K$18,SMALL(IF($N$7:$N$18&lt;&gt;"",IF($K$7:$K$18&lt;&gt;"",ROW($K$7:$K$18)-MIN(ROW($K$7:$K$18))+1,""),""),ROW()-ROW(A$20)+1)),"##0"),","),"")</f>
        <v>0</v>
      </c>
      <c r="L21">
        <f t="array" ref="L21">IFERROR(CONCATENATE((INDEX($N$7:$N$18,SMALL(IF($N$7:$N$18&lt;&gt;"",IF($K$7:$K$18&lt;&gt;"",ROW($K$7:$K$18)-MIN(ROW($K$7:$K$18))+1,""),""),ROW()-ROW(A$20)+1))),","),"")</f>
        <v>0</v>
      </c>
      <c r="M21">
        <f t="array" ref="M21">IFERROR(CONCATENATE((INDEX($A$7:$A$18,SMALL(IF($N$7:$N$18&lt;&gt;"",IF($K$7:$K$18&lt;&gt;"",ROW($K$7:$K$18)-MIN(ROW($K$7:$K$18))+1,""),""),ROW()-ROW(A$20)+1))),),"")</f>
        <v>0</v>
      </c>
      <c r="Q21">
        <f t="array" ref="Q21">IFERROR(CONCATENATE((INDEX($T$7:$T$18,SMALL(IF($T$7:$T$18&lt;&gt;"",IF($Q$7:$Q$18&lt;&gt;"",ROW($Q$7:$Q$18)-MIN(ROW($Q$7:$Q$18))+1,""),""),ROW()-ROW(A$20)+1)))," "),"")</f>
        <v>0</v>
      </c>
      <c r="R21">
        <f t="array" ref="R21">IFERROR(CONCATENATE(TEXT(INDEX($Q$7:$Q$18,SMALL(IF($T$7:$T$18&lt;&gt;"",IF($Q$7:$Q$18&lt;&gt;"",ROW($Q$7:$Q$18)-MIN(ROW($Q$7:$Q$18))+1,""),""),ROW()-ROW(A$20)+1)),"##0")," "),"")</f>
        <v>0</v>
      </c>
      <c r="S21">
        <f t="array" ref="S21">IFERROR(CONCATENATE((INDEX($A$7:$A$18,SMALL(IF($T$7:$T$18&lt;&gt;"",IF($Q$7:$Q$18&lt;&gt;"",ROW($Q$7:$Q$18)-MIN(ROW($Q$7:$Q$18))+1,""),""),ROW()-ROW(A$20)+1))),),"")</f>
        <v>0</v>
      </c>
      <c r="W21">
        <f t="array" ref="W21">IFERROR(CONCATENATE((INDEX($Z$7:$Z$18,SMALL(IF($Z$7:$Z$18&lt;&gt;"",IF($W$7:$W$18&lt;&gt;"",ROW($W$7:$W$18)-MIN(ROW($W$7:$W$18))+1,""),""),ROW()-ROW(A$20)+1)))," "),"")</f>
        <v>0</v>
      </c>
      <c r="X21">
        <f t="array" ref="X21">IFERROR(CONCATENATE(TEXT(INDEX($W$7:$W$18,SMALL(IF($Z$7:$Z$18&lt;&gt;"",IF($W$7:$W$18&lt;&gt;"",ROW($W$7:$W$18)-MIN(ROW($W$7:$W$18))+1,""),""),ROW()-ROW(A$20)+1)),"##0")," "),"")</f>
        <v>0</v>
      </c>
      <c r="Y21">
        <f t="array" ref="Y21">IFERROR(CONCATENATE((INDEX($A$7:$A$18,SMALL(IF($Z$7:$Z$18&lt;&gt;"",IF($W$7:$W$18&lt;&gt;"",ROW($W$7:$W$18)-MIN(ROW($W$7:$W$18))+1,""),""),ROW()-ROW(A$20)+1))),),"")</f>
        <v>0</v>
      </c>
      <c r="AC21">
        <f t="array" ref="AC21">IFERROR(CONCATENATE((INDEX($AF$7:$AF$18,SMALL(IF($AF$7:$AF$18&lt;&gt;"",IF($AC$7:$AC$18&lt;&gt;"",ROW($AC$7:$AC$18)-MIN(ROW($AC$7:$AC$18))+1,""),""),ROW()-ROW(A$20)+1))),","),"")</f>
        <v>0</v>
      </c>
      <c r="AD21">
        <f t="array" ref="AD21">IFERROR(CONCATENATE(TEXT(INDEX($AC$7:$AC$18,SMALL(IF($AF$7:$AF$18&lt;&gt;"",IF($AC$7:$AC$18&lt;&gt;"",ROW($AC$7:$AC$18)-MIN(ROW($AC$7:$AC$18))+1,""),""),ROW()-ROW(A$20)+1)),"##0"),","),"")</f>
        <v>0</v>
      </c>
      <c r="AE21">
        <f t="array" ref="AE21">IFERROR(CONCATENATE((INDEX($A$7:$A$18,SMALL(IF($AF$7:$AF$18&lt;&gt;"",IF($AC$7:$AC$18&lt;&gt;"",ROW($AC$7:$AC$18)-MIN(ROW($AC$7:$AC$18))+1,""),""),ROW()-ROW(A$20)+1))),),"")</f>
        <v>0</v>
      </c>
      <c r="AI21">
        <f t="array" ref="AI21">IFERROR(CONCATENATE((INDEX($AL$7:$AL$18,SMALL(IF($AL$7:$AL$18&lt;&gt;"",IF($AI$7:$AI$18&lt;&gt;"",ROW($AI$7:$AI$18)-MIN(ROW($AI$7:$AI$18))+1,""),""),ROW()-ROW(A$20)+1)))," "),"")</f>
        <v>0</v>
      </c>
      <c r="AJ21">
        <f t="array" ref="AJ21">IFERROR(CONCATENATE(TEXT(INDEX($AI$7:$AI$18,SMALL(IF($AL$7:$AL$18&lt;&gt;"",IF($AI$7:$AI$18&lt;&gt;"",ROW($AI$7:$AI$18)-MIN(ROW($AI$7:$AI$18))+1,""),""),ROW()-ROW(A$20)+1)),"##0")," "),"")</f>
        <v>0</v>
      </c>
      <c r="AK21">
        <f t="array" ref="AK21">IFERROR(CONCATENATE((INDEX($A$7:$A$18,SMALL(IF($AL$7:$AL$18&lt;&gt;"",IF($AI$7:$AI$18&lt;&gt;"",ROW($AI$7:$AI$18)-MIN(ROW($AI$7:$AI$18))+1,""),""),ROW()-ROW(A$20)+1))),),"")</f>
        <v>0</v>
      </c>
    </row>
    <row r="22" spans="1:39">
      <c r="K22">
        <f t="array" ref="K22">IFERROR(CONCATENATE(TEXT(INDEX($K$7:$K$18,SMALL(IF($N$7:$N$18&lt;&gt;"",IF($K$7:$K$18&lt;&gt;"",ROW($K$7:$K$18)-MIN(ROW($K$7:$K$18))+1,""),""),ROW()-ROW(A$20)+1)),"##0"),","),"")</f>
        <v>0</v>
      </c>
      <c r="L22">
        <f t="array" ref="L22">IFERROR(CONCATENATE((INDEX($N$7:$N$18,SMALL(IF($N$7:$N$18&lt;&gt;"",IF($K$7:$K$18&lt;&gt;"",ROW($K$7:$K$18)-MIN(ROW($K$7:$K$18))+1,""),""),ROW()-ROW(A$20)+1))),","),"")</f>
        <v>0</v>
      </c>
      <c r="M22">
        <f t="array" ref="M22">IFERROR(CONCATENATE((INDEX($A$7:$A$18,SMALL(IF($N$7:$N$18&lt;&gt;"",IF($K$7:$K$18&lt;&gt;"",ROW($K$7:$K$18)-MIN(ROW($K$7:$K$18))+1,""),""),ROW()-ROW(A$20)+1))),),"")</f>
        <v>0</v>
      </c>
      <c r="Q22">
        <f t="array" ref="Q22">IFERROR(CONCATENATE((INDEX($T$7:$T$18,SMALL(IF($T$7:$T$18&lt;&gt;"",IF($Q$7:$Q$18&lt;&gt;"",ROW($Q$7:$Q$18)-MIN(ROW($Q$7:$Q$18))+1,""),""),ROW()-ROW(A$20)+1)))," "),"")</f>
        <v>0</v>
      </c>
      <c r="R22">
        <f t="array" ref="R22">IFERROR(CONCATENATE(TEXT(INDEX($Q$7:$Q$18,SMALL(IF($T$7:$T$18&lt;&gt;"",IF($Q$7:$Q$18&lt;&gt;"",ROW($Q$7:$Q$18)-MIN(ROW($Q$7:$Q$18))+1,""),""),ROW()-ROW(A$20)+1)),"##0")," "),"")</f>
        <v>0</v>
      </c>
      <c r="S22">
        <f t="array" ref="S22">IFERROR(CONCATENATE((INDEX($A$7:$A$18,SMALL(IF($T$7:$T$18&lt;&gt;"",IF($Q$7:$Q$18&lt;&gt;"",ROW($Q$7:$Q$18)-MIN(ROW($Q$7:$Q$18))+1,""),""),ROW()-ROW(A$20)+1))),),"")</f>
        <v>0</v>
      </c>
      <c r="W22">
        <f t="array" ref="W22">IFERROR(CONCATENATE((INDEX($Z$7:$Z$18,SMALL(IF($Z$7:$Z$18&lt;&gt;"",IF($W$7:$W$18&lt;&gt;"",ROW($W$7:$W$18)-MIN(ROW($W$7:$W$18))+1,""),""),ROW()-ROW(A$20)+1)))," "),"")</f>
        <v>0</v>
      </c>
      <c r="X22">
        <f t="array" ref="X22">IFERROR(CONCATENATE(TEXT(INDEX($W$7:$W$18,SMALL(IF($Z$7:$Z$18&lt;&gt;"",IF($W$7:$W$18&lt;&gt;"",ROW($W$7:$W$18)-MIN(ROW($W$7:$W$18))+1,""),""),ROW()-ROW(A$20)+1)),"##0")," "),"")</f>
        <v>0</v>
      </c>
      <c r="Y22">
        <f t="array" ref="Y22">IFERROR(CONCATENATE((INDEX($A$7:$A$18,SMALL(IF($Z$7:$Z$18&lt;&gt;"",IF($W$7:$W$18&lt;&gt;"",ROW($W$7:$W$18)-MIN(ROW($W$7:$W$18))+1,""),""),ROW()-ROW(A$20)+1))),),"")</f>
        <v>0</v>
      </c>
      <c r="AC22">
        <f t="array" ref="AC22">IFERROR(CONCATENATE((INDEX($AF$7:$AF$18,SMALL(IF($AF$7:$AF$18&lt;&gt;"",IF($AC$7:$AC$18&lt;&gt;"",ROW($AC$7:$AC$18)-MIN(ROW($AC$7:$AC$18))+1,""),""),ROW()-ROW(A$20)+1))),","),"")</f>
        <v>0</v>
      </c>
      <c r="AD22">
        <f t="array" ref="AD22">IFERROR(CONCATENATE(TEXT(INDEX($AC$7:$AC$18,SMALL(IF($AF$7:$AF$18&lt;&gt;"",IF($AC$7:$AC$18&lt;&gt;"",ROW($AC$7:$AC$18)-MIN(ROW($AC$7:$AC$18))+1,""),""),ROW()-ROW(A$20)+1)),"##0"),","),"")</f>
        <v>0</v>
      </c>
      <c r="AE22">
        <f t="array" ref="AE22">IFERROR(CONCATENATE((INDEX($A$7:$A$18,SMALL(IF($AF$7:$AF$18&lt;&gt;"",IF($AC$7:$AC$18&lt;&gt;"",ROW($AC$7:$AC$18)-MIN(ROW($AC$7:$AC$18))+1,""),""),ROW()-ROW(A$20)+1))),),"")</f>
        <v>0</v>
      </c>
      <c r="AI22">
        <f t="array" ref="AI22">IFERROR(CONCATENATE((INDEX($AL$7:$AL$18,SMALL(IF($AL$7:$AL$18&lt;&gt;"",IF($AI$7:$AI$18&lt;&gt;"",ROW($AI$7:$AI$18)-MIN(ROW($AI$7:$AI$18))+1,""),""),ROW()-ROW(A$20)+1)))," "),"")</f>
        <v>0</v>
      </c>
      <c r="AJ22">
        <f t="array" ref="AJ22">IFERROR(CONCATENATE(TEXT(INDEX($AI$7:$AI$18,SMALL(IF($AL$7:$AL$18&lt;&gt;"",IF($AI$7:$AI$18&lt;&gt;"",ROW($AI$7:$AI$18)-MIN(ROW($AI$7:$AI$18))+1,""),""),ROW()-ROW(A$20)+1)),"##0")," "),"")</f>
        <v>0</v>
      </c>
      <c r="AK22">
        <f t="array" ref="AK22">IFERROR(CONCATENATE((INDEX($A$7:$A$18,SMALL(IF($AL$7:$AL$18&lt;&gt;"",IF($AI$7:$AI$18&lt;&gt;"",ROW($AI$7:$AI$18)-MIN(ROW($AI$7:$AI$18))+1,""),""),ROW()-ROW(A$20)+1))),),"")</f>
        <v>0</v>
      </c>
    </row>
    <row r="23" spans="1:39">
      <c r="K23">
        <f t="array" ref="K23">IFERROR(CONCATENATE(TEXT(INDEX($K$7:$K$18,SMALL(IF($N$7:$N$18&lt;&gt;"",IF($K$7:$K$18&lt;&gt;"",ROW($K$7:$K$18)-MIN(ROW($K$7:$K$18))+1,""),""),ROW()-ROW(A$20)+1)),"##0"),","),"")</f>
        <v>0</v>
      </c>
      <c r="L23">
        <f t="array" ref="L23">IFERROR(CONCATENATE((INDEX($N$7:$N$18,SMALL(IF($N$7:$N$18&lt;&gt;"",IF($K$7:$K$18&lt;&gt;"",ROW($K$7:$K$18)-MIN(ROW($K$7:$K$18))+1,""),""),ROW()-ROW(A$20)+1))),","),"")</f>
        <v>0</v>
      </c>
      <c r="M23">
        <f t="array" ref="M23">IFERROR(CONCATENATE((INDEX($A$7:$A$18,SMALL(IF($N$7:$N$18&lt;&gt;"",IF($K$7:$K$18&lt;&gt;"",ROW($K$7:$K$18)-MIN(ROW($K$7:$K$18))+1,""),""),ROW()-ROW(A$20)+1))),),"")</f>
        <v>0</v>
      </c>
      <c r="Q23">
        <f t="array" ref="Q23">IFERROR(CONCATENATE((INDEX($T$7:$T$18,SMALL(IF($T$7:$T$18&lt;&gt;"",IF($Q$7:$Q$18&lt;&gt;"",ROW($Q$7:$Q$18)-MIN(ROW($Q$7:$Q$18))+1,""),""),ROW()-ROW(A$20)+1)))," "),"")</f>
        <v>0</v>
      </c>
      <c r="R23">
        <f t="array" ref="R23">IFERROR(CONCATENATE(TEXT(INDEX($Q$7:$Q$18,SMALL(IF($T$7:$T$18&lt;&gt;"",IF($Q$7:$Q$18&lt;&gt;"",ROW($Q$7:$Q$18)-MIN(ROW($Q$7:$Q$18))+1,""),""),ROW()-ROW(A$20)+1)),"##0")," "),"")</f>
        <v>0</v>
      </c>
      <c r="S23">
        <f t="array" ref="S23">IFERROR(CONCATENATE((INDEX($A$7:$A$18,SMALL(IF($T$7:$T$18&lt;&gt;"",IF($Q$7:$Q$18&lt;&gt;"",ROW($Q$7:$Q$18)-MIN(ROW($Q$7:$Q$18))+1,""),""),ROW()-ROW(A$20)+1))),),"")</f>
        <v>0</v>
      </c>
      <c r="W23">
        <f t="array" ref="W23">IFERROR(CONCATENATE((INDEX($Z$7:$Z$18,SMALL(IF($Z$7:$Z$18&lt;&gt;"",IF($W$7:$W$18&lt;&gt;"",ROW($W$7:$W$18)-MIN(ROW($W$7:$W$18))+1,""),""),ROW()-ROW(A$20)+1)))," "),"")</f>
        <v>0</v>
      </c>
      <c r="X23">
        <f t="array" ref="X23">IFERROR(CONCATENATE(TEXT(INDEX($W$7:$W$18,SMALL(IF($Z$7:$Z$18&lt;&gt;"",IF($W$7:$W$18&lt;&gt;"",ROW($W$7:$W$18)-MIN(ROW($W$7:$W$18))+1,""),""),ROW()-ROW(A$20)+1)),"##0")," "),"")</f>
        <v>0</v>
      </c>
      <c r="Y23">
        <f t="array" ref="Y23">IFERROR(CONCATENATE((INDEX($A$7:$A$18,SMALL(IF($Z$7:$Z$18&lt;&gt;"",IF($W$7:$W$18&lt;&gt;"",ROW($W$7:$W$18)-MIN(ROW($W$7:$W$18))+1,""),""),ROW()-ROW(A$20)+1))),),"")</f>
        <v>0</v>
      </c>
      <c r="AC23">
        <f t="array" ref="AC23">IFERROR(CONCATENATE((INDEX($AF$7:$AF$18,SMALL(IF($AF$7:$AF$18&lt;&gt;"",IF($AC$7:$AC$18&lt;&gt;"",ROW($AC$7:$AC$18)-MIN(ROW($AC$7:$AC$18))+1,""),""),ROW()-ROW(A$20)+1))),","),"")</f>
        <v>0</v>
      </c>
      <c r="AD23">
        <f t="array" ref="AD23">IFERROR(CONCATENATE(TEXT(INDEX($AC$7:$AC$18,SMALL(IF($AF$7:$AF$18&lt;&gt;"",IF($AC$7:$AC$18&lt;&gt;"",ROW($AC$7:$AC$18)-MIN(ROW($AC$7:$AC$18))+1,""),""),ROW()-ROW(A$20)+1)),"##0"),","),"")</f>
        <v>0</v>
      </c>
      <c r="AE23">
        <f t="array" ref="AE23">IFERROR(CONCATENATE((INDEX($A$7:$A$18,SMALL(IF($AF$7:$AF$18&lt;&gt;"",IF($AC$7:$AC$18&lt;&gt;"",ROW($AC$7:$AC$18)-MIN(ROW($AC$7:$AC$18))+1,""),""),ROW()-ROW(A$20)+1))),),"")</f>
        <v>0</v>
      </c>
      <c r="AI23">
        <f t="array" ref="AI23">IFERROR(CONCATENATE((INDEX($AL$7:$AL$18,SMALL(IF($AL$7:$AL$18&lt;&gt;"",IF($AI$7:$AI$18&lt;&gt;"",ROW($AI$7:$AI$18)-MIN(ROW($AI$7:$AI$18))+1,""),""),ROW()-ROW(A$20)+1)))," "),"")</f>
        <v>0</v>
      </c>
      <c r="AJ23">
        <f t="array" ref="AJ23">IFERROR(CONCATENATE(TEXT(INDEX($AI$7:$AI$18,SMALL(IF($AL$7:$AL$18&lt;&gt;"",IF($AI$7:$AI$18&lt;&gt;"",ROW($AI$7:$AI$18)-MIN(ROW($AI$7:$AI$18))+1,""),""),ROW()-ROW(A$20)+1)),"##0")," "),"")</f>
        <v>0</v>
      </c>
      <c r="AK23">
        <f t="array" ref="AK23">IFERROR(CONCATENATE((INDEX($A$7:$A$18,SMALL(IF($AL$7:$AL$18&lt;&gt;"",IF($AI$7:$AI$18&lt;&gt;"",ROW($AI$7:$AI$18)-MIN(ROW($AI$7:$AI$18))+1,""),""),ROW()-ROW(A$20)+1))),),"")</f>
        <v>0</v>
      </c>
    </row>
    <row r="24" spans="1:39">
      <c r="K24">
        <f t="array" ref="K24">IFERROR(CONCATENATE(TEXT(INDEX($K$7:$K$18,SMALL(IF($N$7:$N$18&lt;&gt;"",IF($K$7:$K$18&lt;&gt;"",ROW($K$7:$K$18)-MIN(ROW($K$7:$K$18))+1,""),""),ROW()-ROW(A$20)+1)),"##0"),","),"")</f>
        <v>0</v>
      </c>
      <c r="L24">
        <f t="array" ref="L24">IFERROR(CONCATENATE((INDEX($N$7:$N$18,SMALL(IF($N$7:$N$18&lt;&gt;"",IF($K$7:$K$18&lt;&gt;"",ROW($K$7:$K$18)-MIN(ROW($K$7:$K$18))+1,""),""),ROW()-ROW(A$20)+1))),","),"")</f>
        <v>0</v>
      </c>
      <c r="M24">
        <f t="array" ref="M24">IFERROR(CONCATENATE((INDEX($A$7:$A$18,SMALL(IF($N$7:$N$18&lt;&gt;"",IF($K$7:$K$18&lt;&gt;"",ROW($K$7:$K$18)-MIN(ROW($K$7:$K$18))+1,""),""),ROW()-ROW(A$20)+1))),),"")</f>
        <v>0</v>
      </c>
      <c r="Q24">
        <f t="array" ref="Q24">IFERROR(CONCATENATE((INDEX($T$7:$T$18,SMALL(IF($T$7:$T$18&lt;&gt;"",IF($Q$7:$Q$18&lt;&gt;"",ROW($Q$7:$Q$18)-MIN(ROW($Q$7:$Q$18))+1,""),""),ROW()-ROW(A$20)+1)))," "),"")</f>
        <v>0</v>
      </c>
      <c r="R24">
        <f t="array" ref="R24">IFERROR(CONCATENATE(TEXT(INDEX($Q$7:$Q$18,SMALL(IF($T$7:$T$18&lt;&gt;"",IF($Q$7:$Q$18&lt;&gt;"",ROW($Q$7:$Q$18)-MIN(ROW($Q$7:$Q$18))+1,""),""),ROW()-ROW(A$20)+1)),"##0")," "),"")</f>
        <v>0</v>
      </c>
      <c r="S24">
        <f t="array" ref="S24">IFERROR(CONCATENATE((INDEX($A$7:$A$18,SMALL(IF($T$7:$T$18&lt;&gt;"",IF($Q$7:$Q$18&lt;&gt;"",ROW($Q$7:$Q$18)-MIN(ROW($Q$7:$Q$18))+1,""),""),ROW()-ROW(A$20)+1))),),"")</f>
        <v>0</v>
      </c>
      <c r="W24">
        <f t="array" ref="W24">IFERROR(CONCATENATE((INDEX($Z$7:$Z$18,SMALL(IF($Z$7:$Z$18&lt;&gt;"",IF($W$7:$W$18&lt;&gt;"",ROW($W$7:$W$18)-MIN(ROW($W$7:$W$18))+1,""),""),ROW()-ROW(A$20)+1)))," "),"")</f>
        <v>0</v>
      </c>
      <c r="X24">
        <f t="array" ref="X24">IFERROR(CONCATENATE(TEXT(INDEX($W$7:$W$18,SMALL(IF($Z$7:$Z$18&lt;&gt;"",IF($W$7:$W$18&lt;&gt;"",ROW($W$7:$W$18)-MIN(ROW($W$7:$W$18))+1,""),""),ROW()-ROW(A$20)+1)),"##0")," "),"")</f>
        <v>0</v>
      </c>
      <c r="Y24">
        <f t="array" ref="Y24">IFERROR(CONCATENATE((INDEX($A$7:$A$18,SMALL(IF($Z$7:$Z$18&lt;&gt;"",IF($W$7:$W$18&lt;&gt;"",ROW($W$7:$W$18)-MIN(ROW($W$7:$W$18))+1,""),""),ROW()-ROW(A$20)+1))),),"")</f>
        <v>0</v>
      </c>
      <c r="AC24">
        <f t="array" ref="AC24">IFERROR(CONCATENATE((INDEX($AF$7:$AF$18,SMALL(IF($AF$7:$AF$18&lt;&gt;"",IF($AC$7:$AC$18&lt;&gt;"",ROW($AC$7:$AC$18)-MIN(ROW($AC$7:$AC$18))+1,""),""),ROW()-ROW(A$20)+1))),","),"")</f>
        <v>0</v>
      </c>
      <c r="AD24">
        <f t="array" ref="AD24">IFERROR(CONCATENATE(TEXT(INDEX($AC$7:$AC$18,SMALL(IF($AF$7:$AF$18&lt;&gt;"",IF($AC$7:$AC$18&lt;&gt;"",ROW($AC$7:$AC$18)-MIN(ROW($AC$7:$AC$18))+1,""),""),ROW()-ROW(A$20)+1)),"##0"),","),"")</f>
        <v>0</v>
      </c>
      <c r="AE24">
        <f t="array" ref="AE24">IFERROR(CONCATENATE((INDEX($A$7:$A$18,SMALL(IF($AF$7:$AF$18&lt;&gt;"",IF($AC$7:$AC$18&lt;&gt;"",ROW($AC$7:$AC$18)-MIN(ROW($AC$7:$AC$18))+1,""),""),ROW()-ROW(A$20)+1))),),"")</f>
        <v>0</v>
      </c>
      <c r="AI24">
        <f t="array" ref="AI24">IFERROR(CONCATENATE((INDEX($AL$7:$AL$18,SMALL(IF($AL$7:$AL$18&lt;&gt;"",IF($AI$7:$AI$18&lt;&gt;"",ROW($AI$7:$AI$18)-MIN(ROW($AI$7:$AI$18))+1,""),""),ROW()-ROW(A$20)+1)))," "),"")</f>
        <v>0</v>
      </c>
      <c r="AJ24">
        <f t="array" ref="AJ24">IFERROR(CONCATENATE(TEXT(INDEX($AI$7:$AI$18,SMALL(IF($AL$7:$AL$18&lt;&gt;"",IF($AI$7:$AI$18&lt;&gt;"",ROW($AI$7:$AI$18)-MIN(ROW($AI$7:$AI$18))+1,""),""),ROW()-ROW(A$20)+1)),"##0")," "),"")</f>
        <v>0</v>
      </c>
      <c r="AK24">
        <f t="array" ref="AK24">IFERROR(CONCATENATE((INDEX($A$7:$A$18,SMALL(IF($AL$7:$AL$18&lt;&gt;"",IF($AI$7:$AI$18&lt;&gt;"",ROW($AI$7:$AI$18)-MIN(ROW($AI$7:$AI$18))+1,""),""),ROW()-ROW(A$20)+1))),),"")</f>
        <v>0</v>
      </c>
    </row>
    <row r="25" spans="1:39">
      <c r="K25">
        <f t="array" ref="K25">IFERROR(CONCATENATE(TEXT(INDEX($K$7:$K$18,SMALL(IF($N$7:$N$18&lt;&gt;"",IF($K$7:$K$18&lt;&gt;"",ROW($K$7:$K$18)-MIN(ROW($K$7:$K$18))+1,""),""),ROW()-ROW(A$20)+1)),"##0"),","),"")</f>
        <v>0</v>
      </c>
      <c r="L25">
        <f t="array" ref="L25">IFERROR(CONCATENATE((INDEX($N$7:$N$18,SMALL(IF($N$7:$N$18&lt;&gt;"",IF($K$7:$K$18&lt;&gt;"",ROW($K$7:$K$18)-MIN(ROW($K$7:$K$18))+1,""),""),ROW()-ROW(A$20)+1))),","),"")</f>
        <v>0</v>
      </c>
      <c r="M25">
        <f t="array" ref="M25">IFERROR(CONCATENATE((INDEX($A$7:$A$18,SMALL(IF($N$7:$N$18&lt;&gt;"",IF($K$7:$K$18&lt;&gt;"",ROW($K$7:$K$18)-MIN(ROW($K$7:$K$18))+1,""),""),ROW()-ROW(A$20)+1))),),"")</f>
        <v>0</v>
      </c>
      <c r="Q25">
        <f t="array" ref="Q25">IFERROR(CONCATENATE((INDEX($T$7:$T$18,SMALL(IF($T$7:$T$18&lt;&gt;"",IF($Q$7:$Q$18&lt;&gt;"",ROW($Q$7:$Q$18)-MIN(ROW($Q$7:$Q$18))+1,""),""),ROW()-ROW(A$20)+1)))," "),"")</f>
        <v>0</v>
      </c>
      <c r="R25">
        <f t="array" ref="R25">IFERROR(CONCATENATE(TEXT(INDEX($Q$7:$Q$18,SMALL(IF($T$7:$T$18&lt;&gt;"",IF($Q$7:$Q$18&lt;&gt;"",ROW($Q$7:$Q$18)-MIN(ROW($Q$7:$Q$18))+1,""),""),ROW()-ROW(A$20)+1)),"##0")," "),"")</f>
        <v>0</v>
      </c>
      <c r="S25">
        <f t="array" ref="S25">IFERROR(CONCATENATE((INDEX($A$7:$A$18,SMALL(IF($T$7:$T$18&lt;&gt;"",IF($Q$7:$Q$18&lt;&gt;"",ROW($Q$7:$Q$18)-MIN(ROW($Q$7:$Q$18))+1,""),""),ROW()-ROW(A$20)+1))),),"")</f>
        <v>0</v>
      </c>
      <c r="W25">
        <f t="array" ref="W25">IFERROR(CONCATENATE((INDEX($Z$7:$Z$18,SMALL(IF($Z$7:$Z$18&lt;&gt;"",IF($W$7:$W$18&lt;&gt;"",ROW($W$7:$W$18)-MIN(ROW($W$7:$W$18))+1,""),""),ROW()-ROW(A$20)+1)))," "),"")</f>
        <v>0</v>
      </c>
      <c r="X25">
        <f t="array" ref="X25">IFERROR(CONCATENATE(TEXT(INDEX($W$7:$W$18,SMALL(IF($Z$7:$Z$18&lt;&gt;"",IF($W$7:$W$18&lt;&gt;"",ROW($W$7:$W$18)-MIN(ROW($W$7:$W$18))+1,""),""),ROW()-ROW(A$20)+1)),"##0")," "),"")</f>
        <v>0</v>
      </c>
      <c r="Y25">
        <f t="array" ref="Y25">IFERROR(CONCATENATE((INDEX($A$7:$A$18,SMALL(IF($Z$7:$Z$18&lt;&gt;"",IF($W$7:$W$18&lt;&gt;"",ROW($W$7:$W$18)-MIN(ROW($W$7:$W$18))+1,""),""),ROW()-ROW(A$20)+1))),),"")</f>
        <v>0</v>
      </c>
      <c r="AC25">
        <f t="array" ref="AC25">IFERROR(CONCATENATE((INDEX($AF$7:$AF$18,SMALL(IF($AF$7:$AF$18&lt;&gt;"",IF($AC$7:$AC$18&lt;&gt;"",ROW($AC$7:$AC$18)-MIN(ROW($AC$7:$AC$18))+1,""),""),ROW()-ROW(A$20)+1))),","),"")</f>
        <v>0</v>
      </c>
      <c r="AD25">
        <f t="array" ref="AD25">IFERROR(CONCATENATE(TEXT(INDEX($AC$7:$AC$18,SMALL(IF($AF$7:$AF$18&lt;&gt;"",IF($AC$7:$AC$18&lt;&gt;"",ROW($AC$7:$AC$18)-MIN(ROW($AC$7:$AC$18))+1,""),""),ROW()-ROW(A$20)+1)),"##0"),","),"")</f>
        <v>0</v>
      </c>
      <c r="AE25">
        <f t="array" ref="AE25">IFERROR(CONCATENATE((INDEX($A$7:$A$18,SMALL(IF($AF$7:$AF$18&lt;&gt;"",IF($AC$7:$AC$18&lt;&gt;"",ROW($AC$7:$AC$18)-MIN(ROW($AC$7:$AC$18))+1,""),""),ROW()-ROW(A$20)+1))),),"")</f>
        <v>0</v>
      </c>
      <c r="AI25">
        <f t="array" ref="AI25">IFERROR(CONCATENATE((INDEX($AL$7:$AL$18,SMALL(IF($AL$7:$AL$18&lt;&gt;"",IF($AI$7:$AI$18&lt;&gt;"",ROW($AI$7:$AI$18)-MIN(ROW($AI$7:$AI$18))+1,""),""),ROW()-ROW(A$20)+1)))," "),"")</f>
        <v>0</v>
      </c>
      <c r="AJ25">
        <f t="array" ref="AJ25">IFERROR(CONCATENATE(TEXT(INDEX($AI$7:$AI$18,SMALL(IF($AL$7:$AL$18&lt;&gt;"",IF($AI$7:$AI$18&lt;&gt;"",ROW($AI$7:$AI$18)-MIN(ROW($AI$7:$AI$18))+1,""),""),ROW()-ROW(A$20)+1)),"##0")," "),"")</f>
        <v>0</v>
      </c>
      <c r="AK25">
        <f t="array" ref="AK25">IFERROR(CONCATENATE((INDEX($A$7:$A$18,SMALL(IF($AL$7:$AL$18&lt;&gt;"",IF($AI$7:$AI$18&lt;&gt;"",ROW($AI$7:$AI$18)-MIN(ROW($AI$7:$AI$18))+1,""),""),ROW()-ROW(A$20)+1))),),"")</f>
        <v>0</v>
      </c>
    </row>
    <row r="26" spans="1:39">
      <c r="K26">
        <f t="array" ref="K26">IFERROR(CONCATENATE(TEXT(INDEX($K$7:$K$18,SMALL(IF($N$7:$N$18&lt;&gt;"",IF($K$7:$K$18&lt;&gt;"",ROW($K$7:$K$18)-MIN(ROW($K$7:$K$18))+1,""),""),ROW()-ROW(A$20)+1)),"##0"),","),"")</f>
        <v>0</v>
      </c>
      <c r="L26">
        <f t="array" ref="L26">IFERROR(CONCATENATE((INDEX($N$7:$N$18,SMALL(IF($N$7:$N$18&lt;&gt;"",IF($K$7:$K$18&lt;&gt;"",ROW($K$7:$K$18)-MIN(ROW($K$7:$K$18))+1,""),""),ROW()-ROW(A$20)+1))),","),"")</f>
        <v>0</v>
      </c>
      <c r="M26">
        <f t="array" ref="M26">IFERROR(CONCATENATE((INDEX($A$7:$A$18,SMALL(IF($N$7:$N$18&lt;&gt;"",IF($K$7:$K$18&lt;&gt;"",ROW($K$7:$K$18)-MIN(ROW($K$7:$K$18))+1,""),""),ROW()-ROW(A$20)+1))),),"")</f>
        <v>0</v>
      </c>
      <c r="Q26">
        <f t="array" ref="Q26">IFERROR(CONCATENATE((INDEX($T$7:$T$18,SMALL(IF($T$7:$T$18&lt;&gt;"",IF($Q$7:$Q$18&lt;&gt;"",ROW($Q$7:$Q$18)-MIN(ROW($Q$7:$Q$18))+1,""),""),ROW()-ROW(A$20)+1)))," "),"")</f>
        <v>0</v>
      </c>
      <c r="R26">
        <f t="array" ref="R26">IFERROR(CONCATENATE(TEXT(INDEX($Q$7:$Q$18,SMALL(IF($T$7:$T$18&lt;&gt;"",IF($Q$7:$Q$18&lt;&gt;"",ROW($Q$7:$Q$18)-MIN(ROW($Q$7:$Q$18))+1,""),""),ROW()-ROW(A$20)+1)),"##0")," "),"")</f>
        <v>0</v>
      </c>
      <c r="S26">
        <f t="array" ref="S26">IFERROR(CONCATENATE((INDEX($A$7:$A$18,SMALL(IF($T$7:$T$18&lt;&gt;"",IF($Q$7:$Q$18&lt;&gt;"",ROW($Q$7:$Q$18)-MIN(ROW($Q$7:$Q$18))+1,""),""),ROW()-ROW(A$20)+1))),),"")</f>
        <v>0</v>
      </c>
      <c r="W26">
        <f t="array" ref="W26">IFERROR(CONCATENATE((INDEX($Z$7:$Z$18,SMALL(IF($Z$7:$Z$18&lt;&gt;"",IF($W$7:$W$18&lt;&gt;"",ROW($W$7:$W$18)-MIN(ROW($W$7:$W$18))+1,""),""),ROW()-ROW(A$20)+1)))," "),"")</f>
        <v>0</v>
      </c>
      <c r="X26">
        <f t="array" ref="X26">IFERROR(CONCATENATE(TEXT(INDEX($W$7:$W$18,SMALL(IF($Z$7:$Z$18&lt;&gt;"",IF($W$7:$W$18&lt;&gt;"",ROW($W$7:$W$18)-MIN(ROW($W$7:$W$18))+1,""),""),ROW()-ROW(A$20)+1)),"##0")," "),"")</f>
        <v>0</v>
      </c>
      <c r="Y26">
        <f t="array" ref="Y26">IFERROR(CONCATENATE((INDEX($A$7:$A$18,SMALL(IF($Z$7:$Z$18&lt;&gt;"",IF($W$7:$W$18&lt;&gt;"",ROW($W$7:$W$18)-MIN(ROW($W$7:$W$18))+1,""),""),ROW()-ROW(A$20)+1))),),"")</f>
        <v>0</v>
      </c>
      <c r="AC26">
        <f t="array" ref="AC26">IFERROR(CONCATENATE((INDEX($AF$7:$AF$18,SMALL(IF($AF$7:$AF$18&lt;&gt;"",IF($AC$7:$AC$18&lt;&gt;"",ROW($AC$7:$AC$18)-MIN(ROW($AC$7:$AC$18))+1,""),""),ROW()-ROW(A$20)+1))),","),"")</f>
        <v>0</v>
      </c>
      <c r="AD26">
        <f t="array" ref="AD26">IFERROR(CONCATENATE(TEXT(INDEX($AC$7:$AC$18,SMALL(IF($AF$7:$AF$18&lt;&gt;"",IF($AC$7:$AC$18&lt;&gt;"",ROW($AC$7:$AC$18)-MIN(ROW($AC$7:$AC$18))+1,""),""),ROW()-ROW(A$20)+1)),"##0"),","),"")</f>
        <v>0</v>
      </c>
      <c r="AE26">
        <f t="array" ref="AE26">IFERROR(CONCATENATE((INDEX($A$7:$A$18,SMALL(IF($AF$7:$AF$18&lt;&gt;"",IF($AC$7:$AC$18&lt;&gt;"",ROW($AC$7:$AC$18)-MIN(ROW($AC$7:$AC$18))+1,""),""),ROW()-ROW(A$20)+1))),),"")</f>
        <v>0</v>
      </c>
      <c r="AI26">
        <f t="array" ref="AI26">IFERROR(CONCATENATE((INDEX($AL$7:$AL$18,SMALL(IF($AL$7:$AL$18&lt;&gt;"",IF($AI$7:$AI$18&lt;&gt;"",ROW($AI$7:$AI$18)-MIN(ROW($AI$7:$AI$18))+1,""),""),ROW()-ROW(A$20)+1)))," "),"")</f>
        <v>0</v>
      </c>
      <c r="AJ26">
        <f t="array" ref="AJ26">IFERROR(CONCATENATE(TEXT(INDEX($AI$7:$AI$18,SMALL(IF($AL$7:$AL$18&lt;&gt;"",IF($AI$7:$AI$18&lt;&gt;"",ROW($AI$7:$AI$18)-MIN(ROW($AI$7:$AI$18))+1,""),""),ROW()-ROW(A$20)+1)),"##0")," "),"")</f>
        <v>0</v>
      </c>
      <c r="AK26">
        <f t="array" ref="AK26">IFERROR(CONCATENATE((INDEX($A$7:$A$18,SMALL(IF($AL$7:$AL$18&lt;&gt;"",IF($AI$7:$AI$18&lt;&gt;"",ROW($AI$7:$AI$18)-MIN(ROW($AI$7:$AI$18))+1,""),""),ROW()-ROW(A$20)+1))),),"")</f>
        <v>0</v>
      </c>
    </row>
    <row r="27" spans="1:39">
      <c r="K27">
        <f t="array" ref="K27">IFERROR(CONCATENATE(TEXT(INDEX($K$7:$K$18,SMALL(IF($N$7:$N$18&lt;&gt;"",IF($K$7:$K$18&lt;&gt;"",ROW($K$7:$K$18)-MIN(ROW($K$7:$K$18))+1,""),""),ROW()-ROW(A$20)+1)),"##0"),","),"")</f>
        <v>0</v>
      </c>
      <c r="L27">
        <f t="array" ref="L27">IFERROR(CONCATENATE((INDEX($N$7:$N$18,SMALL(IF($N$7:$N$18&lt;&gt;"",IF($K$7:$K$18&lt;&gt;"",ROW($K$7:$K$18)-MIN(ROW($K$7:$K$18))+1,""),""),ROW()-ROW(A$20)+1))),","),"")</f>
        <v>0</v>
      </c>
      <c r="M27">
        <f t="array" ref="M27">IFERROR(CONCATENATE((INDEX($A$7:$A$18,SMALL(IF($N$7:$N$18&lt;&gt;"",IF($K$7:$K$18&lt;&gt;"",ROW($K$7:$K$18)-MIN(ROW($K$7:$K$18))+1,""),""),ROW()-ROW(A$20)+1))),),"")</f>
        <v>0</v>
      </c>
      <c r="Q27">
        <f t="array" ref="Q27">IFERROR(CONCATENATE((INDEX($T$7:$T$18,SMALL(IF($T$7:$T$18&lt;&gt;"",IF($Q$7:$Q$18&lt;&gt;"",ROW($Q$7:$Q$18)-MIN(ROW($Q$7:$Q$18))+1,""),""),ROW()-ROW(A$20)+1)))," "),"")</f>
        <v>0</v>
      </c>
      <c r="R27">
        <f t="array" ref="R27">IFERROR(CONCATENATE(TEXT(INDEX($Q$7:$Q$18,SMALL(IF($T$7:$T$18&lt;&gt;"",IF($Q$7:$Q$18&lt;&gt;"",ROW($Q$7:$Q$18)-MIN(ROW($Q$7:$Q$18))+1,""),""),ROW()-ROW(A$20)+1)),"##0")," "),"")</f>
        <v>0</v>
      </c>
      <c r="S27">
        <f t="array" ref="S27">IFERROR(CONCATENATE((INDEX($A$7:$A$18,SMALL(IF($T$7:$T$18&lt;&gt;"",IF($Q$7:$Q$18&lt;&gt;"",ROW($Q$7:$Q$18)-MIN(ROW($Q$7:$Q$18))+1,""),""),ROW()-ROW(A$20)+1))),),"")</f>
        <v>0</v>
      </c>
      <c r="W27">
        <f t="array" ref="W27">IFERROR(CONCATENATE((INDEX($Z$7:$Z$18,SMALL(IF($Z$7:$Z$18&lt;&gt;"",IF($W$7:$W$18&lt;&gt;"",ROW($W$7:$W$18)-MIN(ROW($W$7:$W$18))+1,""),""),ROW()-ROW(A$20)+1)))," "),"")</f>
        <v>0</v>
      </c>
      <c r="X27">
        <f t="array" ref="X27">IFERROR(CONCATENATE(TEXT(INDEX($W$7:$W$18,SMALL(IF($Z$7:$Z$18&lt;&gt;"",IF($W$7:$W$18&lt;&gt;"",ROW($W$7:$W$18)-MIN(ROW($W$7:$W$18))+1,""),""),ROW()-ROW(A$20)+1)),"##0")," "),"")</f>
        <v>0</v>
      </c>
      <c r="Y27">
        <f t="array" ref="Y27">IFERROR(CONCATENATE((INDEX($A$7:$A$18,SMALL(IF($Z$7:$Z$18&lt;&gt;"",IF($W$7:$W$18&lt;&gt;"",ROW($W$7:$W$18)-MIN(ROW($W$7:$W$18))+1,""),""),ROW()-ROW(A$20)+1))),),"")</f>
        <v>0</v>
      </c>
      <c r="AC27">
        <f t="array" ref="AC27">IFERROR(CONCATENATE((INDEX($AF$7:$AF$18,SMALL(IF($AF$7:$AF$18&lt;&gt;"",IF($AC$7:$AC$18&lt;&gt;"",ROW($AC$7:$AC$18)-MIN(ROW($AC$7:$AC$18))+1,""),""),ROW()-ROW(A$20)+1))),","),"")</f>
        <v>0</v>
      </c>
      <c r="AD27">
        <f t="array" ref="AD27">IFERROR(CONCATENATE(TEXT(INDEX($AC$7:$AC$18,SMALL(IF($AF$7:$AF$18&lt;&gt;"",IF($AC$7:$AC$18&lt;&gt;"",ROW($AC$7:$AC$18)-MIN(ROW($AC$7:$AC$18))+1,""),""),ROW()-ROW(A$20)+1)),"##0"),","),"")</f>
        <v>0</v>
      </c>
      <c r="AE27">
        <f t="array" ref="AE27">IFERROR(CONCATENATE((INDEX($A$7:$A$18,SMALL(IF($AF$7:$AF$18&lt;&gt;"",IF($AC$7:$AC$18&lt;&gt;"",ROW($AC$7:$AC$18)-MIN(ROW($AC$7:$AC$18))+1,""),""),ROW()-ROW(A$20)+1))),),"")</f>
        <v>0</v>
      </c>
      <c r="AI27">
        <f t="array" ref="AI27">IFERROR(CONCATENATE((INDEX($AL$7:$AL$18,SMALL(IF($AL$7:$AL$18&lt;&gt;"",IF($AI$7:$AI$18&lt;&gt;"",ROW($AI$7:$AI$18)-MIN(ROW($AI$7:$AI$18))+1,""),""),ROW()-ROW(A$20)+1)))," "),"")</f>
        <v>0</v>
      </c>
      <c r="AJ27">
        <f t="array" ref="AJ27">IFERROR(CONCATENATE(TEXT(INDEX($AI$7:$AI$18,SMALL(IF($AL$7:$AL$18&lt;&gt;"",IF($AI$7:$AI$18&lt;&gt;"",ROW($AI$7:$AI$18)-MIN(ROW($AI$7:$AI$18))+1,""),""),ROW()-ROW(A$20)+1)),"##0")," "),"")</f>
        <v>0</v>
      </c>
      <c r="AK27">
        <f t="array" ref="AK27">IFERROR(CONCATENATE((INDEX($A$7:$A$18,SMALL(IF($AL$7:$AL$18&lt;&gt;"",IF($AI$7:$AI$18&lt;&gt;"",ROW($AI$7:$AI$18)-MIN(ROW($AI$7:$AI$18))+1,""),""),ROW()-ROW(A$20)+1))),),"")</f>
        <v>0</v>
      </c>
    </row>
    <row r="28" spans="1:39">
      <c r="K28">
        <f t="array" ref="K28">IFERROR(CONCATENATE(TEXT(INDEX($K$7:$K$18,SMALL(IF($N$7:$N$18&lt;&gt;"",IF($K$7:$K$18&lt;&gt;"",ROW($K$7:$K$18)-MIN(ROW($K$7:$K$18))+1,""),""),ROW()-ROW(A$20)+1)),"##0"),","),"")</f>
        <v>0</v>
      </c>
      <c r="L28">
        <f t="array" ref="L28">IFERROR(CONCATENATE((INDEX($N$7:$N$18,SMALL(IF($N$7:$N$18&lt;&gt;"",IF($K$7:$K$18&lt;&gt;"",ROW($K$7:$K$18)-MIN(ROW($K$7:$K$18))+1,""),""),ROW()-ROW(A$20)+1))),","),"")</f>
        <v>0</v>
      </c>
      <c r="M28">
        <f t="array" ref="M28">IFERROR(CONCATENATE((INDEX($A$7:$A$18,SMALL(IF($N$7:$N$18&lt;&gt;"",IF($K$7:$K$18&lt;&gt;"",ROW($K$7:$K$18)-MIN(ROW($K$7:$K$18))+1,""),""),ROW()-ROW(A$20)+1))),),"")</f>
        <v>0</v>
      </c>
      <c r="Q28">
        <f t="array" ref="Q28">IFERROR(CONCATENATE((INDEX($T$7:$T$18,SMALL(IF($T$7:$T$18&lt;&gt;"",IF($Q$7:$Q$18&lt;&gt;"",ROW($Q$7:$Q$18)-MIN(ROW($Q$7:$Q$18))+1,""),""),ROW()-ROW(A$20)+1)))," "),"")</f>
        <v>0</v>
      </c>
      <c r="R28">
        <f t="array" ref="R28">IFERROR(CONCATENATE(TEXT(INDEX($Q$7:$Q$18,SMALL(IF($T$7:$T$18&lt;&gt;"",IF($Q$7:$Q$18&lt;&gt;"",ROW($Q$7:$Q$18)-MIN(ROW($Q$7:$Q$18))+1,""),""),ROW()-ROW(A$20)+1)),"##0")," "),"")</f>
        <v>0</v>
      </c>
      <c r="S28">
        <f t="array" ref="S28">IFERROR(CONCATENATE((INDEX($A$7:$A$18,SMALL(IF($T$7:$T$18&lt;&gt;"",IF($Q$7:$Q$18&lt;&gt;"",ROW($Q$7:$Q$18)-MIN(ROW($Q$7:$Q$18))+1,""),""),ROW()-ROW(A$20)+1))),),"")</f>
        <v>0</v>
      </c>
      <c r="W28">
        <f t="array" ref="W28">IFERROR(CONCATENATE((INDEX($Z$7:$Z$18,SMALL(IF($Z$7:$Z$18&lt;&gt;"",IF($W$7:$W$18&lt;&gt;"",ROW($W$7:$W$18)-MIN(ROW($W$7:$W$18))+1,""),""),ROW()-ROW(A$20)+1)))," "),"")</f>
        <v>0</v>
      </c>
      <c r="X28">
        <f t="array" ref="X28">IFERROR(CONCATENATE(TEXT(INDEX($W$7:$W$18,SMALL(IF($Z$7:$Z$18&lt;&gt;"",IF($W$7:$W$18&lt;&gt;"",ROW($W$7:$W$18)-MIN(ROW($W$7:$W$18))+1,""),""),ROW()-ROW(A$20)+1)),"##0")," "),"")</f>
        <v>0</v>
      </c>
      <c r="Y28">
        <f t="array" ref="Y28">IFERROR(CONCATENATE((INDEX($A$7:$A$18,SMALL(IF($Z$7:$Z$18&lt;&gt;"",IF($W$7:$W$18&lt;&gt;"",ROW($W$7:$W$18)-MIN(ROW($W$7:$W$18))+1,""),""),ROW()-ROW(A$20)+1))),),"")</f>
        <v>0</v>
      </c>
      <c r="AC28">
        <f t="array" ref="AC28">IFERROR(CONCATENATE((INDEX($AF$7:$AF$18,SMALL(IF($AF$7:$AF$18&lt;&gt;"",IF($AC$7:$AC$18&lt;&gt;"",ROW($AC$7:$AC$18)-MIN(ROW($AC$7:$AC$18))+1,""),""),ROW()-ROW(A$20)+1))),","),"")</f>
        <v>0</v>
      </c>
      <c r="AD28">
        <f t="array" ref="AD28">IFERROR(CONCATENATE(TEXT(INDEX($AC$7:$AC$18,SMALL(IF($AF$7:$AF$18&lt;&gt;"",IF($AC$7:$AC$18&lt;&gt;"",ROW($AC$7:$AC$18)-MIN(ROW($AC$7:$AC$18))+1,""),""),ROW()-ROW(A$20)+1)),"##0"),","),"")</f>
        <v>0</v>
      </c>
      <c r="AE28">
        <f t="array" ref="AE28">IFERROR(CONCATENATE((INDEX($A$7:$A$18,SMALL(IF($AF$7:$AF$18&lt;&gt;"",IF($AC$7:$AC$18&lt;&gt;"",ROW($AC$7:$AC$18)-MIN(ROW($AC$7:$AC$18))+1,""),""),ROW()-ROW(A$20)+1))),),"")</f>
        <v>0</v>
      </c>
      <c r="AI28">
        <f t="array" ref="AI28">IFERROR(CONCATENATE((INDEX($AL$7:$AL$18,SMALL(IF($AL$7:$AL$18&lt;&gt;"",IF($AI$7:$AI$18&lt;&gt;"",ROW($AI$7:$AI$18)-MIN(ROW($AI$7:$AI$18))+1,""),""),ROW()-ROW(A$20)+1)))," "),"")</f>
        <v>0</v>
      </c>
      <c r="AJ28">
        <f t="array" ref="AJ28">IFERROR(CONCATENATE(TEXT(INDEX($AI$7:$AI$18,SMALL(IF($AL$7:$AL$18&lt;&gt;"",IF($AI$7:$AI$18&lt;&gt;"",ROW($AI$7:$AI$18)-MIN(ROW($AI$7:$AI$18))+1,""),""),ROW()-ROW(A$20)+1)),"##0")," "),"")</f>
        <v>0</v>
      </c>
      <c r="AK28">
        <f t="array" ref="AK28">IFERROR(CONCATENATE((INDEX($A$7:$A$18,SMALL(IF($AL$7:$AL$18&lt;&gt;"",IF($AI$7:$AI$18&lt;&gt;"",ROW($AI$7:$AI$18)-MIN(ROW($AI$7:$AI$18))+1,""),""),ROW()-ROW(A$20)+1))),),"")</f>
        <v>0</v>
      </c>
    </row>
    <row r="29" spans="1:39">
      <c r="K29">
        <f t="array" ref="K29">IFERROR(CONCATENATE(TEXT(INDEX($K$7:$K$18,SMALL(IF($N$7:$N$18&lt;&gt;"",IF($K$7:$K$18&lt;&gt;"",ROW($K$7:$K$18)-MIN(ROW($K$7:$K$18))+1,""),""),ROW()-ROW(A$20)+1)),"##0"),","),"")</f>
        <v>0</v>
      </c>
      <c r="L29">
        <f t="array" ref="L29">IFERROR(CONCATENATE((INDEX($N$7:$N$18,SMALL(IF($N$7:$N$18&lt;&gt;"",IF($K$7:$K$18&lt;&gt;"",ROW($K$7:$K$18)-MIN(ROW($K$7:$K$18))+1,""),""),ROW()-ROW(A$20)+1))),","),"")</f>
        <v>0</v>
      </c>
      <c r="M29">
        <f t="array" ref="M29">IFERROR(CONCATENATE((INDEX($A$7:$A$18,SMALL(IF($N$7:$N$18&lt;&gt;"",IF($K$7:$K$18&lt;&gt;"",ROW($K$7:$K$18)-MIN(ROW($K$7:$K$18))+1,""),""),ROW()-ROW(A$20)+1))),),"")</f>
        <v>0</v>
      </c>
      <c r="Q29">
        <f t="array" ref="Q29">IFERROR(CONCATENATE((INDEX($T$7:$T$18,SMALL(IF($T$7:$T$18&lt;&gt;"",IF($Q$7:$Q$18&lt;&gt;"",ROW($Q$7:$Q$18)-MIN(ROW($Q$7:$Q$18))+1,""),""),ROW()-ROW(A$20)+1)))," "),"")</f>
        <v>0</v>
      </c>
      <c r="R29">
        <f t="array" ref="R29">IFERROR(CONCATENATE(TEXT(INDEX($Q$7:$Q$18,SMALL(IF($T$7:$T$18&lt;&gt;"",IF($Q$7:$Q$18&lt;&gt;"",ROW($Q$7:$Q$18)-MIN(ROW($Q$7:$Q$18))+1,""),""),ROW()-ROW(A$20)+1)),"##0")," "),"")</f>
        <v>0</v>
      </c>
      <c r="S29">
        <f t="array" ref="S29">IFERROR(CONCATENATE((INDEX($A$7:$A$18,SMALL(IF($T$7:$T$18&lt;&gt;"",IF($Q$7:$Q$18&lt;&gt;"",ROW($Q$7:$Q$18)-MIN(ROW($Q$7:$Q$18))+1,""),""),ROW()-ROW(A$20)+1))),),"")</f>
        <v>0</v>
      </c>
      <c r="W29">
        <f t="array" ref="W29">IFERROR(CONCATENATE((INDEX($Z$7:$Z$18,SMALL(IF($Z$7:$Z$18&lt;&gt;"",IF($W$7:$W$18&lt;&gt;"",ROW($W$7:$W$18)-MIN(ROW($W$7:$W$18))+1,""),""),ROW()-ROW(A$20)+1)))," "),"")</f>
        <v>0</v>
      </c>
      <c r="X29">
        <f t="array" ref="X29">IFERROR(CONCATENATE(TEXT(INDEX($W$7:$W$18,SMALL(IF($Z$7:$Z$18&lt;&gt;"",IF($W$7:$W$18&lt;&gt;"",ROW($W$7:$W$18)-MIN(ROW($W$7:$W$18))+1,""),""),ROW()-ROW(A$20)+1)),"##0")," "),"")</f>
        <v>0</v>
      </c>
      <c r="Y29">
        <f t="array" ref="Y29">IFERROR(CONCATENATE((INDEX($A$7:$A$18,SMALL(IF($Z$7:$Z$18&lt;&gt;"",IF($W$7:$W$18&lt;&gt;"",ROW($W$7:$W$18)-MIN(ROW($W$7:$W$18))+1,""),""),ROW()-ROW(A$20)+1))),),"")</f>
        <v>0</v>
      </c>
      <c r="AC29">
        <f t="array" ref="AC29">IFERROR(CONCATENATE((INDEX($AF$7:$AF$18,SMALL(IF($AF$7:$AF$18&lt;&gt;"",IF($AC$7:$AC$18&lt;&gt;"",ROW($AC$7:$AC$18)-MIN(ROW($AC$7:$AC$18))+1,""),""),ROW()-ROW(A$20)+1))),","),"")</f>
        <v>0</v>
      </c>
      <c r="AD29">
        <f t="array" ref="AD29">IFERROR(CONCATENATE(TEXT(INDEX($AC$7:$AC$18,SMALL(IF($AF$7:$AF$18&lt;&gt;"",IF($AC$7:$AC$18&lt;&gt;"",ROW($AC$7:$AC$18)-MIN(ROW($AC$7:$AC$18))+1,""),""),ROW()-ROW(A$20)+1)),"##0"),","),"")</f>
        <v>0</v>
      </c>
      <c r="AE29">
        <f t="array" ref="AE29">IFERROR(CONCATENATE((INDEX($A$7:$A$18,SMALL(IF($AF$7:$AF$18&lt;&gt;"",IF($AC$7:$AC$18&lt;&gt;"",ROW($AC$7:$AC$18)-MIN(ROW($AC$7:$AC$18))+1,""),""),ROW()-ROW(A$20)+1))),),"")</f>
        <v>0</v>
      </c>
      <c r="AI29">
        <f t="array" ref="AI29">IFERROR(CONCATENATE((INDEX($AL$7:$AL$18,SMALL(IF($AL$7:$AL$18&lt;&gt;"",IF($AI$7:$AI$18&lt;&gt;"",ROW($AI$7:$AI$18)-MIN(ROW($AI$7:$AI$18))+1,""),""),ROW()-ROW(A$20)+1)))," "),"")</f>
        <v>0</v>
      </c>
      <c r="AJ29">
        <f t="array" ref="AJ29">IFERROR(CONCATENATE(TEXT(INDEX($AI$7:$AI$18,SMALL(IF($AL$7:$AL$18&lt;&gt;"",IF($AI$7:$AI$18&lt;&gt;"",ROW($AI$7:$AI$18)-MIN(ROW($AI$7:$AI$18))+1,""),""),ROW()-ROW(A$20)+1)),"##0")," "),"")</f>
        <v>0</v>
      </c>
      <c r="AK29">
        <f t="array" ref="AK29">IFERROR(CONCATENATE((INDEX($A$7:$A$18,SMALL(IF($AL$7:$AL$18&lt;&gt;"",IF($AI$7:$AI$18&lt;&gt;"",ROW($AI$7:$AI$18)-MIN(ROW($AI$7:$AI$18))+1,""),""),ROW()-ROW(A$20)+1))),),"")</f>
        <v>0</v>
      </c>
    </row>
    <row r="30" spans="1:39">
      <c r="K30">
        <f t="array" ref="K30">IFERROR(CONCATENATE(TEXT(INDEX($K$7:$K$18,SMALL(IF($N$7:$N$18&lt;&gt;"",IF($K$7:$K$18&lt;&gt;"",ROW($K$7:$K$18)-MIN(ROW($K$7:$K$18))+1,""),""),ROW()-ROW(A$20)+1)),"##0"),","),"")</f>
        <v>0</v>
      </c>
      <c r="L30">
        <f t="array" ref="L30">IFERROR(CONCATENATE((INDEX($N$7:$N$18,SMALL(IF($N$7:$N$18&lt;&gt;"",IF($K$7:$K$18&lt;&gt;"",ROW($K$7:$K$18)-MIN(ROW($K$7:$K$18))+1,""),""),ROW()-ROW(A$20)+1))),","),"")</f>
        <v>0</v>
      </c>
      <c r="M30">
        <f t="array" ref="M30">IFERROR(CONCATENATE((INDEX($A$7:$A$18,SMALL(IF($N$7:$N$18&lt;&gt;"",IF($K$7:$K$18&lt;&gt;"",ROW($K$7:$K$18)-MIN(ROW($K$7:$K$18))+1,""),""),ROW()-ROW(A$20)+1))),),"")</f>
        <v>0</v>
      </c>
      <c r="Q30">
        <f t="array" ref="Q30">IFERROR(CONCATENATE((INDEX($T$7:$T$18,SMALL(IF($T$7:$T$18&lt;&gt;"",IF($Q$7:$Q$18&lt;&gt;"",ROW($Q$7:$Q$18)-MIN(ROW($Q$7:$Q$18))+1,""),""),ROW()-ROW(A$20)+1)))," "),"")</f>
        <v>0</v>
      </c>
      <c r="R30">
        <f t="array" ref="R30">IFERROR(CONCATENATE(TEXT(INDEX($Q$7:$Q$18,SMALL(IF($T$7:$T$18&lt;&gt;"",IF($Q$7:$Q$18&lt;&gt;"",ROW($Q$7:$Q$18)-MIN(ROW($Q$7:$Q$18))+1,""),""),ROW()-ROW(A$20)+1)),"##0")," "),"")</f>
        <v>0</v>
      </c>
      <c r="S30">
        <f t="array" ref="S30">IFERROR(CONCATENATE((INDEX($A$7:$A$18,SMALL(IF($T$7:$T$18&lt;&gt;"",IF($Q$7:$Q$18&lt;&gt;"",ROW($Q$7:$Q$18)-MIN(ROW($Q$7:$Q$18))+1,""),""),ROW()-ROW(A$20)+1))),),"")</f>
        <v>0</v>
      </c>
      <c r="W30">
        <f t="array" ref="W30">IFERROR(CONCATENATE((INDEX($Z$7:$Z$18,SMALL(IF($Z$7:$Z$18&lt;&gt;"",IF($W$7:$W$18&lt;&gt;"",ROW($W$7:$W$18)-MIN(ROW($W$7:$W$18))+1,""),""),ROW()-ROW(A$20)+1)))," "),"")</f>
        <v>0</v>
      </c>
      <c r="X30">
        <f t="array" ref="X30">IFERROR(CONCATENATE(TEXT(INDEX($W$7:$W$18,SMALL(IF($Z$7:$Z$18&lt;&gt;"",IF($W$7:$W$18&lt;&gt;"",ROW($W$7:$W$18)-MIN(ROW($W$7:$W$18))+1,""),""),ROW()-ROW(A$20)+1)),"##0")," "),"")</f>
        <v>0</v>
      </c>
      <c r="Y30">
        <f t="array" ref="Y30">IFERROR(CONCATENATE((INDEX($A$7:$A$18,SMALL(IF($Z$7:$Z$18&lt;&gt;"",IF($W$7:$W$18&lt;&gt;"",ROW($W$7:$W$18)-MIN(ROW($W$7:$W$18))+1,""),""),ROW()-ROW(A$20)+1))),),"")</f>
        <v>0</v>
      </c>
      <c r="AC30">
        <f t="array" ref="AC30">IFERROR(CONCATENATE((INDEX($AF$7:$AF$18,SMALL(IF($AF$7:$AF$18&lt;&gt;"",IF($AC$7:$AC$18&lt;&gt;"",ROW($AC$7:$AC$18)-MIN(ROW($AC$7:$AC$18))+1,""),""),ROW()-ROW(A$20)+1))),","),"")</f>
        <v>0</v>
      </c>
      <c r="AD30">
        <f t="array" ref="AD30">IFERROR(CONCATENATE(TEXT(INDEX($AC$7:$AC$18,SMALL(IF($AF$7:$AF$18&lt;&gt;"",IF($AC$7:$AC$18&lt;&gt;"",ROW($AC$7:$AC$18)-MIN(ROW($AC$7:$AC$18))+1,""),""),ROW()-ROW(A$20)+1)),"##0"),","),"")</f>
        <v>0</v>
      </c>
      <c r="AE30">
        <f t="array" ref="AE30">IFERROR(CONCATENATE((INDEX($A$7:$A$18,SMALL(IF($AF$7:$AF$18&lt;&gt;"",IF($AC$7:$AC$18&lt;&gt;"",ROW($AC$7:$AC$18)-MIN(ROW($AC$7:$AC$18))+1,""),""),ROW()-ROW(A$20)+1))),),"")</f>
        <v>0</v>
      </c>
      <c r="AI30">
        <f t="array" ref="AI30">IFERROR(CONCATENATE((INDEX($AL$7:$AL$18,SMALL(IF($AL$7:$AL$18&lt;&gt;"",IF($AI$7:$AI$18&lt;&gt;"",ROW($AI$7:$AI$18)-MIN(ROW($AI$7:$AI$18))+1,""),""),ROW()-ROW(A$20)+1)))," "),"")</f>
        <v>0</v>
      </c>
      <c r="AJ30">
        <f t="array" ref="AJ30">IFERROR(CONCATENATE(TEXT(INDEX($AI$7:$AI$18,SMALL(IF($AL$7:$AL$18&lt;&gt;"",IF($AI$7:$AI$18&lt;&gt;"",ROW($AI$7:$AI$18)-MIN(ROW($AI$7:$AI$18))+1,""),""),ROW()-ROW(A$20)+1)),"##0")," "),"")</f>
        <v>0</v>
      </c>
      <c r="AK30">
        <f t="array" ref="AK30">IFERROR(CONCATENATE((INDEX($A$7:$A$18,SMALL(IF($AL$7:$AL$18&lt;&gt;"",IF($AI$7:$AI$18&lt;&gt;"",ROW($AI$7:$AI$18)-MIN(ROW($AI$7:$AI$18))+1,""),""),ROW()-ROW(A$20)+1))),),"")</f>
        <v>0</v>
      </c>
    </row>
    <row r="31" spans="1:39">
      <c r="K31">
        <f t="array" ref="K31">IFERROR(CONCATENATE(TEXT(INDEX($K$7:$K$18,SMALL(IF($N$7:$N$18&lt;&gt;"",IF($K$7:$K$18&lt;&gt;"",ROW($K$7:$K$18)-MIN(ROW($K$7:$K$18))+1,""),""),ROW()-ROW(A$20)+1)),"##0"),","),"")</f>
        <v>0</v>
      </c>
      <c r="L31">
        <f t="array" ref="L31">IFERROR(CONCATENATE((INDEX($N$7:$N$18,SMALL(IF($N$7:$N$18&lt;&gt;"",IF($K$7:$K$18&lt;&gt;"",ROW($K$7:$K$18)-MIN(ROW($K$7:$K$18))+1,""),""),ROW()-ROW(A$20)+1))),","),"")</f>
        <v>0</v>
      </c>
      <c r="M31">
        <f t="array" ref="M31">IFERROR(CONCATENATE((INDEX($A$7:$A$18,SMALL(IF($N$7:$N$18&lt;&gt;"",IF($K$7:$K$18&lt;&gt;"",ROW($K$7:$K$18)-MIN(ROW($K$7:$K$18))+1,""),""),ROW()-ROW(A$20)+1))),),"")</f>
        <v>0</v>
      </c>
      <c r="Q31">
        <f t="array" ref="Q31">IFERROR(CONCATENATE((INDEX($T$7:$T$18,SMALL(IF($T$7:$T$18&lt;&gt;"",IF($Q$7:$Q$18&lt;&gt;"",ROW($Q$7:$Q$18)-MIN(ROW($Q$7:$Q$18))+1,""),""),ROW()-ROW(A$20)+1)))," "),"")</f>
        <v>0</v>
      </c>
      <c r="R31">
        <f t="array" ref="R31">IFERROR(CONCATENATE(TEXT(INDEX($Q$7:$Q$18,SMALL(IF($T$7:$T$18&lt;&gt;"",IF($Q$7:$Q$18&lt;&gt;"",ROW($Q$7:$Q$18)-MIN(ROW($Q$7:$Q$18))+1,""),""),ROW()-ROW(A$20)+1)),"##0")," "),"")</f>
        <v>0</v>
      </c>
      <c r="S31">
        <f t="array" ref="S31">IFERROR(CONCATENATE((INDEX($A$7:$A$18,SMALL(IF($T$7:$T$18&lt;&gt;"",IF($Q$7:$Q$18&lt;&gt;"",ROW($Q$7:$Q$18)-MIN(ROW($Q$7:$Q$18))+1,""),""),ROW()-ROW(A$20)+1))),),"")</f>
        <v>0</v>
      </c>
      <c r="W31">
        <f t="array" ref="W31">IFERROR(CONCATENATE((INDEX($Z$7:$Z$18,SMALL(IF($Z$7:$Z$18&lt;&gt;"",IF($W$7:$W$18&lt;&gt;"",ROW($W$7:$W$18)-MIN(ROW($W$7:$W$18))+1,""),""),ROW()-ROW(A$20)+1)))," "),"")</f>
        <v>0</v>
      </c>
      <c r="X31">
        <f t="array" ref="X31">IFERROR(CONCATENATE(TEXT(INDEX($W$7:$W$18,SMALL(IF($Z$7:$Z$18&lt;&gt;"",IF($W$7:$W$18&lt;&gt;"",ROW($W$7:$W$18)-MIN(ROW($W$7:$W$18))+1,""),""),ROW()-ROW(A$20)+1)),"##0")," "),"")</f>
        <v>0</v>
      </c>
      <c r="Y31">
        <f t="array" ref="Y31">IFERROR(CONCATENATE((INDEX($A$7:$A$18,SMALL(IF($Z$7:$Z$18&lt;&gt;"",IF($W$7:$W$18&lt;&gt;"",ROW($W$7:$W$18)-MIN(ROW($W$7:$W$18))+1,""),""),ROW()-ROW(A$20)+1))),),"")</f>
        <v>0</v>
      </c>
      <c r="AC31">
        <f t="array" ref="AC31">IFERROR(CONCATENATE((INDEX($AF$7:$AF$18,SMALL(IF($AF$7:$AF$18&lt;&gt;"",IF($AC$7:$AC$18&lt;&gt;"",ROW($AC$7:$AC$18)-MIN(ROW($AC$7:$AC$18))+1,""),""),ROW()-ROW(A$20)+1))),","),"")</f>
        <v>0</v>
      </c>
      <c r="AD31">
        <f t="array" ref="AD31">IFERROR(CONCATENATE(TEXT(INDEX($AC$7:$AC$18,SMALL(IF($AF$7:$AF$18&lt;&gt;"",IF($AC$7:$AC$18&lt;&gt;"",ROW($AC$7:$AC$18)-MIN(ROW($AC$7:$AC$18))+1,""),""),ROW()-ROW(A$20)+1)),"##0"),","),"")</f>
        <v>0</v>
      </c>
      <c r="AE31">
        <f t="array" ref="AE31">IFERROR(CONCATENATE((INDEX($A$7:$A$18,SMALL(IF($AF$7:$AF$18&lt;&gt;"",IF($AC$7:$AC$18&lt;&gt;"",ROW($AC$7:$AC$18)-MIN(ROW($AC$7:$AC$18))+1,""),""),ROW()-ROW(A$20)+1))),),"")</f>
        <v>0</v>
      </c>
      <c r="AI31">
        <f t="array" ref="AI31">IFERROR(CONCATENATE((INDEX($AL$7:$AL$18,SMALL(IF($AL$7:$AL$18&lt;&gt;"",IF($AI$7:$AI$18&lt;&gt;"",ROW($AI$7:$AI$18)-MIN(ROW($AI$7:$AI$18))+1,""),""),ROW()-ROW(A$20)+1)))," "),"")</f>
        <v>0</v>
      </c>
      <c r="AJ31">
        <f t="array" ref="AJ31">IFERROR(CONCATENATE(TEXT(INDEX($AI$7:$AI$18,SMALL(IF($AL$7:$AL$18&lt;&gt;"",IF($AI$7:$AI$18&lt;&gt;"",ROW($AI$7:$AI$18)-MIN(ROW($AI$7:$AI$18))+1,""),""),ROW()-ROW(A$20)+1)),"##0")," "),"")</f>
        <v>0</v>
      </c>
      <c r="AK31">
        <f t="array" ref="AK31">IFERROR(CONCATENATE((INDEX($A$7:$A$18,SMALL(IF($AL$7:$AL$18&lt;&gt;"",IF($AI$7:$AI$18&lt;&gt;"",ROW($AI$7:$AI$18)-MIN(ROW($AI$7:$AI$18))+1,""),""),ROW()-ROW(A$20)+1))),),"")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1">
    <cfRule type="cellIs" dxfId="0" priority="33" operator="lessThanOrEqual">
      <formula>H11</formula>
    </cfRule>
  </conditionalFormatting>
  <conditionalFormatting sqref="AD13">
    <cfRule type="cellIs" dxfId="0" priority="35" operator="lessThanOrEqual">
      <formula>H13</formula>
    </cfRule>
  </conditionalFormatting>
  <conditionalFormatting sqref="AD14">
    <cfRule type="cellIs" dxfId="0" priority="37" operator="lessThanOrEqual">
      <formula>H14</formula>
    </cfRule>
  </conditionalFormatting>
  <conditionalFormatting sqref="AD17">
    <cfRule type="cellIs" dxfId="0" priority="39" operator="lessThanOrEqual">
      <formula>H17</formula>
    </cfRule>
  </conditionalFormatting>
  <conditionalFormatting sqref="AD18">
    <cfRule type="cellIs" dxfId="0" priority="41" operator="lessThanOrEqual">
      <formula>H18</formula>
    </cfRule>
  </conditionalFormatting>
  <conditionalFormatting sqref="AD9">
    <cfRule type="cellIs" dxfId="0" priority="31" operator="lessThanOrEqual">
      <formula>H9</formula>
    </cfRule>
  </conditionalFormatting>
  <conditionalFormatting sqref="AE11">
    <cfRule type="cellIs" dxfId="0" priority="34" operator="lessThanOrEqual">
      <formula>I11</formula>
    </cfRule>
  </conditionalFormatting>
  <conditionalFormatting sqref="AE13">
    <cfRule type="cellIs" dxfId="0" priority="36" operator="lessThanOrEqual">
      <formula>I13</formula>
    </cfRule>
  </conditionalFormatting>
  <conditionalFormatting sqref="AE14">
    <cfRule type="cellIs" dxfId="0" priority="38" operator="lessThanOrEqual">
      <formula>I14</formula>
    </cfRule>
  </conditionalFormatting>
  <conditionalFormatting sqref="AE17">
    <cfRule type="cellIs" dxfId="0" priority="40" operator="lessThanOrEqual">
      <formula>I17</formula>
    </cfRule>
  </conditionalFormatting>
  <conditionalFormatting sqref="AE18">
    <cfRule type="cellIs" dxfId="0" priority="42" operator="lessThanOrEqual">
      <formula>I18</formula>
    </cfRule>
  </conditionalFormatting>
  <conditionalFormatting sqref="AE9">
    <cfRule type="cellIs" dxfId="0" priority="32" operator="lessThanOrEqual">
      <formula>I9</formula>
    </cfRule>
  </conditionalFormatting>
  <conditionalFormatting sqref="AJ14">
    <cfRule type="cellIs" dxfId="0" priority="43" operator="lessThanOrEqual">
      <formula>H14</formula>
    </cfRule>
  </conditionalFormatting>
  <conditionalFormatting sqref="AJ18">
    <cfRule type="cellIs" dxfId="0" priority="45" operator="lessThanOrEqual">
      <formula>H18</formula>
    </cfRule>
  </conditionalFormatting>
  <conditionalFormatting sqref="AK14">
    <cfRule type="cellIs" dxfId="0" priority="44" operator="lessThanOrEqual">
      <formula>I14</formula>
    </cfRule>
  </conditionalFormatting>
  <conditionalFormatting sqref="AK18">
    <cfRule type="cellIs" dxfId="0" priority="46" operator="lessThanOrEqual">
      <formula>I18</formula>
    </cfRule>
  </conditionalFormatting>
  <conditionalFormatting sqref="L11">
    <cfRule type="cellIs" dxfId="0" priority="3" operator="lessThanOrEqual">
      <formula>H11</formula>
    </cfRule>
  </conditionalFormatting>
  <conditionalFormatting sqref="L13">
    <cfRule type="cellIs" dxfId="0" priority="5" operator="lessThanOrEqual">
      <formula>H13</formula>
    </cfRule>
  </conditionalFormatting>
  <conditionalFormatting sqref="L14">
    <cfRule type="cellIs" dxfId="0" priority="7" operator="lessThanOrEqual">
      <formula>H14</formula>
    </cfRule>
  </conditionalFormatting>
  <conditionalFormatting sqref="L15">
    <cfRule type="cellIs" dxfId="0" priority="9" operator="lessThanOrEqual">
      <formula>H15</formula>
    </cfRule>
  </conditionalFormatting>
  <conditionalFormatting sqref="L18">
    <cfRule type="cellIs" dxfId="0" priority="11" operator="lessThanOrEqual">
      <formula>H18</formula>
    </cfRule>
  </conditionalFormatting>
  <conditionalFormatting sqref="L9">
    <cfRule type="cellIs" dxfId="0" priority="1" operator="lessThanOrEqual">
      <formula>H9</formula>
    </cfRule>
  </conditionalFormatting>
  <conditionalFormatting sqref="M11">
    <cfRule type="cellIs" dxfId="0" priority="4" operator="lessThanOrEqual">
      <formula>I11</formula>
    </cfRule>
  </conditionalFormatting>
  <conditionalFormatting sqref="M13">
    <cfRule type="cellIs" dxfId="0" priority="6" operator="lessThanOrEqual">
      <formula>I13</formula>
    </cfRule>
  </conditionalFormatting>
  <conditionalFormatting sqref="M14">
    <cfRule type="cellIs" dxfId="0" priority="8" operator="lessThanOrEqual">
      <formula>I14</formula>
    </cfRule>
  </conditionalFormatting>
  <conditionalFormatting sqref="M15">
    <cfRule type="cellIs" dxfId="0" priority="10" operator="lessThanOrEqual">
      <formula>I15</formula>
    </cfRule>
  </conditionalFormatting>
  <conditionalFormatting sqref="M18">
    <cfRule type="cellIs" dxfId="0" priority="12" operator="lessThanOrEqual">
      <formula>I18</formula>
    </cfRule>
  </conditionalFormatting>
  <conditionalFormatting sqref="M9">
    <cfRule type="cellIs" dxfId="0" priority="2" operator="lessThanOrEqual">
      <formula>I9</formula>
    </cfRule>
  </conditionalFormatting>
  <conditionalFormatting sqref="R11">
    <cfRule type="cellIs" dxfId="0" priority="15" operator="lessThanOrEqual">
      <formula>H11</formula>
    </cfRule>
  </conditionalFormatting>
  <conditionalFormatting sqref="R13">
    <cfRule type="cellIs" dxfId="0" priority="17" operator="lessThanOrEqual">
      <formula>H13</formula>
    </cfRule>
  </conditionalFormatting>
  <conditionalFormatting sqref="R17">
    <cfRule type="cellIs" dxfId="0" priority="19" operator="lessThanOrEqual">
      <formula>H17</formula>
    </cfRule>
  </conditionalFormatting>
  <conditionalFormatting sqref="R18">
    <cfRule type="cellIs" dxfId="0" priority="21" operator="lessThanOrEqual">
      <formula>H18</formula>
    </cfRule>
  </conditionalFormatting>
  <conditionalFormatting sqref="R9">
    <cfRule type="cellIs" dxfId="0" priority="13" operator="lessThanOrEqual">
      <formula>H9</formula>
    </cfRule>
  </conditionalFormatting>
  <conditionalFormatting sqref="S11">
    <cfRule type="cellIs" dxfId="0" priority="16" operator="lessThanOrEqual">
      <formula>I11</formula>
    </cfRule>
  </conditionalFormatting>
  <conditionalFormatting sqref="S13">
    <cfRule type="cellIs" dxfId="0" priority="18" operator="lessThanOrEqual">
      <formula>I13</formula>
    </cfRule>
  </conditionalFormatting>
  <conditionalFormatting sqref="S17">
    <cfRule type="cellIs" dxfId="0" priority="20" operator="lessThanOrEqual">
      <formula>I17</formula>
    </cfRule>
  </conditionalFormatting>
  <conditionalFormatting sqref="S18">
    <cfRule type="cellIs" dxfId="0" priority="22" operator="lessThanOrEqual">
      <formula>I18</formula>
    </cfRule>
  </conditionalFormatting>
  <conditionalFormatting sqref="S9">
    <cfRule type="cellIs" dxfId="0" priority="14" operator="lessThanOrEqual">
      <formula>I9</formula>
    </cfRule>
  </conditionalFormatting>
  <conditionalFormatting sqref="X11">
    <cfRule type="cellIs" dxfId="0" priority="25" operator="lessThanOrEqual">
      <formula>H11</formula>
    </cfRule>
  </conditionalFormatting>
  <conditionalFormatting sqref="X14">
    <cfRule type="cellIs" dxfId="0" priority="27" operator="lessThanOrEqual">
      <formula>H14</formula>
    </cfRule>
  </conditionalFormatting>
  <conditionalFormatting sqref="X18">
    <cfRule type="cellIs" dxfId="0" priority="29" operator="lessThanOrEqual">
      <formula>H18</formula>
    </cfRule>
  </conditionalFormatting>
  <conditionalFormatting sqref="X9">
    <cfRule type="cellIs" dxfId="0" priority="23" operator="lessThanOrEqual">
      <formula>H9</formula>
    </cfRule>
  </conditionalFormatting>
  <conditionalFormatting sqref="Y11">
    <cfRule type="cellIs" dxfId="0" priority="26" operator="lessThanOrEqual">
      <formula>I11</formula>
    </cfRule>
  </conditionalFormatting>
  <conditionalFormatting sqref="Y14">
    <cfRule type="cellIs" dxfId="0" priority="28" operator="lessThanOrEqual">
      <formula>I14</formula>
    </cfRule>
  </conditionalFormatting>
  <conditionalFormatting sqref="Y18">
    <cfRule type="cellIs" dxfId="0" priority="30" operator="lessThanOrEqual">
      <formula>I18</formula>
    </cfRule>
  </conditionalFormatting>
  <conditionalFormatting sqref="Y9">
    <cfRule type="cellIs" dxfId="0" priority="24" operator="lessThanOrEqual">
      <formula>I9</formula>
    </cfRule>
  </conditionalFormatting>
  <hyperlinks>
    <hyperlink ref="O9" r:id="rId1"/>
    <hyperlink ref="U9" r:id="rId2"/>
    <hyperlink ref="AA9" r:id="rId3"/>
    <hyperlink ref="AG9" r:id="rId4"/>
    <hyperlink ref="O11" r:id="rId5"/>
    <hyperlink ref="U11" r:id="rId6"/>
    <hyperlink ref="AA11" r:id="rId7"/>
    <hyperlink ref="AG11" r:id="rId8"/>
    <hyperlink ref="O13" r:id="rId9"/>
    <hyperlink ref="U13" r:id="rId10"/>
    <hyperlink ref="AG13" r:id="rId11"/>
    <hyperlink ref="O14" r:id="rId12"/>
    <hyperlink ref="AA14" r:id="rId13"/>
    <hyperlink ref="AG14" r:id="rId14"/>
    <hyperlink ref="AM14" r:id="rId15"/>
    <hyperlink ref="O15" r:id="rId16"/>
    <hyperlink ref="AA15" r:id="rId17"/>
    <hyperlink ref="U17" r:id="rId18"/>
    <hyperlink ref="AG17" r:id="rId19"/>
    <hyperlink ref="O18" r:id="rId20"/>
    <hyperlink ref="U18" r:id="rId21"/>
    <hyperlink ref="AA18" r:id="rId22"/>
    <hyperlink ref="AG18" r:id="rId23"/>
    <hyperlink ref="AM18" r:id="rId24"/>
  </hyperlinks>
  <pageMargins left="0.7" right="0.7" top="0.75" bottom="0.75" header="0.3" footer="0.3"/>
  <legacy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volumebuffer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2017-05-09T23:28:52Z</dcterms:created>
  <dcterms:modified xsi:type="dcterms:W3CDTF">2017-05-09T23:28:52Z</dcterms:modified>
</cp:coreProperties>
</file>