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4 NOTES\NOTES2024\cantine 2024 report and 2025\CANTINE REPORT 2025\"/>
    </mc:Choice>
  </mc:AlternateContent>
  <bookViews>
    <workbookView xWindow="0" yWindow="0" windowWidth="20490" windowHeight="6825" activeTab="1"/>
  </bookViews>
  <sheets>
    <sheet name="stock currency 2025" sheetId="1" r:id="rId1"/>
    <sheet name="STOCK CURRENCY 2025TERM3" sheetId="11" r:id="rId2"/>
    <sheet name="general audit24.2.2025" sheetId="6" r:id="rId3"/>
    <sheet name="inyungu n'amadeni n'ibyakoreshe" sheetId="5" r:id="rId4"/>
    <sheet name="submission 2.4.2025" sheetId="9" r:id="rId5"/>
    <sheet name="amadeni" sheetId="4" r:id="rId6"/>
    <sheet name="amadeni werurwe" sheetId="8" r:id="rId7"/>
    <sheet name="raporo y'amadeni" sheetId="7" r:id="rId8"/>
    <sheet name="NYIRAMI" sheetId="3" r:id="rId9"/>
    <sheet name="stock initi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" i="11" l="1"/>
  <c r="AA15" i="11"/>
  <c r="BQ4" i="11" l="1"/>
  <c r="BQ5" i="11"/>
  <c r="BQ6" i="11"/>
  <c r="BQ7" i="11"/>
  <c r="BQ8" i="11"/>
  <c r="BQ9" i="11"/>
  <c r="BQ10" i="11"/>
  <c r="BQ11" i="11"/>
  <c r="BQ12" i="11"/>
  <c r="BQ13" i="11"/>
  <c r="BQ14" i="11"/>
  <c r="BQ3" i="11"/>
  <c r="BP3" i="11"/>
  <c r="BP4" i="11"/>
  <c r="BP5" i="11"/>
  <c r="BP6" i="11"/>
  <c r="BP7" i="11"/>
  <c r="BP8" i="11"/>
  <c r="BP9" i="11"/>
  <c r="BP10" i="11"/>
  <c r="BP11" i="11"/>
  <c r="BP12" i="11"/>
  <c r="BP13" i="11"/>
  <c r="BP14" i="11"/>
  <c r="BJ4" i="11"/>
  <c r="BJ5" i="11"/>
  <c r="BJ6" i="11"/>
  <c r="BJ7" i="11"/>
  <c r="BJ8" i="11"/>
  <c r="BJ9" i="11"/>
  <c r="BJ10" i="11"/>
  <c r="BJ11" i="11"/>
  <c r="BJ12" i="11"/>
  <c r="BJ13" i="11"/>
  <c r="BJ14" i="11"/>
  <c r="BJ3" i="11"/>
  <c r="BC4" i="11"/>
  <c r="BC5" i="11"/>
  <c r="BC6" i="11"/>
  <c r="BC7" i="11"/>
  <c r="BC8" i="11"/>
  <c r="BC9" i="11"/>
  <c r="BC10" i="11"/>
  <c r="BC11" i="11"/>
  <c r="BC12" i="11"/>
  <c r="BC13" i="11"/>
  <c r="BC14" i="11"/>
  <c r="BC3" i="11"/>
  <c r="AV4" i="11"/>
  <c r="AV5" i="11"/>
  <c r="AV6" i="11"/>
  <c r="AV7" i="11"/>
  <c r="AV8" i="11"/>
  <c r="AV9" i="11"/>
  <c r="AV10" i="11"/>
  <c r="AV11" i="11"/>
  <c r="AV12" i="11"/>
  <c r="AV13" i="11"/>
  <c r="AV14" i="11"/>
  <c r="AV3" i="11"/>
  <c r="AO4" i="11"/>
  <c r="AO5" i="11"/>
  <c r="AO6" i="11"/>
  <c r="AO7" i="11"/>
  <c r="AO8" i="11"/>
  <c r="AO9" i="11"/>
  <c r="AO10" i="11"/>
  <c r="AO11" i="11"/>
  <c r="AO12" i="11"/>
  <c r="AO13" i="11"/>
  <c r="AO14" i="11"/>
  <c r="AO3" i="11"/>
  <c r="AH4" i="11"/>
  <c r="AH5" i="11"/>
  <c r="AH6" i="11"/>
  <c r="AH7" i="11"/>
  <c r="AH8" i="11"/>
  <c r="AH9" i="11"/>
  <c r="AH10" i="11"/>
  <c r="AH11" i="11"/>
  <c r="AH12" i="11"/>
  <c r="AH13" i="11"/>
  <c r="AH14" i="11"/>
  <c r="AH3" i="11"/>
  <c r="AA4" i="11"/>
  <c r="AA5" i="11"/>
  <c r="AA6" i="11"/>
  <c r="AA7" i="11"/>
  <c r="AA8" i="11"/>
  <c r="AA9" i="11"/>
  <c r="AA10" i="11"/>
  <c r="AA11" i="11"/>
  <c r="AA12" i="11"/>
  <c r="AA13" i="11"/>
  <c r="AA14" i="11"/>
  <c r="AA3" i="11"/>
  <c r="T4" i="11"/>
  <c r="T5" i="11"/>
  <c r="T6" i="11"/>
  <c r="T7" i="11"/>
  <c r="T8" i="11"/>
  <c r="T9" i="11"/>
  <c r="T10" i="11"/>
  <c r="T11" i="11"/>
  <c r="T12" i="11"/>
  <c r="T13" i="11"/>
  <c r="T14" i="11"/>
  <c r="T3" i="11"/>
  <c r="M4" i="11"/>
  <c r="M5" i="11"/>
  <c r="M6" i="11"/>
  <c r="M7" i="11"/>
  <c r="M8" i="11"/>
  <c r="M9" i="11"/>
  <c r="M10" i="11"/>
  <c r="M11" i="11"/>
  <c r="M12" i="11"/>
  <c r="M13" i="11"/>
  <c r="M14" i="11"/>
  <c r="M3" i="11"/>
  <c r="M15" i="11" s="1"/>
  <c r="F4" i="11"/>
  <c r="F5" i="11"/>
  <c r="F6" i="11"/>
  <c r="F7" i="11"/>
  <c r="F8" i="11"/>
  <c r="F9" i="11"/>
  <c r="F10" i="11"/>
  <c r="F11" i="11"/>
  <c r="F12" i="11"/>
  <c r="F13" i="11"/>
  <c r="F14" i="11"/>
  <c r="F3" i="11"/>
  <c r="D4" i="11"/>
  <c r="G4" i="11" s="1"/>
  <c r="K4" i="11" s="1"/>
  <c r="N4" i="11" s="1"/>
  <c r="R4" i="11" s="1"/>
  <c r="U4" i="11" s="1"/>
  <c r="Y4" i="11" s="1"/>
  <c r="AB4" i="11" s="1"/>
  <c r="AF4" i="11" s="1"/>
  <c r="AI4" i="11" s="1"/>
  <c r="AM4" i="11" s="1"/>
  <c r="AP4" i="11" s="1"/>
  <c r="AT4" i="11" s="1"/>
  <c r="AW4" i="11" s="1"/>
  <c r="D5" i="11"/>
  <c r="G5" i="11" s="1"/>
  <c r="K5" i="11" s="1"/>
  <c r="N5" i="11" s="1"/>
  <c r="R5" i="11" s="1"/>
  <c r="U5" i="11" s="1"/>
  <c r="Y5" i="11" s="1"/>
  <c r="AB5" i="11" s="1"/>
  <c r="AF5" i="11" s="1"/>
  <c r="AI5" i="11" s="1"/>
  <c r="AM5" i="11" s="1"/>
  <c r="AP5" i="11" s="1"/>
  <c r="AT5" i="11" s="1"/>
  <c r="AW5" i="11" s="1"/>
  <c r="BA5" i="11" s="1"/>
  <c r="BD5" i="11" s="1"/>
  <c r="BH5" i="11" s="1"/>
  <c r="BK5" i="11" s="1"/>
  <c r="BO5" i="11" s="1"/>
  <c r="BR5" i="11" s="1"/>
  <c r="D6" i="11"/>
  <c r="G6" i="11" s="1"/>
  <c r="K6" i="11" s="1"/>
  <c r="N6" i="11" s="1"/>
  <c r="R6" i="11" s="1"/>
  <c r="U6" i="11" s="1"/>
  <c r="Y6" i="11" s="1"/>
  <c r="AB6" i="11" s="1"/>
  <c r="AF6" i="11" s="1"/>
  <c r="AI6" i="11" s="1"/>
  <c r="AM6" i="11" s="1"/>
  <c r="AP6" i="11" s="1"/>
  <c r="AT6" i="11" s="1"/>
  <c r="AW6" i="11" s="1"/>
  <c r="BA6" i="11" s="1"/>
  <c r="BD6" i="11" s="1"/>
  <c r="BH6" i="11" s="1"/>
  <c r="BK6" i="11" s="1"/>
  <c r="BO6" i="11" s="1"/>
  <c r="BR6" i="11" s="1"/>
  <c r="D7" i="11"/>
  <c r="G7" i="11" s="1"/>
  <c r="K7" i="11" s="1"/>
  <c r="N7" i="11" s="1"/>
  <c r="R7" i="11" s="1"/>
  <c r="U7" i="11" s="1"/>
  <c r="Y7" i="11" s="1"/>
  <c r="AB7" i="11" s="1"/>
  <c r="AF7" i="11" s="1"/>
  <c r="AI7" i="11" s="1"/>
  <c r="AM7" i="11" s="1"/>
  <c r="AP7" i="11" s="1"/>
  <c r="AT7" i="11" s="1"/>
  <c r="AW7" i="11" s="1"/>
  <c r="BA7" i="11" s="1"/>
  <c r="BD7" i="11" s="1"/>
  <c r="BH7" i="11" s="1"/>
  <c r="BK7" i="11" s="1"/>
  <c r="BO7" i="11" s="1"/>
  <c r="BR7" i="11" s="1"/>
  <c r="D8" i="11"/>
  <c r="G8" i="11" s="1"/>
  <c r="K8" i="11" s="1"/>
  <c r="N8" i="11" s="1"/>
  <c r="R8" i="11" s="1"/>
  <c r="U8" i="11" s="1"/>
  <c r="Y8" i="11" s="1"/>
  <c r="AB8" i="11" s="1"/>
  <c r="AF8" i="11" s="1"/>
  <c r="AI8" i="11" s="1"/>
  <c r="AM8" i="11" s="1"/>
  <c r="AP8" i="11" s="1"/>
  <c r="AT8" i="11" s="1"/>
  <c r="AW8" i="11" s="1"/>
  <c r="BA8" i="11" s="1"/>
  <c r="BD8" i="11" s="1"/>
  <c r="BH8" i="11" s="1"/>
  <c r="BK8" i="11" s="1"/>
  <c r="BO8" i="11" s="1"/>
  <c r="BR8" i="11" s="1"/>
  <c r="D9" i="11"/>
  <c r="G9" i="11" s="1"/>
  <c r="K9" i="11" s="1"/>
  <c r="N9" i="11" s="1"/>
  <c r="R9" i="11" s="1"/>
  <c r="U9" i="11" s="1"/>
  <c r="Y9" i="11" s="1"/>
  <c r="AB9" i="11" s="1"/>
  <c r="AF9" i="11" s="1"/>
  <c r="AI9" i="11" s="1"/>
  <c r="AM9" i="11" s="1"/>
  <c r="AP9" i="11" s="1"/>
  <c r="AT9" i="11" s="1"/>
  <c r="AW9" i="11" s="1"/>
  <c r="BA9" i="11" s="1"/>
  <c r="BD9" i="11" s="1"/>
  <c r="BH9" i="11" s="1"/>
  <c r="BK9" i="11" s="1"/>
  <c r="BO9" i="11" s="1"/>
  <c r="BR9" i="11" s="1"/>
  <c r="D10" i="11"/>
  <c r="G10" i="11" s="1"/>
  <c r="K10" i="11" s="1"/>
  <c r="N10" i="11" s="1"/>
  <c r="R10" i="11" s="1"/>
  <c r="U10" i="11" s="1"/>
  <c r="Y10" i="11" s="1"/>
  <c r="AB10" i="11" s="1"/>
  <c r="AF10" i="11" s="1"/>
  <c r="AI10" i="11" s="1"/>
  <c r="AM10" i="11" s="1"/>
  <c r="AP10" i="11" s="1"/>
  <c r="AT10" i="11" s="1"/>
  <c r="AW10" i="11" s="1"/>
  <c r="BA10" i="11" s="1"/>
  <c r="BD10" i="11" s="1"/>
  <c r="BH10" i="11" s="1"/>
  <c r="BK10" i="11" s="1"/>
  <c r="BO10" i="11" s="1"/>
  <c r="BR10" i="11" s="1"/>
  <c r="D11" i="11"/>
  <c r="G11" i="11" s="1"/>
  <c r="K11" i="11" s="1"/>
  <c r="N11" i="11" s="1"/>
  <c r="R11" i="11" s="1"/>
  <c r="U11" i="11" s="1"/>
  <c r="Y11" i="11" s="1"/>
  <c r="AB11" i="11" s="1"/>
  <c r="AF11" i="11" s="1"/>
  <c r="AI11" i="11" s="1"/>
  <c r="AM11" i="11" s="1"/>
  <c r="AP11" i="11" s="1"/>
  <c r="AT11" i="11" s="1"/>
  <c r="AW11" i="11" s="1"/>
  <c r="BA11" i="11" s="1"/>
  <c r="BD11" i="11" s="1"/>
  <c r="BH11" i="11" s="1"/>
  <c r="BK11" i="11" s="1"/>
  <c r="BO11" i="11" s="1"/>
  <c r="BR11" i="11" s="1"/>
  <c r="D12" i="11"/>
  <c r="G12" i="11" s="1"/>
  <c r="K12" i="11" s="1"/>
  <c r="N12" i="11" s="1"/>
  <c r="R12" i="11" s="1"/>
  <c r="U12" i="11" s="1"/>
  <c r="Y12" i="11" s="1"/>
  <c r="AB12" i="11" s="1"/>
  <c r="AF12" i="11" s="1"/>
  <c r="AI12" i="11" s="1"/>
  <c r="AM12" i="11" s="1"/>
  <c r="AP12" i="11" s="1"/>
  <c r="AT12" i="11" s="1"/>
  <c r="AW12" i="11" s="1"/>
  <c r="BA12" i="11" s="1"/>
  <c r="BD12" i="11" s="1"/>
  <c r="BH12" i="11" s="1"/>
  <c r="BK12" i="11" s="1"/>
  <c r="BO12" i="11" s="1"/>
  <c r="BR12" i="11" s="1"/>
  <c r="D13" i="11"/>
  <c r="G13" i="11" s="1"/>
  <c r="K13" i="11" s="1"/>
  <c r="N13" i="11" s="1"/>
  <c r="R13" i="11" s="1"/>
  <c r="U13" i="11" s="1"/>
  <c r="Y13" i="11" s="1"/>
  <c r="AB13" i="11" s="1"/>
  <c r="AF13" i="11" s="1"/>
  <c r="AI13" i="11" s="1"/>
  <c r="AM13" i="11" s="1"/>
  <c r="AP13" i="11" s="1"/>
  <c r="AT13" i="11" s="1"/>
  <c r="AW13" i="11" s="1"/>
  <c r="BA13" i="11" s="1"/>
  <c r="BD13" i="11" s="1"/>
  <c r="BH13" i="11" s="1"/>
  <c r="BK13" i="11" s="1"/>
  <c r="BO13" i="11" s="1"/>
  <c r="BR13" i="11" s="1"/>
  <c r="D14" i="11"/>
  <c r="G14" i="11" s="1"/>
  <c r="K14" i="11" s="1"/>
  <c r="N14" i="11" s="1"/>
  <c r="R14" i="11" s="1"/>
  <c r="U14" i="11" s="1"/>
  <c r="Y14" i="11" s="1"/>
  <c r="AB14" i="11" s="1"/>
  <c r="AF14" i="11" s="1"/>
  <c r="AI14" i="11" s="1"/>
  <c r="AM14" i="11" s="1"/>
  <c r="AP14" i="11" s="1"/>
  <c r="AT14" i="11" s="1"/>
  <c r="AW14" i="11" s="1"/>
  <c r="BA14" i="11" s="1"/>
  <c r="BD14" i="11" s="1"/>
  <c r="BH14" i="11" s="1"/>
  <c r="BK14" i="11" s="1"/>
  <c r="BO14" i="11" s="1"/>
  <c r="BR14" i="11" s="1"/>
  <c r="D3" i="11"/>
  <c r="G3" i="11" s="1"/>
  <c r="K3" i="11" s="1"/>
  <c r="N3" i="11" s="1"/>
  <c r="R3" i="11" s="1"/>
  <c r="U3" i="11" s="1"/>
  <c r="Y3" i="11" s="1"/>
  <c r="AB3" i="11" s="1"/>
  <c r="AF3" i="11" s="1"/>
  <c r="AI3" i="11" s="1"/>
  <c r="AM3" i="11" s="1"/>
  <c r="AP3" i="11" s="1"/>
  <c r="AT3" i="11" s="1"/>
  <c r="AW3" i="11" s="1"/>
  <c r="BA3" i="11" s="1"/>
  <c r="BD3" i="11" s="1"/>
  <c r="BH3" i="11" s="1"/>
  <c r="BK3" i="11" s="1"/>
  <c r="BO3" i="11" s="1"/>
  <c r="BR3" i="11" s="1"/>
  <c r="BQ15" i="11" l="1"/>
  <c r="BJ15" i="11"/>
  <c r="BA4" i="11"/>
  <c r="BD4" i="11" s="1"/>
  <c r="BH4" i="11" s="1"/>
  <c r="BK4" i="11" s="1"/>
  <c r="BO4" i="11" s="1"/>
  <c r="BR4" i="11" s="1"/>
  <c r="BC15" i="11"/>
  <c r="AV15" i="11"/>
  <c r="AO15" i="11"/>
  <c r="T15" i="11"/>
  <c r="F15" i="11"/>
  <c r="D21" i="10"/>
  <c r="D22" i="10" s="1"/>
  <c r="D18" i="10"/>
  <c r="D19" i="10"/>
  <c r="D20" i="10"/>
  <c r="D1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3" i="10"/>
  <c r="J29" i="8"/>
  <c r="J3" i="8"/>
  <c r="J4" i="8"/>
  <c r="J5" i="8"/>
  <c r="J6" i="8"/>
  <c r="J7" i="8"/>
  <c r="J8" i="8"/>
  <c r="J9" i="8"/>
  <c r="J10" i="8"/>
  <c r="J11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" i="8"/>
  <c r="I29" i="8"/>
  <c r="N8" i="9" l="1"/>
  <c r="D26" i="9"/>
  <c r="S15" i="9"/>
  <c r="S18" i="9" s="1"/>
  <c r="N13" i="9"/>
  <c r="N14" i="9"/>
  <c r="N15" i="9"/>
  <c r="N16" i="9"/>
  <c r="N17" i="9"/>
  <c r="N12" i="9"/>
  <c r="G92" i="5"/>
  <c r="G64" i="5"/>
  <c r="H27" i="8"/>
  <c r="H23" i="8"/>
  <c r="H3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9" i="8"/>
  <c r="H20" i="8"/>
  <c r="H21" i="8"/>
  <c r="H22" i="8"/>
  <c r="H24" i="8"/>
  <c r="H25" i="8"/>
  <c r="H26" i="8"/>
  <c r="H2" i="8"/>
  <c r="G27" i="8"/>
  <c r="G28" i="8" s="1"/>
  <c r="F23" i="8"/>
  <c r="D24" i="9"/>
  <c r="D21" i="9"/>
  <c r="N10" i="9"/>
  <c r="N9" i="9"/>
  <c r="J11" i="9"/>
  <c r="J10" i="9"/>
  <c r="J9" i="9"/>
  <c r="D1" i="9"/>
  <c r="D18" i="9" s="1"/>
  <c r="F129" i="5"/>
  <c r="F112" i="5"/>
  <c r="D112" i="5"/>
  <c r="C112" i="5"/>
  <c r="G109" i="5"/>
  <c r="VI4" i="1"/>
  <c r="VI5" i="1"/>
  <c r="VI6" i="1"/>
  <c r="VI7" i="1"/>
  <c r="VI8" i="1"/>
  <c r="VI9" i="1"/>
  <c r="VI10" i="1"/>
  <c r="VI11" i="1"/>
  <c r="VI12" i="1"/>
  <c r="VI13" i="1"/>
  <c r="VI14" i="1"/>
  <c r="VI3" i="1"/>
  <c r="VG4" i="1"/>
  <c r="VG5" i="1"/>
  <c r="VG7" i="1"/>
  <c r="VG8" i="1"/>
  <c r="VG9" i="1"/>
  <c r="VG11" i="1"/>
  <c r="VG12" i="1"/>
  <c r="VG13" i="1"/>
  <c r="VG14" i="1"/>
  <c r="VC4" i="1"/>
  <c r="VC5" i="1"/>
  <c r="VC7" i="1"/>
  <c r="VC8" i="1"/>
  <c r="VC9" i="1"/>
  <c r="VC11" i="1"/>
  <c r="VC12" i="1"/>
  <c r="VC13" i="1"/>
  <c r="VC14" i="1"/>
  <c r="VB4" i="1"/>
  <c r="VB5" i="1"/>
  <c r="VB6" i="1"/>
  <c r="VB7" i="1"/>
  <c r="VB8" i="1"/>
  <c r="VB9" i="1"/>
  <c r="VB10" i="1"/>
  <c r="VB11" i="1"/>
  <c r="VB12" i="1"/>
  <c r="VB13" i="1"/>
  <c r="VB14" i="1"/>
  <c r="VB3" i="1"/>
  <c r="UZ4" i="1"/>
  <c r="UZ5" i="1"/>
  <c r="UZ7" i="1"/>
  <c r="UZ8" i="1"/>
  <c r="UZ9" i="1"/>
  <c r="UZ11" i="1"/>
  <c r="UZ12" i="1"/>
  <c r="UZ13" i="1"/>
  <c r="UZ14" i="1"/>
  <c r="UV4" i="1"/>
  <c r="UV5" i="1"/>
  <c r="UV7" i="1"/>
  <c r="UV8" i="1"/>
  <c r="UV9" i="1"/>
  <c r="UV11" i="1"/>
  <c r="UV12" i="1"/>
  <c r="UV13" i="1"/>
  <c r="UV14" i="1"/>
  <c r="UU4" i="1"/>
  <c r="UU5" i="1"/>
  <c r="UU6" i="1"/>
  <c r="UU7" i="1"/>
  <c r="UU8" i="1"/>
  <c r="UU9" i="1"/>
  <c r="UU10" i="1"/>
  <c r="UU11" i="1"/>
  <c r="UU12" i="1"/>
  <c r="UU13" i="1"/>
  <c r="UU14" i="1"/>
  <c r="UU3" i="1"/>
  <c r="UT3" i="1"/>
  <c r="UT4" i="1"/>
  <c r="UT5" i="1"/>
  <c r="UT6" i="1"/>
  <c r="UT7" i="1"/>
  <c r="UT8" i="1"/>
  <c r="UT9" i="1"/>
  <c r="UT10" i="1"/>
  <c r="UT11" i="1"/>
  <c r="UT12" i="1"/>
  <c r="UT13" i="1"/>
  <c r="UT14" i="1"/>
  <c r="US4" i="1"/>
  <c r="US5" i="1"/>
  <c r="US6" i="1"/>
  <c r="UV6" i="1" s="1"/>
  <c r="UZ6" i="1" s="1"/>
  <c r="VC6" i="1" s="1"/>
  <c r="VG6" i="1" s="1"/>
  <c r="US7" i="1"/>
  <c r="US8" i="1"/>
  <c r="US9" i="1"/>
  <c r="US10" i="1"/>
  <c r="UV10" i="1" s="1"/>
  <c r="UZ10" i="1" s="1"/>
  <c r="VC10" i="1" s="1"/>
  <c r="VG10" i="1" s="1"/>
  <c r="US11" i="1"/>
  <c r="US12" i="1"/>
  <c r="US13" i="1"/>
  <c r="US14" i="1"/>
  <c r="US3" i="1"/>
  <c r="UV3" i="1" s="1"/>
  <c r="UZ3" i="1" s="1"/>
  <c r="VC3" i="1" s="1"/>
  <c r="VG3" i="1" s="1"/>
  <c r="UO3" i="1"/>
  <c r="UO4" i="1"/>
  <c r="UO5" i="1"/>
  <c r="UO6" i="1"/>
  <c r="UO7" i="1"/>
  <c r="UO8" i="1"/>
  <c r="UO9" i="1"/>
  <c r="UO10" i="1"/>
  <c r="UO11" i="1"/>
  <c r="UO12" i="1"/>
  <c r="UO13" i="1"/>
  <c r="UO14" i="1"/>
  <c r="J12" i="8" l="1"/>
  <c r="H29" i="8"/>
  <c r="N18" i="9"/>
  <c r="VI15" i="1"/>
  <c r="VB15" i="1"/>
  <c r="UU15" i="1"/>
  <c r="C107" i="5"/>
  <c r="D107" i="5"/>
  <c r="D103" i="5"/>
  <c r="C103" i="5"/>
  <c r="UM3" i="1" l="1"/>
  <c r="UM4" i="1"/>
  <c r="UM5" i="1"/>
  <c r="UM6" i="1"/>
  <c r="UM7" i="1"/>
  <c r="UM8" i="1"/>
  <c r="UM9" i="1"/>
  <c r="UM10" i="1"/>
  <c r="UM11" i="1"/>
  <c r="UM12" i="1"/>
  <c r="UM13" i="1"/>
  <c r="UM14" i="1"/>
  <c r="UN4" i="1"/>
  <c r="UN5" i="1"/>
  <c r="UN6" i="1"/>
  <c r="UN7" i="1"/>
  <c r="UN8" i="1"/>
  <c r="UN9" i="1"/>
  <c r="UN10" i="1"/>
  <c r="UN11" i="1"/>
  <c r="UN12" i="1"/>
  <c r="UN13" i="1"/>
  <c r="UN14" i="1"/>
  <c r="UN3" i="1"/>
  <c r="UL5" i="1"/>
  <c r="UL9" i="1"/>
  <c r="UL11" i="1"/>
  <c r="UL12" i="1"/>
  <c r="UL13" i="1"/>
  <c r="UL14" i="1"/>
  <c r="UH5" i="1"/>
  <c r="UH9" i="1"/>
  <c r="UH11" i="1"/>
  <c r="UH12" i="1"/>
  <c r="UH13" i="1"/>
  <c r="UH14" i="1"/>
  <c r="UG4" i="1"/>
  <c r="UG5" i="1"/>
  <c r="UG6" i="1"/>
  <c r="UG7" i="1"/>
  <c r="UG8" i="1"/>
  <c r="UG9" i="1"/>
  <c r="UG10" i="1"/>
  <c r="UG11" i="1"/>
  <c r="UG12" i="1"/>
  <c r="UG13" i="1"/>
  <c r="UG14" i="1"/>
  <c r="UG3" i="1"/>
  <c r="UF3" i="1"/>
  <c r="UF4" i="1"/>
  <c r="UF5" i="1"/>
  <c r="UF6" i="1"/>
  <c r="UF7" i="1"/>
  <c r="UF8" i="1"/>
  <c r="UF9" i="1"/>
  <c r="UF10" i="1"/>
  <c r="UF11" i="1"/>
  <c r="UF12" i="1"/>
  <c r="UF13" i="1"/>
  <c r="UF14" i="1"/>
  <c r="UE5" i="1"/>
  <c r="UE9" i="1"/>
  <c r="UE11" i="1"/>
  <c r="UE12" i="1"/>
  <c r="UE13" i="1"/>
  <c r="UE14" i="1"/>
  <c r="UA5" i="1"/>
  <c r="UA9" i="1"/>
  <c r="UA11" i="1"/>
  <c r="UA12" i="1"/>
  <c r="UA13" i="1"/>
  <c r="UA14" i="1"/>
  <c r="TZ4" i="1"/>
  <c r="TZ5" i="1"/>
  <c r="TZ6" i="1"/>
  <c r="TZ7" i="1"/>
  <c r="TZ8" i="1"/>
  <c r="TZ9" i="1"/>
  <c r="TZ10" i="1"/>
  <c r="TZ11" i="1"/>
  <c r="TZ12" i="1"/>
  <c r="TZ13" i="1"/>
  <c r="TZ14" i="1"/>
  <c r="TZ3" i="1"/>
  <c r="TX5" i="1"/>
  <c r="TX9" i="1"/>
  <c r="TX11" i="1"/>
  <c r="TX12" i="1"/>
  <c r="TX13" i="1"/>
  <c r="TX14" i="1"/>
  <c r="TT5" i="1"/>
  <c r="TT9" i="1"/>
  <c r="TT11" i="1"/>
  <c r="TT12" i="1"/>
  <c r="TT13" i="1"/>
  <c r="TT14" i="1"/>
  <c r="TS4" i="1"/>
  <c r="TS5" i="1"/>
  <c r="TS6" i="1"/>
  <c r="TS7" i="1"/>
  <c r="TS8" i="1"/>
  <c r="TS9" i="1"/>
  <c r="TS10" i="1"/>
  <c r="TS11" i="1"/>
  <c r="TS12" i="1"/>
  <c r="TS13" i="1"/>
  <c r="TS14" i="1"/>
  <c r="TS3" i="1"/>
  <c r="TQ5" i="1"/>
  <c r="TQ9" i="1"/>
  <c r="TQ11" i="1"/>
  <c r="TQ12" i="1"/>
  <c r="TQ13" i="1"/>
  <c r="TQ14" i="1"/>
  <c r="TM5" i="1"/>
  <c r="TM6" i="1"/>
  <c r="TQ6" i="1" s="1"/>
  <c r="TT6" i="1" s="1"/>
  <c r="TX6" i="1" s="1"/>
  <c r="UA6" i="1" s="1"/>
  <c r="UE6" i="1" s="1"/>
  <c r="UH6" i="1" s="1"/>
  <c r="UL6" i="1" s="1"/>
  <c r="TM7" i="1"/>
  <c r="TQ7" i="1" s="1"/>
  <c r="TT7" i="1" s="1"/>
  <c r="TX7" i="1" s="1"/>
  <c r="UA7" i="1" s="1"/>
  <c r="UE7" i="1" s="1"/>
  <c r="UH7" i="1" s="1"/>
  <c r="UL7" i="1" s="1"/>
  <c r="TM8" i="1"/>
  <c r="TQ8" i="1" s="1"/>
  <c r="TT8" i="1" s="1"/>
  <c r="TX8" i="1" s="1"/>
  <c r="UA8" i="1" s="1"/>
  <c r="UE8" i="1" s="1"/>
  <c r="UH8" i="1" s="1"/>
  <c r="UL8" i="1" s="1"/>
  <c r="TM9" i="1"/>
  <c r="TM11" i="1"/>
  <c r="TM12" i="1"/>
  <c r="TM13" i="1"/>
  <c r="TM14" i="1"/>
  <c r="TL4" i="1"/>
  <c r="TL5" i="1"/>
  <c r="TL6" i="1"/>
  <c r="TL7" i="1"/>
  <c r="TL8" i="1"/>
  <c r="TL9" i="1"/>
  <c r="TL10" i="1"/>
  <c r="TL11" i="1"/>
  <c r="TL12" i="1"/>
  <c r="TL13" i="1"/>
  <c r="TL14" i="1"/>
  <c r="TL3" i="1"/>
  <c r="TJ4" i="1"/>
  <c r="TM4" i="1" s="1"/>
  <c r="TQ4" i="1" s="1"/>
  <c r="TT4" i="1" s="1"/>
  <c r="TX4" i="1" s="1"/>
  <c r="UA4" i="1" s="1"/>
  <c r="UE4" i="1" s="1"/>
  <c r="UH4" i="1" s="1"/>
  <c r="UL4" i="1" s="1"/>
  <c r="TJ5" i="1"/>
  <c r="TJ6" i="1"/>
  <c r="TJ7" i="1"/>
  <c r="TJ8" i="1"/>
  <c r="TJ9" i="1"/>
  <c r="TJ10" i="1"/>
  <c r="TM10" i="1" s="1"/>
  <c r="TQ10" i="1" s="1"/>
  <c r="TT10" i="1" s="1"/>
  <c r="TX10" i="1" s="1"/>
  <c r="UA10" i="1" s="1"/>
  <c r="UE10" i="1" s="1"/>
  <c r="UH10" i="1" s="1"/>
  <c r="UL10" i="1" s="1"/>
  <c r="TJ11" i="1"/>
  <c r="TJ12" i="1"/>
  <c r="TJ13" i="1"/>
  <c r="TJ14" i="1"/>
  <c r="TJ3" i="1"/>
  <c r="TM3" i="1" s="1"/>
  <c r="TQ3" i="1" s="1"/>
  <c r="TT3" i="1" s="1"/>
  <c r="TX3" i="1" s="1"/>
  <c r="UA3" i="1" s="1"/>
  <c r="UE3" i="1" s="1"/>
  <c r="UH3" i="1" s="1"/>
  <c r="UL3" i="1" s="1"/>
  <c r="TF3" i="1"/>
  <c r="TF4" i="1"/>
  <c r="TF5" i="1"/>
  <c r="TF6" i="1"/>
  <c r="TF7" i="1"/>
  <c r="TF8" i="1"/>
  <c r="TF9" i="1"/>
  <c r="TF10" i="1"/>
  <c r="TF11" i="1"/>
  <c r="TF12" i="1"/>
  <c r="TF13" i="1"/>
  <c r="TF14" i="1"/>
  <c r="SY3" i="1"/>
  <c r="SY4" i="1"/>
  <c r="SY5" i="1"/>
  <c r="SY6" i="1"/>
  <c r="SY7" i="1"/>
  <c r="SY8" i="1"/>
  <c r="SY9" i="1"/>
  <c r="SY10" i="1"/>
  <c r="SY11" i="1"/>
  <c r="SY12" i="1"/>
  <c r="SY13" i="1"/>
  <c r="SY14" i="1"/>
  <c r="SX15" i="1"/>
  <c r="SR3" i="1"/>
  <c r="SR4" i="1"/>
  <c r="SR5" i="1"/>
  <c r="SR6" i="1"/>
  <c r="SR7" i="1"/>
  <c r="SR8" i="1"/>
  <c r="SR9" i="1"/>
  <c r="SR10" i="1"/>
  <c r="SR11" i="1"/>
  <c r="SR12" i="1"/>
  <c r="SR13" i="1"/>
  <c r="SR14" i="1"/>
  <c r="SK3" i="1"/>
  <c r="SK4" i="1"/>
  <c r="SK5" i="1"/>
  <c r="SK6" i="1"/>
  <c r="SK7" i="1"/>
  <c r="SK8" i="1"/>
  <c r="SK9" i="1"/>
  <c r="SK10" i="1"/>
  <c r="SO10" i="1" s="1"/>
  <c r="SK11" i="1"/>
  <c r="SK12" i="1"/>
  <c r="SK13" i="1"/>
  <c r="SK14" i="1"/>
  <c r="SO14" i="1" s="1"/>
  <c r="SO3" i="1"/>
  <c r="SP3" i="1"/>
  <c r="SQ3" i="1"/>
  <c r="SO4" i="1"/>
  <c r="SP4" i="1"/>
  <c r="SQ4" i="1" s="1"/>
  <c r="SO5" i="1"/>
  <c r="SP5" i="1"/>
  <c r="SQ5" i="1" s="1"/>
  <c r="SO6" i="1"/>
  <c r="SP6" i="1"/>
  <c r="SQ6" i="1"/>
  <c r="SO7" i="1"/>
  <c r="SP7" i="1"/>
  <c r="SQ7" i="1"/>
  <c r="SO8" i="1"/>
  <c r="SP8" i="1"/>
  <c r="SQ8" i="1"/>
  <c r="SO9" i="1"/>
  <c r="SP9" i="1"/>
  <c r="SQ9" i="1" s="1"/>
  <c r="SP10" i="1"/>
  <c r="SQ10" i="1"/>
  <c r="SO11" i="1"/>
  <c r="SP11" i="1"/>
  <c r="SQ11" i="1"/>
  <c r="SO12" i="1"/>
  <c r="SP12" i="1"/>
  <c r="SQ12" i="1"/>
  <c r="SO13" i="1"/>
  <c r="SP13" i="1"/>
  <c r="SQ13" i="1" s="1"/>
  <c r="SP14" i="1"/>
  <c r="SQ14" i="1"/>
  <c r="UN15" i="1" l="1"/>
  <c r="UG15" i="1"/>
  <c r="TZ15" i="1"/>
  <c r="TS15" i="1"/>
  <c r="TL15" i="1"/>
  <c r="RQ36" i="1"/>
  <c r="SD3" i="1"/>
  <c r="SD4" i="1"/>
  <c r="SD5" i="1"/>
  <c r="SD6" i="1"/>
  <c r="SD7" i="1"/>
  <c r="SD8" i="1"/>
  <c r="SD9" i="1"/>
  <c r="SD10" i="1"/>
  <c r="SD11" i="1"/>
  <c r="SD12" i="1"/>
  <c r="SD13" i="1"/>
  <c r="SD14" i="1"/>
  <c r="SC4" i="1"/>
  <c r="SC5" i="1"/>
  <c r="SC6" i="1"/>
  <c r="SC7" i="1"/>
  <c r="SC8" i="1"/>
  <c r="SC9" i="1"/>
  <c r="SC10" i="1"/>
  <c r="SC11" i="1"/>
  <c r="SC12" i="1"/>
  <c r="SC13" i="1"/>
  <c r="SC14" i="1"/>
  <c r="D94" i="5"/>
  <c r="RQ32" i="1"/>
  <c r="RQ28" i="1"/>
  <c r="RS27" i="1"/>
  <c r="RR27" i="1"/>
  <c r="RQ27" i="1"/>
  <c r="SA5" i="1"/>
  <c r="SA6" i="1"/>
  <c r="SA7" i="1"/>
  <c r="SA8" i="1"/>
  <c r="SA10" i="1"/>
  <c r="SA11" i="1"/>
  <c r="SA12" i="1"/>
  <c r="SA13" i="1"/>
  <c r="SA14" i="1"/>
  <c r="G65" i="5" l="1"/>
  <c r="C94" i="5"/>
  <c r="RW5" i="1"/>
  <c r="RW6" i="1"/>
  <c r="RW7" i="1"/>
  <c r="RW8" i="1"/>
  <c r="RW10" i="1"/>
  <c r="RW11" i="1"/>
  <c r="RW12" i="1"/>
  <c r="RW13" i="1"/>
  <c r="RW14" i="1"/>
  <c r="RT3" i="1"/>
  <c r="RW3" i="1" s="1"/>
  <c r="SA3" i="1" s="1"/>
  <c r="RV4" i="1"/>
  <c r="RV5" i="1"/>
  <c r="RV6" i="1"/>
  <c r="RV7" i="1"/>
  <c r="RV8" i="1"/>
  <c r="RV9" i="1"/>
  <c r="RV15" i="1" s="1"/>
  <c r="RV10" i="1"/>
  <c r="RV11" i="1"/>
  <c r="RV12" i="1"/>
  <c r="RV13" i="1"/>
  <c r="RV14" i="1"/>
  <c r="RV3" i="1"/>
  <c r="F3" i="8" l="1"/>
  <c r="F4" i="8"/>
  <c r="F5" i="8"/>
  <c r="F6" i="8"/>
  <c r="F7" i="8"/>
  <c r="F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4" i="8"/>
  <c r="F25" i="8"/>
  <c r="F26" i="8"/>
  <c r="F2" i="8"/>
  <c r="C27" i="8"/>
  <c r="F27" i="8" s="1"/>
  <c r="E27" i="8"/>
  <c r="AC97" i="5"/>
  <c r="AC86" i="5"/>
  <c r="AC87" i="5"/>
  <c r="AC88" i="5"/>
  <c r="AC89" i="5"/>
  <c r="AC90" i="5"/>
  <c r="AC91" i="5"/>
  <c r="AC92" i="5"/>
  <c r="AC93" i="5"/>
  <c r="AC94" i="5"/>
  <c r="AC95" i="5"/>
  <c r="AC96" i="5"/>
  <c r="AC85" i="5"/>
  <c r="CZ15" i="11" l="1"/>
  <c r="X98" i="5"/>
  <c r="W98" i="5"/>
  <c r="W87" i="5"/>
  <c r="W88" i="5"/>
  <c r="W89" i="5"/>
  <c r="W90" i="5"/>
  <c r="W91" i="5"/>
  <c r="W92" i="5"/>
  <c r="W93" i="5"/>
  <c r="W94" i="5"/>
  <c r="W95" i="5"/>
  <c r="W96" i="5"/>
  <c r="W97" i="5"/>
  <c r="W86" i="5"/>
  <c r="V98" i="5"/>
  <c r="V87" i="5"/>
  <c r="V88" i="5"/>
  <c r="V89" i="5"/>
  <c r="V90" i="5"/>
  <c r="V91" i="5"/>
  <c r="V92" i="5"/>
  <c r="V93" i="5"/>
  <c r="V86" i="5"/>
  <c r="T87" i="5"/>
  <c r="T88" i="5"/>
  <c r="T89" i="5"/>
  <c r="T91" i="5"/>
  <c r="T92" i="5"/>
  <c r="T93" i="5"/>
  <c r="T86" i="5"/>
  <c r="RP3" i="1"/>
  <c r="RP4" i="1"/>
  <c r="RP5" i="1"/>
  <c r="RP6" i="1"/>
  <c r="RP7" i="1"/>
  <c r="RP8" i="1"/>
  <c r="RP9" i="1"/>
  <c r="RP10" i="1"/>
  <c r="RP11" i="1"/>
  <c r="RP12" i="1"/>
  <c r="RP13" i="1"/>
  <c r="RP14" i="1"/>
  <c r="RI3" i="1"/>
  <c r="RI4" i="1"/>
  <c r="RI5" i="1"/>
  <c r="RI6" i="1"/>
  <c r="RI7" i="1"/>
  <c r="RI8" i="1"/>
  <c r="RI9" i="1"/>
  <c r="RI10" i="1"/>
  <c r="RI11" i="1"/>
  <c r="RI12" i="1"/>
  <c r="RI13" i="1"/>
  <c r="RI14" i="1"/>
  <c r="M26" i="6" l="1"/>
  <c r="N36" i="6"/>
  <c r="N34" i="6"/>
  <c r="N29" i="6"/>
  <c r="N30" i="6"/>
  <c r="N31" i="6"/>
  <c r="N32" i="6"/>
  <c r="N33" i="6"/>
  <c r="N28" i="6"/>
  <c r="L25" i="6"/>
  <c r="L21" i="6"/>
  <c r="L23" i="6" s="1"/>
  <c r="H34" i="6"/>
  <c r="E32" i="6"/>
  <c r="E21" i="6"/>
  <c r="E22" i="6"/>
  <c r="E23" i="6"/>
  <c r="E24" i="6"/>
  <c r="E25" i="6"/>
  <c r="E26" i="6"/>
  <c r="E27" i="6"/>
  <c r="E28" i="6"/>
  <c r="E29" i="6"/>
  <c r="E30" i="6"/>
  <c r="E31" i="6"/>
  <c r="E20" i="6"/>
  <c r="H29" i="6"/>
  <c r="H21" i="6"/>
  <c r="H22" i="6"/>
  <c r="H23" i="6"/>
  <c r="H24" i="6"/>
  <c r="H25" i="6"/>
  <c r="H26" i="6"/>
  <c r="H27" i="6"/>
  <c r="H20" i="6"/>
  <c r="H28" i="6" s="1"/>
  <c r="H30" i="6" s="1"/>
  <c r="I27" i="6"/>
  <c r="G77" i="5"/>
  <c r="G76" i="5"/>
  <c r="G75" i="5"/>
  <c r="D86" i="5"/>
  <c r="C86" i="5"/>
  <c r="G78" i="5" l="1"/>
  <c r="TC4" i="1"/>
  <c r="TC5" i="1"/>
  <c r="TC6" i="1"/>
  <c r="TC7" i="1"/>
  <c r="TC8" i="1"/>
  <c r="TC9" i="1"/>
  <c r="TC10" i="1"/>
  <c r="TC11" i="1"/>
  <c r="TC12" i="1"/>
  <c r="TC13" i="1"/>
  <c r="TC14" i="1"/>
  <c r="TC3" i="1"/>
  <c r="SV4" i="1"/>
  <c r="SV5" i="1"/>
  <c r="SV6" i="1"/>
  <c r="SV7" i="1"/>
  <c r="SV8" i="1"/>
  <c r="SV9" i="1"/>
  <c r="SV10" i="1"/>
  <c r="SV11" i="1"/>
  <c r="SV12" i="1"/>
  <c r="SV13" i="1"/>
  <c r="SV14" i="1"/>
  <c r="SV3" i="1"/>
  <c r="SH4" i="1"/>
  <c r="SH5" i="1"/>
  <c r="SH6" i="1"/>
  <c r="SH7" i="1"/>
  <c r="SH8" i="1"/>
  <c r="SH9" i="1"/>
  <c r="SH10" i="1"/>
  <c r="SH11" i="1"/>
  <c r="SH12" i="1"/>
  <c r="SH13" i="1"/>
  <c r="SH14" i="1"/>
  <c r="SH3" i="1"/>
  <c r="RT4" i="1"/>
  <c r="RW4" i="1" s="1"/>
  <c r="SA4" i="1" s="1"/>
  <c r="RT5" i="1"/>
  <c r="RT6" i="1"/>
  <c r="RT7" i="1"/>
  <c r="RT8" i="1"/>
  <c r="RT9" i="1"/>
  <c r="RW9" i="1" s="1"/>
  <c r="SA9" i="1" s="1"/>
  <c r="RT10" i="1"/>
  <c r="RT11" i="1"/>
  <c r="RT12" i="1"/>
  <c r="RT13" i="1"/>
  <c r="RT14" i="1"/>
  <c r="RM4" i="1"/>
  <c r="RM5" i="1"/>
  <c r="RM6" i="1"/>
  <c r="RM7" i="1"/>
  <c r="RM8" i="1"/>
  <c r="RM9" i="1"/>
  <c r="RM10" i="1"/>
  <c r="RM11" i="1"/>
  <c r="RM12" i="1"/>
  <c r="RM13" i="1"/>
  <c r="RM14" i="1"/>
  <c r="RM3" i="1"/>
  <c r="PX3" i="1"/>
  <c r="PY3" i="1" s="1"/>
  <c r="QE3" i="1" l="1"/>
  <c r="G80" i="5"/>
  <c r="G82" i="5"/>
  <c r="G85" i="5" s="1"/>
  <c r="G81" i="5"/>
  <c r="QL3" i="1" l="1"/>
  <c r="QS3" i="1" s="1"/>
  <c r="QT3" i="1" s="1"/>
  <c r="QF3" i="1"/>
  <c r="C20" i="3"/>
  <c r="B20" i="3"/>
  <c r="A20" i="3"/>
  <c r="QM3" i="1" l="1"/>
  <c r="TD3" i="1"/>
  <c r="TE3" i="1" s="1"/>
  <c r="SW3" i="1"/>
  <c r="SX3" i="1" s="1"/>
  <c r="SI3" i="1"/>
  <c r="SJ3" i="1" s="1"/>
  <c r="SB3" i="1"/>
  <c r="SC3" i="1" s="1"/>
  <c r="RU3" i="1"/>
  <c r="RN3" i="1"/>
  <c r="RO3" i="1" s="1"/>
  <c r="QZ3" i="1"/>
  <c r="PN25" i="1"/>
  <c r="PN27" i="1" s="1"/>
  <c r="RG3" i="1" l="1"/>
  <c r="RH3" i="1" s="1"/>
  <c r="RA3" i="1"/>
  <c r="OD28" i="1"/>
  <c r="OD27" i="1"/>
  <c r="D78" i="5"/>
  <c r="C78" i="5"/>
  <c r="OD36" i="1" l="1"/>
  <c r="G29" i="4"/>
  <c r="KM33" i="1"/>
  <c r="O33" i="4"/>
  <c r="H31" i="4"/>
  <c r="E30" i="4"/>
  <c r="E31" i="4"/>
  <c r="OA7" i="1"/>
  <c r="NU7" i="1"/>
  <c r="NN7" i="1"/>
  <c r="NL4" i="1"/>
  <c r="NO4" i="1" s="1"/>
  <c r="NS4" i="1" s="1"/>
  <c r="NV4" i="1" s="1"/>
  <c r="NZ4" i="1" s="1"/>
  <c r="OC4" i="1" s="1"/>
  <c r="OG4" i="1" s="1"/>
  <c r="OJ4" i="1" s="1"/>
  <c r="ON4" i="1" s="1"/>
  <c r="OQ4" i="1" s="1"/>
  <c r="OU4" i="1" s="1"/>
  <c r="OX4" i="1" s="1"/>
  <c r="PB4" i="1" s="1"/>
  <c r="PE4" i="1" s="1"/>
  <c r="PI4" i="1" s="1"/>
  <c r="PL4" i="1" s="1"/>
  <c r="PP4" i="1" s="1"/>
  <c r="PS4" i="1" s="1"/>
  <c r="PW4" i="1" s="1"/>
  <c r="PZ4" i="1" s="1"/>
  <c r="QD4" i="1" s="1"/>
  <c r="QG4" i="1" s="1"/>
  <c r="QK4" i="1" s="1"/>
  <c r="QN4" i="1" s="1"/>
  <c r="QR4" i="1" s="1"/>
  <c r="QU4" i="1" s="1"/>
  <c r="QY4" i="1" s="1"/>
  <c r="RB4" i="1" s="1"/>
  <c r="RF4" i="1" s="1"/>
  <c r="NL5" i="1"/>
  <c r="NO5" i="1" s="1"/>
  <c r="NS5" i="1" s="1"/>
  <c r="NV5" i="1" s="1"/>
  <c r="NZ5" i="1" s="1"/>
  <c r="OC5" i="1" s="1"/>
  <c r="OG5" i="1" s="1"/>
  <c r="OJ5" i="1" s="1"/>
  <c r="ON5" i="1" s="1"/>
  <c r="OQ5" i="1" s="1"/>
  <c r="OU5" i="1" s="1"/>
  <c r="OX5" i="1" s="1"/>
  <c r="PB5" i="1" s="1"/>
  <c r="PE5" i="1" s="1"/>
  <c r="PI5" i="1" s="1"/>
  <c r="PL5" i="1" s="1"/>
  <c r="PP5" i="1" s="1"/>
  <c r="PS5" i="1" s="1"/>
  <c r="PW5" i="1" s="1"/>
  <c r="PZ5" i="1" s="1"/>
  <c r="QD5" i="1" s="1"/>
  <c r="QG5" i="1" s="1"/>
  <c r="QK5" i="1" s="1"/>
  <c r="QN5" i="1" s="1"/>
  <c r="QR5" i="1" s="1"/>
  <c r="QU5" i="1" s="1"/>
  <c r="QY5" i="1" s="1"/>
  <c r="RB5" i="1" s="1"/>
  <c r="RF5" i="1" s="1"/>
  <c r="NL6" i="1"/>
  <c r="NO6" i="1" s="1"/>
  <c r="NS6" i="1" s="1"/>
  <c r="NV6" i="1" s="1"/>
  <c r="NZ6" i="1" s="1"/>
  <c r="OC6" i="1" s="1"/>
  <c r="OG6" i="1" s="1"/>
  <c r="OJ6" i="1" s="1"/>
  <c r="ON6" i="1" s="1"/>
  <c r="OQ6" i="1" s="1"/>
  <c r="OU6" i="1" s="1"/>
  <c r="OX6" i="1" s="1"/>
  <c r="PB6" i="1" s="1"/>
  <c r="PE6" i="1" s="1"/>
  <c r="PI6" i="1" s="1"/>
  <c r="PL6" i="1" s="1"/>
  <c r="PP6" i="1" s="1"/>
  <c r="PS6" i="1" s="1"/>
  <c r="PW6" i="1" s="1"/>
  <c r="PZ6" i="1" s="1"/>
  <c r="QD6" i="1" s="1"/>
  <c r="QG6" i="1" s="1"/>
  <c r="QK6" i="1" s="1"/>
  <c r="QN6" i="1" s="1"/>
  <c r="QR6" i="1" s="1"/>
  <c r="QU6" i="1" s="1"/>
  <c r="QY6" i="1" s="1"/>
  <c r="RB6" i="1" s="1"/>
  <c r="RF6" i="1" s="1"/>
  <c r="NL7" i="1"/>
  <c r="NO7" i="1" s="1"/>
  <c r="NS7" i="1" s="1"/>
  <c r="NV7" i="1" s="1"/>
  <c r="NZ7" i="1" s="1"/>
  <c r="OC7" i="1" s="1"/>
  <c r="OG7" i="1" s="1"/>
  <c r="OJ7" i="1" s="1"/>
  <c r="ON7" i="1" s="1"/>
  <c r="OQ7" i="1" s="1"/>
  <c r="OU7" i="1" s="1"/>
  <c r="OX7" i="1" s="1"/>
  <c r="PB7" i="1" s="1"/>
  <c r="PE7" i="1" s="1"/>
  <c r="PI7" i="1" s="1"/>
  <c r="PL7" i="1" s="1"/>
  <c r="PP7" i="1" s="1"/>
  <c r="PS7" i="1" s="1"/>
  <c r="PW7" i="1" s="1"/>
  <c r="PZ7" i="1" s="1"/>
  <c r="QD7" i="1" s="1"/>
  <c r="QG7" i="1" s="1"/>
  <c r="QK7" i="1" s="1"/>
  <c r="QN7" i="1" s="1"/>
  <c r="QR7" i="1" s="1"/>
  <c r="QU7" i="1" s="1"/>
  <c r="QY7" i="1" s="1"/>
  <c r="RB7" i="1" s="1"/>
  <c r="RF7" i="1" s="1"/>
  <c r="NL8" i="1"/>
  <c r="NO8" i="1" s="1"/>
  <c r="NS8" i="1" s="1"/>
  <c r="NV8" i="1" s="1"/>
  <c r="NZ8" i="1" s="1"/>
  <c r="OC8" i="1" s="1"/>
  <c r="OG8" i="1" s="1"/>
  <c r="OJ8" i="1" s="1"/>
  <c r="ON8" i="1" s="1"/>
  <c r="OQ8" i="1" s="1"/>
  <c r="OU8" i="1" s="1"/>
  <c r="OX8" i="1" s="1"/>
  <c r="PB8" i="1" s="1"/>
  <c r="PE8" i="1" s="1"/>
  <c r="PI8" i="1" s="1"/>
  <c r="PL8" i="1" s="1"/>
  <c r="PP8" i="1" s="1"/>
  <c r="PS8" i="1" s="1"/>
  <c r="PW8" i="1" s="1"/>
  <c r="PZ8" i="1" s="1"/>
  <c r="QD8" i="1" s="1"/>
  <c r="QG8" i="1" s="1"/>
  <c r="QK8" i="1" s="1"/>
  <c r="QN8" i="1" s="1"/>
  <c r="QR8" i="1" s="1"/>
  <c r="QU8" i="1" s="1"/>
  <c r="QY8" i="1" s="1"/>
  <c r="RB8" i="1" s="1"/>
  <c r="NL9" i="1"/>
  <c r="NO9" i="1" s="1"/>
  <c r="NS9" i="1" s="1"/>
  <c r="NV9" i="1" s="1"/>
  <c r="NZ9" i="1" s="1"/>
  <c r="OC9" i="1" s="1"/>
  <c r="OG9" i="1" s="1"/>
  <c r="OJ9" i="1" s="1"/>
  <c r="ON9" i="1" s="1"/>
  <c r="OQ9" i="1" s="1"/>
  <c r="OU9" i="1" s="1"/>
  <c r="OX9" i="1" s="1"/>
  <c r="PB9" i="1" s="1"/>
  <c r="PE9" i="1" s="1"/>
  <c r="PI9" i="1" s="1"/>
  <c r="PL9" i="1" s="1"/>
  <c r="PP9" i="1" s="1"/>
  <c r="PS9" i="1" s="1"/>
  <c r="PW9" i="1" s="1"/>
  <c r="PZ9" i="1" s="1"/>
  <c r="QD9" i="1" s="1"/>
  <c r="QG9" i="1" s="1"/>
  <c r="QK9" i="1" s="1"/>
  <c r="QN9" i="1" s="1"/>
  <c r="QR9" i="1" s="1"/>
  <c r="QU9" i="1" s="1"/>
  <c r="QY9" i="1" s="1"/>
  <c r="RB9" i="1" s="1"/>
  <c r="RF9" i="1" s="1"/>
  <c r="NL10" i="1"/>
  <c r="NO10" i="1" s="1"/>
  <c r="NS10" i="1" s="1"/>
  <c r="NV10" i="1" s="1"/>
  <c r="NZ10" i="1" s="1"/>
  <c r="OC10" i="1" s="1"/>
  <c r="OG10" i="1" s="1"/>
  <c r="OJ10" i="1" s="1"/>
  <c r="ON10" i="1" s="1"/>
  <c r="OQ10" i="1" s="1"/>
  <c r="OU10" i="1" s="1"/>
  <c r="OX10" i="1" s="1"/>
  <c r="PB10" i="1" s="1"/>
  <c r="PE10" i="1" s="1"/>
  <c r="PI10" i="1" s="1"/>
  <c r="PL10" i="1" s="1"/>
  <c r="PP10" i="1" s="1"/>
  <c r="PS10" i="1" s="1"/>
  <c r="PW10" i="1" s="1"/>
  <c r="PZ10" i="1" s="1"/>
  <c r="QD10" i="1" s="1"/>
  <c r="QG10" i="1" s="1"/>
  <c r="QK10" i="1" s="1"/>
  <c r="QN10" i="1" s="1"/>
  <c r="QR10" i="1" s="1"/>
  <c r="QU10" i="1" s="1"/>
  <c r="QY10" i="1" s="1"/>
  <c r="RB10" i="1" s="1"/>
  <c r="NL11" i="1"/>
  <c r="NO11" i="1" s="1"/>
  <c r="NS11" i="1" s="1"/>
  <c r="NV11" i="1" s="1"/>
  <c r="NZ11" i="1" s="1"/>
  <c r="OC11" i="1" s="1"/>
  <c r="OG11" i="1" s="1"/>
  <c r="OJ11" i="1" s="1"/>
  <c r="ON11" i="1" s="1"/>
  <c r="OQ11" i="1" s="1"/>
  <c r="OU11" i="1" s="1"/>
  <c r="OX11" i="1" s="1"/>
  <c r="PB11" i="1" s="1"/>
  <c r="PE11" i="1" s="1"/>
  <c r="PI11" i="1" s="1"/>
  <c r="PL11" i="1" s="1"/>
  <c r="PP11" i="1" s="1"/>
  <c r="PS11" i="1" s="1"/>
  <c r="PW11" i="1" s="1"/>
  <c r="PZ11" i="1" s="1"/>
  <c r="QD11" i="1" s="1"/>
  <c r="QG11" i="1" s="1"/>
  <c r="QK11" i="1" s="1"/>
  <c r="QN11" i="1" s="1"/>
  <c r="QR11" i="1" s="1"/>
  <c r="QU11" i="1" s="1"/>
  <c r="QY11" i="1" s="1"/>
  <c r="RB11" i="1" s="1"/>
  <c r="RF11" i="1" s="1"/>
  <c r="NL12" i="1"/>
  <c r="NO12" i="1" s="1"/>
  <c r="NS12" i="1" s="1"/>
  <c r="NV12" i="1" s="1"/>
  <c r="NZ12" i="1" s="1"/>
  <c r="OC12" i="1" s="1"/>
  <c r="OG12" i="1" s="1"/>
  <c r="OJ12" i="1" s="1"/>
  <c r="ON12" i="1" s="1"/>
  <c r="OQ12" i="1" s="1"/>
  <c r="OU12" i="1" s="1"/>
  <c r="OX12" i="1" s="1"/>
  <c r="PB12" i="1" s="1"/>
  <c r="PE12" i="1" s="1"/>
  <c r="PI12" i="1" s="1"/>
  <c r="PL12" i="1" s="1"/>
  <c r="PP12" i="1" s="1"/>
  <c r="PS12" i="1" s="1"/>
  <c r="PW12" i="1" s="1"/>
  <c r="PZ12" i="1" s="1"/>
  <c r="QD12" i="1" s="1"/>
  <c r="QG12" i="1" s="1"/>
  <c r="QK12" i="1" s="1"/>
  <c r="QN12" i="1" s="1"/>
  <c r="QR12" i="1" s="1"/>
  <c r="QU12" i="1" s="1"/>
  <c r="QY12" i="1" s="1"/>
  <c r="RB12" i="1" s="1"/>
  <c r="RF12" i="1" s="1"/>
  <c r="NL13" i="1"/>
  <c r="NO13" i="1" s="1"/>
  <c r="NS13" i="1" s="1"/>
  <c r="NV13" i="1" s="1"/>
  <c r="NZ13" i="1" s="1"/>
  <c r="OC13" i="1" s="1"/>
  <c r="OG13" i="1" s="1"/>
  <c r="OJ13" i="1" s="1"/>
  <c r="ON13" i="1" s="1"/>
  <c r="OQ13" i="1" s="1"/>
  <c r="OU13" i="1" s="1"/>
  <c r="OX13" i="1" s="1"/>
  <c r="PB13" i="1" s="1"/>
  <c r="PE13" i="1" s="1"/>
  <c r="PI13" i="1" s="1"/>
  <c r="PL13" i="1" s="1"/>
  <c r="PP13" i="1" s="1"/>
  <c r="PS13" i="1" s="1"/>
  <c r="PW13" i="1" s="1"/>
  <c r="PZ13" i="1" s="1"/>
  <c r="QD13" i="1" s="1"/>
  <c r="QG13" i="1" s="1"/>
  <c r="QK13" i="1" s="1"/>
  <c r="QN13" i="1" s="1"/>
  <c r="QR13" i="1" s="1"/>
  <c r="QU13" i="1" s="1"/>
  <c r="QY13" i="1" s="1"/>
  <c r="RB13" i="1" s="1"/>
  <c r="RF13" i="1" s="1"/>
  <c r="NL14" i="1"/>
  <c r="NO14" i="1" s="1"/>
  <c r="NS14" i="1" s="1"/>
  <c r="NV14" i="1" s="1"/>
  <c r="NZ14" i="1" s="1"/>
  <c r="OC14" i="1" s="1"/>
  <c r="OG14" i="1" s="1"/>
  <c r="OJ14" i="1" s="1"/>
  <c r="ON14" i="1" s="1"/>
  <c r="OQ14" i="1" s="1"/>
  <c r="OU14" i="1" s="1"/>
  <c r="OX14" i="1" s="1"/>
  <c r="PB14" i="1" s="1"/>
  <c r="PE14" i="1" s="1"/>
  <c r="PI14" i="1" s="1"/>
  <c r="PL14" i="1" s="1"/>
  <c r="PP14" i="1" s="1"/>
  <c r="PS14" i="1" s="1"/>
  <c r="PW14" i="1" s="1"/>
  <c r="PZ14" i="1" s="1"/>
  <c r="QD14" i="1" s="1"/>
  <c r="QG14" i="1" s="1"/>
  <c r="QK14" i="1" s="1"/>
  <c r="QN14" i="1" s="1"/>
  <c r="QR14" i="1" s="1"/>
  <c r="QU14" i="1" s="1"/>
  <c r="QY14" i="1" s="1"/>
  <c r="RB14" i="1" s="1"/>
  <c r="RF14" i="1" s="1"/>
  <c r="NL3" i="1"/>
  <c r="NO3" i="1" s="1"/>
  <c r="NS3" i="1" s="1"/>
  <c r="NV3" i="1" s="1"/>
  <c r="NZ3" i="1" s="1"/>
  <c r="OC3" i="1" s="1"/>
  <c r="OG3" i="1" s="1"/>
  <c r="OJ3" i="1" s="1"/>
  <c r="ON3" i="1" s="1"/>
  <c r="OQ3" i="1" s="1"/>
  <c r="OU3" i="1" s="1"/>
  <c r="OX3" i="1" s="1"/>
  <c r="PB3" i="1" s="1"/>
  <c r="PE3" i="1" s="1"/>
  <c r="PI3" i="1" s="1"/>
  <c r="PL3" i="1" s="1"/>
  <c r="PP3" i="1" s="1"/>
  <c r="PS3" i="1" s="1"/>
  <c r="PW3" i="1" s="1"/>
  <c r="PZ3" i="1" s="1"/>
  <c r="QD3" i="1" s="1"/>
  <c r="QG3" i="1" s="1"/>
  <c r="QK3" i="1" s="1"/>
  <c r="QN3" i="1" s="1"/>
  <c r="QR3" i="1" s="1"/>
  <c r="QU3" i="1" s="1"/>
  <c r="QY3" i="1" s="1"/>
  <c r="RB3" i="1" s="1"/>
  <c r="RF3" i="1" s="1"/>
  <c r="OB7" i="1" l="1"/>
  <c r="OH7" i="1"/>
  <c r="C6" i="7"/>
  <c r="E4" i="7"/>
  <c r="B4" i="7"/>
  <c r="D29" i="4"/>
  <c r="F6" i="4"/>
  <c r="F5" i="4"/>
  <c r="H29" i="4"/>
  <c r="F7" i="4"/>
  <c r="I7" i="4" s="1"/>
  <c r="F8" i="4"/>
  <c r="I8" i="4" s="1"/>
  <c r="F9" i="4"/>
  <c r="I9" i="4" s="1"/>
  <c r="F10" i="4"/>
  <c r="F11" i="4"/>
  <c r="I11" i="4" s="1"/>
  <c r="F12" i="4"/>
  <c r="F13" i="4"/>
  <c r="F14" i="4"/>
  <c r="F15" i="4"/>
  <c r="F16" i="4"/>
  <c r="I16" i="4" s="1"/>
  <c r="F17" i="4"/>
  <c r="F18" i="4"/>
  <c r="F19" i="4"/>
  <c r="F21" i="4"/>
  <c r="F22" i="4"/>
  <c r="F23" i="4"/>
  <c r="F25" i="4"/>
  <c r="I25" i="4" s="1"/>
  <c r="F26" i="4"/>
  <c r="I26" i="4" s="1"/>
  <c r="F27" i="4"/>
  <c r="I27" i="4" s="1"/>
  <c r="F28" i="4"/>
  <c r="I10" i="4"/>
  <c r="I12" i="4"/>
  <c r="I14" i="4"/>
  <c r="I15" i="4"/>
  <c r="I17" i="4"/>
  <c r="I18" i="4"/>
  <c r="I19" i="4"/>
  <c r="I21" i="4"/>
  <c r="I23" i="4"/>
  <c r="I28" i="4"/>
  <c r="R15" i="4"/>
  <c r="OI7" i="1" l="1"/>
  <c r="OO7" i="1"/>
  <c r="G30" i="4"/>
  <c r="I13" i="4"/>
  <c r="MW36" i="1"/>
  <c r="MW35" i="1"/>
  <c r="MW37" i="1" l="1"/>
  <c r="MW40" i="1" s="1"/>
  <c r="OV7" i="1"/>
  <c r="OP7" i="1"/>
  <c r="NB31" i="1"/>
  <c r="NA31" i="1"/>
  <c r="NB23" i="1"/>
  <c r="NA23" i="1"/>
  <c r="NA35" i="1" l="1"/>
  <c r="NA37" i="1" s="1"/>
  <c r="NA42" i="1" s="1"/>
  <c r="PC7" i="1"/>
  <c r="OW7" i="1"/>
  <c r="D70" i="5"/>
  <c r="G74" i="5" s="1"/>
  <c r="C70" i="5"/>
  <c r="PD7" i="1" l="1"/>
  <c r="PJ7" i="1"/>
  <c r="MZ7" i="1"/>
  <c r="MX14" i="1"/>
  <c r="NA14" i="1" s="1"/>
  <c r="NE14" i="1" s="1"/>
  <c r="MX4" i="1"/>
  <c r="NA4" i="1" s="1"/>
  <c r="NE4" i="1" s="1"/>
  <c r="MX5" i="1"/>
  <c r="NA5" i="1" s="1"/>
  <c r="NE5" i="1" s="1"/>
  <c r="MX6" i="1"/>
  <c r="NA6" i="1" s="1"/>
  <c r="NE6" i="1" s="1"/>
  <c r="MX7" i="1"/>
  <c r="NA7" i="1" s="1"/>
  <c r="NE7" i="1" s="1"/>
  <c r="MX8" i="1"/>
  <c r="NA8" i="1" s="1"/>
  <c r="NE8" i="1" s="1"/>
  <c r="MX9" i="1"/>
  <c r="NA9" i="1" s="1"/>
  <c r="NE9" i="1" s="1"/>
  <c r="MX10" i="1"/>
  <c r="NA10" i="1" s="1"/>
  <c r="NE10" i="1" s="1"/>
  <c r="MX11" i="1"/>
  <c r="NA11" i="1" s="1"/>
  <c r="NE11" i="1" s="1"/>
  <c r="MX12" i="1"/>
  <c r="NA12" i="1" s="1"/>
  <c r="NE12" i="1" s="1"/>
  <c r="MX13" i="1"/>
  <c r="NA13" i="1" s="1"/>
  <c r="NE13" i="1" s="1"/>
  <c r="MX3" i="1"/>
  <c r="NA3" i="1" s="1"/>
  <c r="NE3" i="1" s="1"/>
  <c r="PQ7" i="1" l="1"/>
  <c r="PK7" i="1"/>
  <c r="L84" i="5"/>
  <c r="L85" i="5"/>
  <c r="L86" i="5"/>
  <c r="L87" i="5"/>
  <c r="L88" i="5"/>
  <c r="L89" i="5"/>
  <c r="L90" i="5"/>
  <c r="L91" i="5"/>
  <c r="L92" i="5"/>
  <c r="L93" i="5"/>
  <c r="L83" i="5"/>
  <c r="I13" i="6"/>
  <c r="I12" i="6"/>
  <c r="J80" i="5"/>
  <c r="J79" i="5"/>
  <c r="T11" i="4"/>
  <c r="PR7" i="1" l="1"/>
  <c r="PX7" i="1"/>
  <c r="L94" i="5"/>
  <c r="J64" i="5"/>
  <c r="I64" i="5"/>
  <c r="MK7" i="1"/>
  <c r="ML7" i="1" s="1"/>
  <c r="PY7" i="1" l="1"/>
  <c r="QE7" i="1"/>
  <c r="MR7" i="1"/>
  <c r="MS7" i="1" s="1"/>
  <c r="J65" i="5"/>
  <c r="J67" i="5" s="1"/>
  <c r="J69" i="5" s="1"/>
  <c r="NG7" i="1"/>
  <c r="QL7" i="1" l="1"/>
  <c r="QS7" i="1" s="1"/>
  <c r="QT7" i="1" s="1"/>
  <c r="QF7" i="1"/>
  <c r="F5" i="6"/>
  <c r="F6" i="6"/>
  <c r="F7" i="6"/>
  <c r="F8" i="6"/>
  <c r="F9" i="6"/>
  <c r="F4" i="6"/>
  <c r="F10" i="6" s="1"/>
  <c r="F12" i="6" s="1"/>
  <c r="F15" i="6" s="1"/>
  <c r="F17" i="6" s="1"/>
  <c r="TD7" i="1" l="1"/>
  <c r="TE7" i="1" s="1"/>
  <c r="SW7" i="1"/>
  <c r="SX7" i="1" s="1"/>
  <c r="SI7" i="1"/>
  <c r="SJ7" i="1" s="1"/>
  <c r="SB7" i="1"/>
  <c r="RU7" i="1"/>
  <c r="RN7" i="1"/>
  <c r="RO7" i="1" s="1"/>
  <c r="QZ7" i="1"/>
  <c r="QM7" i="1"/>
  <c r="C62" i="5"/>
  <c r="D62" i="5"/>
  <c r="LA3" i="1"/>
  <c r="LH3" i="1" s="1"/>
  <c r="LA4" i="1"/>
  <c r="LH4" i="1" s="1"/>
  <c r="LA5" i="1"/>
  <c r="LH5" i="1" s="1"/>
  <c r="LA6" i="1"/>
  <c r="LH6" i="1" s="1"/>
  <c r="LP6" i="1" s="1"/>
  <c r="LA7" i="1"/>
  <c r="LH7" i="1" s="1"/>
  <c r="LA8" i="1"/>
  <c r="LH8" i="1" s="1"/>
  <c r="LA9" i="1"/>
  <c r="LH9" i="1" s="1"/>
  <c r="LA10" i="1"/>
  <c r="LH10" i="1" s="1"/>
  <c r="LP10" i="1" s="1"/>
  <c r="LA11" i="1"/>
  <c r="LH11" i="1" s="1"/>
  <c r="LA12" i="1"/>
  <c r="LH12" i="1" s="1"/>
  <c r="LA13" i="1"/>
  <c r="LH13" i="1" s="1"/>
  <c r="LA14" i="1"/>
  <c r="LH14" i="1" s="1"/>
  <c r="LP14" i="1" s="1"/>
  <c r="RG7" i="1" l="1"/>
  <c r="RH7" i="1" s="1"/>
  <c r="RA7" i="1"/>
  <c r="LB10" i="1"/>
  <c r="LB3" i="1"/>
  <c r="LB14" i="1"/>
  <c r="LB6" i="1"/>
  <c r="LB7" i="1"/>
  <c r="LB11" i="1"/>
  <c r="LP11" i="1"/>
  <c r="LI11" i="1"/>
  <c r="LP7" i="1"/>
  <c r="LI7" i="1"/>
  <c r="LI3" i="1"/>
  <c r="LP3" i="1"/>
  <c r="NF10" i="1"/>
  <c r="MK10" i="1"/>
  <c r="MD10" i="1"/>
  <c r="ME10" i="1" s="1"/>
  <c r="LW10" i="1"/>
  <c r="LX10" i="1" s="1"/>
  <c r="MY10" i="1"/>
  <c r="MZ10" i="1" s="1"/>
  <c r="LQ10" i="1"/>
  <c r="MY6" i="1"/>
  <c r="MZ6" i="1" s="1"/>
  <c r="LW6" i="1"/>
  <c r="LX6" i="1" s="1"/>
  <c r="MK6" i="1"/>
  <c r="NF6" i="1"/>
  <c r="MD6" i="1"/>
  <c r="ME6" i="1" s="1"/>
  <c r="LQ6" i="1"/>
  <c r="LP13" i="1"/>
  <c r="LI13" i="1"/>
  <c r="LP9" i="1"/>
  <c r="LI9" i="1"/>
  <c r="LP5" i="1"/>
  <c r="LI5" i="1"/>
  <c r="LP12" i="1"/>
  <c r="LI12" i="1"/>
  <c r="LP8" i="1"/>
  <c r="LI8" i="1"/>
  <c r="LP4" i="1"/>
  <c r="LI4" i="1"/>
  <c r="NF14" i="1"/>
  <c r="MK14" i="1"/>
  <c r="MY14" i="1"/>
  <c r="MZ14" i="1" s="1"/>
  <c r="MD14" i="1"/>
  <c r="ME14" i="1" s="1"/>
  <c r="LW14" i="1"/>
  <c r="LX14" i="1" s="1"/>
  <c r="LQ14" i="1"/>
  <c r="LB13" i="1"/>
  <c r="LB9" i="1"/>
  <c r="LB5" i="1"/>
  <c r="LI14" i="1"/>
  <c r="LI10" i="1"/>
  <c r="LI6" i="1"/>
  <c r="LB12" i="1"/>
  <c r="LB8" i="1"/>
  <c r="LB4" i="1"/>
  <c r="JX44" i="1"/>
  <c r="JX46" i="1" s="1"/>
  <c r="KC29" i="1"/>
  <c r="KB29" i="1"/>
  <c r="LB15" i="1" l="1"/>
  <c r="MK8" i="1"/>
  <c r="MD8" i="1"/>
  <c r="ME8" i="1" s="1"/>
  <c r="LW8" i="1"/>
  <c r="LX8" i="1" s="1"/>
  <c r="MY8" i="1"/>
  <c r="MZ8" i="1" s="1"/>
  <c r="NF8" i="1"/>
  <c r="LQ8" i="1"/>
  <c r="MY13" i="1"/>
  <c r="MZ13" i="1" s="1"/>
  <c r="MK13" i="1"/>
  <c r="MD13" i="1"/>
  <c r="ME13" i="1" s="1"/>
  <c r="LW13" i="1"/>
  <c r="LX13" i="1" s="1"/>
  <c r="NF13" i="1"/>
  <c r="LQ13" i="1"/>
  <c r="MR10" i="1"/>
  <c r="MS10" i="1" s="1"/>
  <c r="ML10" i="1"/>
  <c r="NG10" i="1"/>
  <c r="NM10" i="1"/>
  <c r="MD7" i="1"/>
  <c r="ME7" i="1" s="1"/>
  <c r="LW7" i="1"/>
  <c r="LX7" i="1" s="1"/>
  <c r="LQ7" i="1"/>
  <c r="MD4" i="1"/>
  <c r="ME4" i="1" s="1"/>
  <c r="LW4" i="1"/>
  <c r="LX4" i="1" s="1"/>
  <c r="MY4" i="1"/>
  <c r="MZ4" i="1" s="1"/>
  <c r="MK4" i="1"/>
  <c r="NF4" i="1"/>
  <c r="LQ4" i="1"/>
  <c r="MK12" i="1"/>
  <c r="MD12" i="1"/>
  <c r="ME12" i="1" s="1"/>
  <c r="LW12" i="1"/>
  <c r="LX12" i="1" s="1"/>
  <c r="NF12" i="1"/>
  <c r="MY12" i="1"/>
  <c r="MZ12" i="1" s="1"/>
  <c r="LQ12" i="1"/>
  <c r="NF9" i="1"/>
  <c r="MK9" i="1"/>
  <c r="MD9" i="1"/>
  <c r="ME9" i="1" s="1"/>
  <c r="LW9" i="1"/>
  <c r="LX9" i="1" s="1"/>
  <c r="MY9" i="1"/>
  <c r="MZ9" i="1" s="1"/>
  <c r="LQ9" i="1"/>
  <c r="MK3" i="1"/>
  <c r="NF3" i="1"/>
  <c r="MD3" i="1"/>
  <c r="ME3" i="1" s="1"/>
  <c r="LW3" i="1"/>
  <c r="LX3" i="1" s="1"/>
  <c r="MY3" i="1"/>
  <c r="MZ3" i="1" s="1"/>
  <c r="LQ3" i="1"/>
  <c r="NG14" i="1"/>
  <c r="NM14" i="1"/>
  <c r="NF5" i="1"/>
  <c r="MY5" i="1"/>
  <c r="MZ5" i="1" s="1"/>
  <c r="MD5" i="1"/>
  <c r="ME5" i="1" s="1"/>
  <c r="LW5" i="1"/>
  <c r="LX5" i="1" s="1"/>
  <c r="MK5" i="1"/>
  <c r="LQ5" i="1"/>
  <c r="MR6" i="1"/>
  <c r="MS6" i="1" s="1"/>
  <c r="ML6" i="1"/>
  <c r="MR14" i="1"/>
  <c r="MS14" i="1" s="1"/>
  <c r="ML14" i="1"/>
  <c r="NG6" i="1"/>
  <c r="NM6" i="1"/>
  <c r="LI15" i="1"/>
  <c r="MY11" i="1"/>
  <c r="MZ11" i="1" s="1"/>
  <c r="LW11" i="1"/>
  <c r="LX11" i="1" s="1"/>
  <c r="NF11" i="1"/>
  <c r="MK11" i="1"/>
  <c r="MD11" i="1"/>
  <c r="ME11" i="1" s="1"/>
  <c r="LQ11" i="1"/>
  <c r="KM34" i="1"/>
  <c r="KM30" i="1"/>
  <c r="KM31" i="1"/>
  <c r="KM32" i="1"/>
  <c r="KM29" i="1"/>
  <c r="KK35" i="1"/>
  <c r="ME15" i="1" l="1"/>
  <c r="NM9" i="1"/>
  <c r="NG9" i="1"/>
  <c r="NM4" i="1"/>
  <c r="NG4" i="1"/>
  <c r="NT10" i="1"/>
  <c r="NN10" i="1"/>
  <c r="MR13" i="1"/>
  <c r="MS13" i="1" s="1"/>
  <c r="ML13" i="1"/>
  <c r="LQ15" i="1"/>
  <c r="NM3" i="1"/>
  <c r="NG3" i="1"/>
  <c r="NM13" i="1"/>
  <c r="NG13" i="1"/>
  <c r="ML11" i="1"/>
  <c r="MR11" i="1"/>
  <c r="MS11" i="1" s="1"/>
  <c r="ML5" i="1"/>
  <c r="MR5" i="1"/>
  <c r="MS5" i="1" s="1"/>
  <c r="NM5" i="1"/>
  <c r="NG5" i="1"/>
  <c r="MZ15" i="1"/>
  <c r="ML3" i="1"/>
  <c r="MR3" i="1"/>
  <c r="MS3" i="1" s="1"/>
  <c r="ML12" i="1"/>
  <c r="MR12" i="1"/>
  <c r="MS12" i="1" s="1"/>
  <c r="ML4" i="1"/>
  <c r="MR4" i="1"/>
  <c r="MS4" i="1" s="1"/>
  <c r="NM11" i="1"/>
  <c r="NG11" i="1"/>
  <c r="NT6" i="1"/>
  <c r="NN6" i="1"/>
  <c r="NT14" i="1"/>
  <c r="NN14" i="1"/>
  <c r="LX15" i="1"/>
  <c r="ML9" i="1"/>
  <c r="MR9" i="1"/>
  <c r="MS9" i="1" s="1"/>
  <c r="NM12" i="1"/>
  <c r="NG12" i="1"/>
  <c r="NM8" i="1"/>
  <c r="NG8" i="1"/>
  <c r="ML8" i="1"/>
  <c r="MR8" i="1"/>
  <c r="MS8" i="1" s="1"/>
  <c r="KM35" i="1"/>
  <c r="KH20" i="1"/>
  <c r="KH21" i="1"/>
  <c r="KH23" i="1"/>
  <c r="KH24" i="1"/>
  <c r="KH25" i="1"/>
  <c r="KH26" i="1"/>
  <c r="KH27" i="1"/>
  <c r="KH28" i="1"/>
  <c r="KH29" i="1"/>
  <c r="KH30" i="1"/>
  <c r="KH31" i="1"/>
  <c r="OA14" i="1" l="1"/>
  <c r="NU14" i="1"/>
  <c r="NT11" i="1"/>
  <c r="NN11" i="1"/>
  <c r="NG15" i="1"/>
  <c r="NT4" i="1"/>
  <c r="NN4" i="1"/>
  <c r="NT8" i="1"/>
  <c r="NN8" i="1"/>
  <c r="MS15" i="1"/>
  <c r="NT5" i="1"/>
  <c r="NN5" i="1"/>
  <c r="NN3" i="1"/>
  <c r="NT3" i="1"/>
  <c r="OA6" i="1"/>
  <c r="NU6" i="1"/>
  <c r="ML15" i="1"/>
  <c r="OA10" i="1"/>
  <c r="NU10" i="1"/>
  <c r="NT9" i="1"/>
  <c r="NN9" i="1"/>
  <c r="KH32" i="1"/>
  <c r="KH35" i="1" s="1"/>
  <c r="NT12" i="1"/>
  <c r="NN12" i="1"/>
  <c r="NT13" i="1"/>
  <c r="NN13" i="1"/>
  <c r="JY29" i="1"/>
  <c r="JX29" i="1"/>
  <c r="JX30" i="1" l="1"/>
  <c r="JX32" i="1" s="1"/>
  <c r="NU9" i="1"/>
  <c r="OA9" i="1"/>
  <c r="OA8" i="1"/>
  <c r="NU8" i="1"/>
  <c r="OA12" i="1"/>
  <c r="NU12" i="1"/>
  <c r="OH6" i="1"/>
  <c r="OB6" i="1"/>
  <c r="OA5" i="1"/>
  <c r="NU5" i="1"/>
  <c r="OH10" i="1"/>
  <c r="OB10" i="1"/>
  <c r="OA3" i="1"/>
  <c r="NU3" i="1"/>
  <c r="OA4" i="1"/>
  <c r="NU4" i="1"/>
  <c r="OA11" i="1"/>
  <c r="NU11" i="1"/>
  <c r="NU13" i="1"/>
  <c r="OA13" i="1"/>
  <c r="NN15" i="1"/>
  <c r="OH14" i="1"/>
  <c r="OB14" i="1"/>
  <c r="H54" i="5"/>
  <c r="J53" i="5" s="1"/>
  <c r="OI10" i="1" l="1"/>
  <c r="OO10" i="1"/>
  <c r="OI6" i="1"/>
  <c r="OO6" i="1"/>
  <c r="OI14" i="1"/>
  <c r="OO14" i="1"/>
  <c r="OH4" i="1"/>
  <c r="OB4" i="1"/>
  <c r="OH9" i="1"/>
  <c r="OB9" i="1"/>
  <c r="OH13" i="1"/>
  <c r="OB13" i="1"/>
  <c r="OH8" i="1"/>
  <c r="OB8" i="1"/>
  <c r="NU15" i="1"/>
  <c r="OH11" i="1"/>
  <c r="OB11" i="1"/>
  <c r="OH3" i="1"/>
  <c r="OB3" i="1"/>
  <c r="OH5" i="1"/>
  <c r="OB5" i="1"/>
  <c r="OH12" i="1"/>
  <c r="OB12" i="1"/>
  <c r="H55" i="5"/>
  <c r="I7" i="5"/>
  <c r="D54" i="5"/>
  <c r="C54" i="5"/>
  <c r="OI8" i="1" l="1"/>
  <c r="OO8" i="1"/>
  <c r="OI9" i="1"/>
  <c r="OO9" i="1"/>
  <c r="OI5" i="1"/>
  <c r="OO5" i="1"/>
  <c r="OI11" i="1"/>
  <c r="OO11" i="1"/>
  <c r="OV6" i="1"/>
  <c r="OP6" i="1"/>
  <c r="OI13" i="1"/>
  <c r="OO13" i="1"/>
  <c r="OI4" i="1"/>
  <c r="OO4" i="1"/>
  <c r="OI12" i="1"/>
  <c r="OO12" i="1"/>
  <c r="OI3" i="1"/>
  <c r="OO3" i="1"/>
  <c r="OV14" i="1"/>
  <c r="OP14" i="1"/>
  <c r="OV10" i="1"/>
  <c r="OP10" i="1"/>
  <c r="OB15" i="1"/>
  <c r="KU4" i="1"/>
  <c r="KU5" i="1"/>
  <c r="KU6" i="1"/>
  <c r="KU7" i="1"/>
  <c r="KU8" i="1"/>
  <c r="KU9" i="1"/>
  <c r="KU10" i="1"/>
  <c r="KU11" i="1"/>
  <c r="KU12" i="1"/>
  <c r="KU13" i="1"/>
  <c r="KU14" i="1"/>
  <c r="KU3" i="1"/>
  <c r="KN4" i="1"/>
  <c r="KN5" i="1"/>
  <c r="KN6" i="1"/>
  <c r="KN7" i="1"/>
  <c r="KN8" i="1"/>
  <c r="KN9" i="1"/>
  <c r="KN10" i="1"/>
  <c r="KN11" i="1"/>
  <c r="KN12" i="1"/>
  <c r="KN13" i="1"/>
  <c r="KN14" i="1"/>
  <c r="KN3" i="1"/>
  <c r="OV12" i="1" l="1"/>
  <c r="OP12" i="1"/>
  <c r="OP13" i="1"/>
  <c r="OV13" i="1"/>
  <c r="OV11" i="1"/>
  <c r="OP11" i="1"/>
  <c r="OV9" i="1"/>
  <c r="OP9" i="1"/>
  <c r="OW14" i="1"/>
  <c r="PC14" i="1"/>
  <c r="OV3" i="1"/>
  <c r="OP3" i="1"/>
  <c r="OV4" i="1"/>
  <c r="OP4" i="1"/>
  <c r="OV5" i="1"/>
  <c r="OP5" i="1"/>
  <c r="OV8" i="1"/>
  <c r="OP8" i="1"/>
  <c r="PC10" i="1"/>
  <c r="OW10" i="1"/>
  <c r="OI15" i="1"/>
  <c r="OW6" i="1"/>
  <c r="PC6" i="1"/>
  <c r="KU15" i="1"/>
  <c r="KN15" i="1"/>
  <c r="KF3" i="1"/>
  <c r="KG3" i="1" s="1"/>
  <c r="KF4" i="1"/>
  <c r="KG4" i="1" s="1"/>
  <c r="KF5" i="1"/>
  <c r="KG5" i="1" s="1"/>
  <c r="KF6" i="1"/>
  <c r="KG6" i="1" s="1"/>
  <c r="KF7" i="1"/>
  <c r="KG7" i="1" s="1"/>
  <c r="KF8" i="1"/>
  <c r="KG8" i="1" s="1"/>
  <c r="KF9" i="1"/>
  <c r="KG9" i="1" s="1"/>
  <c r="KF10" i="1"/>
  <c r="KG10" i="1" s="1"/>
  <c r="KF11" i="1"/>
  <c r="KG11" i="1" s="1"/>
  <c r="KF12" i="1"/>
  <c r="KG12" i="1" s="1"/>
  <c r="KF13" i="1"/>
  <c r="KG13" i="1" s="1"/>
  <c r="KF14" i="1"/>
  <c r="KG14" i="1" s="1"/>
  <c r="JZ4" i="1"/>
  <c r="JZ5" i="1"/>
  <c r="JZ6" i="1"/>
  <c r="JZ7" i="1"/>
  <c r="JZ8" i="1"/>
  <c r="JZ9" i="1"/>
  <c r="JZ10" i="1"/>
  <c r="JZ11" i="1"/>
  <c r="JZ12" i="1"/>
  <c r="JZ13" i="1"/>
  <c r="JZ14" i="1"/>
  <c r="JZ3" i="1"/>
  <c r="OP15" i="1" l="1"/>
  <c r="PC13" i="1"/>
  <c r="OW13" i="1"/>
  <c r="PD6" i="1"/>
  <c r="PJ6" i="1"/>
  <c r="PD10" i="1"/>
  <c r="PJ10" i="1"/>
  <c r="PC5" i="1"/>
  <c r="OW5" i="1"/>
  <c r="PC3" i="1"/>
  <c r="OW3" i="1"/>
  <c r="PC9" i="1"/>
  <c r="OW9" i="1"/>
  <c r="PD14" i="1"/>
  <c r="PJ14" i="1"/>
  <c r="OW8" i="1"/>
  <c r="PC8" i="1"/>
  <c r="OW4" i="1"/>
  <c r="PC4" i="1"/>
  <c r="OW11" i="1"/>
  <c r="PC11" i="1"/>
  <c r="OW12" i="1"/>
  <c r="PC12" i="1"/>
  <c r="KG15" i="1"/>
  <c r="JZ15" i="1"/>
  <c r="IW3" i="1"/>
  <c r="JD3" i="1" s="1"/>
  <c r="IW4" i="1"/>
  <c r="JD4" i="1" s="1"/>
  <c r="IW5" i="1"/>
  <c r="JD5" i="1" s="1"/>
  <c r="IW6" i="1"/>
  <c r="JD6" i="1" s="1"/>
  <c r="IW7" i="1"/>
  <c r="JD7" i="1" s="1"/>
  <c r="IW8" i="1"/>
  <c r="JD8" i="1" s="1"/>
  <c r="IW9" i="1"/>
  <c r="JD9" i="1" s="1"/>
  <c r="IW10" i="1"/>
  <c r="JD10" i="1" s="1"/>
  <c r="IW11" i="1"/>
  <c r="JD11" i="1" s="1"/>
  <c r="IW12" i="1"/>
  <c r="JD12" i="1" s="1"/>
  <c r="IW13" i="1"/>
  <c r="JD13" i="1" s="1"/>
  <c r="IW14" i="1"/>
  <c r="JD14" i="1" s="1"/>
  <c r="PJ9" i="1" l="1"/>
  <c r="PD9" i="1"/>
  <c r="PJ5" i="1"/>
  <c r="PD5" i="1"/>
  <c r="IX11" i="1"/>
  <c r="PJ12" i="1"/>
  <c r="PD12" i="1"/>
  <c r="PJ4" i="1"/>
  <c r="PD4" i="1"/>
  <c r="PQ14" i="1"/>
  <c r="PK14" i="1"/>
  <c r="OW15" i="1"/>
  <c r="PQ10" i="1"/>
  <c r="PK10" i="1"/>
  <c r="IX7" i="1"/>
  <c r="PD3" i="1"/>
  <c r="PJ3" i="1"/>
  <c r="PJ13" i="1"/>
  <c r="PD13" i="1"/>
  <c r="PD11" i="1"/>
  <c r="PJ11" i="1"/>
  <c r="PJ8" i="1"/>
  <c r="PD8" i="1"/>
  <c r="PQ6" i="1"/>
  <c r="PK6" i="1"/>
  <c r="IX3" i="1"/>
  <c r="JE13" i="1"/>
  <c r="JK13" i="1"/>
  <c r="IX5" i="1"/>
  <c r="JE14" i="1"/>
  <c r="JK14" i="1"/>
  <c r="JE10" i="1"/>
  <c r="JK10" i="1"/>
  <c r="JE6" i="1"/>
  <c r="JK6" i="1"/>
  <c r="JE9" i="1"/>
  <c r="JK9" i="1"/>
  <c r="JE5" i="1"/>
  <c r="JK5" i="1"/>
  <c r="IX14" i="1"/>
  <c r="IX10" i="1"/>
  <c r="IX6" i="1"/>
  <c r="JE12" i="1"/>
  <c r="JK12" i="1"/>
  <c r="JE8" i="1"/>
  <c r="JK8" i="1"/>
  <c r="JE4" i="1"/>
  <c r="JK4" i="1"/>
  <c r="IX13" i="1"/>
  <c r="IX9" i="1"/>
  <c r="JE11" i="1"/>
  <c r="JK11" i="1"/>
  <c r="JE7" i="1"/>
  <c r="JK7" i="1"/>
  <c r="JE3" i="1"/>
  <c r="JK3" i="1"/>
  <c r="IX12" i="1"/>
  <c r="IX8" i="1"/>
  <c r="IX4" i="1"/>
  <c r="IQ4" i="1"/>
  <c r="IQ5" i="1"/>
  <c r="IQ6" i="1"/>
  <c r="IQ7" i="1"/>
  <c r="IQ8" i="1"/>
  <c r="IQ9" i="1"/>
  <c r="IQ10" i="1"/>
  <c r="IQ11" i="1"/>
  <c r="IQ12" i="1"/>
  <c r="IQ13" i="1"/>
  <c r="IQ14" i="1"/>
  <c r="IQ3" i="1"/>
  <c r="PR6" i="1" l="1"/>
  <c r="PX6" i="1"/>
  <c r="PR14" i="1"/>
  <c r="PX14" i="1"/>
  <c r="PR10" i="1"/>
  <c r="PX10" i="1"/>
  <c r="PD15" i="1"/>
  <c r="PQ4" i="1"/>
  <c r="PK4" i="1"/>
  <c r="PQ5" i="1"/>
  <c r="PK5" i="1"/>
  <c r="PQ8" i="1"/>
  <c r="PK8" i="1"/>
  <c r="PQ13" i="1"/>
  <c r="PK13" i="1"/>
  <c r="PQ12" i="1"/>
  <c r="PK12" i="1"/>
  <c r="PQ11" i="1"/>
  <c r="PK11" i="1"/>
  <c r="PR3" i="1"/>
  <c r="PK3" i="1"/>
  <c r="PQ9" i="1"/>
  <c r="PK9" i="1"/>
  <c r="IX15" i="1"/>
  <c r="JL9" i="1"/>
  <c r="JR9" i="1"/>
  <c r="JS9" i="1" s="1"/>
  <c r="JR10" i="1"/>
  <c r="JS10" i="1" s="1"/>
  <c r="JL10" i="1"/>
  <c r="JL7" i="1"/>
  <c r="JR7" i="1"/>
  <c r="JS7" i="1" s="1"/>
  <c r="JR8" i="1"/>
  <c r="JS8" i="1" s="1"/>
  <c r="JL8" i="1"/>
  <c r="JL3" i="1"/>
  <c r="JR3" i="1"/>
  <c r="JS3" i="1" s="1"/>
  <c r="JL11" i="1"/>
  <c r="JR11" i="1"/>
  <c r="JS11" i="1" s="1"/>
  <c r="JL4" i="1"/>
  <c r="JR4" i="1"/>
  <c r="JS4" i="1" s="1"/>
  <c r="JL12" i="1"/>
  <c r="JR12" i="1"/>
  <c r="JS12" i="1" s="1"/>
  <c r="JL13" i="1"/>
  <c r="JR13" i="1"/>
  <c r="JS13" i="1" s="1"/>
  <c r="JE15" i="1"/>
  <c r="JL5" i="1"/>
  <c r="JR5" i="1"/>
  <c r="JS5" i="1" s="1"/>
  <c r="JR6" i="1"/>
  <c r="JS6" i="1" s="1"/>
  <c r="JL6" i="1"/>
  <c r="JR14" i="1"/>
  <c r="JS14" i="1" s="1"/>
  <c r="JL14" i="1"/>
  <c r="IQ15" i="1"/>
  <c r="IJ3" i="1"/>
  <c r="PY14" i="1" l="1"/>
  <c r="QE14" i="1"/>
  <c r="PY10" i="1"/>
  <c r="QE10" i="1"/>
  <c r="PY6" i="1"/>
  <c r="QE6" i="1"/>
  <c r="PR12" i="1"/>
  <c r="PX12" i="1"/>
  <c r="PR8" i="1"/>
  <c r="PX8" i="1"/>
  <c r="PR4" i="1"/>
  <c r="PX4" i="1"/>
  <c r="PR9" i="1"/>
  <c r="PX9" i="1"/>
  <c r="PR11" i="1"/>
  <c r="PX11" i="1"/>
  <c r="PR13" i="1"/>
  <c r="PX13" i="1"/>
  <c r="PR5" i="1"/>
  <c r="PX5" i="1"/>
  <c r="PK15" i="1"/>
  <c r="JS15" i="1"/>
  <c r="JL15" i="1"/>
  <c r="IL2" i="1"/>
  <c r="IM2" i="1"/>
  <c r="IN2" i="1"/>
  <c r="IO2" i="1"/>
  <c r="IP2" i="1"/>
  <c r="IQ2" i="1"/>
  <c r="PY5" i="1" l="1"/>
  <c r="QE5" i="1"/>
  <c r="PY11" i="1"/>
  <c r="QE11" i="1"/>
  <c r="PY4" i="1"/>
  <c r="QE4" i="1"/>
  <c r="PY12" i="1"/>
  <c r="QE12" i="1"/>
  <c r="QF10" i="1"/>
  <c r="QL10" i="1"/>
  <c r="QS10" i="1" s="1"/>
  <c r="QT10" i="1" s="1"/>
  <c r="PR15" i="1"/>
  <c r="PY13" i="1"/>
  <c r="QE13" i="1"/>
  <c r="PY9" i="1"/>
  <c r="QE9" i="1"/>
  <c r="PY8" i="1"/>
  <c r="QE8" i="1"/>
  <c r="QL6" i="1"/>
  <c r="QS6" i="1" s="1"/>
  <c r="QT6" i="1" s="1"/>
  <c r="QF6" i="1"/>
  <c r="QL14" i="1"/>
  <c r="QS14" i="1" s="1"/>
  <c r="QT14" i="1" s="1"/>
  <c r="QF14" i="1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EP27" i="1"/>
  <c r="IJ4" i="1"/>
  <c r="IJ5" i="1"/>
  <c r="IJ6" i="1"/>
  <c r="IJ7" i="1"/>
  <c r="IJ8" i="1"/>
  <c r="IJ9" i="1"/>
  <c r="IJ10" i="1"/>
  <c r="IJ11" i="1"/>
  <c r="IJ12" i="1"/>
  <c r="IJ13" i="1"/>
  <c r="IJ14" i="1"/>
  <c r="IC4" i="1"/>
  <c r="IC5" i="1"/>
  <c r="IC6" i="1"/>
  <c r="IC7" i="1"/>
  <c r="IC8" i="1"/>
  <c r="IC9" i="1"/>
  <c r="IC10" i="1"/>
  <c r="IC11" i="1"/>
  <c r="IC12" i="1"/>
  <c r="IC13" i="1"/>
  <c r="IC14" i="1"/>
  <c r="IC3" i="1"/>
  <c r="HV4" i="1"/>
  <c r="HV5" i="1"/>
  <c r="HV6" i="1"/>
  <c r="HV7" i="1"/>
  <c r="HV8" i="1"/>
  <c r="HV9" i="1"/>
  <c r="HV10" i="1"/>
  <c r="HV11" i="1"/>
  <c r="HV12" i="1"/>
  <c r="HV13" i="1"/>
  <c r="HV14" i="1"/>
  <c r="HV3" i="1"/>
  <c r="HO4" i="1"/>
  <c r="HO5" i="1"/>
  <c r="HO6" i="1"/>
  <c r="HO7" i="1"/>
  <c r="HO8" i="1"/>
  <c r="HO9" i="1"/>
  <c r="HO10" i="1"/>
  <c r="HO11" i="1"/>
  <c r="HO12" i="1"/>
  <c r="HO13" i="1"/>
  <c r="HO14" i="1"/>
  <c r="HO3" i="1"/>
  <c r="PY15" i="1" l="1"/>
  <c r="TD14" i="1"/>
  <c r="TE14" i="1" s="1"/>
  <c r="SW14" i="1"/>
  <c r="SX14" i="1" s="1"/>
  <c r="SI14" i="1"/>
  <c r="SJ14" i="1" s="1"/>
  <c r="SB14" i="1"/>
  <c r="RU14" i="1"/>
  <c r="RN14" i="1"/>
  <c r="RO14" i="1" s="1"/>
  <c r="QZ14" i="1"/>
  <c r="QM14" i="1"/>
  <c r="QF12" i="1"/>
  <c r="QL12" i="1"/>
  <c r="QS12" i="1" s="1"/>
  <c r="QT12" i="1" s="1"/>
  <c r="QL11" i="1"/>
  <c r="QS11" i="1" s="1"/>
  <c r="QT11" i="1" s="1"/>
  <c r="QF11" i="1"/>
  <c r="QL9" i="1"/>
  <c r="QS9" i="1" s="1"/>
  <c r="QT9" i="1" s="1"/>
  <c r="QF9" i="1"/>
  <c r="TD6" i="1"/>
  <c r="TE6" i="1" s="1"/>
  <c r="SW6" i="1"/>
  <c r="SX6" i="1" s="1"/>
  <c r="SI6" i="1"/>
  <c r="SJ6" i="1" s="1"/>
  <c r="SB6" i="1"/>
  <c r="RU6" i="1"/>
  <c r="RN6" i="1"/>
  <c r="RO6" i="1" s="1"/>
  <c r="QZ6" i="1"/>
  <c r="QM6" i="1"/>
  <c r="TD10" i="1"/>
  <c r="TE10" i="1" s="1"/>
  <c r="SW10" i="1"/>
  <c r="SX10" i="1" s="1"/>
  <c r="SI10" i="1"/>
  <c r="SJ10" i="1" s="1"/>
  <c r="SB10" i="1"/>
  <c r="RU10" i="1"/>
  <c r="RN10" i="1"/>
  <c r="RO10" i="1" s="1"/>
  <c r="QZ10" i="1"/>
  <c r="QM10" i="1"/>
  <c r="QL4" i="1"/>
  <c r="QS4" i="1" s="1"/>
  <c r="QT4" i="1" s="1"/>
  <c r="QF4" i="1"/>
  <c r="QL5" i="1"/>
  <c r="QS5" i="1" s="1"/>
  <c r="QT5" i="1" s="1"/>
  <c r="QF5" i="1"/>
  <c r="QL8" i="1"/>
  <c r="QS8" i="1" s="1"/>
  <c r="QT8" i="1" s="1"/>
  <c r="QF8" i="1"/>
  <c r="QL13" i="1"/>
  <c r="QS13" i="1" s="1"/>
  <c r="QT13" i="1" s="1"/>
  <c r="QF13" i="1"/>
  <c r="D46" i="5"/>
  <c r="IJ15" i="1"/>
  <c r="IC15" i="1"/>
  <c r="C46" i="5"/>
  <c r="HV15" i="1"/>
  <c r="HO15" i="1"/>
  <c r="E38" i="5"/>
  <c r="C33" i="5"/>
  <c r="D33" i="5"/>
  <c r="C34" i="5"/>
  <c r="D34" i="5"/>
  <c r="C35" i="5"/>
  <c r="D35" i="5"/>
  <c r="C36" i="5"/>
  <c r="D36" i="5"/>
  <c r="C37" i="5"/>
  <c r="D37" i="5"/>
  <c r="EL27" i="1"/>
  <c r="EK27" i="1"/>
  <c r="EO27" i="1"/>
  <c r="QT15" i="1" l="1"/>
  <c r="ER25" i="1"/>
  <c r="RG6" i="1"/>
  <c r="RH6" i="1" s="1"/>
  <c r="RA6" i="1"/>
  <c r="RG10" i="1"/>
  <c r="RH10" i="1" s="1"/>
  <c r="RA10" i="1"/>
  <c r="RG14" i="1"/>
  <c r="RH14" i="1" s="1"/>
  <c r="RA14" i="1"/>
  <c r="TD12" i="1"/>
  <c r="TE12" i="1" s="1"/>
  <c r="SW12" i="1"/>
  <c r="SX12" i="1" s="1"/>
  <c r="SI12" i="1"/>
  <c r="SJ12" i="1" s="1"/>
  <c r="SB12" i="1"/>
  <c r="RU12" i="1"/>
  <c r="RN12" i="1"/>
  <c r="RO12" i="1" s="1"/>
  <c r="QZ12" i="1"/>
  <c r="QM12" i="1"/>
  <c r="QM13" i="1"/>
  <c r="TD13" i="1"/>
  <c r="TE13" i="1" s="1"/>
  <c r="SW13" i="1"/>
  <c r="SX13" i="1" s="1"/>
  <c r="SI13" i="1"/>
  <c r="SJ13" i="1" s="1"/>
  <c r="SB13" i="1"/>
  <c r="RU13" i="1"/>
  <c r="RN13" i="1"/>
  <c r="RO13" i="1" s="1"/>
  <c r="QZ13" i="1"/>
  <c r="QM5" i="1"/>
  <c r="TD5" i="1"/>
  <c r="TE5" i="1" s="1"/>
  <c r="SW5" i="1"/>
  <c r="SX5" i="1" s="1"/>
  <c r="SI5" i="1"/>
  <c r="SJ5" i="1" s="1"/>
  <c r="SB5" i="1"/>
  <c r="RU5" i="1"/>
  <c r="RN5" i="1"/>
  <c r="RO5" i="1" s="1"/>
  <c r="QZ5" i="1"/>
  <c r="QM9" i="1"/>
  <c r="TD9" i="1"/>
  <c r="TE9" i="1" s="1"/>
  <c r="SW9" i="1"/>
  <c r="SX9" i="1" s="1"/>
  <c r="SI9" i="1"/>
  <c r="SJ9" i="1" s="1"/>
  <c r="SB9" i="1"/>
  <c r="RU9" i="1"/>
  <c r="RN9" i="1"/>
  <c r="RO9" i="1" s="1"/>
  <c r="QZ9" i="1"/>
  <c r="QF15" i="1"/>
  <c r="TD8" i="1"/>
  <c r="TE8" i="1" s="1"/>
  <c r="SW8" i="1"/>
  <c r="SX8" i="1" s="1"/>
  <c r="SI8" i="1"/>
  <c r="SJ8" i="1" s="1"/>
  <c r="SB8" i="1"/>
  <c r="RU8" i="1"/>
  <c r="RN8" i="1"/>
  <c r="RO8" i="1" s="1"/>
  <c r="QZ8" i="1"/>
  <c r="QM8" i="1"/>
  <c r="TD4" i="1"/>
  <c r="TE4" i="1" s="1"/>
  <c r="SW4" i="1"/>
  <c r="SX4" i="1" s="1"/>
  <c r="SI4" i="1"/>
  <c r="SJ4" i="1" s="1"/>
  <c r="SB4" i="1"/>
  <c r="RU4" i="1"/>
  <c r="RN4" i="1"/>
  <c r="RO4" i="1" s="1"/>
  <c r="QZ4" i="1"/>
  <c r="QM4" i="1"/>
  <c r="TD11" i="1"/>
  <c r="TE11" i="1" s="1"/>
  <c r="SW11" i="1"/>
  <c r="SX11" i="1" s="1"/>
  <c r="SI11" i="1"/>
  <c r="SJ11" i="1" s="1"/>
  <c r="SB11" i="1"/>
  <c r="RU11" i="1"/>
  <c r="RN11" i="1"/>
  <c r="RO11" i="1" s="1"/>
  <c r="QZ11" i="1"/>
  <c r="QM11" i="1"/>
  <c r="D38" i="5"/>
  <c r="C38" i="5"/>
  <c r="C108" i="5" s="1"/>
  <c r="ER26" i="1"/>
  <c r="ER30" i="1" s="1"/>
  <c r="ER32" i="1" s="1"/>
  <c r="ER35" i="1" s="1"/>
  <c r="ER27" i="1"/>
  <c r="RG12" i="1" l="1"/>
  <c r="RH12" i="1" s="1"/>
  <c r="RA12" i="1"/>
  <c r="SC15" i="1"/>
  <c r="RA5" i="1"/>
  <c r="RG5" i="1"/>
  <c r="RH5" i="1" s="1"/>
  <c r="RG9" i="1"/>
  <c r="RH9" i="1" s="1"/>
  <c r="RA9" i="1"/>
  <c r="RA11" i="1"/>
  <c r="RG11" i="1"/>
  <c r="RH11" i="1" s="1"/>
  <c r="RG4" i="1"/>
  <c r="RH4" i="1" s="1"/>
  <c r="RA4" i="1"/>
  <c r="SJ15" i="1"/>
  <c r="RG13" i="1"/>
  <c r="RH13" i="1" s="1"/>
  <c r="RA13" i="1"/>
  <c r="RO15" i="1"/>
  <c r="SQ15" i="1"/>
  <c r="RG8" i="1"/>
  <c r="RH8" i="1" s="1"/>
  <c r="RA8" i="1"/>
  <c r="QM15" i="1"/>
  <c r="TE15" i="1"/>
  <c r="I37" i="5"/>
  <c r="G39" i="5"/>
  <c r="H35" i="5"/>
  <c r="GN2" i="1"/>
  <c r="GU2" i="1" s="1"/>
  <c r="HB2" i="1" s="1"/>
  <c r="GO2" i="1"/>
  <c r="GV2" i="1" s="1"/>
  <c r="HC2" i="1" s="1"/>
  <c r="GP2" i="1"/>
  <c r="GW2" i="1" s="1"/>
  <c r="HD2" i="1" s="1"/>
  <c r="GQ2" i="1"/>
  <c r="GX2" i="1" s="1"/>
  <c r="HE2" i="1" s="1"/>
  <c r="GR2" i="1"/>
  <c r="GY2" i="1" s="1"/>
  <c r="HF2" i="1" s="1"/>
  <c r="GS2" i="1"/>
  <c r="GZ2" i="1" s="1"/>
  <c r="HG2" i="1" s="1"/>
  <c r="GT2" i="1"/>
  <c r="HA2" i="1" s="1"/>
  <c r="HH2" i="1" s="1"/>
  <c r="GL3" i="1"/>
  <c r="GS3" i="1" s="1"/>
  <c r="GZ3" i="1" s="1"/>
  <c r="GL4" i="1"/>
  <c r="GS4" i="1" s="1"/>
  <c r="GT4" i="1" s="1"/>
  <c r="GL5" i="1"/>
  <c r="GM5" i="1" s="1"/>
  <c r="GL6" i="1"/>
  <c r="GM6" i="1" s="1"/>
  <c r="GL7" i="1"/>
  <c r="GS7" i="1" s="1"/>
  <c r="GZ7" i="1" s="1"/>
  <c r="GL8" i="1"/>
  <c r="GS8" i="1" s="1"/>
  <c r="GT8" i="1" s="1"/>
  <c r="GL9" i="1"/>
  <c r="GM9" i="1" s="1"/>
  <c r="GL10" i="1"/>
  <c r="GM10" i="1" s="1"/>
  <c r="GL11" i="1"/>
  <c r="GS11" i="1" s="1"/>
  <c r="GZ11" i="1" s="1"/>
  <c r="GL12" i="1"/>
  <c r="GS12" i="1" s="1"/>
  <c r="GT12" i="1" s="1"/>
  <c r="GL13" i="1"/>
  <c r="GM13" i="1" s="1"/>
  <c r="GL14" i="1"/>
  <c r="GM14" i="1" s="1"/>
  <c r="GF3" i="1"/>
  <c r="GF4" i="1"/>
  <c r="GF5" i="1"/>
  <c r="GF6" i="1"/>
  <c r="GF7" i="1"/>
  <c r="GF8" i="1"/>
  <c r="GF9" i="1"/>
  <c r="GF10" i="1"/>
  <c r="GF11" i="1"/>
  <c r="GF12" i="1"/>
  <c r="GF13" i="1"/>
  <c r="GF14" i="1"/>
  <c r="FZ2" i="1"/>
  <c r="GA2" i="1"/>
  <c r="GB2" i="1"/>
  <c r="GC2" i="1"/>
  <c r="GD2" i="1"/>
  <c r="GE2" i="1"/>
  <c r="GF2" i="1"/>
  <c r="RA15" i="1" l="1"/>
  <c r="RH15" i="1"/>
  <c r="GM12" i="1"/>
  <c r="GT11" i="1"/>
  <c r="GT3" i="1"/>
  <c r="GT7" i="1"/>
  <c r="HG3" i="1"/>
  <c r="HH3" i="1" s="1"/>
  <c r="HA3" i="1"/>
  <c r="HG11" i="1"/>
  <c r="HH11" i="1" s="1"/>
  <c r="HA11" i="1"/>
  <c r="HG7" i="1"/>
  <c r="HH7" i="1" s="1"/>
  <c r="HA7" i="1"/>
  <c r="GS6" i="1"/>
  <c r="GM8" i="1"/>
  <c r="GM4" i="1"/>
  <c r="GS14" i="1"/>
  <c r="GZ12" i="1"/>
  <c r="GZ8" i="1"/>
  <c r="GZ4" i="1"/>
  <c r="GS10" i="1"/>
  <c r="GF15" i="1"/>
  <c r="GM3" i="1"/>
  <c r="GM11" i="1"/>
  <c r="GM7" i="1"/>
  <c r="GS13" i="1"/>
  <c r="GS9" i="1"/>
  <c r="GS5" i="1"/>
  <c r="FY3" i="1"/>
  <c r="FY4" i="1"/>
  <c r="FY5" i="1"/>
  <c r="FY6" i="1"/>
  <c r="FY7" i="1"/>
  <c r="FY8" i="1"/>
  <c r="FY9" i="1"/>
  <c r="FY10" i="1"/>
  <c r="FY11" i="1"/>
  <c r="FY12" i="1"/>
  <c r="FY13" i="1"/>
  <c r="FY14" i="1"/>
  <c r="FK4" i="1"/>
  <c r="FK5" i="1"/>
  <c r="FK6" i="1"/>
  <c r="FK7" i="1"/>
  <c r="FK8" i="1"/>
  <c r="FK9" i="1"/>
  <c r="FK10" i="1"/>
  <c r="FK11" i="1"/>
  <c r="FK12" i="1"/>
  <c r="FK13" i="1"/>
  <c r="FK14" i="1"/>
  <c r="FK3" i="1"/>
  <c r="FD4" i="1"/>
  <c r="FD5" i="1"/>
  <c r="FD6" i="1"/>
  <c r="FD7" i="1"/>
  <c r="FD8" i="1"/>
  <c r="FD9" i="1"/>
  <c r="FD10" i="1"/>
  <c r="FD11" i="1"/>
  <c r="FD12" i="1"/>
  <c r="FD13" i="1"/>
  <c r="FD14" i="1"/>
  <c r="FD3" i="1"/>
  <c r="EW4" i="1"/>
  <c r="EW5" i="1"/>
  <c r="EW6" i="1"/>
  <c r="EW7" i="1"/>
  <c r="EW8" i="1"/>
  <c r="EW9" i="1"/>
  <c r="EW10" i="1"/>
  <c r="EW11" i="1"/>
  <c r="EW12" i="1"/>
  <c r="EW13" i="1"/>
  <c r="EW14" i="1"/>
  <c r="HG8" i="1" l="1"/>
  <c r="HH8" i="1" s="1"/>
  <c r="HA8" i="1"/>
  <c r="HG12" i="1"/>
  <c r="HH12" i="1" s="1"/>
  <c r="HA12" i="1"/>
  <c r="GZ6" i="1"/>
  <c r="GT6" i="1"/>
  <c r="GT5" i="1"/>
  <c r="GZ5" i="1"/>
  <c r="GT10" i="1"/>
  <c r="GZ10" i="1"/>
  <c r="GZ14" i="1"/>
  <c r="GT14" i="1"/>
  <c r="GT13" i="1"/>
  <c r="GZ13" i="1"/>
  <c r="GT9" i="1"/>
  <c r="GZ9" i="1"/>
  <c r="GM15" i="1"/>
  <c r="HG4" i="1"/>
  <c r="HH4" i="1" s="1"/>
  <c r="HA4" i="1"/>
  <c r="FK15" i="1"/>
  <c r="P26" i="4"/>
  <c r="O26" i="4"/>
  <c r="N26" i="4"/>
  <c r="E11" i="5"/>
  <c r="K7" i="5" s="1"/>
  <c r="H20" i="5"/>
  <c r="HG9" i="1" l="1"/>
  <c r="HH9" i="1" s="1"/>
  <c r="HA9" i="1"/>
  <c r="HG5" i="1"/>
  <c r="HH5" i="1" s="1"/>
  <c r="HA5" i="1"/>
  <c r="HG14" i="1"/>
  <c r="HH14" i="1" s="1"/>
  <c r="HA14" i="1"/>
  <c r="HG13" i="1"/>
  <c r="HH13" i="1" s="1"/>
  <c r="HA13" i="1"/>
  <c r="HG10" i="1"/>
  <c r="HH10" i="1" s="1"/>
  <c r="HA10" i="1"/>
  <c r="HG6" i="1"/>
  <c r="HH6" i="1" s="1"/>
  <c r="HA6" i="1"/>
  <c r="GT15" i="1"/>
  <c r="EB3" i="1"/>
  <c r="EB4" i="1"/>
  <c r="EB5" i="1"/>
  <c r="EB6" i="1"/>
  <c r="EB7" i="1"/>
  <c r="EB8" i="1"/>
  <c r="EB9" i="1"/>
  <c r="EB10" i="1"/>
  <c r="EB11" i="1"/>
  <c r="EB12" i="1"/>
  <c r="EB13" i="1"/>
  <c r="EB14" i="1"/>
  <c r="DS4" i="1"/>
  <c r="DV4" i="1" s="1"/>
  <c r="DZ4" i="1" s="1"/>
  <c r="EC4" i="1" s="1"/>
  <c r="EG4" i="1" s="1"/>
  <c r="EJ4" i="1" s="1"/>
  <c r="EN4" i="1" s="1"/>
  <c r="EQ4" i="1" s="1"/>
  <c r="EU4" i="1" s="1"/>
  <c r="EX4" i="1" s="1"/>
  <c r="FB4" i="1" s="1"/>
  <c r="FE4" i="1" s="1"/>
  <c r="FI4" i="1" s="1"/>
  <c r="FL4" i="1" s="1"/>
  <c r="FP4" i="1" s="1"/>
  <c r="FS4" i="1" s="1"/>
  <c r="FW4" i="1" s="1"/>
  <c r="FZ4" i="1" s="1"/>
  <c r="GD4" i="1" s="1"/>
  <c r="GG4" i="1" s="1"/>
  <c r="GK4" i="1" s="1"/>
  <c r="GN4" i="1" s="1"/>
  <c r="GR4" i="1" s="1"/>
  <c r="GU4" i="1" s="1"/>
  <c r="GY4" i="1" s="1"/>
  <c r="HB4" i="1" s="1"/>
  <c r="HF4" i="1" s="1"/>
  <c r="HI4" i="1" s="1"/>
  <c r="HM4" i="1" s="1"/>
  <c r="HP4" i="1" s="1"/>
  <c r="HT4" i="1" s="1"/>
  <c r="HW4" i="1" s="1"/>
  <c r="IA4" i="1" s="1"/>
  <c r="ID4" i="1" s="1"/>
  <c r="IH4" i="1" s="1"/>
  <c r="IK4" i="1" s="1"/>
  <c r="IO4" i="1" s="1"/>
  <c r="IR4" i="1" s="1"/>
  <c r="IV4" i="1" s="1"/>
  <c r="IY4" i="1" s="1"/>
  <c r="JC4" i="1" s="1"/>
  <c r="JF4" i="1" s="1"/>
  <c r="JJ4" i="1" s="1"/>
  <c r="JM4" i="1" s="1"/>
  <c r="JQ4" i="1" s="1"/>
  <c r="JT4" i="1" s="1"/>
  <c r="JX4" i="1" s="1"/>
  <c r="KA4" i="1" s="1"/>
  <c r="KE4" i="1" s="1"/>
  <c r="KH4" i="1" s="1"/>
  <c r="KL4" i="1" s="1"/>
  <c r="KO4" i="1" s="1"/>
  <c r="KS4" i="1" s="1"/>
  <c r="KV4" i="1" s="1"/>
  <c r="KZ4" i="1" s="1"/>
  <c r="LC4" i="1" s="1"/>
  <c r="LG4" i="1" s="1"/>
  <c r="LK4" i="1" s="1"/>
  <c r="LO4" i="1" s="1"/>
  <c r="LR4" i="1" s="1"/>
  <c r="LV4" i="1" s="1"/>
  <c r="LY4" i="1" s="1"/>
  <c r="MC4" i="1" s="1"/>
  <c r="MF4" i="1" s="1"/>
  <c r="MJ4" i="1" s="1"/>
  <c r="MM4" i="1" s="1"/>
  <c r="MQ4" i="1" s="1"/>
  <c r="DS5" i="1"/>
  <c r="DV5" i="1" s="1"/>
  <c r="DZ5" i="1" s="1"/>
  <c r="EC5" i="1" s="1"/>
  <c r="EG5" i="1" s="1"/>
  <c r="EJ5" i="1" s="1"/>
  <c r="DS6" i="1"/>
  <c r="DV6" i="1" s="1"/>
  <c r="DZ6" i="1" s="1"/>
  <c r="EC6" i="1" s="1"/>
  <c r="EG6" i="1" s="1"/>
  <c r="EJ6" i="1" s="1"/>
  <c r="EN6" i="1" s="1"/>
  <c r="EQ6" i="1" s="1"/>
  <c r="EU6" i="1" s="1"/>
  <c r="EX6" i="1" s="1"/>
  <c r="FB6" i="1" s="1"/>
  <c r="FE6" i="1" s="1"/>
  <c r="FI6" i="1" s="1"/>
  <c r="FL6" i="1" s="1"/>
  <c r="FP6" i="1" s="1"/>
  <c r="FS6" i="1" s="1"/>
  <c r="FW6" i="1" s="1"/>
  <c r="FZ6" i="1" s="1"/>
  <c r="GD6" i="1" s="1"/>
  <c r="GG6" i="1" s="1"/>
  <c r="GK6" i="1" s="1"/>
  <c r="GN6" i="1" s="1"/>
  <c r="GR6" i="1" s="1"/>
  <c r="GU6" i="1" s="1"/>
  <c r="GY6" i="1" s="1"/>
  <c r="HB6" i="1" s="1"/>
  <c r="HF6" i="1" s="1"/>
  <c r="HI6" i="1" s="1"/>
  <c r="HM6" i="1" s="1"/>
  <c r="HP6" i="1" s="1"/>
  <c r="HW6" i="1" s="1"/>
  <c r="IA6" i="1" s="1"/>
  <c r="ID6" i="1" s="1"/>
  <c r="IH6" i="1" s="1"/>
  <c r="IK6" i="1" s="1"/>
  <c r="IO6" i="1" s="1"/>
  <c r="IR6" i="1" s="1"/>
  <c r="IV6" i="1" s="1"/>
  <c r="IY6" i="1" s="1"/>
  <c r="JC6" i="1" s="1"/>
  <c r="JF6" i="1" s="1"/>
  <c r="JJ6" i="1" s="1"/>
  <c r="JM6" i="1" s="1"/>
  <c r="JQ6" i="1" s="1"/>
  <c r="JT6" i="1" s="1"/>
  <c r="JX6" i="1" s="1"/>
  <c r="KA6" i="1" s="1"/>
  <c r="DS7" i="1"/>
  <c r="DV7" i="1" s="1"/>
  <c r="DZ7" i="1" s="1"/>
  <c r="EC7" i="1" s="1"/>
  <c r="EG7" i="1" s="1"/>
  <c r="EJ7" i="1" s="1"/>
  <c r="EN7" i="1" s="1"/>
  <c r="EQ7" i="1" s="1"/>
  <c r="EU7" i="1" s="1"/>
  <c r="EX7" i="1" s="1"/>
  <c r="FB7" i="1" s="1"/>
  <c r="FE7" i="1" s="1"/>
  <c r="FI7" i="1" s="1"/>
  <c r="FL7" i="1" s="1"/>
  <c r="FP7" i="1" s="1"/>
  <c r="FS7" i="1" s="1"/>
  <c r="FW7" i="1" s="1"/>
  <c r="FZ7" i="1" s="1"/>
  <c r="GD7" i="1" s="1"/>
  <c r="GG7" i="1" s="1"/>
  <c r="GK7" i="1" s="1"/>
  <c r="GN7" i="1" s="1"/>
  <c r="GR7" i="1" s="1"/>
  <c r="GU7" i="1" s="1"/>
  <c r="GY7" i="1" s="1"/>
  <c r="HB7" i="1" s="1"/>
  <c r="HF7" i="1" s="1"/>
  <c r="HI7" i="1" s="1"/>
  <c r="HM7" i="1" s="1"/>
  <c r="HP7" i="1" s="1"/>
  <c r="HT7" i="1" s="1"/>
  <c r="HW7" i="1" s="1"/>
  <c r="IA7" i="1" s="1"/>
  <c r="ID7" i="1" s="1"/>
  <c r="IH7" i="1" s="1"/>
  <c r="IK7" i="1" s="1"/>
  <c r="IO7" i="1" s="1"/>
  <c r="IR7" i="1" s="1"/>
  <c r="IV7" i="1" s="1"/>
  <c r="IY7" i="1" s="1"/>
  <c r="JC7" i="1" s="1"/>
  <c r="JF7" i="1" s="1"/>
  <c r="JJ7" i="1" s="1"/>
  <c r="JM7" i="1" s="1"/>
  <c r="JQ7" i="1" s="1"/>
  <c r="JT7" i="1" s="1"/>
  <c r="JX7" i="1" s="1"/>
  <c r="KA7" i="1" s="1"/>
  <c r="KE7" i="1" s="1"/>
  <c r="KH7" i="1" s="1"/>
  <c r="KL7" i="1" s="1"/>
  <c r="KO7" i="1" s="1"/>
  <c r="KS7" i="1" s="1"/>
  <c r="KV7" i="1" s="1"/>
  <c r="KZ7" i="1" s="1"/>
  <c r="LC7" i="1" s="1"/>
  <c r="LG7" i="1" s="1"/>
  <c r="LK7" i="1" s="1"/>
  <c r="LO7" i="1" s="1"/>
  <c r="LR7" i="1" s="1"/>
  <c r="LV7" i="1" s="1"/>
  <c r="LY7" i="1" s="1"/>
  <c r="MC7" i="1" s="1"/>
  <c r="MF7" i="1" s="1"/>
  <c r="MJ7" i="1" s="1"/>
  <c r="MM7" i="1" s="1"/>
  <c r="MQ7" i="1" s="1"/>
  <c r="DS8" i="1"/>
  <c r="DV8" i="1" s="1"/>
  <c r="DZ8" i="1" s="1"/>
  <c r="EC8" i="1" s="1"/>
  <c r="EG8" i="1" s="1"/>
  <c r="EJ8" i="1" s="1"/>
  <c r="EN8" i="1" s="1"/>
  <c r="EQ8" i="1" s="1"/>
  <c r="EU8" i="1" s="1"/>
  <c r="EX8" i="1" s="1"/>
  <c r="FB8" i="1" s="1"/>
  <c r="FE8" i="1" s="1"/>
  <c r="FI8" i="1" s="1"/>
  <c r="FL8" i="1" s="1"/>
  <c r="FP8" i="1" s="1"/>
  <c r="FS8" i="1" s="1"/>
  <c r="FW8" i="1" s="1"/>
  <c r="FZ8" i="1" s="1"/>
  <c r="GD8" i="1" s="1"/>
  <c r="GG8" i="1" s="1"/>
  <c r="GK8" i="1" s="1"/>
  <c r="GN8" i="1" s="1"/>
  <c r="GR8" i="1" s="1"/>
  <c r="GU8" i="1" s="1"/>
  <c r="GY8" i="1" s="1"/>
  <c r="HB8" i="1" s="1"/>
  <c r="HF8" i="1" s="1"/>
  <c r="HI8" i="1" s="1"/>
  <c r="HM8" i="1" s="1"/>
  <c r="HP8" i="1" s="1"/>
  <c r="HT8" i="1" s="1"/>
  <c r="HW8" i="1" s="1"/>
  <c r="IA8" i="1" s="1"/>
  <c r="ID8" i="1" s="1"/>
  <c r="IH8" i="1" s="1"/>
  <c r="IK8" i="1" s="1"/>
  <c r="IO8" i="1" s="1"/>
  <c r="IR8" i="1" s="1"/>
  <c r="IV8" i="1" s="1"/>
  <c r="IY8" i="1" s="1"/>
  <c r="JC8" i="1" s="1"/>
  <c r="JF8" i="1" s="1"/>
  <c r="JJ8" i="1" s="1"/>
  <c r="JM8" i="1" s="1"/>
  <c r="JQ8" i="1" s="1"/>
  <c r="JX8" i="1" s="1"/>
  <c r="KA8" i="1" s="1"/>
  <c r="KE8" i="1" s="1"/>
  <c r="KH8" i="1" s="1"/>
  <c r="KL8" i="1" s="1"/>
  <c r="KO8" i="1" s="1"/>
  <c r="KS8" i="1" s="1"/>
  <c r="KV8" i="1" s="1"/>
  <c r="KZ8" i="1" s="1"/>
  <c r="LC8" i="1" s="1"/>
  <c r="LG8" i="1" s="1"/>
  <c r="LK8" i="1" s="1"/>
  <c r="LO8" i="1" s="1"/>
  <c r="LR8" i="1" s="1"/>
  <c r="LV8" i="1" s="1"/>
  <c r="LY8" i="1" s="1"/>
  <c r="MC8" i="1" s="1"/>
  <c r="MF8" i="1" s="1"/>
  <c r="MJ8" i="1" s="1"/>
  <c r="MM8" i="1" s="1"/>
  <c r="MQ8" i="1" s="1"/>
  <c r="DS9" i="1"/>
  <c r="DV9" i="1" s="1"/>
  <c r="DZ9" i="1" s="1"/>
  <c r="EC9" i="1" s="1"/>
  <c r="EG9" i="1" s="1"/>
  <c r="EJ9" i="1" s="1"/>
  <c r="EN9" i="1" s="1"/>
  <c r="EQ9" i="1" s="1"/>
  <c r="EU9" i="1" s="1"/>
  <c r="EX9" i="1" s="1"/>
  <c r="FB9" i="1" s="1"/>
  <c r="FE9" i="1" s="1"/>
  <c r="FI9" i="1" s="1"/>
  <c r="FL9" i="1" s="1"/>
  <c r="FP9" i="1" s="1"/>
  <c r="FS9" i="1" s="1"/>
  <c r="FW9" i="1" s="1"/>
  <c r="FZ9" i="1" s="1"/>
  <c r="GD9" i="1" s="1"/>
  <c r="GG9" i="1" s="1"/>
  <c r="GK9" i="1" s="1"/>
  <c r="GN9" i="1" s="1"/>
  <c r="GR9" i="1" s="1"/>
  <c r="GU9" i="1" s="1"/>
  <c r="GY9" i="1" s="1"/>
  <c r="HB9" i="1" s="1"/>
  <c r="HF9" i="1" s="1"/>
  <c r="HI9" i="1" s="1"/>
  <c r="HM9" i="1" s="1"/>
  <c r="HP9" i="1" s="1"/>
  <c r="HT9" i="1" s="1"/>
  <c r="HW9" i="1" s="1"/>
  <c r="IA9" i="1" s="1"/>
  <c r="ID9" i="1" s="1"/>
  <c r="IH9" i="1" s="1"/>
  <c r="IK9" i="1" s="1"/>
  <c r="IO9" i="1" s="1"/>
  <c r="IR9" i="1" s="1"/>
  <c r="IV9" i="1" s="1"/>
  <c r="IY9" i="1" s="1"/>
  <c r="JC9" i="1" s="1"/>
  <c r="JF9" i="1" s="1"/>
  <c r="JJ9" i="1" s="1"/>
  <c r="JM9" i="1" s="1"/>
  <c r="JQ9" i="1" s="1"/>
  <c r="JT9" i="1" s="1"/>
  <c r="JX9" i="1" s="1"/>
  <c r="KA9" i="1" s="1"/>
  <c r="KE9" i="1" s="1"/>
  <c r="KH9" i="1" s="1"/>
  <c r="KL9" i="1" s="1"/>
  <c r="KO9" i="1" s="1"/>
  <c r="KS9" i="1" s="1"/>
  <c r="KV9" i="1" s="1"/>
  <c r="KZ9" i="1" s="1"/>
  <c r="LC9" i="1" s="1"/>
  <c r="LG9" i="1" s="1"/>
  <c r="LK9" i="1" s="1"/>
  <c r="LO9" i="1" s="1"/>
  <c r="LR9" i="1" s="1"/>
  <c r="LV9" i="1" s="1"/>
  <c r="LY9" i="1" s="1"/>
  <c r="MC9" i="1" s="1"/>
  <c r="MF9" i="1" s="1"/>
  <c r="MJ9" i="1" s="1"/>
  <c r="MM9" i="1" s="1"/>
  <c r="MQ9" i="1" s="1"/>
  <c r="DS10" i="1"/>
  <c r="DV10" i="1" s="1"/>
  <c r="DZ10" i="1" s="1"/>
  <c r="EC10" i="1" s="1"/>
  <c r="EG10" i="1" s="1"/>
  <c r="EJ10" i="1" s="1"/>
  <c r="EN10" i="1" s="1"/>
  <c r="EQ10" i="1" s="1"/>
  <c r="EU10" i="1" s="1"/>
  <c r="EX10" i="1" s="1"/>
  <c r="FB10" i="1" s="1"/>
  <c r="FE10" i="1" s="1"/>
  <c r="FI10" i="1" s="1"/>
  <c r="FL10" i="1" s="1"/>
  <c r="FP10" i="1" s="1"/>
  <c r="FS10" i="1" s="1"/>
  <c r="FW10" i="1" s="1"/>
  <c r="FZ10" i="1" s="1"/>
  <c r="GD10" i="1" s="1"/>
  <c r="GG10" i="1" s="1"/>
  <c r="GK10" i="1" s="1"/>
  <c r="GN10" i="1" s="1"/>
  <c r="GR10" i="1" s="1"/>
  <c r="GU10" i="1" s="1"/>
  <c r="GY10" i="1" s="1"/>
  <c r="HB10" i="1" s="1"/>
  <c r="HF10" i="1" s="1"/>
  <c r="HI10" i="1" s="1"/>
  <c r="HM10" i="1" s="1"/>
  <c r="HP10" i="1" s="1"/>
  <c r="HT10" i="1" s="1"/>
  <c r="HW10" i="1" s="1"/>
  <c r="IA10" i="1" s="1"/>
  <c r="ID10" i="1" s="1"/>
  <c r="IH10" i="1" s="1"/>
  <c r="IK10" i="1" s="1"/>
  <c r="IO10" i="1" s="1"/>
  <c r="IR10" i="1" s="1"/>
  <c r="IV10" i="1" s="1"/>
  <c r="IY10" i="1" s="1"/>
  <c r="JC10" i="1" s="1"/>
  <c r="JF10" i="1" s="1"/>
  <c r="JJ10" i="1" s="1"/>
  <c r="JM10" i="1" s="1"/>
  <c r="JQ10" i="1" s="1"/>
  <c r="JT10" i="1" s="1"/>
  <c r="JX10" i="1" s="1"/>
  <c r="KA10" i="1" s="1"/>
  <c r="KE10" i="1" s="1"/>
  <c r="KH10" i="1" s="1"/>
  <c r="KL10" i="1" s="1"/>
  <c r="KO10" i="1" s="1"/>
  <c r="KS10" i="1" s="1"/>
  <c r="KV10" i="1" s="1"/>
  <c r="KZ10" i="1" s="1"/>
  <c r="LC10" i="1" s="1"/>
  <c r="LG10" i="1" s="1"/>
  <c r="LK10" i="1" s="1"/>
  <c r="LO10" i="1" s="1"/>
  <c r="LR10" i="1" s="1"/>
  <c r="LV10" i="1" s="1"/>
  <c r="LY10" i="1" s="1"/>
  <c r="MC10" i="1" s="1"/>
  <c r="MF10" i="1" s="1"/>
  <c r="MJ10" i="1" s="1"/>
  <c r="MM10" i="1" s="1"/>
  <c r="MQ10" i="1" s="1"/>
  <c r="DS11" i="1"/>
  <c r="DV11" i="1" s="1"/>
  <c r="DZ11" i="1" s="1"/>
  <c r="EC11" i="1" s="1"/>
  <c r="EG11" i="1" s="1"/>
  <c r="EJ11" i="1" s="1"/>
  <c r="EN11" i="1" s="1"/>
  <c r="EQ11" i="1" s="1"/>
  <c r="EU11" i="1" s="1"/>
  <c r="EX11" i="1" s="1"/>
  <c r="FB11" i="1" s="1"/>
  <c r="FE11" i="1" s="1"/>
  <c r="FI11" i="1" s="1"/>
  <c r="FL11" i="1" s="1"/>
  <c r="FP11" i="1" s="1"/>
  <c r="FS11" i="1" s="1"/>
  <c r="FW11" i="1" s="1"/>
  <c r="FZ11" i="1" s="1"/>
  <c r="GD11" i="1" s="1"/>
  <c r="GG11" i="1" s="1"/>
  <c r="GK11" i="1" s="1"/>
  <c r="GN11" i="1" s="1"/>
  <c r="GR11" i="1" s="1"/>
  <c r="GU11" i="1" s="1"/>
  <c r="GY11" i="1" s="1"/>
  <c r="HB11" i="1" s="1"/>
  <c r="HF11" i="1" s="1"/>
  <c r="HI11" i="1" s="1"/>
  <c r="HM11" i="1" s="1"/>
  <c r="HP11" i="1" s="1"/>
  <c r="HT11" i="1" s="1"/>
  <c r="HW11" i="1" s="1"/>
  <c r="IA11" i="1" s="1"/>
  <c r="ID11" i="1" s="1"/>
  <c r="IH11" i="1" s="1"/>
  <c r="IK11" i="1" s="1"/>
  <c r="IO11" i="1" s="1"/>
  <c r="IR11" i="1" s="1"/>
  <c r="IV11" i="1" s="1"/>
  <c r="IY11" i="1" s="1"/>
  <c r="JC11" i="1" s="1"/>
  <c r="JF11" i="1" s="1"/>
  <c r="JJ11" i="1" s="1"/>
  <c r="JM11" i="1" s="1"/>
  <c r="JQ11" i="1" s="1"/>
  <c r="JT11" i="1" s="1"/>
  <c r="JX11" i="1" s="1"/>
  <c r="KA11" i="1" s="1"/>
  <c r="KE11" i="1" s="1"/>
  <c r="KH11" i="1" s="1"/>
  <c r="KL11" i="1" s="1"/>
  <c r="KO11" i="1" s="1"/>
  <c r="KS11" i="1" s="1"/>
  <c r="KV11" i="1" s="1"/>
  <c r="KZ11" i="1" s="1"/>
  <c r="LC11" i="1" s="1"/>
  <c r="LG11" i="1" s="1"/>
  <c r="LK11" i="1" s="1"/>
  <c r="LO11" i="1" s="1"/>
  <c r="LR11" i="1" s="1"/>
  <c r="LV11" i="1" s="1"/>
  <c r="LY11" i="1" s="1"/>
  <c r="MC11" i="1" s="1"/>
  <c r="MF11" i="1" s="1"/>
  <c r="MJ11" i="1" s="1"/>
  <c r="MM11" i="1" s="1"/>
  <c r="MQ11" i="1" s="1"/>
  <c r="DS12" i="1"/>
  <c r="DV12" i="1" s="1"/>
  <c r="DZ12" i="1" s="1"/>
  <c r="EC12" i="1" s="1"/>
  <c r="EG12" i="1" s="1"/>
  <c r="EJ12" i="1" s="1"/>
  <c r="EN12" i="1" s="1"/>
  <c r="EQ12" i="1" s="1"/>
  <c r="EU12" i="1" s="1"/>
  <c r="EX12" i="1" s="1"/>
  <c r="FB12" i="1" s="1"/>
  <c r="FE12" i="1" s="1"/>
  <c r="FI12" i="1" s="1"/>
  <c r="FL12" i="1" s="1"/>
  <c r="FP12" i="1" s="1"/>
  <c r="FS12" i="1" s="1"/>
  <c r="FW12" i="1" s="1"/>
  <c r="FZ12" i="1" s="1"/>
  <c r="GD12" i="1" s="1"/>
  <c r="GG12" i="1" s="1"/>
  <c r="GK12" i="1" s="1"/>
  <c r="GN12" i="1" s="1"/>
  <c r="GR12" i="1" s="1"/>
  <c r="GU12" i="1" s="1"/>
  <c r="GY12" i="1" s="1"/>
  <c r="HB12" i="1" s="1"/>
  <c r="HF12" i="1" s="1"/>
  <c r="HI12" i="1" s="1"/>
  <c r="HM12" i="1" s="1"/>
  <c r="HP12" i="1" s="1"/>
  <c r="HT12" i="1" s="1"/>
  <c r="HW12" i="1" s="1"/>
  <c r="IA12" i="1" s="1"/>
  <c r="ID12" i="1" s="1"/>
  <c r="IH12" i="1" s="1"/>
  <c r="IK12" i="1" s="1"/>
  <c r="IO12" i="1" s="1"/>
  <c r="IR12" i="1" s="1"/>
  <c r="IV12" i="1" s="1"/>
  <c r="IY12" i="1" s="1"/>
  <c r="JC12" i="1" s="1"/>
  <c r="JF12" i="1" s="1"/>
  <c r="JJ12" i="1" s="1"/>
  <c r="JM12" i="1" s="1"/>
  <c r="JQ12" i="1" s="1"/>
  <c r="JT12" i="1" s="1"/>
  <c r="JX12" i="1" s="1"/>
  <c r="KA12" i="1" s="1"/>
  <c r="KE12" i="1" s="1"/>
  <c r="KH12" i="1" s="1"/>
  <c r="KL12" i="1" s="1"/>
  <c r="KO12" i="1" s="1"/>
  <c r="KS12" i="1" s="1"/>
  <c r="KV12" i="1" s="1"/>
  <c r="KZ12" i="1" s="1"/>
  <c r="LC12" i="1" s="1"/>
  <c r="LG12" i="1" s="1"/>
  <c r="LK12" i="1" s="1"/>
  <c r="LO12" i="1" s="1"/>
  <c r="LR12" i="1" s="1"/>
  <c r="LV12" i="1" s="1"/>
  <c r="LY12" i="1" s="1"/>
  <c r="MC12" i="1" s="1"/>
  <c r="MF12" i="1" s="1"/>
  <c r="MJ12" i="1" s="1"/>
  <c r="MM12" i="1" s="1"/>
  <c r="MQ12" i="1" s="1"/>
  <c r="DS13" i="1"/>
  <c r="DV13" i="1" s="1"/>
  <c r="DZ13" i="1" s="1"/>
  <c r="EC13" i="1" s="1"/>
  <c r="EG13" i="1" s="1"/>
  <c r="EJ13" i="1" s="1"/>
  <c r="EN13" i="1" s="1"/>
  <c r="EQ13" i="1" s="1"/>
  <c r="EU13" i="1" s="1"/>
  <c r="EX13" i="1" s="1"/>
  <c r="FB13" i="1" s="1"/>
  <c r="FE13" i="1" s="1"/>
  <c r="FI13" i="1" s="1"/>
  <c r="FL13" i="1" s="1"/>
  <c r="FP13" i="1" s="1"/>
  <c r="FS13" i="1" s="1"/>
  <c r="FW13" i="1" s="1"/>
  <c r="FZ13" i="1" s="1"/>
  <c r="GD13" i="1" s="1"/>
  <c r="GG13" i="1" s="1"/>
  <c r="GK13" i="1" s="1"/>
  <c r="GN13" i="1" s="1"/>
  <c r="GR13" i="1" s="1"/>
  <c r="GU13" i="1" s="1"/>
  <c r="GY13" i="1" s="1"/>
  <c r="HB13" i="1" s="1"/>
  <c r="HF13" i="1" s="1"/>
  <c r="HI13" i="1" s="1"/>
  <c r="HM13" i="1" s="1"/>
  <c r="HP13" i="1" s="1"/>
  <c r="HT13" i="1" s="1"/>
  <c r="HW13" i="1" s="1"/>
  <c r="IA13" i="1" s="1"/>
  <c r="ID13" i="1" s="1"/>
  <c r="IH13" i="1" s="1"/>
  <c r="IK13" i="1" s="1"/>
  <c r="IO13" i="1" s="1"/>
  <c r="IR13" i="1" s="1"/>
  <c r="IV13" i="1" s="1"/>
  <c r="IY13" i="1" s="1"/>
  <c r="JC13" i="1" s="1"/>
  <c r="JF13" i="1" s="1"/>
  <c r="JJ13" i="1" s="1"/>
  <c r="JM13" i="1" s="1"/>
  <c r="JQ13" i="1" s="1"/>
  <c r="JT13" i="1" s="1"/>
  <c r="JX13" i="1" s="1"/>
  <c r="KA13" i="1" s="1"/>
  <c r="KE13" i="1" s="1"/>
  <c r="KH13" i="1" s="1"/>
  <c r="KL13" i="1" s="1"/>
  <c r="KO13" i="1" s="1"/>
  <c r="KS13" i="1" s="1"/>
  <c r="KV13" i="1" s="1"/>
  <c r="KZ13" i="1" s="1"/>
  <c r="LC13" i="1" s="1"/>
  <c r="LG13" i="1" s="1"/>
  <c r="LK13" i="1" s="1"/>
  <c r="LO13" i="1" s="1"/>
  <c r="LR13" i="1" s="1"/>
  <c r="LV13" i="1" s="1"/>
  <c r="LY13" i="1" s="1"/>
  <c r="MC13" i="1" s="1"/>
  <c r="MF13" i="1" s="1"/>
  <c r="MJ13" i="1" s="1"/>
  <c r="MM13" i="1" s="1"/>
  <c r="MQ13" i="1" s="1"/>
  <c r="DS14" i="1"/>
  <c r="DV14" i="1" s="1"/>
  <c r="DZ14" i="1" s="1"/>
  <c r="EC14" i="1" s="1"/>
  <c r="EG14" i="1" s="1"/>
  <c r="EJ14" i="1" s="1"/>
  <c r="EN14" i="1" s="1"/>
  <c r="EQ14" i="1" s="1"/>
  <c r="EU14" i="1" s="1"/>
  <c r="EX14" i="1" s="1"/>
  <c r="FB14" i="1" s="1"/>
  <c r="FE14" i="1" s="1"/>
  <c r="FI14" i="1" s="1"/>
  <c r="FL14" i="1" s="1"/>
  <c r="FP14" i="1" s="1"/>
  <c r="FS14" i="1" s="1"/>
  <c r="FW14" i="1" s="1"/>
  <c r="FZ14" i="1" s="1"/>
  <c r="GD14" i="1" s="1"/>
  <c r="GG14" i="1" s="1"/>
  <c r="GK14" i="1" s="1"/>
  <c r="GN14" i="1" s="1"/>
  <c r="GR14" i="1" s="1"/>
  <c r="GU14" i="1" s="1"/>
  <c r="GY14" i="1" s="1"/>
  <c r="HB14" i="1" s="1"/>
  <c r="HF14" i="1" s="1"/>
  <c r="HI14" i="1" s="1"/>
  <c r="HM14" i="1" s="1"/>
  <c r="HP14" i="1" s="1"/>
  <c r="DS3" i="1"/>
  <c r="DV3" i="1" s="1"/>
  <c r="DZ3" i="1" s="1"/>
  <c r="EC3" i="1" s="1"/>
  <c r="EG3" i="1" s="1"/>
  <c r="EJ3" i="1" s="1"/>
  <c r="EN3" i="1" s="1"/>
  <c r="EQ3" i="1" s="1"/>
  <c r="EU3" i="1" s="1"/>
  <c r="EX3" i="1" s="1"/>
  <c r="FB3" i="1" s="1"/>
  <c r="FE3" i="1" s="1"/>
  <c r="FI3" i="1" s="1"/>
  <c r="FL3" i="1" s="1"/>
  <c r="FP3" i="1" s="1"/>
  <c r="FS3" i="1" s="1"/>
  <c r="FW3" i="1" s="1"/>
  <c r="FZ3" i="1" s="1"/>
  <c r="GD3" i="1" s="1"/>
  <c r="GG3" i="1" s="1"/>
  <c r="GK3" i="1" s="1"/>
  <c r="GN3" i="1" s="1"/>
  <c r="GR3" i="1" s="1"/>
  <c r="GU3" i="1" s="1"/>
  <c r="GY3" i="1" s="1"/>
  <c r="HB3" i="1" s="1"/>
  <c r="HF3" i="1" s="1"/>
  <c r="HI3" i="1" s="1"/>
  <c r="HM3" i="1" s="1"/>
  <c r="HP3" i="1" s="1"/>
  <c r="HT3" i="1" s="1"/>
  <c r="HW3" i="1" s="1"/>
  <c r="IA3" i="1" s="1"/>
  <c r="ID3" i="1" s="1"/>
  <c r="IH3" i="1" s="1"/>
  <c r="IK3" i="1" s="1"/>
  <c r="IO3" i="1" s="1"/>
  <c r="IR3" i="1" s="1"/>
  <c r="IV3" i="1" s="1"/>
  <c r="IY3" i="1" s="1"/>
  <c r="JC3" i="1" s="1"/>
  <c r="JF3" i="1" s="1"/>
  <c r="JJ3" i="1" s="1"/>
  <c r="JM3" i="1" s="1"/>
  <c r="JQ3" i="1" s="1"/>
  <c r="JT3" i="1" s="1"/>
  <c r="JX3" i="1" s="1"/>
  <c r="KA3" i="1" s="1"/>
  <c r="KE3" i="1" s="1"/>
  <c r="KH3" i="1" s="1"/>
  <c r="KL3" i="1" s="1"/>
  <c r="KO3" i="1" s="1"/>
  <c r="KS3" i="1" s="1"/>
  <c r="KV3" i="1" s="1"/>
  <c r="KZ3" i="1" s="1"/>
  <c r="LC3" i="1" s="1"/>
  <c r="LG3" i="1" s="1"/>
  <c r="LK3" i="1" s="1"/>
  <c r="LO3" i="1" s="1"/>
  <c r="LR3" i="1" s="1"/>
  <c r="LV3" i="1" s="1"/>
  <c r="LY3" i="1" s="1"/>
  <c r="MC3" i="1" s="1"/>
  <c r="MF3" i="1" s="1"/>
  <c r="MJ3" i="1" s="1"/>
  <c r="MM3" i="1" s="1"/>
  <c r="MQ3" i="1" s="1"/>
  <c r="FD15" i="1"/>
  <c r="EI4" i="1"/>
  <c r="EI5" i="1"/>
  <c r="EI6" i="1"/>
  <c r="EI7" i="1"/>
  <c r="EI8" i="1"/>
  <c r="EI9" i="1"/>
  <c r="EI10" i="1"/>
  <c r="EI11" i="1"/>
  <c r="EI12" i="1"/>
  <c r="EI13" i="1"/>
  <c r="EI14" i="1"/>
  <c r="EI3" i="1"/>
  <c r="EN5" i="1"/>
  <c r="EQ5" i="1" s="1"/>
  <c r="EU5" i="1" s="1"/>
  <c r="EX5" i="1" s="1"/>
  <c r="FB5" i="1" s="1"/>
  <c r="FE5" i="1" s="1"/>
  <c r="FI5" i="1" s="1"/>
  <c r="FL5" i="1" s="1"/>
  <c r="FP5" i="1" s="1"/>
  <c r="FS5" i="1" s="1"/>
  <c r="FW5" i="1" s="1"/>
  <c r="FZ5" i="1" s="1"/>
  <c r="GD5" i="1" s="1"/>
  <c r="GG5" i="1" s="1"/>
  <c r="GK5" i="1" s="1"/>
  <c r="GN5" i="1" s="1"/>
  <c r="GR5" i="1" s="1"/>
  <c r="GU5" i="1" s="1"/>
  <c r="GY5" i="1" s="1"/>
  <c r="HB5" i="1" s="1"/>
  <c r="HF5" i="1" s="1"/>
  <c r="HI5" i="1" s="1"/>
  <c r="HM5" i="1" s="1"/>
  <c r="HP5" i="1" s="1"/>
  <c r="HT5" i="1" s="1"/>
  <c r="HW5" i="1" s="1"/>
  <c r="IA5" i="1" s="1"/>
  <c r="ID5" i="1" s="1"/>
  <c r="IH5" i="1" s="1"/>
  <c r="IK5" i="1" s="1"/>
  <c r="IO5" i="1" s="1"/>
  <c r="IR5" i="1" s="1"/>
  <c r="IV5" i="1" s="1"/>
  <c r="IY5" i="1" s="1"/>
  <c r="JC5" i="1" s="1"/>
  <c r="JF5" i="1" s="1"/>
  <c r="JJ5" i="1" s="1"/>
  <c r="JM5" i="1" s="1"/>
  <c r="JQ5" i="1" s="1"/>
  <c r="JT5" i="1" s="1"/>
  <c r="JX5" i="1" s="1"/>
  <c r="KA5" i="1" s="1"/>
  <c r="KE5" i="1" s="1"/>
  <c r="KH5" i="1" s="1"/>
  <c r="KL5" i="1" s="1"/>
  <c r="KO5" i="1" s="1"/>
  <c r="KS5" i="1" s="1"/>
  <c r="KV5" i="1" s="1"/>
  <c r="KZ5" i="1" s="1"/>
  <c r="LC5" i="1" s="1"/>
  <c r="LG5" i="1" s="1"/>
  <c r="LK5" i="1" s="1"/>
  <c r="LO5" i="1" s="1"/>
  <c r="LR5" i="1" s="1"/>
  <c r="LV5" i="1" s="1"/>
  <c r="LY5" i="1" s="1"/>
  <c r="MC5" i="1" s="1"/>
  <c r="MF5" i="1" s="1"/>
  <c r="MJ5" i="1" s="1"/>
  <c r="MM5" i="1" s="1"/>
  <c r="MQ5" i="1" s="1"/>
  <c r="EP4" i="1"/>
  <c r="EP5" i="1"/>
  <c r="EP6" i="1"/>
  <c r="EP7" i="1"/>
  <c r="EP8" i="1"/>
  <c r="EP9" i="1"/>
  <c r="EP10" i="1"/>
  <c r="EP11" i="1"/>
  <c r="EP12" i="1"/>
  <c r="EP13" i="1"/>
  <c r="EP14" i="1"/>
  <c r="EP3" i="1"/>
  <c r="EW3" i="1"/>
  <c r="FR4" i="1"/>
  <c r="FR5" i="1"/>
  <c r="FR6" i="1"/>
  <c r="FR8" i="1"/>
  <c r="FR9" i="1"/>
  <c r="FR10" i="1"/>
  <c r="FR11" i="1"/>
  <c r="FR12" i="1"/>
  <c r="FR13" i="1"/>
  <c r="FR14" i="1"/>
  <c r="FR3" i="1"/>
  <c r="KE6" i="1" l="1"/>
  <c r="KH6" i="1" s="1"/>
  <c r="KL6" i="1" s="1"/>
  <c r="KO6" i="1" s="1"/>
  <c r="KS6" i="1" s="1"/>
  <c r="KV6" i="1" s="1"/>
  <c r="KZ6" i="1" s="1"/>
  <c r="LG6" i="1" s="1"/>
  <c r="LK6" i="1" s="1"/>
  <c r="LO6" i="1" s="1"/>
  <c r="LR6" i="1" s="1"/>
  <c r="LV6" i="1" s="1"/>
  <c r="LY6" i="1" s="1"/>
  <c r="MC6" i="1" s="1"/>
  <c r="MF6" i="1" s="1"/>
  <c r="MJ6" i="1" s="1"/>
  <c r="MM6" i="1" s="1"/>
  <c r="MQ6" i="1" s="1"/>
  <c r="HA15" i="1"/>
  <c r="HT14" i="1"/>
  <c r="HW14" i="1" s="1"/>
  <c r="IA14" i="1" s="1"/>
  <c r="ID14" i="1" s="1"/>
  <c r="IH14" i="1" s="1"/>
  <c r="IK14" i="1" s="1"/>
  <c r="IO14" i="1" s="1"/>
  <c r="IR14" i="1" s="1"/>
  <c r="IV14" i="1" s="1"/>
  <c r="IY14" i="1" s="1"/>
  <c r="JC14" i="1" s="1"/>
  <c r="JF14" i="1" s="1"/>
  <c r="JJ14" i="1" s="1"/>
  <c r="JM14" i="1" s="1"/>
  <c r="JQ14" i="1" s="1"/>
  <c r="JT14" i="1" s="1"/>
  <c r="JX14" i="1" s="1"/>
  <c r="KA14" i="1" s="1"/>
  <c r="KE14" i="1" s="1"/>
  <c r="KH14" i="1" s="1"/>
  <c r="KL14" i="1" s="1"/>
  <c r="KO14" i="1" s="1"/>
  <c r="KS14" i="1" s="1"/>
  <c r="KV14" i="1" s="1"/>
  <c r="KZ14" i="1" s="1"/>
  <c r="LC14" i="1" s="1"/>
  <c r="LG14" i="1" s="1"/>
  <c r="LK14" i="1" s="1"/>
  <c r="LO14" i="1" s="1"/>
  <c r="LR14" i="1" s="1"/>
  <c r="LV14" i="1" s="1"/>
  <c r="LY14" i="1" s="1"/>
  <c r="MC14" i="1" s="1"/>
  <c r="MF14" i="1" s="1"/>
  <c r="MJ14" i="1" s="1"/>
  <c r="MM14" i="1" s="1"/>
  <c r="MQ14" i="1" s="1"/>
  <c r="HH15" i="1"/>
  <c r="FY15" i="1"/>
  <c r="EW15" i="1"/>
  <c r="EP15" i="1"/>
  <c r="EI15" i="1"/>
  <c r="FR15" i="1"/>
  <c r="Q26" i="5"/>
  <c r="M18" i="5"/>
  <c r="L18" i="5"/>
  <c r="D20" i="5"/>
  <c r="C29" i="5"/>
  <c r="D29" i="5"/>
  <c r="J28" i="5" s="1"/>
  <c r="C20" i="5"/>
  <c r="D11" i="5"/>
  <c r="C11" i="5"/>
  <c r="J7" i="5" l="1"/>
  <c r="I9" i="5" s="1"/>
  <c r="I11" i="5" s="1"/>
  <c r="I14" i="5" s="1"/>
  <c r="J21" i="5"/>
  <c r="I16" i="5"/>
  <c r="CG27" i="1"/>
  <c r="CF27" i="1"/>
  <c r="DU4" i="1"/>
  <c r="DU5" i="1"/>
  <c r="DU6" i="1"/>
  <c r="DU7" i="1"/>
  <c r="DU8" i="1"/>
  <c r="DU9" i="1"/>
  <c r="DU10" i="1"/>
  <c r="DU11" i="1"/>
  <c r="DU12" i="1"/>
  <c r="DU13" i="1"/>
  <c r="DU14" i="1"/>
  <c r="DU3" i="1"/>
  <c r="DL4" i="1"/>
  <c r="C29" i="4"/>
  <c r="B29" i="4" l="1"/>
  <c r="BA31" i="1" l="1"/>
  <c r="BO32" i="1"/>
  <c r="BO35" i="1" s="1"/>
  <c r="BG28" i="1"/>
  <c r="BM31" i="1"/>
  <c r="BO25" i="1"/>
  <c r="CQ6" i="1" l="1"/>
  <c r="C18" i="3" l="1"/>
  <c r="BP25" i="1"/>
  <c r="BQ25" i="1" s="1"/>
  <c r="BQ29" i="1" l="1"/>
  <c r="BQ31" i="1" s="1"/>
  <c r="CX11" i="1" l="1"/>
  <c r="CX7" i="1"/>
  <c r="CX3" i="1"/>
  <c r="DN4" i="1"/>
  <c r="DN5" i="1"/>
  <c r="DN6" i="1"/>
  <c r="DN7" i="1"/>
  <c r="DN8" i="1"/>
  <c r="DN9" i="1"/>
  <c r="DN10" i="1"/>
  <c r="DN11" i="1"/>
  <c r="DN12" i="1"/>
  <c r="DN13" i="1"/>
  <c r="DN14" i="1"/>
  <c r="DN3" i="1"/>
  <c r="DL5" i="1"/>
  <c r="DL6" i="1"/>
  <c r="DL7" i="1"/>
  <c r="DL8" i="1"/>
  <c r="DL9" i="1"/>
  <c r="DL10" i="1"/>
  <c r="DL11" i="1"/>
  <c r="DL12" i="1"/>
  <c r="DL13" i="1"/>
  <c r="DL14" i="1"/>
  <c r="DL3" i="1"/>
  <c r="DG4" i="1"/>
  <c r="DG5" i="1"/>
  <c r="DG6" i="1"/>
  <c r="DG7" i="1"/>
  <c r="DG8" i="1"/>
  <c r="DG9" i="1"/>
  <c r="DG10" i="1"/>
  <c r="DG11" i="1"/>
  <c r="DG12" i="1"/>
  <c r="DG13" i="1"/>
  <c r="DG14" i="1"/>
  <c r="DG3" i="1"/>
  <c r="DE4" i="1"/>
  <c r="DE5" i="1"/>
  <c r="DE6" i="1"/>
  <c r="DE7" i="1"/>
  <c r="DE8" i="1"/>
  <c r="DE9" i="1"/>
  <c r="DE10" i="1"/>
  <c r="DE11" i="1"/>
  <c r="DE12" i="1"/>
  <c r="DE13" i="1"/>
  <c r="DE14" i="1"/>
  <c r="DE3" i="1"/>
  <c r="CX4" i="1"/>
  <c r="CX5" i="1"/>
  <c r="CX6" i="1"/>
  <c r="CX8" i="1"/>
  <c r="CX9" i="1"/>
  <c r="CX10" i="1"/>
  <c r="CX12" i="1"/>
  <c r="CX13" i="1"/>
  <c r="CX14" i="1"/>
  <c r="CZ4" i="1"/>
  <c r="CZ5" i="1"/>
  <c r="CZ6" i="1"/>
  <c r="CZ7" i="1"/>
  <c r="CZ8" i="1"/>
  <c r="CZ9" i="1"/>
  <c r="CZ10" i="1"/>
  <c r="CZ11" i="1"/>
  <c r="CZ12" i="1"/>
  <c r="CZ13" i="1"/>
  <c r="CZ14" i="1"/>
  <c r="CZ3" i="1"/>
  <c r="CS4" i="1"/>
  <c r="CS5" i="1"/>
  <c r="CS6" i="1"/>
  <c r="CS7" i="1"/>
  <c r="CS8" i="1"/>
  <c r="CS9" i="1"/>
  <c r="CS10" i="1"/>
  <c r="CS11" i="1"/>
  <c r="CS12" i="1"/>
  <c r="CS13" i="1"/>
  <c r="CS14" i="1"/>
  <c r="CS3" i="1"/>
  <c r="CQ4" i="1"/>
  <c r="CQ5" i="1"/>
  <c r="CQ7" i="1"/>
  <c r="CQ8" i="1"/>
  <c r="CQ9" i="1"/>
  <c r="CQ10" i="1"/>
  <c r="CQ11" i="1"/>
  <c r="CQ12" i="1"/>
  <c r="CQ13" i="1"/>
  <c r="CQ14" i="1"/>
  <c r="CQ3" i="1"/>
  <c r="EB15" i="1" l="1"/>
  <c r="DU15" i="1"/>
  <c r="DN15" i="1"/>
  <c r="DG15" i="1"/>
  <c r="CZ15" i="1"/>
  <c r="CS15" i="1"/>
  <c r="CL4" i="1"/>
  <c r="CL5" i="1"/>
  <c r="CL6" i="1"/>
  <c r="CL7" i="1"/>
  <c r="CL8" i="1"/>
  <c r="CL9" i="1"/>
  <c r="CL10" i="1"/>
  <c r="CL11" i="1"/>
  <c r="CL12" i="1"/>
  <c r="CL13" i="1"/>
  <c r="CL14" i="1"/>
  <c r="CL3" i="1"/>
  <c r="CJ4" i="1"/>
  <c r="CJ5" i="1"/>
  <c r="CJ6" i="1"/>
  <c r="CJ7" i="1"/>
  <c r="CJ8" i="1"/>
  <c r="CJ9" i="1"/>
  <c r="CJ10" i="1"/>
  <c r="CJ11" i="1"/>
  <c r="CJ12" i="1"/>
  <c r="CJ13" i="1"/>
  <c r="CJ14" i="1"/>
  <c r="CJ3" i="1"/>
  <c r="CL15" i="1" l="1"/>
  <c r="BE28" i="1"/>
  <c r="CD4" i="1"/>
  <c r="CD5" i="1"/>
  <c r="CD6" i="1"/>
  <c r="CD7" i="1"/>
  <c r="CD8" i="1"/>
  <c r="CD9" i="1"/>
  <c r="CD10" i="1"/>
  <c r="CD11" i="1"/>
  <c r="CD12" i="1"/>
  <c r="CD13" i="1"/>
  <c r="CD14" i="1"/>
  <c r="CD3" i="1"/>
  <c r="BX4" i="1"/>
  <c r="BX5" i="1"/>
  <c r="BX6" i="1"/>
  <c r="BX7" i="1"/>
  <c r="BX8" i="1"/>
  <c r="BX9" i="1"/>
  <c r="BX10" i="1"/>
  <c r="BX11" i="1"/>
  <c r="BX12" i="1"/>
  <c r="BX13" i="1"/>
  <c r="BX14" i="1"/>
  <c r="BX3" i="1"/>
  <c r="BR4" i="1"/>
  <c r="BR5" i="1"/>
  <c r="BR6" i="1"/>
  <c r="BR7" i="1"/>
  <c r="BR8" i="1"/>
  <c r="BR9" i="1"/>
  <c r="BR10" i="1"/>
  <c r="BR11" i="1"/>
  <c r="BR12" i="1"/>
  <c r="BR13" i="1"/>
  <c r="BR14" i="1"/>
  <c r="BR3" i="1"/>
  <c r="BL4" i="1"/>
  <c r="BL5" i="1"/>
  <c r="BL6" i="1"/>
  <c r="BL7" i="1"/>
  <c r="BL8" i="1"/>
  <c r="BL9" i="1"/>
  <c r="BL10" i="1"/>
  <c r="BL11" i="1"/>
  <c r="BL12" i="1"/>
  <c r="BL13" i="1"/>
  <c r="BL14" i="1"/>
  <c r="BL3" i="1"/>
  <c r="CF4" i="1"/>
  <c r="CF5" i="1"/>
  <c r="CF6" i="1"/>
  <c r="CF7" i="1"/>
  <c r="CF8" i="1"/>
  <c r="CF9" i="1"/>
  <c r="CF10" i="1"/>
  <c r="CF11" i="1"/>
  <c r="CF12" i="1"/>
  <c r="CF13" i="1"/>
  <c r="CF14" i="1"/>
  <c r="CF3" i="1"/>
  <c r="BZ4" i="1"/>
  <c r="BZ5" i="1"/>
  <c r="BZ6" i="1"/>
  <c r="BZ7" i="1"/>
  <c r="BZ8" i="1"/>
  <c r="BZ9" i="1"/>
  <c r="BZ10" i="1"/>
  <c r="BZ11" i="1"/>
  <c r="BZ12" i="1"/>
  <c r="BZ13" i="1"/>
  <c r="BZ14" i="1"/>
  <c r="BZ3" i="1"/>
  <c r="BT4" i="1"/>
  <c r="BT5" i="1"/>
  <c r="BT6" i="1"/>
  <c r="BT7" i="1"/>
  <c r="BT8" i="1"/>
  <c r="BT9" i="1"/>
  <c r="BT10" i="1"/>
  <c r="BT11" i="1"/>
  <c r="BT12" i="1"/>
  <c r="BT13" i="1"/>
  <c r="BT14" i="1"/>
  <c r="BT3" i="1"/>
  <c r="BN4" i="1"/>
  <c r="BN5" i="1"/>
  <c r="BN6" i="1"/>
  <c r="BN7" i="1"/>
  <c r="BN8" i="1"/>
  <c r="BN9" i="1"/>
  <c r="BN10" i="1"/>
  <c r="BN11" i="1"/>
  <c r="BN12" i="1"/>
  <c r="BN13" i="1"/>
  <c r="BN14" i="1"/>
  <c r="BN3" i="1"/>
  <c r="CF15" i="1" l="1"/>
  <c r="BZ15" i="1"/>
  <c r="BT15" i="1"/>
  <c r="BI15" i="1"/>
  <c r="BH5" i="1"/>
  <c r="BF12" i="1"/>
  <c r="BH8" i="1"/>
  <c r="BH7" i="1" l="1"/>
  <c r="BF4" i="1"/>
  <c r="BF5" i="1"/>
  <c r="BF6" i="1"/>
  <c r="BF7" i="1"/>
  <c r="BF8" i="1"/>
  <c r="BF9" i="1"/>
  <c r="BF10" i="1"/>
  <c r="BF11" i="1"/>
  <c r="BF13" i="1"/>
  <c r="BF3" i="1"/>
  <c r="BG9" i="1"/>
  <c r="AZ7" i="1" l="1"/>
  <c r="AZ6" i="1"/>
  <c r="AZ4" i="1"/>
  <c r="AZ5" i="1"/>
  <c r="AZ8" i="1"/>
  <c r="AZ9" i="1"/>
  <c r="AZ10" i="1"/>
  <c r="AZ11" i="1"/>
  <c r="AZ12" i="1"/>
  <c r="AZ13" i="1"/>
  <c r="AZ3" i="1"/>
  <c r="BH4" i="1"/>
  <c r="BH6" i="1"/>
  <c r="BH10" i="1"/>
  <c r="BH11" i="1"/>
  <c r="BH12" i="1"/>
  <c r="BH13" i="1"/>
  <c r="BH3" i="1"/>
  <c r="BB4" i="1"/>
  <c r="BB5" i="1"/>
  <c r="BB6" i="1"/>
  <c r="BB8" i="1"/>
  <c r="BB9" i="1"/>
  <c r="BB10" i="1"/>
  <c r="BB11" i="1"/>
  <c r="BB12" i="1"/>
  <c r="BB13" i="1"/>
  <c r="BB3" i="1"/>
  <c r="BH15" i="1" l="1"/>
  <c r="BB7" i="1"/>
  <c r="BB15" i="1" s="1"/>
  <c r="AV4" i="1"/>
  <c r="AV5" i="1"/>
  <c r="AV6" i="1"/>
  <c r="AV7" i="1"/>
  <c r="AV8" i="1"/>
  <c r="AV9" i="1"/>
  <c r="AV10" i="1"/>
  <c r="AV11" i="1"/>
  <c r="AV12" i="1"/>
  <c r="AV13" i="1"/>
  <c r="AV3" i="1"/>
  <c r="AT4" i="1"/>
  <c r="AT5" i="1"/>
  <c r="AT6" i="1"/>
  <c r="AT7" i="1"/>
  <c r="AT8" i="1"/>
  <c r="AT9" i="1"/>
  <c r="AT10" i="1"/>
  <c r="AT11" i="1"/>
  <c r="AT12" i="1"/>
  <c r="AT13" i="1"/>
  <c r="AT3" i="1"/>
  <c r="AV15" i="1" l="1"/>
  <c r="AP4" i="1"/>
  <c r="AP5" i="1"/>
  <c r="AP6" i="1"/>
  <c r="AP7" i="1"/>
  <c r="AP8" i="1"/>
  <c r="AP9" i="1"/>
  <c r="AP10" i="1"/>
  <c r="AP11" i="1"/>
  <c r="AP12" i="1"/>
  <c r="AP13" i="1"/>
  <c r="AP3" i="1"/>
  <c r="AN4" i="1"/>
  <c r="AN5" i="1"/>
  <c r="AN6" i="1"/>
  <c r="AN7" i="1"/>
  <c r="AN8" i="1"/>
  <c r="AN9" i="1"/>
  <c r="AN10" i="1"/>
  <c r="AN11" i="1"/>
  <c r="AN12" i="1"/>
  <c r="AN13" i="1"/>
  <c r="AN3" i="1"/>
  <c r="AJ4" i="1"/>
  <c r="AJ5" i="1"/>
  <c r="AJ6" i="1"/>
  <c r="AJ7" i="1"/>
  <c r="AJ8" i="1"/>
  <c r="AJ9" i="1"/>
  <c r="AJ10" i="1"/>
  <c r="AJ11" i="1"/>
  <c r="AJ12" i="1"/>
  <c r="AJ13" i="1"/>
  <c r="AJ3" i="1"/>
  <c r="AH4" i="1"/>
  <c r="AH5" i="1"/>
  <c r="AH6" i="1"/>
  <c r="AH7" i="1"/>
  <c r="AH8" i="1"/>
  <c r="AH9" i="1"/>
  <c r="AH10" i="1"/>
  <c r="AH11" i="1"/>
  <c r="AH12" i="1"/>
  <c r="AH13" i="1"/>
  <c r="AH3" i="1"/>
  <c r="AB4" i="1"/>
  <c r="AB5" i="1"/>
  <c r="AB6" i="1"/>
  <c r="AB7" i="1"/>
  <c r="AB8" i="1"/>
  <c r="AB9" i="1"/>
  <c r="AB10" i="1"/>
  <c r="AB11" i="1"/>
  <c r="AB12" i="1"/>
  <c r="AB13" i="1"/>
  <c r="AB15" i="1"/>
  <c r="AD4" i="1"/>
  <c r="AD5" i="1"/>
  <c r="AD6" i="1"/>
  <c r="AD7" i="1"/>
  <c r="AD8" i="1"/>
  <c r="AD9" i="1"/>
  <c r="AD10" i="1"/>
  <c r="AD11" i="1"/>
  <c r="AD12" i="1"/>
  <c r="AD13" i="1"/>
  <c r="AD3" i="1"/>
  <c r="AB3" i="1"/>
  <c r="AJ15" i="1" l="1"/>
  <c r="AD15" i="1"/>
  <c r="AP15" i="1"/>
  <c r="X4" i="1"/>
  <c r="X5" i="1"/>
  <c r="X6" i="1"/>
  <c r="X7" i="1"/>
  <c r="X8" i="1"/>
  <c r="X9" i="1"/>
  <c r="X10" i="1"/>
  <c r="X11" i="1"/>
  <c r="X12" i="1"/>
  <c r="X13" i="1"/>
  <c r="X3" i="1"/>
  <c r="V4" i="1"/>
  <c r="V5" i="1"/>
  <c r="V6" i="1"/>
  <c r="V8" i="1"/>
  <c r="V9" i="1"/>
  <c r="V10" i="1"/>
  <c r="V11" i="1"/>
  <c r="V12" i="1"/>
  <c r="V13" i="1"/>
  <c r="V3" i="1"/>
  <c r="R4" i="1"/>
  <c r="R5" i="1"/>
  <c r="R6" i="1"/>
  <c r="R7" i="1"/>
  <c r="R8" i="1"/>
  <c r="R9" i="1"/>
  <c r="R10" i="1"/>
  <c r="R11" i="1"/>
  <c r="R12" i="1"/>
  <c r="R13" i="1"/>
  <c r="R3" i="1"/>
  <c r="P4" i="1"/>
  <c r="P5" i="1"/>
  <c r="P6" i="1"/>
  <c r="P7" i="1"/>
  <c r="P8" i="1"/>
  <c r="P9" i="1"/>
  <c r="P10" i="1"/>
  <c r="P11" i="1"/>
  <c r="P12" i="1"/>
  <c r="P13" i="1"/>
  <c r="P3" i="1"/>
  <c r="L4" i="1"/>
  <c r="L5" i="1"/>
  <c r="L6" i="1"/>
  <c r="L7" i="1"/>
  <c r="L8" i="1"/>
  <c r="L9" i="1"/>
  <c r="L10" i="1"/>
  <c r="L11" i="1"/>
  <c r="L12" i="1"/>
  <c r="L13" i="1"/>
  <c r="F4" i="1"/>
  <c r="F5" i="1"/>
  <c r="F7" i="1"/>
  <c r="F8" i="1"/>
  <c r="F10" i="1"/>
  <c r="F11" i="1"/>
  <c r="F12" i="1"/>
  <c r="F13" i="1"/>
  <c r="F3" i="1"/>
  <c r="L3" i="1"/>
  <c r="J4" i="1"/>
  <c r="J5" i="1"/>
  <c r="J6" i="1"/>
  <c r="J7" i="1"/>
  <c r="J8" i="1"/>
  <c r="J9" i="1"/>
  <c r="J10" i="1"/>
  <c r="J11" i="1"/>
  <c r="J12" i="1"/>
  <c r="J13" i="1"/>
  <c r="J15" i="1"/>
  <c r="J3" i="1"/>
  <c r="D4" i="1"/>
  <c r="D5" i="1"/>
  <c r="D6" i="1"/>
  <c r="D7" i="1"/>
  <c r="D8" i="1"/>
  <c r="D9" i="1"/>
  <c r="D10" i="1"/>
  <c r="D11" i="1"/>
  <c r="D12" i="1"/>
  <c r="D13" i="1"/>
  <c r="D3" i="1"/>
  <c r="E9" i="1"/>
  <c r="F9" i="1" s="1"/>
  <c r="E6" i="1"/>
  <c r="F6" i="1" s="1"/>
  <c r="F15" i="1" l="1"/>
  <c r="L15" i="1"/>
  <c r="R15" i="1"/>
  <c r="X15" i="1"/>
  <c r="I6" i="4" l="1"/>
  <c r="E29" i="4"/>
  <c r="D30" i="4" s="1"/>
  <c r="F24" i="4"/>
  <c r="I24" i="4" s="1"/>
  <c r="F29" i="4" l="1"/>
  <c r="I29" i="4" s="1"/>
  <c r="DJ19" i="1"/>
  <c r="JX37" i="1"/>
</calcChain>
</file>

<file path=xl/sharedStrings.xml><?xml version="1.0" encoding="utf-8"?>
<sst xmlns="http://schemas.openxmlformats.org/spreadsheetml/2006/main" count="1468" uniqueCount="406">
  <si>
    <t>6 mutarama 2025</t>
  </si>
  <si>
    <t>igicuruzwa</t>
  </si>
  <si>
    <t>amandazi</t>
  </si>
  <si>
    <t>keke</t>
  </si>
  <si>
    <t>uturabo</t>
  </si>
  <si>
    <t>imineke</t>
  </si>
  <si>
    <t>amata</t>
  </si>
  <si>
    <t>twiste</t>
  </si>
  <si>
    <t>sana</t>
  </si>
  <si>
    <t>ibiraha</t>
  </si>
  <si>
    <t>amakaye</t>
  </si>
  <si>
    <t>cologate</t>
  </si>
  <si>
    <t>amakaramu</t>
  </si>
  <si>
    <t>rest</t>
  </si>
  <si>
    <t>in</t>
  </si>
  <si>
    <t>out</t>
  </si>
  <si>
    <t>total</t>
  </si>
  <si>
    <t>interst</t>
  </si>
  <si>
    <t>totalint</t>
  </si>
  <si>
    <t>total int</t>
  </si>
  <si>
    <t>tatol</t>
  </si>
  <si>
    <t>tatal</t>
  </si>
  <si>
    <t>int</t>
  </si>
  <si>
    <t>7 mutarama 2025</t>
  </si>
  <si>
    <t>8 mutarama</t>
  </si>
  <si>
    <t>9 mut</t>
  </si>
  <si>
    <t>10 Mutarama</t>
  </si>
  <si>
    <t>11 Mutarama</t>
  </si>
  <si>
    <t>12 Mutarama</t>
  </si>
  <si>
    <t>13 mutarama</t>
  </si>
  <si>
    <t>14 Mutarama</t>
  </si>
  <si>
    <t>15 Mutarama</t>
  </si>
  <si>
    <t xml:space="preserve">16 Mutarama </t>
  </si>
  <si>
    <t>18 mutarama</t>
  </si>
  <si>
    <t>19 mutarama</t>
  </si>
  <si>
    <t>bombon</t>
  </si>
  <si>
    <t>week 3</t>
  </si>
  <si>
    <t>week 1</t>
  </si>
  <si>
    <t>week 2</t>
  </si>
  <si>
    <t>day 1</t>
  </si>
  <si>
    <t>day 2</t>
  </si>
  <si>
    <t xml:space="preserve">day 3 </t>
  </si>
  <si>
    <t>day 4</t>
  </si>
  <si>
    <t>day 5</t>
  </si>
  <si>
    <t xml:space="preserve">day 6 </t>
  </si>
  <si>
    <t>day 7</t>
  </si>
  <si>
    <t>Total</t>
  </si>
  <si>
    <t>Dept</t>
  </si>
  <si>
    <t>inyungu</t>
  </si>
  <si>
    <t>ideni</t>
  </si>
  <si>
    <t>umunsi</t>
  </si>
  <si>
    <t>defected</t>
  </si>
  <si>
    <t>20 Mutarama/kuwa 1</t>
  </si>
  <si>
    <t>21 mutarama/kuwa 2</t>
  </si>
  <si>
    <t>22 Mutarama/kuwa 3</t>
  </si>
  <si>
    <t>23 Mutarama/ kuwa 4</t>
  </si>
  <si>
    <t>24 Mutarama/ kuwa 5</t>
  </si>
  <si>
    <t>25 Mutarama/ kuwa 6</t>
  </si>
  <si>
    <t>26 mutarama/ku Cyumweru</t>
  </si>
  <si>
    <t>Kwishyura</t>
  </si>
  <si>
    <t>selfpayment</t>
  </si>
  <si>
    <t>Desonaration</t>
  </si>
  <si>
    <t>ingufuri</t>
  </si>
  <si>
    <t>agakapu</t>
  </si>
  <si>
    <t>isabune</t>
  </si>
  <si>
    <t>transport</t>
  </si>
  <si>
    <t>staff</t>
  </si>
  <si>
    <t>tigre</t>
  </si>
  <si>
    <t>24/1/2024</t>
  </si>
  <si>
    <t>amadeni</t>
  </si>
  <si>
    <t>Izina</t>
  </si>
  <si>
    <t>Kuradusenge Leodomir</t>
  </si>
  <si>
    <t>Niyigira Adeodatus</t>
  </si>
  <si>
    <t>Iyaduhuje Claude</t>
  </si>
  <si>
    <t>Tuyiringire Lambert</t>
  </si>
  <si>
    <t>Mutezimana Esther</t>
  </si>
  <si>
    <t>Mutuyimana Henriette</t>
  </si>
  <si>
    <t>Nzabandora Bernard</t>
  </si>
  <si>
    <t>De La Paix</t>
  </si>
  <si>
    <t xml:space="preserve">Ngabirano </t>
  </si>
  <si>
    <t>Evode</t>
  </si>
  <si>
    <t>Ange</t>
  </si>
  <si>
    <t>Emmanuel Ndagijimana</t>
  </si>
  <si>
    <t>Nkubindibiza Viateur</t>
  </si>
  <si>
    <t xml:space="preserve">Nzabakirana Emmanuel  </t>
  </si>
  <si>
    <t>Regis</t>
  </si>
  <si>
    <t>celestin Karimwabo</t>
  </si>
  <si>
    <t>Uwanyirigira  Chantal</t>
  </si>
  <si>
    <t>Nzabahimana Vianney</t>
  </si>
  <si>
    <t>Giramata</t>
  </si>
  <si>
    <t>Uwamahoro Chantal</t>
  </si>
  <si>
    <t>Tigre Norbert</t>
  </si>
  <si>
    <t xml:space="preserve">17 Mutarama </t>
  </si>
  <si>
    <t>day1 20</t>
  </si>
  <si>
    <t>day 2 21</t>
  </si>
  <si>
    <t>day 3 22</t>
  </si>
  <si>
    <t>day 4 23</t>
  </si>
  <si>
    <t>day 5 24</t>
  </si>
  <si>
    <t>day 6 25</t>
  </si>
  <si>
    <t>day 7 26</t>
  </si>
  <si>
    <t>submitted</t>
  </si>
  <si>
    <t>Mutarama(6-24)</t>
  </si>
  <si>
    <t>alexis</t>
  </si>
  <si>
    <t>amadeni yabaruwe</t>
  </si>
  <si>
    <t>week1</t>
  </si>
  <si>
    <t>date</t>
  </si>
  <si>
    <t>income</t>
  </si>
  <si>
    <t>dept</t>
  </si>
  <si>
    <t>depense</t>
  </si>
  <si>
    <t>week2</t>
  </si>
  <si>
    <t>reason for dispense</t>
  </si>
  <si>
    <t>week4</t>
  </si>
  <si>
    <t>me</t>
  </si>
  <si>
    <t>adeo</t>
  </si>
  <si>
    <t>claude</t>
  </si>
  <si>
    <t>lambert</t>
  </si>
  <si>
    <t>esther</t>
  </si>
  <si>
    <t>mutuyimana</t>
  </si>
  <si>
    <t>bernard</t>
  </si>
  <si>
    <t>de la paix</t>
  </si>
  <si>
    <t>alex</t>
  </si>
  <si>
    <t>ngabirano</t>
  </si>
  <si>
    <t>leodomir</t>
  </si>
  <si>
    <t>evode</t>
  </si>
  <si>
    <t>ange</t>
  </si>
  <si>
    <t>ndagije</t>
  </si>
  <si>
    <t>viateur</t>
  </si>
  <si>
    <t>nzabakirana</t>
  </si>
  <si>
    <t>regis</t>
  </si>
  <si>
    <t>celestin</t>
  </si>
  <si>
    <t>uwanyirigira</t>
  </si>
  <si>
    <t>giramata</t>
  </si>
  <si>
    <t>vianney</t>
  </si>
  <si>
    <t>27 Mutarama/ kuwa 1</t>
  </si>
  <si>
    <t>28 Mutarama/ kuwa 2</t>
  </si>
  <si>
    <t>29 Mutarama/ kuwa 3</t>
  </si>
  <si>
    <t>30 Mutarama/ kuwa 4</t>
  </si>
  <si>
    <t>31 Mutarama/ kuwa 5</t>
  </si>
  <si>
    <t>1 Gashyantare/ kuwa 6</t>
  </si>
  <si>
    <t>2 Gashyantare/ kuwa 7</t>
  </si>
  <si>
    <t>bombon ???</t>
  </si>
  <si>
    <t>N.c</t>
  </si>
  <si>
    <t>C.c</t>
  </si>
  <si>
    <t>L.c</t>
  </si>
  <si>
    <t>amata yabogotse</t>
  </si>
  <si>
    <t>gutwara amata</t>
  </si>
  <si>
    <t>staff last term</t>
  </si>
  <si>
    <t>3 Gashyantare/ kuwa 1</t>
  </si>
  <si>
    <t>4 Gashyantare/ kuwa 2</t>
  </si>
  <si>
    <t>5 Gashyantare/ kuwa 3</t>
  </si>
  <si>
    <t>6 Gashyantare/ kuwa 4</t>
  </si>
  <si>
    <t>day1 27</t>
  </si>
  <si>
    <t>day 2 28</t>
  </si>
  <si>
    <t>day 3 29</t>
  </si>
  <si>
    <t>day 4 30</t>
  </si>
  <si>
    <t>day 5 31</t>
  </si>
  <si>
    <t>day 7 2</t>
  </si>
  <si>
    <t>day 6  1</t>
  </si>
  <si>
    <t>day1 3</t>
  </si>
  <si>
    <t>day 2 4</t>
  </si>
  <si>
    <t>day 3 5</t>
  </si>
  <si>
    <t>day 4 6</t>
  </si>
  <si>
    <t>day 5 7</t>
  </si>
  <si>
    <t>day 6  8</t>
  </si>
  <si>
    <t>day 7 9</t>
  </si>
  <si>
    <t>asigara</t>
  </si>
  <si>
    <t>umwenda</t>
  </si>
  <si>
    <t>7 Gashyantare /kuwa 5</t>
  </si>
  <si>
    <t>8 Gashyantare/ kuwa 6</t>
  </si>
  <si>
    <t>9 Gashyantare/ kuwa 7</t>
  </si>
  <si>
    <t>10 Gashyantare/ kuwa 1</t>
  </si>
  <si>
    <t>11 Gashyantare /kuwa 2</t>
  </si>
  <si>
    <t>received</t>
  </si>
  <si>
    <t>amata atanditse</t>
  </si>
  <si>
    <t>uturabo tutanditse</t>
  </si>
  <si>
    <t>kugeza 9.2.2025</t>
  </si>
  <si>
    <t>submitted until 9.2.2025</t>
  </si>
  <si>
    <t>12 Gashyantare/ kuwa 3</t>
  </si>
  <si>
    <t>13 Gashyantare/ kuwa 4</t>
  </si>
  <si>
    <t>14 Gashyantare/ kuwa 5</t>
  </si>
  <si>
    <t>15 Gashyantare/ kuwa 6</t>
  </si>
  <si>
    <t>16 Gashyantare/ ku cyumweru</t>
  </si>
  <si>
    <t>17 Gashyantare/ kuwa 1</t>
  </si>
  <si>
    <t>18 Gashyantare/ kuwa 2</t>
  </si>
  <si>
    <t>19 Gashyantare/ kuwa 3</t>
  </si>
  <si>
    <t>20 Gashyantare/ kuwa 4</t>
  </si>
  <si>
    <t>21 Gashyantare/ kuwa 5</t>
  </si>
  <si>
    <t>22 Gashyantare/ kuwa 6</t>
  </si>
  <si>
    <t>gutwara amata(sana4+twiste 2+keke 15)</t>
  </si>
  <si>
    <t xml:space="preserve">y </t>
  </si>
  <si>
    <t xml:space="preserve"> </t>
  </si>
  <si>
    <t>twahembye abanyeshuri</t>
  </si>
  <si>
    <t xml:space="preserve">gutwara </t>
  </si>
  <si>
    <t>keke zamanyutse</t>
  </si>
  <si>
    <t>uturabo twamenetse</t>
  </si>
  <si>
    <t xml:space="preserve">prime </t>
  </si>
  <si>
    <t>Umwenda</t>
  </si>
  <si>
    <t>ayishyuwe</t>
  </si>
  <si>
    <t>imyenda y'ukwa mbere</t>
  </si>
  <si>
    <t>inyungu kuva 10/2-17/2</t>
  </si>
  <si>
    <t>ibyahombye ku munsi wo gusura no gutwara</t>
  </si>
  <si>
    <t>imyenda itarishyuwe  mu kwa mbere</t>
  </si>
  <si>
    <t>imyenda yo kuva 25/1-17/2</t>
  </si>
  <si>
    <t>imyenda</t>
  </si>
  <si>
    <t>itariki</t>
  </si>
  <si>
    <t>imyenda y'ukwa kabiri(25-17/2)</t>
  </si>
  <si>
    <t>biscuit</t>
  </si>
  <si>
    <t>capati</t>
  </si>
  <si>
    <t>malti</t>
  </si>
  <si>
    <t>quantity</t>
  </si>
  <si>
    <t>price</t>
  </si>
  <si>
    <t>product</t>
  </si>
  <si>
    <t>igishoro</t>
  </si>
  <si>
    <t>ayiyongereye ku Gishoro ku munsi wo gusura</t>
  </si>
  <si>
    <t>imyenda y'ubushize</t>
  </si>
  <si>
    <t>UMUBARE</t>
  </si>
  <si>
    <t>MISIGARO</t>
  </si>
  <si>
    <t>Ngabirano</t>
  </si>
  <si>
    <t>secretary</t>
  </si>
  <si>
    <t>tiger</t>
  </si>
  <si>
    <t>umushahara wa nyira</t>
  </si>
  <si>
    <t>com(cel+nyiraminani)</t>
  </si>
  <si>
    <t>submitted on 9.2.2025</t>
  </si>
  <si>
    <t>asigaye</t>
  </si>
  <si>
    <t>imyenda itarishyuwe mu gihembwe gishize</t>
  </si>
  <si>
    <t>igiteranyo muri iki gihembwe</t>
  </si>
  <si>
    <t>Umwenda utarishyurwa wo mu gihembwe gishize</t>
  </si>
  <si>
    <t>aya niyo nkeneye kumenya aho ari tubaze tukageza kuri 17.</t>
  </si>
  <si>
    <t>inyungu yo kujyana kuri banki</t>
  </si>
  <si>
    <t>gutwara sana</t>
  </si>
  <si>
    <t>kubitsa inyungu yo kuva kuri 10/2-19/2</t>
  </si>
  <si>
    <t>19/2/2024</t>
  </si>
  <si>
    <t>ayo nongeye ku gishoro ku munsi wo gusura</t>
  </si>
  <si>
    <t>ok</t>
  </si>
  <si>
    <t>january</t>
  </si>
  <si>
    <t>absent</t>
  </si>
  <si>
    <t>23/2/2025</t>
  </si>
  <si>
    <t>no works becouse of celeblation of school day</t>
  </si>
  <si>
    <t>24 Gashyantare/ kuwa 1</t>
  </si>
  <si>
    <t>25 Gashyantare/ kuwa 2</t>
  </si>
  <si>
    <t>26 Gashyantare/ kuwa 3</t>
  </si>
  <si>
    <t>27 Gashyantare/ kuwa 4</t>
  </si>
  <si>
    <t>28 Gashyantare/ kuwa 5</t>
  </si>
  <si>
    <t>1 Werurwe/ kuwa 6</t>
  </si>
  <si>
    <t>2 Werurwe /ku cyumweru</t>
  </si>
  <si>
    <t>Misigaro Vincent</t>
  </si>
  <si>
    <t>pay</t>
  </si>
  <si>
    <t>inyungu(27.2)</t>
  </si>
  <si>
    <t>gutwara sana n'amata</t>
  </si>
  <si>
    <t>inyungu(27.2)+imyenda yishyuwe</t>
  </si>
  <si>
    <t>ya nzabakirana</t>
  </si>
  <si>
    <t>(misiga+ la paix+ ngabirano+bernard)</t>
  </si>
  <si>
    <t>Kuva 20/2-27-2</t>
  </si>
  <si>
    <t>20-27</t>
  </si>
  <si>
    <t>inyungu(20-27)</t>
  </si>
  <si>
    <t>Nzabakirana</t>
  </si>
  <si>
    <t>itarishyuwe mu kwa mbere</t>
  </si>
  <si>
    <t>amadeni atishyuye(25-/1-27/2)</t>
  </si>
  <si>
    <t>umwenda uri kwa bursar</t>
  </si>
  <si>
    <t>Cash+stock</t>
  </si>
  <si>
    <t>(raporo+ impamvu atishyuwe)</t>
  </si>
  <si>
    <t>Ibisabwamu igenzura kuri 28.2.2025</t>
  </si>
  <si>
    <t>sana+twiste</t>
  </si>
  <si>
    <t>inyungu yo kuva 20-2/3</t>
  </si>
  <si>
    <t>imyenda yishyuwe</t>
  </si>
  <si>
    <t>igiteranyo</t>
  </si>
  <si>
    <t>Leodomir(communication)</t>
  </si>
  <si>
    <t>Nyiraminani(communication)</t>
  </si>
  <si>
    <t>Celestin(communication)</t>
  </si>
  <si>
    <t>konti(20/2-2/3</t>
  </si>
  <si>
    <t>umusaruro wabonetse kuva 20/2-2/3 n'ibyo wakoze</t>
  </si>
  <si>
    <t xml:space="preserve">7uh   </t>
  </si>
  <si>
    <t>current dept</t>
  </si>
  <si>
    <t>imyenda ibaruye(41600)</t>
  </si>
  <si>
    <t>kuva 6-24 Mutarama</t>
  </si>
  <si>
    <t>amaze kwishyurwa</t>
  </si>
  <si>
    <t>Abura</t>
  </si>
  <si>
    <t>kuva 25/1/-21/2</t>
  </si>
  <si>
    <t xml:space="preserve">ayo muri raporo ya buri munsi  </t>
  </si>
  <si>
    <t>afite abo abaruyeho</t>
  </si>
  <si>
    <t>adafite uwo abaruyeho</t>
  </si>
  <si>
    <t>Umwenda wose usigaye</t>
  </si>
  <si>
    <t>Mutarama(25-21/2)</t>
  </si>
  <si>
    <t xml:space="preserve">                      </t>
  </si>
  <si>
    <t>3 werurwe 2025</t>
  </si>
  <si>
    <t>4 werurwe 2025/2</t>
  </si>
  <si>
    <t>5 werurwe 2025/3</t>
  </si>
  <si>
    <t>6 werurwe 2025/4</t>
  </si>
  <si>
    <t>400(sana)+600(serviette)+200(umukasi)</t>
  </si>
  <si>
    <t>Inyungu kuva 3/3-6/3</t>
  </si>
  <si>
    <t>inyungu 3-6/3</t>
  </si>
  <si>
    <t>umwenda 3-6/3</t>
  </si>
  <si>
    <t>sana(400) gutwara</t>
  </si>
  <si>
    <t>umukasi</t>
  </si>
  <si>
    <t>serviettes</t>
  </si>
  <si>
    <t>umwenda wishyuwe</t>
  </si>
  <si>
    <t>ayasigaye ubushize</t>
  </si>
  <si>
    <t>ayasigayemu bubiko(nyiraminani)</t>
  </si>
  <si>
    <t>igiteranyo cyose</t>
  </si>
  <si>
    <t>7 werurwe 2025/5</t>
  </si>
  <si>
    <t>9 werurwe 2025/7</t>
  </si>
  <si>
    <t>8 werurwe 2025/6</t>
  </si>
  <si>
    <t>10 werurwe 2025/1</t>
  </si>
  <si>
    <t xml:space="preserve">amata </t>
  </si>
  <si>
    <t>Nyiraminani</t>
  </si>
  <si>
    <t>amata(to be submitted)</t>
  </si>
  <si>
    <t>kuzana amata</t>
  </si>
  <si>
    <t>submit 11.3.2024</t>
  </si>
  <si>
    <t>Ajya kuri konti(11.3.2025)</t>
  </si>
  <si>
    <t>imyenda itabaruye</t>
  </si>
  <si>
    <t>nyiraminani</t>
  </si>
  <si>
    <t>11 werurwe 2025/2</t>
  </si>
  <si>
    <t>12  werurwe 2025/3</t>
  </si>
  <si>
    <t>13  werurwe 2025/3</t>
  </si>
  <si>
    <t>14 werurwe 2025/5</t>
  </si>
  <si>
    <t>15 werurwe 2025/6</t>
  </si>
  <si>
    <t>16 werurwe 2025/7</t>
  </si>
  <si>
    <t>17 werurwe 2025/1</t>
  </si>
  <si>
    <t>18 Werurwe 2025/2</t>
  </si>
  <si>
    <t>19 Werurwe 2025/3</t>
  </si>
  <si>
    <t>20 Werurwe 2025/4</t>
  </si>
  <si>
    <t>21 Werurwe 2025/5</t>
  </si>
  <si>
    <t>22 Werurwe 2025/6</t>
  </si>
  <si>
    <t>23 Werurwe 2025/7</t>
  </si>
  <si>
    <t>24 Werurwe 2025/1</t>
  </si>
  <si>
    <t>(umwenda urakosoye Leo)</t>
  </si>
  <si>
    <t>umwenda 16.3.2025</t>
  </si>
  <si>
    <t>inyungu yose</t>
  </si>
  <si>
    <t>ibyatunze umwuga</t>
  </si>
  <si>
    <t>inyungu ihari</t>
  </si>
  <si>
    <t>atarishyuwe mu kwezi kwa mbere</t>
  </si>
  <si>
    <t>atarishyuwe mu kwezi kwa Kabiri</t>
  </si>
  <si>
    <t>igishoro + stock</t>
  </si>
  <si>
    <t>??</t>
  </si>
  <si>
    <t>ibyagurishijwe + inyungu yabyo+imyenda yishyuwe</t>
  </si>
  <si>
    <t>ibyapfuye  tutakuyemo+ibidahura mu mibare</t>
  </si>
  <si>
    <t>ayo dukeneye kubona</t>
  </si>
  <si>
    <t>ibyagurishijwe</t>
  </si>
  <si>
    <t>inyungu y'amata</t>
  </si>
  <si>
    <t>Stock ikenewe</t>
  </si>
  <si>
    <t>stock ihari ubu</t>
  </si>
  <si>
    <t>igishoro gikenewe</t>
  </si>
  <si>
    <t>biri muri stock</t>
  </si>
  <si>
    <t>stock dukenewe ubu</t>
  </si>
  <si>
    <t>22/2-19/3</t>
  </si>
  <si>
    <t>Igiteranyo</t>
  </si>
  <si>
    <t>Alexis</t>
  </si>
  <si>
    <t>Mutumwinka</t>
  </si>
  <si>
    <t>Minani</t>
  </si>
  <si>
    <t>Ayishyuwe</t>
  </si>
  <si>
    <t>Amatariki</t>
  </si>
  <si>
    <t>Ideni ry'ubu</t>
  </si>
  <si>
    <t>Ideni ry'ubushize</t>
  </si>
  <si>
    <t>Kugeza kuri 19 werurwe 2025</t>
  </si>
  <si>
    <t>inyungu ya none</t>
  </si>
  <si>
    <t>25 werurwe 2</t>
  </si>
  <si>
    <t>26 werurwe  3</t>
  </si>
  <si>
    <t>27 werurwe 4</t>
  </si>
  <si>
    <t>28 werurwe 5</t>
  </si>
  <si>
    <t>annonce</t>
  </si>
  <si>
    <t>emmanuel</t>
  </si>
  <si>
    <t>henriette</t>
  </si>
  <si>
    <t>Leodomir</t>
  </si>
  <si>
    <t>29 werurwe 6</t>
  </si>
  <si>
    <t>30 werurwe 7</t>
  </si>
  <si>
    <t>31 werurwe 1</t>
  </si>
  <si>
    <t>1 Mata 2</t>
  </si>
  <si>
    <t>legis(28)</t>
  </si>
  <si>
    <t>Misigaro</t>
  </si>
  <si>
    <t>Adeo(28)</t>
  </si>
  <si>
    <t>ibyapfuye</t>
  </si>
  <si>
    <t>inyungu n'ubwishyu</t>
  </si>
  <si>
    <t>stock</t>
  </si>
  <si>
    <t>ayo kugarura</t>
  </si>
  <si>
    <t>Legis(28)</t>
  </si>
  <si>
    <t>Annonce</t>
  </si>
  <si>
    <t xml:space="preserve"> 20 to 28 Werurwe 2025</t>
  </si>
  <si>
    <t>22/2 -19/3</t>
  </si>
  <si>
    <t xml:space="preserve">Stock </t>
  </si>
  <si>
    <t>item</t>
  </si>
  <si>
    <t>tuist</t>
  </si>
  <si>
    <t>imbada</t>
  </si>
  <si>
    <t>amakayi</t>
  </si>
  <si>
    <t>esue vesselle</t>
  </si>
  <si>
    <t>isukari</t>
  </si>
  <si>
    <t>imbabura</t>
  </si>
  <si>
    <t>amajyane</t>
  </si>
  <si>
    <t>amakara</t>
  </si>
  <si>
    <t xml:space="preserve"> igiteranyo</t>
  </si>
  <si>
    <t>24 Mata 2025</t>
  </si>
  <si>
    <t xml:space="preserve"> 25 Mata / kuwa 5</t>
  </si>
  <si>
    <t>26 Mata/ kuwa 6</t>
  </si>
  <si>
    <t>27 Mata / kuwa 7</t>
  </si>
  <si>
    <t>29 Mata / kuwa 2</t>
  </si>
  <si>
    <t>4 Gicurasi / kuwa 5</t>
  </si>
  <si>
    <t>5 Gicurasi / kuwa 6</t>
  </si>
  <si>
    <t>6 Gicurasi / kuwa 7</t>
  </si>
  <si>
    <t>7 Gicurasi / kuwa 1</t>
  </si>
  <si>
    <t>8 Gicurasi / kuwa 2</t>
  </si>
  <si>
    <t>9 Gicurasi / kuwa 3</t>
  </si>
  <si>
    <t>9 Gicurasi / kuwa 4</t>
  </si>
  <si>
    <t>29 Mata / kuwa 1</t>
  </si>
  <si>
    <t>1 Mata  kuwa 3</t>
  </si>
  <si>
    <t>2 Gicurasi / kuwa 4</t>
  </si>
  <si>
    <t>3 Gicurasi / kuwa 5</t>
  </si>
  <si>
    <t>4 Gicurasi / kuwa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</si>
</sst>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Algerian"/>
      <family val="5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C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Algerian"/>
      <family val="5"/>
    </font>
    <font>
      <b/>
      <sz val="16"/>
      <color theme="1"/>
      <name val="Calibri"/>
      <family val="2"/>
      <scheme val="minor"/>
    </font>
    <font>
      <sz val="16"/>
      <color theme="1"/>
      <name val="Agency FB"/>
      <family val="2"/>
    </font>
    <font>
      <sz val="16"/>
      <color rgb="FFFF0000"/>
      <name val="Agency FB"/>
      <family val="2"/>
    </font>
    <font>
      <sz val="20"/>
      <color rgb="FFFF0000"/>
      <name val="Agency FB"/>
      <family val="2"/>
    </font>
    <font>
      <sz val="26"/>
      <color rgb="FFFF0000"/>
      <name val="Agency FB"/>
      <family val="2"/>
    </font>
    <font>
      <sz val="20"/>
      <color rgb="FF00B050"/>
      <name val="Agency FB"/>
      <family val="2"/>
    </font>
    <font>
      <sz val="12"/>
      <color theme="1"/>
      <name val="Agency FB"/>
      <family val="2"/>
    </font>
    <font>
      <b/>
      <sz val="12"/>
      <color theme="1"/>
      <name val="Agency FB"/>
      <family val="2"/>
    </font>
    <font>
      <b/>
      <sz val="12"/>
      <color theme="1"/>
      <name val="Bookman Old Style"/>
      <family val="1"/>
    </font>
    <font>
      <sz val="18"/>
      <color rgb="FFFF0000"/>
      <name val="Bahnschrift SemiBold"/>
      <family val="2"/>
    </font>
    <font>
      <sz val="16"/>
      <color theme="1"/>
      <name val="Algerian"/>
      <family val="5"/>
    </font>
    <font>
      <sz val="11"/>
      <name val="Calibri"/>
      <family val="2"/>
      <scheme val="minor"/>
    </font>
    <font>
      <u/>
      <sz val="11"/>
      <color rgb="FFFF0000"/>
      <name val="Algerian"/>
      <family val="5"/>
    </font>
    <font>
      <sz val="11"/>
      <color theme="4"/>
      <name val="Calibri"/>
      <family val="2"/>
      <scheme val="minor"/>
    </font>
    <font>
      <sz val="11"/>
      <color theme="6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1"/>
      <name val="Agency FB"/>
      <family val="2"/>
    </font>
    <font>
      <sz val="18"/>
      <color theme="1"/>
      <name val="Algerian"/>
      <family val="5"/>
    </font>
    <font>
      <sz val="26"/>
      <color rgb="FFFF0000"/>
      <name val="Algerian"/>
      <family val="5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/>
      <name val="Calibri"/>
      <family val="2"/>
      <scheme val="minor"/>
    </font>
    <font>
      <sz val="18"/>
      <color theme="4"/>
      <name val="Agency FB"/>
      <family val="2"/>
    </font>
    <font>
      <sz val="12"/>
      <color theme="1"/>
      <name val="Arial Black"/>
      <family val="2"/>
    </font>
    <font>
      <sz val="12"/>
      <color rgb="FFFF0000"/>
      <name val="Arial Black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theme="7"/>
      </left>
      <right/>
      <top/>
      <bottom/>
      <diagonal/>
    </border>
  </borders>
  <cellStyleXfs count="1">
    <xf numFmtId="0" fontId="0" fillId="0" borderId="0"/>
  </cellStyleXfs>
  <cellXfs count="4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1" fillId="0" borderId="3" xfId="0" applyFont="1" applyBorder="1"/>
    <xf numFmtId="0" fontId="0" fillId="0" borderId="7" xfId="0" applyBorder="1" applyAlignment="1"/>
    <xf numFmtId="0" fontId="0" fillId="0" borderId="8" xfId="0" applyBorder="1" applyAlignment="1"/>
    <xf numFmtId="0" fontId="0" fillId="6" borderId="3" xfId="0" applyFill="1" applyBorder="1"/>
    <xf numFmtId="0" fontId="0" fillId="0" borderId="3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15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2" fillId="0" borderId="3" xfId="0" applyFont="1" applyBorder="1"/>
    <xf numFmtId="0" fontId="3" fillId="0" borderId="3" xfId="0" applyFont="1" applyBorder="1"/>
    <xf numFmtId="0" fontId="0" fillId="0" borderId="3" xfId="0" applyBorder="1"/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8" borderId="3" xfId="0" applyFill="1" applyBorder="1"/>
    <xf numFmtId="0" fontId="0" fillId="9" borderId="3" xfId="0" applyFill="1" applyBorder="1"/>
    <xf numFmtId="0" fontId="0" fillId="0" borderId="15" xfId="0" applyFill="1" applyBorder="1"/>
    <xf numFmtId="0" fontId="4" fillId="2" borderId="3" xfId="0" applyFont="1" applyFill="1" applyBorder="1"/>
    <xf numFmtId="0" fontId="0" fillId="2" borderId="3" xfId="0" applyFill="1" applyBorder="1" applyAlignment="1"/>
    <xf numFmtId="0" fontId="0" fillId="0" borderId="3" xfId="0" applyBorder="1"/>
    <xf numFmtId="0" fontId="0" fillId="0" borderId="3" xfId="0" applyBorder="1"/>
    <xf numFmtId="0" fontId="0" fillId="0" borderId="1" xfId="0" applyFill="1" applyBorder="1"/>
    <xf numFmtId="0" fontId="0" fillId="0" borderId="3" xfId="0" applyBorder="1"/>
    <xf numFmtId="0" fontId="0" fillId="0" borderId="3" xfId="0" applyBorder="1"/>
    <xf numFmtId="0" fontId="0" fillId="0" borderId="0" xfId="0"/>
    <xf numFmtId="0" fontId="0" fillId="0" borderId="3" xfId="0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3" xfId="0" applyBorder="1"/>
    <xf numFmtId="0" fontId="0" fillId="10" borderId="3" xfId="0" applyFill="1" applyBorder="1"/>
    <xf numFmtId="0" fontId="0" fillId="11" borderId="3" xfId="0" applyFill="1" applyBorder="1"/>
    <xf numFmtId="0" fontId="0" fillId="3" borderId="3" xfId="0" applyFill="1" applyBorder="1" applyAlignment="1"/>
    <xf numFmtId="0" fontId="0" fillId="0" borderId="3" xfId="0" applyBorder="1"/>
    <xf numFmtId="0" fontId="0" fillId="0" borderId="3" xfId="0" applyBorder="1"/>
    <xf numFmtId="0" fontId="7" fillId="0" borderId="3" xfId="0" applyFont="1" applyBorder="1"/>
    <xf numFmtId="0" fontId="0" fillId="2" borderId="7" xfId="0" applyFill="1" applyBorder="1"/>
    <xf numFmtId="0" fontId="0" fillId="0" borderId="3" xfId="0" applyBorder="1"/>
    <xf numFmtId="0" fontId="0" fillId="0" borderId="6" xfId="0" applyBorder="1"/>
    <xf numFmtId="0" fontId="0" fillId="2" borderId="1" xfId="0" applyFill="1" applyBorder="1"/>
    <xf numFmtId="0" fontId="0" fillId="0" borderId="3" xfId="0" applyFont="1" applyBorder="1"/>
    <xf numFmtId="0" fontId="0" fillId="16" borderId="3" xfId="0" applyFill="1" applyBorder="1"/>
    <xf numFmtId="0" fontId="0" fillId="16" borderId="0" xfId="0" applyFill="1"/>
    <xf numFmtId="0" fontId="0" fillId="13" borderId="3" xfId="0" applyFill="1" applyBorder="1"/>
    <xf numFmtId="0" fontId="0" fillId="2" borderId="3" xfId="0" applyFont="1" applyFill="1" applyBorder="1"/>
    <xf numFmtId="0" fontId="8" fillId="0" borderId="3" xfId="0" applyFont="1" applyBorder="1"/>
    <xf numFmtId="0" fontId="8" fillId="3" borderId="3" xfId="0" applyFont="1" applyFill="1" applyBorder="1"/>
    <xf numFmtId="0" fontId="8" fillId="2" borderId="3" xfId="0" applyFont="1" applyFill="1" applyBorder="1"/>
    <xf numFmtId="0" fontId="8" fillId="4" borderId="3" xfId="0" applyFont="1" applyFill="1" applyBorder="1"/>
    <xf numFmtId="0" fontId="8" fillId="5" borderId="3" xfId="0" applyFont="1" applyFill="1" applyBorder="1"/>
    <xf numFmtId="0" fontId="8" fillId="0" borderId="4" xfId="0" applyFont="1" applyBorder="1"/>
    <xf numFmtId="0" fontId="8" fillId="0" borderId="15" xfId="0" applyFont="1" applyBorder="1" applyAlignment="1"/>
    <xf numFmtId="0" fontId="8" fillId="6" borderId="3" xfId="0" applyFont="1" applyFill="1" applyBorder="1"/>
    <xf numFmtId="0" fontId="8" fillId="0" borderId="0" xfId="0" applyFont="1"/>
    <xf numFmtId="0" fontId="1" fillId="16" borderId="3" xfId="0" applyFont="1" applyFill="1" applyBorder="1"/>
    <xf numFmtId="0" fontId="0" fillId="16" borderId="4" xfId="0" applyFill="1" applyBorder="1"/>
    <xf numFmtId="0" fontId="0" fillId="16" borderId="15" xfId="0" applyFill="1" applyBorder="1" applyAlignment="1"/>
    <xf numFmtId="0" fontId="0" fillId="16" borderId="3" xfId="0" applyFont="1" applyFill="1" applyBorder="1"/>
    <xf numFmtId="0" fontId="0" fillId="17" borderId="3" xfId="0" applyFill="1" applyBorder="1"/>
    <xf numFmtId="0" fontId="1" fillId="17" borderId="3" xfId="0" applyFont="1" applyFill="1" applyBorder="1"/>
    <xf numFmtId="0" fontId="0" fillId="17" borderId="4" xfId="0" applyFill="1" applyBorder="1"/>
    <xf numFmtId="0" fontId="0" fillId="17" borderId="15" xfId="0" applyFill="1" applyBorder="1" applyAlignment="1"/>
    <xf numFmtId="0" fontId="0" fillId="17" borderId="0" xfId="0" applyFill="1"/>
    <xf numFmtId="0" fontId="0" fillId="17" borderId="3" xfId="0" applyFont="1" applyFill="1" applyBorder="1"/>
    <xf numFmtId="0" fontId="5" fillId="0" borderId="3" xfId="0" applyFont="1" applyBorder="1"/>
    <xf numFmtId="0" fontId="0" fillId="0" borderId="3" xfId="0" applyFill="1" applyBorder="1"/>
    <xf numFmtId="0" fontId="9" fillId="0" borderId="3" xfId="0" applyFont="1" applyBorder="1"/>
    <xf numFmtId="0" fontId="10" fillId="0" borderId="3" xfId="0" applyFont="1" applyBorder="1"/>
    <xf numFmtId="0" fontId="11" fillId="0" borderId="1" xfId="0" applyFont="1" applyBorder="1"/>
    <xf numFmtId="0" fontId="10" fillId="0" borderId="7" xfId="0" applyFont="1" applyBorder="1"/>
    <xf numFmtId="0" fontId="10" fillId="0" borderId="1" xfId="0" applyFont="1" applyBorder="1"/>
    <xf numFmtId="0" fontId="12" fillId="0" borderId="0" xfId="0" applyFont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6" xfId="0" applyBorder="1" applyAlignment="1"/>
    <xf numFmtId="0" fontId="0" fillId="0" borderId="3" xfId="0" applyBorder="1"/>
    <xf numFmtId="0" fontId="0" fillId="0" borderId="17" xfId="0" applyBorder="1"/>
    <xf numFmtId="0" fontId="13" fillId="0" borderId="3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3" xfId="0" applyBorder="1"/>
    <xf numFmtId="0" fontId="5" fillId="2" borderId="3" xfId="0" applyFont="1" applyFill="1" applyBorder="1"/>
    <xf numFmtId="0" fontId="0" fillId="0" borderId="3" xfId="0" applyBorder="1"/>
    <xf numFmtId="0" fontId="8" fillId="10" borderId="3" xfId="0" applyFont="1" applyFill="1" applyBorder="1"/>
    <xf numFmtId="0" fontId="0" fillId="10" borderId="0" xfId="0" applyFill="1"/>
    <xf numFmtId="0" fontId="0" fillId="13" borderId="4" xfId="0" applyFill="1" applyBorder="1"/>
    <xf numFmtId="0" fontId="7" fillId="0" borderId="7" xfId="0" applyFont="1" applyBorder="1"/>
    <xf numFmtId="0" fontId="0" fillId="2" borderId="16" xfId="0" applyFill="1" applyBorder="1"/>
    <xf numFmtId="0" fontId="7" fillId="10" borderId="3" xfId="0" applyFont="1" applyFill="1" applyBorder="1"/>
    <xf numFmtId="0" fontId="7" fillId="6" borderId="3" xfId="0" applyFont="1" applyFill="1" applyBorder="1"/>
    <xf numFmtId="0" fontId="0" fillId="13" borderId="1" xfId="0" applyFill="1" applyBorder="1"/>
    <xf numFmtId="0" fontId="5" fillId="0" borderId="6" xfId="0" applyFont="1" applyBorder="1"/>
    <xf numFmtId="0" fontId="14" fillId="2" borderId="1" xfId="0" applyFont="1" applyFill="1" applyBorder="1"/>
    <xf numFmtId="0" fontId="0" fillId="0" borderId="20" xfId="0" applyBorder="1"/>
    <xf numFmtId="0" fontId="0" fillId="13" borderId="3" xfId="0" applyFill="1" applyBorder="1" applyAlignment="1"/>
    <xf numFmtId="0" fontId="0" fillId="0" borderId="3" xfId="0" applyBorder="1"/>
    <xf numFmtId="0" fontId="15" fillId="16" borderId="20" xfId="0" applyFont="1" applyFill="1" applyBorder="1"/>
    <xf numFmtId="0" fontId="14" fillId="2" borderId="3" xfId="0" applyFont="1" applyFill="1" applyBorder="1"/>
    <xf numFmtId="0" fontId="16" fillId="0" borderId="3" xfId="0" applyFont="1" applyBorder="1"/>
    <xf numFmtId="0" fontId="14" fillId="2" borderId="2" xfId="0" applyFont="1" applyFill="1" applyBorder="1"/>
    <xf numFmtId="0" fontId="17" fillId="10" borderId="0" xfId="0" applyFont="1" applyFill="1"/>
    <xf numFmtId="0" fontId="0" fillId="0" borderId="3" xfId="0" applyBorder="1"/>
    <xf numFmtId="0" fontId="0" fillId="0" borderId="3" xfId="0" applyBorder="1"/>
    <xf numFmtId="0" fontId="0" fillId="10" borderId="6" xfId="0" applyFill="1" applyBorder="1" applyAlignment="1"/>
    <xf numFmtId="0" fontId="0" fillId="10" borderId="6" xfId="0" applyFill="1" applyBorder="1"/>
    <xf numFmtId="0" fontId="0" fillId="11" borderId="4" xfId="0" applyFill="1" applyBorder="1"/>
    <xf numFmtId="0" fontId="0" fillId="11" borderId="15" xfId="0" applyFill="1" applyBorder="1" applyAlignment="1"/>
    <xf numFmtId="0" fontId="0" fillId="11" borderId="0" xfId="0" applyFill="1"/>
    <xf numFmtId="0" fontId="1" fillId="11" borderId="3" xfId="0" applyFont="1" applyFill="1" applyBorder="1"/>
    <xf numFmtId="0" fontId="0" fillId="11" borderId="6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3" xfId="0" applyBorder="1"/>
    <xf numFmtId="0" fontId="5" fillId="0" borderId="1" xfId="0" applyFont="1" applyBorder="1"/>
    <xf numFmtId="0" fontId="0" fillId="0" borderId="3" xfId="0" applyBorder="1"/>
    <xf numFmtId="0" fontId="0" fillId="0" borderId="24" xfId="0" applyBorder="1"/>
    <xf numFmtId="0" fontId="0" fillId="2" borderId="0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0" xfId="0" applyFill="1"/>
    <xf numFmtId="0" fontId="0" fillId="13" borderId="6" xfId="0" applyFill="1" applyBorder="1"/>
    <xf numFmtId="0" fontId="0" fillId="13" borderId="0" xfId="0" applyFill="1"/>
    <xf numFmtId="0" fontId="7" fillId="13" borderId="3" xfId="0" applyFont="1" applyFill="1" applyBorder="1"/>
    <xf numFmtId="0" fontId="1" fillId="13" borderId="3" xfId="0" applyFont="1" applyFill="1" applyBorder="1"/>
    <xf numFmtId="0" fontId="0" fillId="13" borderId="15" xfId="0" applyFill="1" applyBorder="1" applyAlignment="1"/>
    <xf numFmtId="0" fontId="6" fillId="13" borderId="3" xfId="0" applyFont="1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15" xfId="0" applyFill="1" applyBorder="1" applyAlignment="1"/>
    <xf numFmtId="0" fontId="6" fillId="18" borderId="3" xfId="0" applyFont="1" applyFill="1" applyBorder="1"/>
    <xf numFmtId="0" fontId="1" fillId="18" borderId="3" xfId="0" applyFont="1" applyFill="1" applyBorder="1"/>
    <xf numFmtId="0" fontId="0" fillId="18" borderId="6" xfId="0" applyFill="1" applyBorder="1"/>
    <xf numFmtId="0" fontId="0" fillId="18" borderId="0" xfId="0" applyFill="1"/>
    <xf numFmtId="0" fontId="0" fillId="0" borderId="0" xfId="0" applyBorder="1" applyAlignment="1">
      <alignment horizontal="center"/>
    </xf>
    <xf numFmtId="0" fontId="0" fillId="0" borderId="0" xfId="0"/>
    <xf numFmtId="0" fontId="0" fillId="0" borderId="3" xfId="0" applyBorder="1"/>
    <xf numFmtId="0" fontId="19" fillId="0" borderId="3" xfId="0" applyFont="1" applyBorder="1"/>
    <xf numFmtId="0" fontId="20" fillId="2" borderId="3" xfId="0" applyFont="1" applyFill="1" applyBorder="1"/>
    <xf numFmtId="0" fontId="21" fillId="13" borderId="3" xfId="0" applyFont="1" applyFill="1" applyBorder="1"/>
    <xf numFmtId="0" fontId="22" fillId="13" borderId="3" xfId="0" applyFont="1" applyFill="1" applyBorder="1"/>
    <xf numFmtId="0" fontId="12" fillId="18" borderId="3" xfId="0" applyFont="1" applyFill="1" applyBorder="1"/>
    <xf numFmtId="0" fontId="0" fillId="13" borderId="0" xfId="0" applyFill="1" applyBorder="1"/>
    <xf numFmtId="0" fontId="0" fillId="16" borderId="16" xfId="0" applyFill="1" applyBorder="1"/>
    <xf numFmtId="0" fontId="7" fillId="0" borderId="0" xfId="0" applyFont="1" applyBorder="1"/>
    <xf numFmtId="0" fontId="7" fillId="10" borderId="0" xfId="0" applyFont="1" applyFill="1" applyBorder="1"/>
    <xf numFmtId="0" fontId="13" fillId="0" borderId="0" xfId="0" applyFont="1" applyBorder="1" applyAlignment="1">
      <alignment wrapText="1"/>
    </xf>
    <xf numFmtId="0" fontId="7" fillId="0" borderId="16" xfId="0" applyFont="1" applyBorder="1"/>
    <xf numFmtId="0" fontId="7" fillId="13" borderId="0" xfId="0" applyFont="1" applyFill="1" applyBorder="1"/>
    <xf numFmtId="0" fontId="11" fillId="0" borderId="2" xfId="0" applyFont="1" applyBorder="1"/>
    <xf numFmtId="0" fontId="0" fillId="0" borderId="3" xfId="0" applyBorder="1"/>
    <xf numFmtId="0" fontId="0" fillId="10" borderId="0" xfId="0" applyFill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0" fillId="2" borderId="4" xfId="0" applyFill="1" applyBorder="1" applyAlignment="1">
      <alignment horizontal="center"/>
    </xf>
    <xf numFmtId="0" fontId="10" fillId="2" borderId="1" xfId="0" applyFont="1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0" fillId="2" borderId="25" xfId="0" applyFill="1" applyBorder="1"/>
    <xf numFmtId="0" fontId="5" fillId="2" borderId="0" xfId="0" applyFont="1" applyFill="1"/>
    <xf numFmtId="0" fontId="23" fillId="2" borderId="3" xfId="0" applyFont="1" applyFill="1" applyBorder="1"/>
    <xf numFmtId="0" fontId="23" fillId="2" borderId="0" xfId="0" applyFont="1" applyFill="1" applyBorder="1"/>
    <xf numFmtId="0" fontId="0" fillId="0" borderId="25" xfId="0" applyFont="1" applyBorder="1"/>
    <xf numFmtId="0" fontId="0" fillId="0" borderId="26" xfId="0" applyFont="1" applyBorder="1"/>
    <xf numFmtId="0" fontId="0" fillId="0" borderId="0" xfId="0" applyFont="1"/>
    <xf numFmtId="0" fontId="0" fillId="0" borderId="25" xfId="0" applyFont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0" borderId="3" xfId="0" applyBorder="1"/>
    <xf numFmtId="0" fontId="24" fillId="2" borderId="4" xfId="0" applyFont="1" applyFill="1" applyBorder="1"/>
    <xf numFmtId="0" fontId="1" fillId="0" borderId="4" xfId="0" applyFont="1" applyBorder="1"/>
    <xf numFmtId="0" fontId="1" fillId="2" borderId="25" xfId="0" applyFont="1" applyFill="1" applyBorder="1"/>
    <xf numFmtId="0" fontId="0" fillId="0" borderId="0" xfId="0" applyFill="1" applyBorder="1"/>
    <xf numFmtId="0" fontId="1" fillId="0" borderId="25" xfId="0" applyFont="1" applyBorder="1"/>
    <xf numFmtId="0" fontId="0" fillId="0" borderId="3" xfId="0" applyBorder="1"/>
    <xf numFmtId="0" fontId="0" fillId="10" borderId="7" xfId="0" applyFill="1" applyBorder="1"/>
    <xf numFmtId="0" fontId="0" fillId="2" borderId="29" xfId="0" applyFill="1" applyBorder="1"/>
    <xf numFmtId="0" fontId="25" fillId="2" borderId="29" xfId="0" applyFont="1" applyFill="1" applyBorder="1"/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3" xfId="0" applyBorder="1"/>
    <xf numFmtId="0" fontId="0" fillId="10" borderId="1" xfId="0" applyFill="1" applyBorder="1" applyAlignment="1"/>
    <xf numFmtId="0" fontId="8" fillId="16" borderId="3" xfId="0" applyFont="1" applyFill="1" applyBorder="1"/>
    <xf numFmtId="0" fontId="9" fillId="16" borderId="3" xfId="0" applyFont="1" applyFill="1" applyBorder="1"/>
    <xf numFmtId="0" fontId="0" fillId="16" borderId="7" xfId="0" applyFill="1" applyBorder="1"/>
    <xf numFmtId="0" fontId="0" fillId="16" borderId="0" xfId="0" applyFill="1" applyBorder="1"/>
    <xf numFmtId="0" fontId="0" fillId="10" borderId="10" xfId="0" applyFill="1" applyBorder="1"/>
    <xf numFmtId="0" fontId="0" fillId="16" borderId="8" xfId="0" applyFill="1" applyBorder="1"/>
    <xf numFmtId="0" fontId="0" fillId="16" borderId="1" xfId="0" applyFill="1" applyBorder="1"/>
    <xf numFmtId="0" fontId="26" fillId="0" borderId="3" xfId="0" applyFont="1" applyBorder="1"/>
    <xf numFmtId="0" fontId="27" fillId="2" borderId="3" xfId="0" applyFont="1" applyFill="1" applyBorder="1"/>
    <xf numFmtId="0" fontId="27" fillId="2" borderId="4" xfId="0" applyFont="1" applyFill="1" applyBorder="1"/>
    <xf numFmtId="0" fontId="27" fillId="2" borderId="15" xfId="0" applyFont="1" applyFill="1" applyBorder="1" applyAlignment="1"/>
    <xf numFmtId="0" fontId="27" fillId="2" borderId="6" xfId="0" applyFont="1" applyFill="1" applyBorder="1"/>
    <xf numFmtId="0" fontId="27" fillId="2" borderId="0" xfId="0" applyFont="1" applyFill="1"/>
    <xf numFmtId="0" fontId="27" fillId="13" borderId="3" xfId="0" applyFont="1" applyFill="1" applyBorder="1"/>
    <xf numFmtId="0" fontId="4" fillId="16" borderId="3" xfId="0" applyFont="1" applyFill="1" applyBorder="1"/>
    <xf numFmtId="0" fontId="19" fillId="16" borderId="3" xfId="0" applyFont="1" applyFill="1" applyBorder="1"/>
    <xf numFmtId="0" fontId="20" fillId="16" borderId="3" xfId="0" applyFont="1" applyFill="1" applyBorder="1"/>
    <xf numFmtId="0" fontId="19" fillId="13" borderId="3" xfId="0" applyFont="1" applyFill="1" applyBorder="1"/>
    <xf numFmtId="0" fontId="20" fillId="13" borderId="3" xfId="0" applyFont="1" applyFill="1" applyBorder="1"/>
    <xf numFmtId="0" fontId="0" fillId="0" borderId="3" xfId="0" applyBorder="1"/>
    <xf numFmtId="0" fontId="27" fillId="16" borderId="3" xfId="0" applyFont="1" applyFill="1" applyBorder="1"/>
    <xf numFmtId="0" fontId="0" fillId="16" borderId="6" xfId="0" applyFill="1" applyBorder="1"/>
    <xf numFmtId="0" fontId="0" fillId="0" borderId="3" xfId="0" applyBorder="1"/>
    <xf numFmtId="0" fontId="5" fillId="19" borderId="3" xfId="0" applyFont="1" applyFill="1" applyBorder="1"/>
    <xf numFmtId="0" fontId="5" fillId="19" borderId="3" xfId="0" applyFont="1" applyFill="1" applyBorder="1" applyAlignment="1">
      <alignment horizontal="center"/>
    </xf>
    <xf numFmtId="0" fontId="0" fillId="19" borderId="3" xfId="0" applyFill="1" applyBorder="1"/>
    <xf numFmtId="0" fontId="28" fillId="19" borderId="3" xfId="0" applyFont="1" applyFill="1" applyBorder="1" applyAlignment="1"/>
    <xf numFmtId="0" fontId="0" fillId="11" borderId="7" xfId="0" applyFill="1" applyBorder="1" applyAlignment="1"/>
    <xf numFmtId="0" fontId="0" fillId="11" borderId="3" xfId="0" applyFill="1" applyBorder="1" applyAlignment="1"/>
    <xf numFmtId="0" fontId="0" fillId="11" borderId="17" xfId="0" applyFill="1" applyBorder="1"/>
    <xf numFmtId="0" fontId="0" fillId="11" borderId="6" xfId="0" applyFill="1" applyBorder="1" applyAlignment="1"/>
    <xf numFmtId="0" fontId="5" fillId="11" borderId="3" xfId="0" applyFont="1" applyFill="1" applyBorder="1"/>
    <xf numFmtId="0" fontId="0" fillId="11" borderId="7" xfId="0" applyFill="1" applyBorder="1"/>
    <xf numFmtId="0" fontId="0" fillId="11" borderId="8" xfId="0" applyFill="1" applyBorder="1"/>
    <xf numFmtId="0" fontId="0" fillId="0" borderId="0" xfId="0"/>
    <xf numFmtId="0" fontId="0" fillId="0" borderId="3" xfId="0" applyBorder="1"/>
    <xf numFmtId="0" fontId="0" fillId="10" borderId="24" xfId="0" applyFill="1" applyBorder="1"/>
    <xf numFmtId="0" fontId="22" fillId="10" borderId="3" xfId="0" applyFont="1" applyFill="1" applyBorder="1"/>
    <xf numFmtId="0" fontId="21" fillId="10" borderId="3" xfId="0" applyFont="1" applyFill="1" applyBorder="1"/>
    <xf numFmtId="0" fontId="29" fillId="0" borderId="3" xfId="0" applyFont="1" applyBorder="1"/>
    <xf numFmtId="0" fontId="1" fillId="2" borderId="3" xfId="0" applyFont="1" applyFill="1" applyBorder="1"/>
    <xf numFmtId="0" fontId="9" fillId="18" borderId="0" xfId="0" applyFont="1" applyFill="1"/>
    <xf numFmtId="0" fontId="30" fillId="0" borderId="3" xfId="0" applyFont="1" applyBorder="1"/>
    <xf numFmtId="0" fontId="30" fillId="2" borderId="3" xfId="0" applyFont="1" applyFill="1" applyBorder="1"/>
    <xf numFmtId="0" fontId="31" fillId="0" borderId="3" xfId="0" applyFont="1" applyBorder="1"/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/>
    <xf numFmtId="0" fontId="0" fillId="0" borderId="3" xfId="0" applyBorder="1"/>
    <xf numFmtId="0" fontId="0" fillId="0" borderId="0" xfId="0"/>
    <xf numFmtId="0" fontId="0" fillId="0" borderId="10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29" fillId="2" borderId="3" xfId="0" applyFont="1" applyFill="1" applyBorder="1"/>
    <xf numFmtId="0" fontId="0" fillId="0" borderId="3" xfId="0" applyBorder="1"/>
    <xf numFmtId="0" fontId="0" fillId="0" borderId="3" xfId="0" applyBorder="1"/>
    <xf numFmtId="0" fontId="0" fillId="10" borderId="3" xfId="0" applyFill="1" applyBorder="1" applyAlignment="1"/>
    <xf numFmtId="0" fontId="5" fillId="10" borderId="1" xfId="0" applyFont="1" applyFill="1" applyBorder="1"/>
    <xf numFmtId="0" fontId="0" fillId="11" borderId="4" xfId="0" applyFill="1" applyBorder="1" applyAlignment="1"/>
    <xf numFmtId="0" fontId="0" fillId="11" borderId="12" xfId="0" applyFill="1" applyBorder="1"/>
    <xf numFmtId="0" fontId="29" fillId="0" borderId="8" xfId="0" applyFont="1" applyBorder="1"/>
    <xf numFmtId="0" fontId="5" fillId="10" borderId="20" xfId="0" applyFont="1" applyFill="1" applyBorder="1"/>
    <xf numFmtId="0" fontId="33" fillId="2" borderId="9" xfId="0" applyFont="1" applyFill="1" applyBorder="1"/>
    <xf numFmtId="0" fontId="0" fillId="0" borderId="35" xfId="0" applyBorder="1"/>
    <xf numFmtId="0" fontId="0" fillId="0" borderId="9" xfId="0" applyBorder="1"/>
    <xf numFmtId="0" fontId="0" fillId="0" borderId="16" xfId="0" applyBorder="1"/>
    <xf numFmtId="0" fontId="0" fillId="0" borderId="11" xfId="0" applyBorder="1"/>
    <xf numFmtId="0" fontId="0" fillId="0" borderId="34" xfId="0" applyBorder="1"/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/>
    <xf numFmtId="0" fontId="0" fillId="0" borderId="3" xfId="0" applyBorder="1"/>
    <xf numFmtId="0" fontId="34" fillId="2" borderId="0" xfId="0" applyFont="1" applyFill="1"/>
    <xf numFmtId="0" fontId="34" fillId="2" borderId="3" xfId="0" applyFont="1" applyFill="1" applyBorder="1"/>
    <xf numFmtId="0" fontId="34" fillId="2" borderId="0" xfId="0" applyFont="1" applyFill="1" applyBorder="1"/>
    <xf numFmtId="0" fontId="34" fillId="2" borderId="4" xfId="0" applyFont="1" applyFill="1" applyBorder="1"/>
    <xf numFmtId="0" fontId="0" fillId="0" borderId="0" xfId="0"/>
    <xf numFmtId="0" fontId="0" fillId="0" borderId="3" xfId="0" applyBorder="1"/>
    <xf numFmtId="0" fontId="0" fillId="0" borderId="36" xfId="0" applyBorder="1"/>
    <xf numFmtId="0" fontId="0" fillId="2" borderId="36" xfId="0" applyFill="1" applyBorder="1"/>
    <xf numFmtId="0" fontId="0" fillId="0" borderId="36" xfId="0" applyFill="1" applyBorder="1"/>
    <xf numFmtId="0" fontId="35" fillId="18" borderId="36" xfId="0" applyFont="1" applyFill="1" applyBorder="1"/>
    <xf numFmtId="0" fontId="1" fillId="2" borderId="0" xfId="0" applyFont="1" applyFill="1" applyBorder="1"/>
    <xf numFmtId="0" fontId="29" fillId="0" borderId="7" xfId="0" applyFont="1" applyBorder="1"/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3" xfId="0" applyBorder="1"/>
    <xf numFmtId="0" fontId="0" fillId="2" borderId="8" xfId="0" applyFill="1" applyBorder="1" applyAlignment="1">
      <alignment horizontal="center"/>
    </xf>
    <xf numFmtId="0" fontId="35" fillId="18" borderId="37" xfId="0" applyFont="1" applyFill="1" applyBorder="1"/>
    <xf numFmtId="0" fontId="0" fillId="0" borderId="37" xfId="0" applyBorder="1"/>
    <xf numFmtId="0" fontId="29" fillId="0" borderId="4" xfId="0" applyFont="1" applyBorder="1"/>
    <xf numFmtId="0" fontId="0" fillId="0" borderId="29" xfId="0" applyFill="1" applyBorder="1"/>
    <xf numFmtId="0" fontId="0" fillId="0" borderId="29" xfId="0" applyBorder="1"/>
    <xf numFmtId="0" fontId="5" fillId="0" borderId="29" xfId="0" applyFont="1" applyBorder="1"/>
    <xf numFmtId="0" fontId="29" fillId="0" borderId="29" xfId="0" applyFont="1" applyBorder="1"/>
    <xf numFmtId="0" fontId="5" fillId="2" borderId="29" xfId="0" applyFont="1" applyFill="1" applyBorder="1"/>
    <xf numFmtId="0" fontId="5" fillId="0" borderId="38" xfId="0" applyFont="1" applyFill="1" applyBorder="1"/>
    <xf numFmtId="0" fontId="4" fillId="0" borderId="29" xfId="0" applyFont="1" applyBorder="1"/>
    <xf numFmtId="0" fontId="3" fillId="2" borderId="29" xfId="0" applyFont="1" applyFill="1" applyBorder="1"/>
    <xf numFmtId="0" fontId="0" fillId="0" borderId="32" xfId="0" applyBorder="1"/>
    <xf numFmtId="0" fontId="0" fillId="0" borderId="39" xfId="0" applyBorder="1" applyAlignment="1">
      <alignment horizontal="center"/>
    </xf>
    <xf numFmtId="0" fontId="0" fillId="0" borderId="1" xfId="0" applyBorder="1" applyAlignment="1"/>
    <xf numFmtId="0" fontId="0" fillId="0" borderId="17" xfId="0" applyBorder="1" applyAlignment="1"/>
    <xf numFmtId="0" fontId="0" fillId="2" borderId="1" xfId="0" applyFill="1" applyBorder="1" applyAlignment="1">
      <alignment horizontal="center"/>
    </xf>
    <xf numFmtId="0" fontId="0" fillId="2" borderId="17" xfId="0" applyFill="1" applyBorder="1"/>
    <xf numFmtId="0" fontId="0" fillId="2" borderId="10" xfId="0" applyFill="1" applyBorder="1"/>
    <xf numFmtId="0" fontId="36" fillId="2" borderId="3" xfId="0" applyFont="1" applyFill="1" applyBorder="1"/>
    <xf numFmtId="0" fontId="36" fillId="0" borderId="3" xfId="0" applyFont="1" applyBorder="1"/>
    <xf numFmtId="0" fontId="36" fillId="20" borderId="3" xfId="0" applyFont="1" applyFill="1" applyBorder="1"/>
    <xf numFmtId="0" fontId="36" fillId="0" borderId="3" xfId="0" applyFont="1" applyFill="1" applyBorder="1"/>
    <xf numFmtId="0" fontId="37" fillId="0" borderId="3" xfId="0" applyFont="1" applyBorder="1"/>
    <xf numFmtId="0" fontId="37" fillId="0" borderId="3" xfId="0" applyFont="1" applyFill="1" applyBorder="1"/>
    <xf numFmtId="0" fontId="37" fillId="2" borderId="3" xfId="0" applyFont="1" applyFill="1" applyBorder="1"/>
    <xf numFmtId="0" fontId="37" fillId="13" borderId="3" xfId="0" applyFont="1" applyFill="1" applyBorder="1"/>
    <xf numFmtId="0" fontId="38" fillId="0" borderId="3" xfId="0" applyFont="1" applyBorder="1"/>
    <xf numFmtId="0" fontId="0" fillId="0" borderId="0" xfId="0"/>
    <xf numFmtId="0" fontId="0" fillId="0" borderId="3" xfId="0" applyBorder="1"/>
    <xf numFmtId="0" fontId="39" fillId="0" borderId="3" xfId="0" applyFont="1" applyBorder="1"/>
    <xf numFmtId="0" fontId="0" fillId="0" borderId="26" xfId="0" applyBorder="1"/>
    <xf numFmtId="0" fontId="0" fillId="0" borderId="40" xfId="0" applyFill="1" applyBorder="1"/>
    <xf numFmtId="0" fontId="8" fillId="13" borderId="3" xfId="0" applyFont="1" applyFill="1" applyBorder="1"/>
    <xf numFmtId="0" fontId="0" fillId="13" borderId="7" xfId="0" applyFill="1" applyBorder="1"/>
    <xf numFmtId="0" fontId="0" fillId="19" borderId="3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8" fillId="18" borderId="7" xfId="0" applyFont="1" applyFill="1" applyBorder="1" applyAlignment="1">
      <alignment horizontal="center" wrapText="1"/>
    </xf>
    <xf numFmtId="0" fontId="0" fillId="18" borderId="15" xfId="0" applyFill="1" applyBorder="1" applyAlignment="1">
      <alignment horizontal="center" wrapText="1"/>
    </xf>
    <xf numFmtId="0" fontId="0" fillId="18" borderId="8" xfId="0" applyFill="1" applyBorder="1" applyAlignment="1">
      <alignment horizontal="center" wrapText="1"/>
    </xf>
    <xf numFmtId="0" fontId="0" fillId="15" borderId="9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/>
    <xf numFmtId="0" fontId="0" fillId="0" borderId="3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32" fillId="0" borderId="0" xfId="0" applyFont="1" applyAlignment="1">
      <alignment horizontal="center" wrapText="1"/>
    </xf>
    <xf numFmtId="0" fontId="32" fillId="0" borderId="1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0" fillId="2" borderId="3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7" xfId="0" applyFont="1" applyBorder="1" applyAlignment="1">
      <alignment horizontal="center"/>
    </xf>
    <xf numFmtId="0" fontId="39" fillId="0" borderId="3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J47"/>
  <sheetViews>
    <sheetView topLeftCell="VG1" zoomScaleNormal="100" workbookViewId="0">
      <selection activeCell="VH3" sqref="VH3:VH14"/>
    </sheetView>
  </sheetViews>
  <sheetFormatPr defaultRowHeight="15" x14ac:dyDescent="0.25"/>
  <cols>
    <col min="1" max="1" width="17.85546875" customWidth="1"/>
    <col min="60" max="60" width="26.5703125" customWidth="1"/>
    <col min="96" max="96" width="10.85546875" customWidth="1"/>
    <col min="117" max="117" width="8.85546875" customWidth="1"/>
    <col min="145" max="145" width="10.28515625" customWidth="1"/>
    <col min="149" max="150" width="24.28515625" customWidth="1"/>
    <col min="230" max="230" width="9.140625" style="100"/>
    <col min="284" max="284" width="14.5703125" bestFit="1" customWidth="1"/>
    <col min="291" max="291" width="15.28515625" customWidth="1"/>
    <col min="292" max="292" width="20.140625" customWidth="1"/>
    <col min="293" max="294" width="15.7109375" customWidth="1"/>
    <col min="296" max="296" width="15.42578125" customWidth="1"/>
    <col min="297" max="297" width="19.5703125" customWidth="1"/>
    <col min="298" max="298" width="19.28515625" customWidth="1"/>
    <col min="300" max="300" width="9.140625" style="100"/>
    <col min="322" max="322" width="9.140625" style="130"/>
    <col min="365" max="365" width="16.28515625" customWidth="1"/>
    <col min="366" max="366" width="14.7109375" customWidth="1"/>
    <col min="367" max="367" width="12.85546875" customWidth="1"/>
    <col min="368" max="368" width="21.85546875" customWidth="1"/>
    <col min="371" max="371" width="9.140625" style="100"/>
    <col min="397" max="397" width="13.42578125" customWidth="1"/>
    <col min="399" max="399" width="9.140625" style="100"/>
    <col min="400" max="400" width="9.140625" style="54"/>
    <col min="420" max="420" width="9.140625" style="54"/>
    <col min="427" max="427" width="9.140625" style="142"/>
    <col min="428" max="429" width="9.140625" style="54"/>
    <col min="434" max="434" width="9.140625" style="100"/>
    <col min="469" max="469" width="9.140625" style="100"/>
    <col min="484" max="484" width="14.5703125" customWidth="1"/>
    <col min="490" max="490" width="9.140625" style="100"/>
    <col min="498" max="498" width="8.7109375" customWidth="1"/>
  </cols>
  <sheetData>
    <row r="1" spans="1:634" ht="16.5" thickTop="1" thickBot="1" x14ac:dyDescent="0.3">
      <c r="A1" s="427" t="s">
        <v>0</v>
      </c>
      <c r="B1" s="427"/>
      <c r="C1" s="427"/>
      <c r="D1" s="427"/>
      <c r="G1" s="428" t="s">
        <v>23</v>
      </c>
      <c r="H1" s="428"/>
      <c r="I1" s="428"/>
      <c r="J1" s="428"/>
      <c r="K1" s="428"/>
      <c r="L1" s="3"/>
      <c r="M1" s="428" t="s">
        <v>24</v>
      </c>
      <c r="N1" s="428"/>
      <c r="O1" s="428"/>
      <c r="P1" s="428"/>
      <c r="Q1" s="338" t="s">
        <v>25</v>
      </c>
      <c r="R1" s="339"/>
      <c r="S1" s="339"/>
      <c r="T1" s="339"/>
      <c r="U1" s="339"/>
      <c r="V1" s="339"/>
      <c r="W1" s="339"/>
      <c r="X1" s="344"/>
      <c r="Y1" s="338" t="s">
        <v>26</v>
      </c>
      <c r="Z1" s="339"/>
      <c r="AA1" s="339"/>
      <c r="AB1" s="339"/>
      <c r="AC1" s="339"/>
      <c r="AD1" s="339"/>
      <c r="AE1" s="339" t="s">
        <v>27</v>
      </c>
      <c r="AF1" s="339"/>
      <c r="AG1" s="339"/>
      <c r="AH1" s="339"/>
      <c r="AI1" s="339"/>
      <c r="AJ1" s="344"/>
      <c r="AK1" s="338" t="s">
        <v>28</v>
      </c>
      <c r="AL1" s="339"/>
      <c r="AM1" s="339"/>
      <c r="AN1" s="339"/>
      <c r="AO1" s="339"/>
      <c r="AP1" s="344"/>
      <c r="AQ1" s="338" t="s">
        <v>29</v>
      </c>
      <c r="AR1" s="339"/>
      <c r="AS1" s="339"/>
      <c r="AT1" s="339"/>
      <c r="AU1" s="339"/>
      <c r="AV1" s="344"/>
      <c r="AW1" s="338" t="s">
        <v>30</v>
      </c>
      <c r="AX1" s="339"/>
      <c r="AY1" s="339"/>
      <c r="AZ1" s="339"/>
      <c r="BA1" s="339"/>
      <c r="BB1" s="344"/>
      <c r="BC1" s="338" t="s">
        <v>31</v>
      </c>
      <c r="BD1" s="339"/>
      <c r="BE1" s="339"/>
      <c r="BF1" s="339"/>
      <c r="BG1" s="339"/>
      <c r="BH1" s="344"/>
      <c r="BI1" s="338" t="s">
        <v>32</v>
      </c>
      <c r="BJ1" s="339"/>
      <c r="BK1" s="339"/>
      <c r="BL1" s="339"/>
      <c r="BM1" s="339"/>
      <c r="BN1" s="344"/>
      <c r="BO1" s="338" t="s">
        <v>92</v>
      </c>
      <c r="BP1" s="339"/>
      <c r="BQ1" s="339"/>
      <c r="BR1" s="339"/>
      <c r="BS1" s="339"/>
      <c r="BT1" s="344"/>
      <c r="BU1" s="338" t="s">
        <v>33</v>
      </c>
      <c r="BV1" s="339"/>
      <c r="BW1" s="339"/>
      <c r="BX1" s="339"/>
      <c r="BY1" s="339"/>
      <c r="BZ1" s="344"/>
      <c r="CA1" s="338" t="s">
        <v>34</v>
      </c>
      <c r="CB1" s="339"/>
      <c r="CC1" s="339"/>
      <c r="CD1" s="339"/>
      <c r="CE1" s="339"/>
      <c r="CF1" s="339"/>
      <c r="CG1" s="356" t="s">
        <v>52</v>
      </c>
      <c r="CH1" s="356"/>
      <c r="CI1" s="356"/>
      <c r="CJ1" s="356"/>
      <c r="CK1" s="356"/>
      <c r="CL1" s="356"/>
      <c r="CM1" s="356" t="s">
        <v>53</v>
      </c>
      <c r="CN1" s="356"/>
      <c r="CO1" s="356"/>
      <c r="CP1" s="356"/>
      <c r="CQ1" s="356"/>
      <c r="CR1" s="356"/>
      <c r="CS1" s="356"/>
      <c r="CT1" s="356" t="s">
        <v>54</v>
      </c>
      <c r="CU1" s="356"/>
      <c r="CV1" s="356"/>
      <c r="CW1" s="356"/>
      <c r="CX1" s="356"/>
      <c r="CY1" s="356"/>
      <c r="CZ1" s="356"/>
      <c r="DA1" s="356" t="s">
        <v>55</v>
      </c>
      <c r="DB1" s="356"/>
      <c r="DC1" s="356"/>
      <c r="DD1" s="356"/>
      <c r="DE1" s="356"/>
      <c r="DF1" s="356"/>
      <c r="DG1" s="356"/>
      <c r="DH1" s="356" t="s">
        <v>56</v>
      </c>
      <c r="DI1" s="356"/>
      <c r="DJ1" s="356"/>
      <c r="DK1" s="356"/>
      <c r="DL1" s="356"/>
      <c r="DM1" s="356"/>
      <c r="DN1" s="356"/>
      <c r="DO1" s="338" t="s">
        <v>57</v>
      </c>
      <c r="DP1" s="339"/>
      <c r="DQ1" s="339"/>
      <c r="DR1" s="339"/>
      <c r="DS1" s="339"/>
      <c r="DT1" s="339"/>
      <c r="DU1" s="344"/>
      <c r="DV1" s="338" t="s">
        <v>58</v>
      </c>
      <c r="DW1" s="339"/>
      <c r="DX1" s="339"/>
      <c r="DY1" s="339"/>
      <c r="DZ1" s="339"/>
      <c r="EA1" s="339"/>
      <c r="EB1" s="344"/>
      <c r="EC1" s="338" t="s">
        <v>133</v>
      </c>
      <c r="ED1" s="339"/>
      <c r="EE1" s="339"/>
      <c r="EF1" s="339"/>
      <c r="EG1" s="339"/>
      <c r="EH1" s="339"/>
      <c r="EI1" s="344"/>
      <c r="EJ1" s="338" t="s">
        <v>134</v>
      </c>
      <c r="EK1" s="339"/>
      <c r="EL1" s="339"/>
      <c r="EM1" s="339"/>
      <c r="EN1" s="339"/>
      <c r="EO1" s="339"/>
      <c r="EP1" s="344"/>
      <c r="EQ1" s="338" t="s">
        <v>135</v>
      </c>
      <c r="ER1" s="339"/>
      <c r="ES1" s="339"/>
      <c r="ET1" s="339"/>
      <c r="EU1" s="339"/>
      <c r="EV1" s="339"/>
      <c r="EW1" s="344"/>
      <c r="EX1" s="338" t="s">
        <v>136</v>
      </c>
      <c r="EY1" s="339"/>
      <c r="EZ1" s="339"/>
      <c r="FA1" s="339"/>
      <c r="FB1" s="339"/>
      <c r="FC1" s="339"/>
      <c r="FD1" s="344"/>
      <c r="FE1" s="338" t="s">
        <v>137</v>
      </c>
      <c r="FF1" s="339"/>
      <c r="FG1" s="339"/>
      <c r="FH1" s="339"/>
      <c r="FI1" s="339"/>
      <c r="FJ1" s="339"/>
      <c r="FK1" s="339"/>
      <c r="FL1" s="374" t="s">
        <v>138</v>
      </c>
      <c r="FM1" s="375"/>
      <c r="FN1" s="375"/>
      <c r="FO1" s="375"/>
      <c r="FP1" s="375"/>
      <c r="FQ1" s="375"/>
      <c r="FR1" s="376"/>
      <c r="FS1" s="377" t="s">
        <v>139</v>
      </c>
      <c r="FT1" s="378"/>
      <c r="FU1" s="378"/>
      <c r="FV1" s="378"/>
      <c r="FW1" s="378"/>
      <c r="FX1" s="378"/>
      <c r="FY1" s="379"/>
      <c r="FZ1" s="380" t="s">
        <v>147</v>
      </c>
      <c r="GA1" s="381"/>
      <c r="GB1" s="381"/>
      <c r="GC1" s="381"/>
      <c r="GD1" s="381"/>
      <c r="GE1" s="381"/>
      <c r="GF1" s="382"/>
      <c r="GG1" s="338" t="s">
        <v>148</v>
      </c>
      <c r="GH1" s="339"/>
      <c r="GI1" s="339"/>
      <c r="GJ1" s="339"/>
      <c r="GK1" s="339"/>
      <c r="GL1" s="339"/>
      <c r="GM1" s="344"/>
      <c r="GN1" s="338" t="s">
        <v>149</v>
      </c>
      <c r="GO1" s="339"/>
      <c r="GP1" s="339"/>
      <c r="GQ1" s="339"/>
      <c r="GR1" s="339"/>
      <c r="GS1" s="339"/>
      <c r="GT1" s="344"/>
      <c r="GU1" s="372" t="s">
        <v>150</v>
      </c>
      <c r="GV1" s="373"/>
      <c r="GW1" s="373"/>
      <c r="GX1" s="373"/>
      <c r="GY1" s="373"/>
      <c r="GZ1" s="373"/>
      <c r="HA1" s="373"/>
      <c r="HB1" s="338" t="s">
        <v>167</v>
      </c>
      <c r="HC1" s="339"/>
      <c r="HD1" s="339"/>
      <c r="HE1" s="339"/>
      <c r="HF1" s="339"/>
      <c r="HG1" s="339"/>
      <c r="HH1" s="344"/>
      <c r="HI1" s="338" t="s">
        <v>168</v>
      </c>
      <c r="HJ1" s="339"/>
      <c r="HK1" s="339"/>
      <c r="HL1" s="339"/>
      <c r="HM1" s="339"/>
      <c r="HN1" s="339"/>
      <c r="HO1" s="344"/>
      <c r="HP1" s="338" t="s">
        <v>169</v>
      </c>
      <c r="HQ1" s="339"/>
      <c r="HR1" s="339"/>
      <c r="HS1" s="339"/>
      <c r="HT1" s="339"/>
      <c r="HU1" s="339"/>
      <c r="HV1" s="344"/>
      <c r="HW1" s="338" t="s">
        <v>170</v>
      </c>
      <c r="HX1" s="339"/>
      <c r="HY1" s="339"/>
      <c r="HZ1" s="339"/>
      <c r="IA1" s="339"/>
      <c r="IB1" s="339"/>
      <c r="IC1" s="344"/>
      <c r="ID1" s="338" t="s">
        <v>171</v>
      </c>
      <c r="IE1" s="339"/>
      <c r="IF1" s="339"/>
      <c r="IG1" s="339"/>
      <c r="IH1" s="339"/>
      <c r="II1" s="339"/>
      <c r="IJ1" s="344"/>
      <c r="IK1" s="338" t="s">
        <v>177</v>
      </c>
      <c r="IL1" s="339"/>
      <c r="IM1" s="339"/>
      <c r="IN1" s="339"/>
      <c r="IO1" s="339"/>
      <c r="IP1" s="339"/>
      <c r="IQ1" s="344"/>
      <c r="IR1" s="338" t="s">
        <v>178</v>
      </c>
      <c r="IS1" s="339"/>
      <c r="IT1" s="339"/>
      <c r="IU1" s="339"/>
      <c r="IV1" s="339"/>
      <c r="IW1" s="344"/>
      <c r="IX1" s="38"/>
      <c r="IY1" s="338" t="s">
        <v>179</v>
      </c>
      <c r="IZ1" s="339"/>
      <c r="JA1" s="339"/>
      <c r="JB1" s="339"/>
      <c r="JC1" s="339"/>
      <c r="JD1" s="344"/>
      <c r="JE1" s="38"/>
      <c r="JF1" s="338" t="s">
        <v>180</v>
      </c>
      <c r="JG1" s="339"/>
      <c r="JH1" s="339"/>
      <c r="JI1" s="339"/>
      <c r="JJ1" s="339"/>
      <c r="JK1" s="344"/>
      <c r="JL1" s="38"/>
      <c r="JM1" s="338" t="s">
        <v>181</v>
      </c>
      <c r="JN1" s="339"/>
      <c r="JO1" s="339"/>
      <c r="JP1" s="339"/>
      <c r="JQ1" s="339"/>
      <c r="JR1" s="344"/>
      <c r="JS1" s="38"/>
      <c r="JT1" s="338" t="s">
        <v>182</v>
      </c>
      <c r="JU1" s="339"/>
      <c r="JV1" s="339"/>
      <c r="JW1" s="339"/>
      <c r="JX1" s="339"/>
      <c r="JY1" s="344"/>
      <c r="JZ1" s="38"/>
      <c r="KA1" s="338" t="s">
        <v>183</v>
      </c>
      <c r="KB1" s="339"/>
      <c r="KC1" s="339"/>
      <c r="KD1" s="339"/>
      <c r="KE1" s="339"/>
      <c r="KF1" s="344"/>
      <c r="KG1" s="38"/>
      <c r="KH1" s="338" t="s">
        <v>184</v>
      </c>
      <c r="KI1" s="339"/>
      <c r="KJ1" s="339"/>
      <c r="KK1" s="339"/>
      <c r="KL1" s="339"/>
      <c r="KM1" s="339"/>
      <c r="KN1" s="119"/>
      <c r="KO1" s="338" t="s">
        <v>185</v>
      </c>
      <c r="KP1" s="339"/>
      <c r="KQ1" s="339"/>
      <c r="KR1" s="339"/>
      <c r="KS1" s="339"/>
      <c r="KT1" s="339"/>
      <c r="KU1" s="344"/>
      <c r="KV1" s="338" t="s">
        <v>186</v>
      </c>
      <c r="KW1" s="339"/>
      <c r="KX1" s="339"/>
      <c r="KY1" s="339"/>
      <c r="KZ1" s="339"/>
      <c r="LA1" s="339"/>
      <c r="LB1" s="344"/>
      <c r="LC1" s="338" t="s">
        <v>187</v>
      </c>
      <c r="LD1" s="339"/>
      <c r="LE1" s="339"/>
      <c r="LF1" s="339"/>
      <c r="LG1" s="339"/>
      <c r="LH1" s="339"/>
      <c r="LI1" s="344"/>
      <c r="LJ1" s="128" t="s">
        <v>236</v>
      </c>
      <c r="LK1" s="356" t="s">
        <v>239</v>
      </c>
      <c r="LL1" s="356"/>
      <c r="LM1" s="356"/>
      <c r="LN1" s="356"/>
      <c r="LO1" s="356"/>
      <c r="LP1" s="356"/>
      <c r="LQ1" s="356"/>
      <c r="LR1" s="338" t="s">
        <v>238</v>
      </c>
      <c r="LS1" s="339"/>
      <c r="LT1" s="339"/>
      <c r="LU1" s="339"/>
      <c r="LV1" s="339"/>
      <c r="LW1" s="339"/>
      <c r="LX1" s="344"/>
      <c r="LY1" s="338" t="s">
        <v>240</v>
      </c>
      <c r="LZ1" s="339"/>
      <c r="MA1" s="339"/>
      <c r="MB1" s="339"/>
      <c r="MC1" s="339"/>
      <c r="MD1" s="339"/>
      <c r="ME1" s="344"/>
      <c r="MF1" s="338" t="s">
        <v>241</v>
      </c>
      <c r="MG1" s="339"/>
      <c r="MH1" s="339"/>
      <c r="MI1" s="339"/>
      <c r="MJ1" s="339"/>
      <c r="MK1" s="339"/>
      <c r="ML1" s="344"/>
      <c r="MM1" s="338" t="s">
        <v>242</v>
      </c>
      <c r="MN1" s="339"/>
      <c r="MO1" s="339"/>
      <c r="MP1" s="339"/>
      <c r="MQ1" s="339"/>
      <c r="MR1" s="339"/>
      <c r="MS1" s="344"/>
      <c r="MT1" s="338" t="s">
        <v>243</v>
      </c>
      <c r="MU1" s="339"/>
      <c r="MV1" s="339"/>
      <c r="MW1" s="339"/>
      <c r="MX1" s="339"/>
      <c r="MY1" s="339"/>
      <c r="MZ1" s="344"/>
      <c r="NA1" s="338" t="s">
        <v>244</v>
      </c>
      <c r="NB1" s="339"/>
      <c r="NC1" s="339"/>
      <c r="ND1" s="339"/>
      <c r="NE1" s="339"/>
      <c r="NF1" s="339"/>
      <c r="NG1" s="119"/>
      <c r="NH1" s="338" t="s">
        <v>284</v>
      </c>
      <c r="NI1" s="339"/>
      <c r="NJ1" s="339"/>
      <c r="NK1" s="339"/>
      <c r="NL1" s="339"/>
      <c r="NM1" s="344"/>
      <c r="NN1" s="38"/>
      <c r="NO1" s="338" t="s">
        <v>285</v>
      </c>
      <c r="NP1" s="339"/>
      <c r="NQ1" s="339"/>
      <c r="NR1" s="339"/>
      <c r="NS1" s="339"/>
      <c r="NT1" s="339"/>
      <c r="NU1" s="89"/>
      <c r="NV1" s="338" t="s">
        <v>286</v>
      </c>
      <c r="NW1" s="339"/>
      <c r="NX1" s="339"/>
      <c r="NY1" s="339"/>
      <c r="NZ1" s="339"/>
      <c r="OA1" s="344"/>
      <c r="OB1" s="38"/>
      <c r="OC1" s="338" t="s">
        <v>287</v>
      </c>
      <c r="OD1" s="339"/>
      <c r="OE1" s="339"/>
      <c r="OF1" s="339"/>
      <c r="OG1" s="339"/>
      <c r="OH1" s="339"/>
      <c r="OI1" s="208"/>
      <c r="OJ1" s="336" t="s">
        <v>299</v>
      </c>
      <c r="OK1" s="336"/>
      <c r="OL1" s="336"/>
      <c r="OM1" s="336"/>
      <c r="ON1" s="336"/>
      <c r="OO1" s="337"/>
      <c r="OP1" s="205"/>
      <c r="OQ1" s="338" t="s">
        <v>301</v>
      </c>
      <c r="OR1" s="339"/>
      <c r="OS1" s="339"/>
      <c r="OT1" s="339"/>
      <c r="OU1" s="339"/>
      <c r="OV1" s="344"/>
      <c r="OW1" s="38"/>
      <c r="OX1" s="338" t="s">
        <v>300</v>
      </c>
      <c r="OY1" s="339"/>
      <c r="OZ1" s="339"/>
      <c r="PA1" s="339"/>
      <c r="PB1" s="339"/>
      <c r="PC1" s="344"/>
      <c r="PD1" s="53"/>
      <c r="PE1" s="338" t="s">
        <v>302</v>
      </c>
      <c r="PF1" s="339"/>
      <c r="PG1" s="339"/>
      <c r="PH1" s="339"/>
      <c r="PI1" s="339"/>
      <c r="PJ1" s="89"/>
      <c r="PK1" s="55"/>
      <c r="PL1" s="352" t="s">
        <v>311</v>
      </c>
      <c r="PM1" s="353"/>
      <c r="PN1" s="353"/>
      <c r="PO1" s="353"/>
      <c r="PP1" s="353"/>
      <c r="PQ1" s="354"/>
      <c r="PR1" s="42"/>
      <c r="PS1" s="338" t="s">
        <v>312</v>
      </c>
      <c r="PT1" s="339"/>
      <c r="PU1" s="339"/>
      <c r="PV1" s="339"/>
      <c r="PW1" s="339"/>
      <c r="PX1" s="344"/>
      <c r="PY1" s="38"/>
      <c r="PZ1" s="338" t="s">
        <v>313</v>
      </c>
      <c r="QA1" s="339"/>
      <c r="QB1" s="339"/>
      <c r="QC1" s="339"/>
      <c r="QD1" s="339"/>
      <c r="QE1" s="344"/>
      <c r="QF1" s="38"/>
      <c r="QG1" s="338" t="s">
        <v>314</v>
      </c>
      <c r="QH1" s="339"/>
      <c r="QI1" s="339"/>
      <c r="QJ1" s="339"/>
      <c r="QK1" s="339"/>
      <c r="QL1" s="344"/>
      <c r="QM1" s="38"/>
      <c r="QN1" s="338" t="s">
        <v>315</v>
      </c>
      <c r="QO1" s="339"/>
      <c r="QP1" s="339"/>
      <c r="QQ1" s="339"/>
      <c r="QR1" s="339"/>
      <c r="QS1" s="339"/>
      <c r="QT1" s="344"/>
      <c r="QU1" s="38"/>
      <c r="QV1" s="338" t="s">
        <v>316</v>
      </c>
      <c r="QW1" s="339"/>
      <c r="QX1" s="339"/>
      <c r="QY1" s="339"/>
      <c r="QZ1" s="339"/>
      <c r="RA1" s="344"/>
      <c r="RB1" s="38"/>
      <c r="RC1" s="338" t="s">
        <v>317</v>
      </c>
      <c r="RD1" s="339"/>
      <c r="RE1" s="339"/>
      <c r="RF1" s="339"/>
      <c r="RG1" s="339"/>
      <c r="RH1" s="344"/>
      <c r="RI1" s="338" t="s">
        <v>318</v>
      </c>
      <c r="RJ1" s="339"/>
      <c r="RK1" s="339"/>
      <c r="RL1" s="339"/>
      <c r="RM1" s="339"/>
      <c r="RN1" s="339"/>
      <c r="RO1" s="344"/>
      <c r="RP1" s="338" t="s">
        <v>319</v>
      </c>
      <c r="RQ1" s="339"/>
      <c r="RR1" s="339"/>
      <c r="RS1" s="339"/>
      <c r="RT1" s="339"/>
      <c r="RU1" s="344"/>
      <c r="RV1" s="338" t="s">
        <v>320</v>
      </c>
      <c r="RW1" s="339"/>
      <c r="RX1" s="339"/>
      <c r="RY1" s="339"/>
      <c r="RZ1" s="339"/>
      <c r="SA1" s="339"/>
      <c r="SB1" s="344"/>
      <c r="SC1" s="38"/>
      <c r="SD1" s="338" t="s">
        <v>321</v>
      </c>
      <c r="SE1" s="339"/>
      <c r="SF1" s="339"/>
      <c r="SG1" s="339"/>
      <c r="SH1" s="339"/>
      <c r="SI1" s="344"/>
      <c r="SJ1" s="38"/>
      <c r="SK1" s="338" t="s">
        <v>322</v>
      </c>
      <c r="SL1" s="339"/>
      <c r="SM1" s="339"/>
      <c r="SN1" s="339"/>
      <c r="SO1" s="339"/>
      <c r="SP1" s="344"/>
      <c r="SQ1" s="38"/>
      <c r="SR1" s="338" t="s">
        <v>323</v>
      </c>
      <c r="SS1" s="339"/>
      <c r="ST1" s="339"/>
      <c r="SU1" s="339"/>
      <c r="SV1" s="339"/>
      <c r="SW1" s="344"/>
      <c r="SX1" s="38"/>
      <c r="SY1" s="338" t="s">
        <v>324</v>
      </c>
      <c r="SZ1" s="339"/>
      <c r="TA1" s="339"/>
      <c r="TB1" s="339"/>
      <c r="TC1" s="339"/>
      <c r="TD1" s="344"/>
      <c r="TE1" s="38"/>
      <c r="TF1" s="338" t="s">
        <v>355</v>
      </c>
      <c r="TG1" s="339"/>
      <c r="TH1" s="339"/>
      <c r="TI1" s="339"/>
      <c r="TJ1" s="339"/>
      <c r="TK1" s="339"/>
      <c r="TL1" s="344"/>
      <c r="TM1" s="338" t="s">
        <v>356</v>
      </c>
      <c r="TN1" s="339"/>
      <c r="TO1" s="339"/>
      <c r="TP1" s="339"/>
      <c r="TQ1" s="339"/>
      <c r="TR1" s="339"/>
      <c r="TS1" s="344"/>
      <c r="TT1" s="338" t="s">
        <v>357</v>
      </c>
      <c r="TU1" s="339"/>
      <c r="TV1" s="339"/>
      <c r="TW1" s="339"/>
      <c r="TX1" s="339"/>
      <c r="TY1" s="339"/>
      <c r="TZ1" s="344"/>
      <c r="UA1" s="338" t="s">
        <v>358</v>
      </c>
      <c r="UB1" s="339"/>
      <c r="UC1" s="339"/>
      <c r="UD1" s="339"/>
      <c r="UE1" s="339"/>
      <c r="UF1" s="339"/>
      <c r="UG1" s="344"/>
      <c r="UH1" s="338" t="s">
        <v>363</v>
      </c>
      <c r="UI1" s="339"/>
      <c r="UJ1" s="339"/>
      <c r="UK1" s="339"/>
      <c r="UL1" s="339"/>
      <c r="UM1" s="339"/>
      <c r="UN1" s="344"/>
      <c r="UO1" s="338" t="s">
        <v>364</v>
      </c>
      <c r="UP1" s="339"/>
      <c r="UQ1" s="339"/>
      <c r="UR1" s="339"/>
      <c r="US1" s="339"/>
      <c r="UT1" s="339"/>
      <c r="UU1" s="344"/>
      <c r="UV1" s="338" t="s">
        <v>365</v>
      </c>
      <c r="UW1" s="339"/>
      <c r="UX1" s="339"/>
      <c r="UY1" s="339"/>
      <c r="UZ1" s="339"/>
      <c r="VA1" s="339"/>
      <c r="VB1" s="344"/>
      <c r="VC1" s="338" t="s">
        <v>366</v>
      </c>
      <c r="VD1" s="339"/>
      <c r="VE1" s="339"/>
      <c r="VF1" s="339"/>
      <c r="VG1" s="339"/>
      <c r="VH1" s="339"/>
      <c r="VI1" s="344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</row>
    <row r="2" spans="1:634" ht="16.5" thickTop="1" thickBot="1" x14ac:dyDescent="0.3">
      <c r="A2" s="3" t="s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5" t="s">
        <v>13</v>
      </c>
      <c r="H2" s="5" t="s">
        <v>14</v>
      </c>
      <c r="I2" s="5" t="s">
        <v>15</v>
      </c>
      <c r="J2" s="5" t="s">
        <v>21</v>
      </c>
      <c r="K2" s="5" t="s">
        <v>22</v>
      </c>
      <c r="L2" s="5" t="s">
        <v>19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22</v>
      </c>
      <c r="R2" s="4" t="s">
        <v>19</v>
      </c>
      <c r="S2" s="3" t="s">
        <v>13</v>
      </c>
      <c r="T2" s="3" t="s">
        <v>14</v>
      </c>
      <c r="U2" s="3" t="s">
        <v>15</v>
      </c>
      <c r="V2" s="3" t="s">
        <v>20</v>
      </c>
      <c r="W2" s="3" t="s">
        <v>22</v>
      </c>
      <c r="X2" s="3" t="s">
        <v>19</v>
      </c>
      <c r="Y2" s="6" t="s">
        <v>13</v>
      </c>
      <c r="Z2" s="6" t="s">
        <v>14</v>
      </c>
      <c r="AA2" s="6" t="s">
        <v>15</v>
      </c>
      <c r="AB2" s="6" t="s">
        <v>20</v>
      </c>
      <c r="AC2" s="6" t="s">
        <v>22</v>
      </c>
      <c r="AD2" s="6" t="s">
        <v>19</v>
      </c>
      <c r="AE2" s="7" t="s">
        <v>13</v>
      </c>
      <c r="AF2" s="7" t="s">
        <v>14</v>
      </c>
      <c r="AG2" s="7" t="s">
        <v>15</v>
      </c>
      <c r="AH2" s="7" t="s">
        <v>20</v>
      </c>
      <c r="AI2" s="7" t="s">
        <v>22</v>
      </c>
      <c r="AJ2" s="7" t="s">
        <v>19</v>
      </c>
      <c r="AK2" s="4" t="s">
        <v>13</v>
      </c>
      <c r="AL2" s="4" t="s">
        <v>14</v>
      </c>
      <c r="AM2" s="4" t="s">
        <v>15</v>
      </c>
      <c r="AN2" s="4" t="s">
        <v>20</v>
      </c>
      <c r="AO2" s="4" t="s">
        <v>22</v>
      </c>
      <c r="AP2" s="4" t="s">
        <v>19</v>
      </c>
      <c r="AQ2" s="3" t="s">
        <v>13</v>
      </c>
      <c r="AR2" s="3" t="s">
        <v>14</v>
      </c>
      <c r="AS2" s="3" t="s">
        <v>15</v>
      </c>
      <c r="AT2" s="3" t="s">
        <v>20</v>
      </c>
      <c r="AU2" s="3" t="s">
        <v>22</v>
      </c>
      <c r="AV2" s="3" t="s">
        <v>19</v>
      </c>
      <c r="AW2" s="3" t="s">
        <v>13</v>
      </c>
      <c r="AX2" s="3" t="s">
        <v>14</v>
      </c>
      <c r="AY2" s="3" t="s">
        <v>15</v>
      </c>
      <c r="AZ2" s="3" t="s">
        <v>20</v>
      </c>
      <c r="BA2" s="3" t="s">
        <v>22</v>
      </c>
      <c r="BB2" s="3" t="s">
        <v>19</v>
      </c>
      <c r="BC2" s="3" t="s">
        <v>13</v>
      </c>
      <c r="BD2" s="3" t="s">
        <v>14</v>
      </c>
      <c r="BE2" s="3" t="s">
        <v>15</v>
      </c>
      <c r="BF2" s="3" t="s">
        <v>20</v>
      </c>
      <c r="BG2" s="3" t="s">
        <v>22</v>
      </c>
      <c r="BH2" s="3" t="s">
        <v>19</v>
      </c>
      <c r="BI2" s="15" t="s">
        <v>13</v>
      </c>
      <c r="BJ2" s="14" t="s">
        <v>14</v>
      </c>
      <c r="BK2" s="14" t="s">
        <v>15</v>
      </c>
      <c r="BL2" s="14" t="s">
        <v>20</v>
      </c>
      <c r="BM2" s="14" t="s">
        <v>22</v>
      </c>
      <c r="BN2" s="14" t="s">
        <v>19</v>
      </c>
      <c r="BO2" s="14" t="s">
        <v>13</v>
      </c>
      <c r="BP2" s="14" t="s">
        <v>14</v>
      </c>
      <c r="BQ2" s="14" t="s">
        <v>15</v>
      </c>
      <c r="BR2" s="14" t="s">
        <v>20</v>
      </c>
      <c r="BS2" s="14" t="s">
        <v>22</v>
      </c>
      <c r="BT2" s="14" t="s">
        <v>19</v>
      </c>
      <c r="BU2" s="14" t="s">
        <v>13</v>
      </c>
      <c r="BV2" s="14" t="s">
        <v>14</v>
      </c>
      <c r="BW2" s="14" t="s">
        <v>15</v>
      </c>
      <c r="BX2" s="14" t="s">
        <v>20</v>
      </c>
      <c r="BY2" s="14" t="s">
        <v>22</v>
      </c>
      <c r="BZ2" s="14" t="s">
        <v>19</v>
      </c>
      <c r="CA2" s="14" t="s">
        <v>13</v>
      </c>
      <c r="CB2" s="14" t="s">
        <v>14</v>
      </c>
      <c r="CC2" s="14" t="s">
        <v>15</v>
      </c>
      <c r="CD2" s="14" t="s">
        <v>20</v>
      </c>
      <c r="CE2" s="14" t="s">
        <v>22</v>
      </c>
      <c r="CF2" s="14" t="s">
        <v>19</v>
      </c>
      <c r="CG2" s="25" t="s">
        <v>13</v>
      </c>
      <c r="CH2" s="25" t="s">
        <v>14</v>
      </c>
      <c r="CI2" s="25" t="s">
        <v>15</v>
      </c>
      <c r="CJ2" s="25" t="s">
        <v>20</v>
      </c>
      <c r="CK2" s="25" t="s">
        <v>22</v>
      </c>
      <c r="CL2" s="26" t="s">
        <v>19</v>
      </c>
      <c r="CM2" s="24" t="s">
        <v>13</v>
      </c>
      <c r="CN2" s="24" t="s">
        <v>14</v>
      </c>
      <c r="CO2" s="24" t="s">
        <v>15</v>
      </c>
      <c r="CP2" s="29" t="s">
        <v>51</v>
      </c>
      <c r="CQ2" s="24" t="s">
        <v>20</v>
      </c>
      <c r="CR2" s="24" t="s">
        <v>22</v>
      </c>
      <c r="CS2" s="24" t="s">
        <v>19</v>
      </c>
      <c r="CT2" s="24" t="s">
        <v>13</v>
      </c>
      <c r="CU2" s="24" t="s">
        <v>14</v>
      </c>
      <c r="CV2" s="24" t="s">
        <v>15</v>
      </c>
      <c r="CW2" s="24" t="s">
        <v>51</v>
      </c>
      <c r="CX2" s="24" t="s">
        <v>20</v>
      </c>
      <c r="CY2" s="24" t="s">
        <v>22</v>
      </c>
      <c r="CZ2" s="24" t="s">
        <v>19</v>
      </c>
      <c r="DA2" s="24" t="s">
        <v>13</v>
      </c>
      <c r="DB2" s="24" t="s">
        <v>14</v>
      </c>
      <c r="DC2" s="24" t="s">
        <v>15</v>
      </c>
      <c r="DD2" s="24" t="s">
        <v>51</v>
      </c>
      <c r="DE2" s="24" t="s">
        <v>20</v>
      </c>
      <c r="DF2" s="24" t="s">
        <v>22</v>
      </c>
      <c r="DG2" s="24" t="s">
        <v>19</v>
      </c>
      <c r="DH2" s="24" t="s">
        <v>13</v>
      </c>
      <c r="DI2" t="s">
        <v>14</v>
      </c>
      <c r="DJ2" s="24" t="s">
        <v>15</v>
      </c>
      <c r="DK2" s="24" t="s">
        <v>51</v>
      </c>
      <c r="DL2" s="24" t="s">
        <v>20</v>
      </c>
      <c r="DM2" s="24" t="s">
        <v>22</v>
      </c>
      <c r="DN2" s="24" t="s">
        <v>19</v>
      </c>
      <c r="DO2" s="24" t="s">
        <v>13</v>
      </c>
      <c r="DP2" s="24" t="s">
        <v>14</v>
      </c>
      <c r="DQ2" s="24" t="s">
        <v>15</v>
      </c>
      <c r="DR2" s="24" t="s">
        <v>51</v>
      </c>
      <c r="DS2" s="24" t="s">
        <v>20</v>
      </c>
      <c r="DT2" s="24" t="s">
        <v>22</v>
      </c>
      <c r="DU2" s="24" t="s">
        <v>19</v>
      </c>
      <c r="DV2" s="24" t="s">
        <v>13</v>
      </c>
      <c r="DW2" s="24" t="s">
        <v>14</v>
      </c>
      <c r="DX2" s="24" t="s">
        <v>15</v>
      </c>
      <c r="DY2" s="24" t="s">
        <v>51</v>
      </c>
      <c r="DZ2" s="24" t="s">
        <v>20</v>
      </c>
      <c r="EA2" s="24" t="s">
        <v>22</v>
      </c>
      <c r="EB2" s="24" t="s">
        <v>19</v>
      </c>
      <c r="EC2" s="38" t="s">
        <v>13</v>
      </c>
      <c r="ED2" s="38" t="s">
        <v>14</v>
      </c>
      <c r="EE2" s="38" t="s">
        <v>15</v>
      </c>
      <c r="EF2" s="38" t="s">
        <v>51</v>
      </c>
      <c r="EG2" s="38" t="s">
        <v>20</v>
      </c>
      <c r="EH2" s="38" t="s">
        <v>22</v>
      </c>
      <c r="EI2" s="38" t="s">
        <v>19</v>
      </c>
      <c r="EJ2" s="38" t="s">
        <v>13</v>
      </c>
      <c r="EK2" s="38" t="s">
        <v>14</v>
      </c>
      <c r="EL2" s="38" t="s">
        <v>15</v>
      </c>
      <c r="EM2" s="38" t="s">
        <v>51</v>
      </c>
      <c r="EN2" s="38" t="s">
        <v>20</v>
      </c>
      <c r="EO2" s="38" t="s">
        <v>22</v>
      </c>
      <c r="EP2" s="38" t="s">
        <v>19</v>
      </c>
      <c r="EQ2" s="38" t="s">
        <v>13</v>
      </c>
      <c r="ER2" s="38" t="s">
        <v>14</v>
      </c>
      <c r="ES2" s="38" t="s">
        <v>15</v>
      </c>
      <c r="ET2" s="38" t="s">
        <v>51</v>
      </c>
      <c r="EU2" s="38" t="s">
        <v>20</v>
      </c>
      <c r="EV2" s="38" t="s">
        <v>22</v>
      </c>
      <c r="EW2" s="38" t="s">
        <v>19</v>
      </c>
      <c r="EX2" s="38" t="s">
        <v>13</v>
      </c>
      <c r="EY2" s="38" t="s">
        <v>14</v>
      </c>
      <c r="EZ2" s="38" t="s">
        <v>15</v>
      </c>
      <c r="FA2" s="38" t="s">
        <v>51</v>
      </c>
      <c r="FB2" s="38" t="s">
        <v>20</v>
      </c>
      <c r="FC2" s="38" t="s">
        <v>22</v>
      </c>
      <c r="FD2" s="38" t="s">
        <v>19</v>
      </c>
      <c r="FE2" s="38" t="s">
        <v>13</v>
      </c>
      <c r="FF2" s="38" t="s">
        <v>14</v>
      </c>
      <c r="FG2" s="38" t="s">
        <v>15</v>
      </c>
      <c r="FH2" s="38" t="s">
        <v>51</v>
      </c>
      <c r="FI2" s="38" t="s">
        <v>20</v>
      </c>
      <c r="FJ2" s="38" t="s">
        <v>22</v>
      </c>
      <c r="FK2" s="38" t="s">
        <v>19</v>
      </c>
      <c r="FL2" s="38" t="s">
        <v>13</v>
      </c>
      <c r="FM2" s="38" t="s">
        <v>14</v>
      </c>
      <c r="FN2" s="38" t="s">
        <v>15</v>
      </c>
      <c r="FO2" s="38" t="s">
        <v>51</v>
      </c>
      <c r="FP2" s="38" t="s">
        <v>20</v>
      </c>
      <c r="FQ2" s="38" t="s">
        <v>22</v>
      </c>
      <c r="FR2" s="38" t="s">
        <v>19</v>
      </c>
      <c r="FS2" s="38" t="s">
        <v>13</v>
      </c>
      <c r="FT2" s="38" t="s">
        <v>14</v>
      </c>
      <c r="FU2" s="38" t="s">
        <v>15</v>
      </c>
      <c r="FV2" s="38" t="s">
        <v>51</v>
      </c>
      <c r="FW2" s="38" t="s">
        <v>20</v>
      </c>
      <c r="FX2" s="38" t="s">
        <v>22</v>
      </c>
      <c r="FY2" s="38" t="s">
        <v>19</v>
      </c>
      <c r="FZ2" s="38" t="str">
        <f t="shared" ref="FZ2:GF2" si="0">FS2</f>
        <v>rest</v>
      </c>
      <c r="GA2" s="38" t="str">
        <f t="shared" si="0"/>
        <v>in</v>
      </c>
      <c r="GB2" s="38" t="str">
        <f t="shared" si="0"/>
        <v>out</v>
      </c>
      <c r="GC2" s="38" t="str">
        <f t="shared" si="0"/>
        <v>defected</v>
      </c>
      <c r="GD2" s="38" t="str">
        <f t="shared" si="0"/>
        <v>tatol</v>
      </c>
      <c r="GE2" s="38" t="str">
        <f t="shared" si="0"/>
        <v>int</v>
      </c>
      <c r="GF2" s="38" t="str">
        <f t="shared" si="0"/>
        <v>total int</v>
      </c>
      <c r="GG2" s="38" t="s">
        <v>13</v>
      </c>
      <c r="GH2" s="38" t="s">
        <v>14</v>
      </c>
      <c r="GI2" s="38" t="s">
        <v>15</v>
      </c>
      <c r="GJ2" s="38" t="s">
        <v>51</v>
      </c>
      <c r="GK2" s="38" t="s">
        <v>20</v>
      </c>
      <c r="GL2" s="38" t="s">
        <v>22</v>
      </c>
      <c r="GM2" s="38" t="s">
        <v>19</v>
      </c>
      <c r="GN2" s="38" t="str">
        <f t="shared" ref="GN2:HH2" si="1">GG2</f>
        <v>rest</v>
      </c>
      <c r="GO2" s="38" t="str">
        <f t="shared" si="1"/>
        <v>in</v>
      </c>
      <c r="GP2" s="38" t="str">
        <f t="shared" si="1"/>
        <v>out</v>
      </c>
      <c r="GQ2" s="38" t="str">
        <f t="shared" si="1"/>
        <v>defected</v>
      </c>
      <c r="GR2" s="38" t="str">
        <f t="shared" si="1"/>
        <v>tatol</v>
      </c>
      <c r="GS2" s="38" t="str">
        <f t="shared" si="1"/>
        <v>int</v>
      </c>
      <c r="GT2" s="38" t="str">
        <f t="shared" si="1"/>
        <v>total int</v>
      </c>
      <c r="GU2" s="38" t="str">
        <f t="shared" si="1"/>
        <v>rest</v>
      </c>
      <c r="GV2" s="38" t="str">
        <f t="shared" si="1"/>
        <v>in</v>
      </c>
      <c r="GW2" s="38" t="str">
        <f t="shared" si="1"/>
        <v>out</v>
      </c>
      <c r="GX2" s="38" t="str">
        <f t="shared" si="1"/>
        <v>defected</v>
      </c>
      <c r="GY2" s="38" t="str">
        <f t="shared" si="1"/>
        <v>tatol</v>
      </c>
      <c r="GZ2" s="38" t="str">
        <f t="shared" si="1"/>
        <v>int</v>
      </c>
      <c r="HA2" s="38" t="str">
        <f t="shared" si="1"/>
        <v>total int</v>
      </c>
      <c r="HB2" s="38" t="str">
        <f t="shared" si="1"/>
        <v>rest</v>
      </c>
      <c r="HC2" s="38" t="str">
        <f t="shared" si="1"/>
        <v>in</v>
      </c>
      <c r="HD2" s="38" t="str">
        <f t="shared" si="1"/>
        <v>out</v>
      </c>
      <c r="HE2" s="38" t="str">
        <f t="shared" si="1"/>
        <v>defected</v>
      </c>
      <c r="HF2" s="38" t="str">
        <f t="shared" si="1"/>
        <v>tatol</v>
      </c>
      <c r="HG2" s="38" t="str">
        <f t="shared" si="1"/>
        <v>int</v>
      </c>
      <c r="HH2" s="38" t="str">
        <f t="shared" si="1"/>
        <v>total int</v>
      </c>
      <c r="HI2" s="38" t="s">
        <v>13</v>
      </c>
      <c r="HJ2" s="38" t="s">
        <v>14</v>
      </c>
      <c r="HK2" s="38" t="s">
        <v>15</v>
      </c>
      <c r="HL2" s="38" t="s">
        <v>51</v>
      </c>
      <c r="HM2" s="38" t="s">
        <v>20</v>
      </c>
      <c r="HN2" s="38" t="s">
        <v>22</v>
      </c>
      <c r="HO2" s="38" t="s">
        <v>19</v>
      </c>
      <c r="HP2" s="38" t="s">
        <v>13</v>
      </c>
      <c r="HQ2" s="38" t="s">
        <v>14</v>
      </c>
      <c r="HR2" s="38" t="s">
        <v>15</v>
      </c>
      <c r="HS2" s="38" t="s">
        <v>51</v>
      </c>
      <c r="HT2" s="38" t="s">
        <v>20</v>
      </c>
      <c r="HU2" s="38" t="s">
        <v>22</v>
      </c>
      <c r="HV2" s="42" t="s">
        <v>190</v>
      </c>
      <c r="HW2" s="38" t="s">
        <v>13</v>
      </c>
      <c r="HX2" s="38" t="s">
        <v>14</v>
      </c>
      <c r="HY2" s="38" t="s">
        <v>15</v>
      </c>
      <c r="HZ2" s="38" t="s">
        <v>51</v>
      </c>
      <c r="IA2" s="38" t="s">
        <v>20</v>
      </c>
      <c r="IB2" s="38" t="s">
        <v>22</v>
      </c>
      <c r="IC2" s="38" t="s">
        <v>19</v>
      </c>
      <c r="ID2" s="38" t="s">
        <v>13</v>
      </c>
      <c r="IE2" s="38" t="s">
        <v>14</v>
      </c>
      <c r="IF2" s="38" t="s">
        <v>15</v>
      </c>
      <c r="IG2" s="38" t="s">
        <v>51</v>
      </c>
      <c r="IH2" s="38" t="s">
        <v>20</v>
      </c>
      <c r="II2" s="38" t="s">
        <v>22</v>
      </c>
      <c r="IJ2" s="38" t="s">
        <v>19</v>
      </c>
      <c r="IK2" s="38" t="s">
        <v>13</v>
      </c>
      <c r="IL2" s="38" t="str">
        <f t="shared" ref="IL2:IQ2" si="2">IE2</f>
        <v>in</v>
      </c>
      <c r="IM2" s="38" t="str">
        <f t="shared" si="2"/>
        <v>out</v>
      </c>
      <c r="IN2" s="38" t="str">
        <f t="shared" si="2"/>
        <v>defected</v>
      </c>
      <c r="IO2" s="38" t="str">
        <f t="shared" si="2"/>
        <v>tatol</v>
      </c>
      <c r="IP2" s="38" t="str">
        <f t="shared" si="2"/>
        <v>int</v>
      </c>
      <c r="IQ2" s="38" t="str">
        <f t="shared" si="2"/>
        <v>total int</v>
      </c>
      <c r="IR2" s="38" t="s">
        <v>13</v>
      </c>
      <c r="IS2" s="38" t="s">
        <v>14</v>
      </c>
      <c r="IT2" s="38" t="s">
        <v>15</v>
      </c>
      <c r="IU2" s="38" t="s">
        <v>51</v>
      </c>
      <c r="IV2" s="38" t="s">
        <v>20</v>
      </c>
      <c r="IW2" s="38" t="s">
        <v>22</v>
      </c>
      <c r="IX2" s="38" t="s">
        <v>19</v>
      </c>
      <c r="IY2" s="38" t="s">
        <v>13</v>
      </c>
      <c r="IZ2" s="38" t="s">
        <v>14</v>
      </c>
      <c r="JA2" s="38" t="s">
        <v>15</v>
      </c>
      <c r="JB2" s="38" t="s">
        <v>51</v>
      </c>
      <c r="JC2" s="38" t="s">
        <v>20</v>
      </c>
      <c r="JD2" s="38" t="s">
        <v>22</v>
      </c>
      <c r="JE2" s="38" t="s">
        <v>19</v>
      </c>
      <c r="JF2" s="38" t="s">
        <v>13</v>
      </c>
      <c r="JG2" s="38" t="s">
        <v>14</v>
      </c>
      <c r="JH2" s="38" t="s">
        <v>15</v>
      </c>
      <c r="JI2" s="38" t="s">
        <v>51</v>
      </c>
      <c r="JJ2" s="38" t="s">
        <v>20</v>
      </c>
      <c r="JK2" s="38" t="s">
        <v>22</v>
      </c>
      <c r="JL2" s="38" t="s">
        <v>19</v>
      </c>
      <c r="JM2" s="38" t="s">
        <v>13</v>
      </c>
      <c r="JN2" s="38" t="s">
        <v>14</v>
      </c>
      <c r="JO2" s="38" t="s">
        <v>15</v>
      </c>
      <c r="JP2" s="38" t="s">
        <v>51</v>
      </c>
      <c r="JQ2" s="38" t="s">
        <v>20</v>
      </c>
      <c r="JR2" s="38" t="s">
        <v>22</v>
      </c>
      <c r="JS2" s="38" t="s">
        <v>19</v>
      </c>
      <c r="JT2" s="38" t="s">
        <v>13</v>
      </c>
      <c r="JU2" s="38" t="s">
        <v>14</v>
      </c>
      <c r="JV2" s="38" t="s">
        <v>15</v>
      </c>
      <c r="JW2" s="38" t="s">
        <v>51</v>
      </c>
      <c r="JX2" s="38" t="s">
        <v>20</v>
      </c>
      <c r="JY2" s="38" t="s">
        <v>22</v>
      </c>
      <c r="JZ2" s="38" t="s">
        <v>19</v>
      </c>
      <c r="KA2" s="38" t="s">
        <v>13</v>
      </c>
      <c r="KB2" s="38" t="s">
        <v>14</v>
      </c>
      <c r="KC2" s="38" t="s">
        <v>15</v>
      </c>
      <c r="KD2" s="38" t="s">
        <v>51</v>
      </c>
      <c r="KE2" s="38" t="s">
        <v>20</v>
      </c>
      <c r="KF2" s="38" t="s">
        <v>22</v>
      </c>
      <c r="KG2" s="38" t="s">
        <v>19</v>
      </c>
      <c r="KH2" s="38" t="s">
        <v>13</v>
      </c>
      <c r="KI2" s="38" t="s">
        <v>14</v>
      </c>
      <c r="KJ2" s="38" t="s">
        <v>15</v>
      </c>
      <c r="KK2" s="38" t="s">
        <v>51</v>
      </c>
      <c r="KL2" s="38" t="s">
        <v>20</v>
      </c>
      <c r="KM2" s="38" t="s">
        <v>22</v>
      </c>
      <c r="KN2" s="42" t="s">
        <v>19</v>
      </c>
      <c r="KO2" s="38" t="s">
        <v>13</v>
      </c>
      <c r="KP2" s="38" t="s">
        <v>14</v>
      </c>
      <c r="KQ2" s="38" t="s">
        <v>15</v>
      </c>
      <c r="KR2" s="38" t="s">
        <v>51</v>
      </c>
      <c r="KS2" s="38" t="s">
        <v>20</v>
      </c>
      <c r="KT2" s="38" t="s">
        <v>22</v>
      </c>
      <c r="KU2" s="38" t="s">
        <v>19</v>
      </c>
      <c r="KV2" s="16" t="s">
        <v>13</v>
      </c>
      <c r="KW2" s="16" t="s">
        <v>14</v>
      </c>
      <c r="KX2" s="16" t="s">
        <v>15</v>
      </c>
      <c r="KY2" s="16" t="s">
        <v>51</v>
      </c>
      <c r="KZ2" s="16" t="s">
        <v>20</v>
      </c>
      <c r="LA2" s="16" t="s">
        <v>22</v>
      </c>
      <c r="LB2" s="38" t="s">
        <v>19</v>
      </c>
      <c r="LC2" s="38" t="s">
        <v>13</v>
      </c>
      <c r="LD2" s="38" t="s">
        <v>14</v>
      </c>
      <c r="LE2" s="38" t="s">
        <v>15</v>
      </c>
      <c r="LF2" s="38" t="s">
        <v>51</v>
      </c>
      <c r="LG2" s="38" t="s">
        <v>20</v>
      </c>
      <c r="LH2" s="38" t="s">
        <v>22</v>
      </c>
      <c r="LI2" s="38" t="s">
        <v>19</v>
      </c>
      <c r="LJ2" s="357" t="s">
        <v>237</v>
      </c>
      <c r="LK2" s="118" t="s">
        <v>13</v>
      </c>
      <c r="LL2" s="118" t="s">
        <v>14</v>
      </c>
      <c r="LM2" s="118" t="s">
        <v>15</v>
      </c>
      <c r="LN2" s="118" t="s">
        <v>51</v>
      </c>
      <c r="LO2" s="118" t="s">
        <v>20</v>
      </c>
      <c r="LP2" s="118" t="s">
        <v>22</v>
      </c>
      <c r="LQ2" s="118" t="s">
        <v>19</v>
      </c>
      <c r="LR2" s="131" t="s">
        <v>13</v>
      </c>
      <c r="LS2" s="131" t="s">
        <v>14</v>
      </c>
      <c r="LT2" s="131" t="s">
        <v>15</v>
      </c>
      <c r="LU2" s="131" t="s">
        <v>51</v>
      </c>
      <c r="LV2" s="131" t="s">
        <v>20</v>
      </c>
      <c r="LW2" s="131" t="s">
        <v>22</v>
      </c>
      <c r="LX2" s="131" t="s">
        <v>19</v>
      </c>
      <c r="LY2" s="38" t="s">
        <v>13</v>
      </c>
      <c r="LZ2" s="38" t="s">
        <v>14</v>
      </c>
      <c r="MA2" s="38" t="s">
        <v>15</v>
      </c>
      <c r="MB2" s="38" t="s">
        <v>51</v>
      </c>
      <c r="MC2" s="38" t="s">
        <v>20</v>
      </c>
      <c r="MD2" s="38" t="s">
        <v>22</v>
      </c>
      <c r="ME2" s="38" t="s">
        <v>19</v>
      </c>
      <c r="MF2" s="38" t="s">
        <v>13</v>
      </c>
      <c r="MG2" s="38" t="s">
        <v>14</v>
      </c>
      <c r="MH2" s="38" t="s">
        <v>15</v>
      </c>
      <c r="MI2" s="38" t="s">
        <v>51</v>
      </c>
      <c r="MJ2" s="38" t="s">
        <v>20</v>
      </c>
      <c r="MK2" s="38" t="s">
        <v>22</v>
      </c>
      <c r="ML2" s="38" t="s">
        <v>19</v>
      </c>
      <c r="MM2" s="38" t="s">
        <v>13</v>
      </c>
      <c r="MN2" s="38" t="s">
        <v>14</v>
      </c>
      <c r="MO2" s="38" t="s">
        <v>15</v>
      </c>
      <c r="MP2" s="38" t="s">
        <v>51</v>
      </c>
      <c r="MQ2" s="38" t="s">
        <v>20</v>
      </c>
      <c r="MR2" s="38" t="s">
        <v>22</v>
      </c>
      <c r="MS2" s="38" t="s">
        <v>19</v>
      </c>
      <c r="MT2" s="38" t="s">
        <v>13</v>
      </c>
      <c r="MU2" s="38" t="s">
        <v>14</v>
      </c>
      <c r="MV2" s="38" t="s">
        <v>15</v>
      </c>
      <c r="MW2" s="38" t="s">
        <v>51</v>
      </c>
      <c r="MX2" s="38" t="s">
        <v>20</v>
      </c>
      <c r="MY2" s="38" t="s">
        <v>22</v>
      </c>
      <c r="MZ2" s="38" t="s">
        <v>19</v>
      </c>
      <c r="NA2" s="38" t="s">
        <v>13</v>
      </c>
      <c r="NB2" s="38" t="s">
        <v>14</v>
      </c>
      <c r="NC2" s="38" t="s">
        <v>15</v>
      </c>
      <c r="ND2" s="38" t="s">
        <v>51</v>
      </c>
      <c r="NE2" s="38" t="s">
        <v>20</v>
      </c>
      <c r="NF2" s="38" t="s">
        <v>22</v>
      </c>
      <c r="NG2" s="42" t="s">
        <v>19</v>
      </c>
      <c r="NH2" s="194" t="s">
        <v>13</v>
      </c>
      <c r="NI2" s="194" t="s">
        <v>14</v>
      </c>
      <c r="NJ2" s="194" t="s">
        <v>15</v>
      </c>
      <c r="NK2" s="194" t="s">
        <v>51</v>
      </c>
      <c r="NL2" s="194" t="s">
        <v>20</v>
      </c>
      <c r="NM2" s="194" t="s">
        <v>22</v>
      </c>
      <c r="NN2" s="42" t="s">
        <v>19</v>
      </c>
      <c r="NO2" s="194" t="s">
        <v>13</v>
      </c>
      <c r="NP2" s="194" t="s">
        <v>14</v>
      </c>
      <c r="NQ2" s="194" t="s">
        <v>15</v>
      </c>
      <c r="NR2" s="194" t="s">
        <v>51</v>
      </c>
      <c r="NS2" s="194" t="s">
        <v>20</v>
      </c>
      <c r="NT2" s="194" t="s">
        <v>22</v>
      </c>
      <c r="NU2" s="42" t="s">
        <v>19</v>
      </c>
      <c r="NV2" s="194" t="s">
        <v>13</v>
      </c>
      <c r="NW2" s="194" t="s">
        <v>14</v>
      </c>
      <c r="NX2" s="194" t="s">
        <v>15</v>
      </c>
      <c r="NY2" s="194" t="s">
        <v>51</v>
      </c>
      <c r="NZ2" s="194" t="s">
        <v>20</v>
      </c>
      <c r="OA2" s="194" t="s">
        <v>22</v>
      </c>
      <c r="OB2" s="42" t="s">
        <v>19</v>
      </c>
      <c r="OC2" s="194" t="s">
        <v>13</v>
      </c>
      <c r="OD2" s="194" t="s">
        <v>14</v>
      </c>
      <c r="OE2" s="194" t="s">
        <v>15</v>
      </c>
      <c r="OF2" s="194" t="s">
        <v>51</v>
      </c>
      <c r="OG2" s="194" t="s">
        <v>20</v>
      </c>
      <c r="OH2" s="194" t="s">
        <v>22</v>
      </c>
      <c r="OI2" s="213" t="s">
        <v>19</v>
      </c>
      <c r="OJ2" s="215" t="s">
        <v>13</v>
      </c>
      <c r="OK2" s="50" t="s">
        <v>14</v>
      </c>
      <c r="OL2" s="38" t="s">
        <v>15</v>
      </c>
      <c r="OM2" s="38" t="s">
        <v>51</v>
      </c>
      <c r="ON2" s="38" t="s">
        <v>20</v>
      </c>
      <c r="OO2" s="38" t="s">
        <v>22</v>
      </c>
      <c r="OP2" s="38" t="s">
        <v>19</v>
      </c>
      <c r="OQ2" s="38" t="s">
        <v>13</v>
      </c>
      <c r="OR2" s="38" t="s">
        <v>14</v>
      </c>
      <c r="OS2" s="38" t="s">
        <v>15</v>
      </c>
      <c r="OT2" s="38" t="s">
        <v>51</v>
      </c>
      <c r="OU2" s="38" t="s">
        <v>20</v>
      </c>
      <c r="OV2" s="38" t="s">
        <v>22</v>
      </c>
      <c r="OW2" s="38" t="s">
        <v>19</v>
      </c>
      <c r="OX2" s="38" t="s">
        <v>13</v>
      </c>
      <c r="OY2" s="38" t="s">
        <v>14</v>
      </c>
      <c r="OZ2" s="38" t="s">
        <v>15</v>
      </c>
      <c r="PA2" s="38" t="s">
        <v>51</v>
      </c>
      <c r="PB2" s="38" t="s">
        <v>20</v>
      </c>
      <c r="PC2" s="38" t="s">
        <v>22</v>
      </c>
      <c r="PD2" s="53" t="s">
        <v>19</v>
      </c>
      <c r="PE2" s="38" t="s">
        <v>13</v>
      </c>
      <c r="PF2" s="38" t="s">
        <v>14</v>
      </c>
      <c r="PG2" s="38" t="s">
        <v>15</v>
      </c>
      <c r="PH2" s="38" t="s">
        <v>51</v>
      </c>
      <c r="PI2" s="38" t="s">
        <v>20</v>
      </c>
      <c r="PJ2" s="38" t="s">
        <v>22</v>
      </c>
      <c r="PK2" s="55" t="s">
        <v>19</v>
      </c>
      <c r="PL2" s="53" t="s">
        <v>13</v>
      </c>
      <c r="PM2" s="53" t="s">
        <v>14</v>
      </c>
      <c r="PN2" s="38" t="s">
        <v>15</v>
      </c>
      <c r="PO2" s="38" t="s">
        <v>51</v>
      </c>
      <c r="PP2" s="38" t="s">
        <v>20</v>
      </c>
      <c r="PQ2" s="38" t="s">
        <v>22</v>
      </c>
      <c r="PR2" s="42" t="s">
        <v>19</v>
      </c>
      <c r="PS2" s="38" t="s">
        <v>13</v>
      </c>
      <c r="PT2" s="38" t="s">
        <v>14</v>
      </c>
      <c r="PU2" s="38" t="s">
        <v>15</v>
      </c>
      <c r="PV2" s="38" t="s">
        <v>51</v>
      </c>
      <c r="PW2" s="38" t="s">
        <v>20</v>
      </c>
      <c r="PX2" s="38" t="s">
        <v>22</v>
      </c>
      <c r="PY2" s="38" t="s">
        <v>19</v>
      </c>
      <c r="PZ2" s="38" t="s">
        <v>13</v>
      </c>
      <c r="QA2" s="38" t="s">
        <v>14</v>
      </c>
      <c r="QB2" s="38" t="s">
        <v>15</v>
      </c>
      <c r="QC2" s="38" t="s">
        <v>51</v>
      </c>
      <c r="QD2" s="38" t="s">
        <v>20</v>
      </c>
      <c r="QE2" s="38" t="s">
        <v>22</v>
      </c>
      <c r="QF2" s="38" t="s">
        <v>19</v>
      </c>
      <c r="QG2" s="38" t="s">
        <v>13</v>
      </c>
      <c r="QH2" s="38" t="s">
        <v>14</v>
      </c>
      <c r="QI2" s="38" t="s">
        <v>15</v>
      </c>
      <c r="QJ2" s="38" t="s">
        <v>51</v>
      </c>
      <c r="QK2" s="38" t="s">
        <v>20</v>
      </c>
      <c r="QL2" s="38" t="s">
        <v>22</v>
      </c>
      <c r="QM2" s="38" t="s">
        <v>19</v>
      </c>
      <c r="QN2" s="38" t="s">
        <v>13</v>
      </c>
      <c r="QO2" s="38" t="s">
        <v>14</v>
      </c>
      <c r="QP2" s="38" t="s">
        <v>15</v>
      </c>
      <c r="QQ2" s="38" t="s">
        <v>51</v>
      </c>
      <c r="QR2" s="38" t="s">
        <v>20</v>
      </c>
      <c r="QS2" s="38" t="s">
        <v>22</v>
      </c>
      <c r="QT2" s="38" t="s">
        <v>19</v>
      </c>
      <c r="QU2" s="38" t="s">
        <v>13</v>
      </c>
      <c r="QV2" s="38" t="s">
        <v>14</v>
      </c>
      <c r="QW2" s="38" t="s">
        <v>15</v>
      </c>
      <c r="QX2" s="38" t="s">
        <v>51</v>
      </c>
      <c r="QY2" s="38" t="s">
        <v>20</v>
      </c>
      <c r="QZ2" s="38" t="s">
        <v>22</v>
      </c>
      <c r="RA2" s="42" t="s">
        <v>19</v>
      </c>
      <c r="RB2" s="38" t="s">
        <v>13</v>
      </c>
      <c r="RC2" s="38" t="s">
        <v>14</v>
      </c>
      <c r="RD2" s="38" t="s">
        <v>15</v>
      </c>
      <c r="RE2" s="38" t="s">
        <v>51</v>
      </c>
      <c r="RF2" s="38" t="s">
        <v>20</v>
      </c>
      <c r="RG2" s="38" t="s">
        <v>22</v>
      </c>
      <c r="RH2" s="38" t="s">
        <v>19</v>
      </c>
      <c r="RI2" s="38" t="s">
        <v>13</v>
      </c>
      <c r="RJ2" s="38" t="s">
        <v>14</v>
      </c>
      <c r="RK2" s="38" t="s">
        <v>15</v>
      </c>
      <c r="RL2" s="38" t="s">
        <v>51</v>
      </c>
      <c r="RM2" s="38" t="s">
        <v>20</v>
      </c>
      <c r="RN2" s="38" t="s">
        <v>22</v>
      </c>
      <c r="RO2" s="38" t="s">
        <v>19</v>
      </c>
      <c r="RP2" s="38" t="s">
        <v>13</v>
      </c>
      <c r="RQ2" s="38" t="s">
        <v>14</v>
      </c>
      <c r="RR2" s="38" t="s">
        <v>15</v>
      </c>
      <c r="RS2" s="38" t="s">
        <v>51</v>
      </c>
      <c r="RT2" s="38" t="s">
        <v>20</v>
      </c>
      <c r="RU2" s="38" t="s">
        <v>22</v>
      </c>
      <c r="RV2" s="42" t="s">
        <v>19</v>
      </c>
      <c r="RW2" s="38" t="s">
        <v>13</v>
      </c>
      <c r="RX2" s="38" t="s">
        <v>14</v>
      </c>
      <c r="RY2" s="38" t="s">
        <v>15</v>
      </c>
      <c r="RZ2" s="38" t="s">
        <v>51</v>
      </c>
      <c r="SA2" s="38" t="s">
        <v>20</v>
      </c>
      <c r="SB2" s="38" t="s">
        <v>22</v>
      </c>
      <c r="SC2" s="38" t="s">
        <v>19</v>
      </c>
      <c r="SD2" s="38" t="s">
        <v>13</v>
      </c>
      <c r="SE2" s="38" t="s">
        <v>14</v>
      </c>
      <c r="SF2" s="38" t="s">
        <v>15</v>
      </c>
      <c r="SG2" s="38" t="s">
        <v>51</v>
      </c>
      <c r="SH2" s="38" t="s">
        <v>20</v>
      </c>
      <c r="SI2" s="38" t="s">
        <v>22</v>
      </c>
      <c r="SJ2" s="38" t="s">
        <v>19</v>
      </c>
      <c r="SK2" s="38" t="s">
        <v>13</v>
      </c>
      <c r="SL2" s="38" t="s">
        <v>14</v>
      </c>
      <c r="SM2" s="38" t="s">
        <v>15</v>
      </c>
      <c r="SN2" s="38" t="s">
        <v>51</v>
      </c>
      <c r="SO2" s="38" t="s">
        <v>20</v>
      </c>
      <c r="SP2" s="38" t="s">
        <v>22</v>
      </c>
      <c r="SQ2" s="38" t="s">
        <v>19</v>
      </c>
      <c r="SR2" s="38" t="s">
        <v>13</v>
      </c>
      <c r="SS2" s="38" t="s">
        <v>14</v>
      </c>
      <c r="ST2" s="38" t="s">
        <v>15</v>
      </c>
      <c r="SU2" s="38" t="s">
        <v>51</v>
      </c>
      <c r="SV2" s="38" t="s">
        <v>20</v>
      </c>
      <c r="SW2" s="38" t="s">
        <v>22</v>
      </c>
      <c r="SX2" s="38" t="s">
        <v>19</v>
      </c>
      <c r="SY2" s="38" t="s">
        <v>13</v>
      </c>
      <c r="SZ2" s="38" t="s">
        <v>14</v>
      </c>
      <c r="TA2" s="38" t="s">
        <v>15</v>
      </c>
      <c r="TB2" s="38" t="s">
        <v>51</v>
      </c>
      <c r="TC2" s="38" t="s">
        <v>20</v>
      </c>
      <c r="TD2" s="38" t="s">
        <v>22</v>
      </c>
      <c r="TE2" s="38" t="s">
        <v>19</v>
      </c>
      <c r="TF2" s="38" t="s">
        <v>13</v>
      </c>
      <c r="TG2" s="38" t="s">
        <v>14</v>
      </c>
      <c r="TH2" s="38" t="s">
        <v>15</v>
      </c>
      <c r="TI2" s="38" t="s">
        <v>51</v>
      </c>
      <c r="TJ2" s="38" t="s">
        <v>20</v>
      </c>
      <c r="TK2" s="38" t="s">
        <v>22</v>
      </c>
      <c r="TL2" s="38" t="s">
        <v>19</v>
      </c>
      <c r="TM2" s="38" t="s">
        <v>13</v>
      </c>
      <c r="TN2" s="38" t="s">
        <v>14</v>
      </c>
      <c r="TO2" s="38" t="s">
        <v>15</v>
      </c>
      <c r="TP2" s="38" t="s">
        <v>51</v>
      </c>
      <c r="TQ2" s="38" t="s">
        <v>20</v>
      </c>
      <c r="TR2" s="38" t="s">
        <v>22</v>
      </c>
      <c r="TS2" s="38" t="s">
        <v>19</v>
      </c>
      <c r="TT2" s="38" t="s">
        <v>13</v>
      </c>
      <c r="TU2" s="38" t="s">
        <v>14</v>
      </c>
      <c r="TV2" s="38" t="s">
        <v>15</v>
      </c>
      <c r="TW2" s="38" t="s">
        <v>51</v>
      </c>
      <c r="TX2" s="38" t="s">
        <v>20</v>
      </c>
      <c r="TY2" s="38" t="s">
        <v>22</v>
      </c>
      <c r="TZ2" s="38" t="s">
        <v>19</v>
      </c>
      <c r="UA2" s="38" t="s">
        <v>13</v>
      </c>
      <c r="UB2" s="38" t="s">
        <v>14</v>
      </c>
      <c r="UC2" s="38" t="s">
        <v>15</v>
      </c>
      <c r="UD2" s="38" t="s">
        <v>51</v>
      </c>
      <c r="UE2" s="38" t="s">
        <v>20</v>
      </c>
      <c r="UF2" s="38" t="s">
        <v>22</v>
      </c>
      <c r="UG2" s="38" t="s">
        <v>19</v>
      </c>
      <c r="UH2" s="38" t="s">
        <v>13</v>
      </c>
      <c r="UI2" s="38" t="s">
        <v>14</v>
      </c>
      <c r="UJ2" s="38" t="s">
        <v>15</v>
      </c>
      <c r="UK2" s="38" t="s">
        <v>51</v>
      </c>
      <c r="UL2" s="38" t="s">
        <v>20</v>
      </c>
      <c r="UM2" s="38" t="s">
        <v>22</v>
      </c>
      <c r="UN2" s="38" t="s">
        <v>19</v>
      </c>
      <c r="UO2" s="38" t="s">
        <v>13</v>
      </c>
      <c r="UP2" s="38" t="s">
        <v>14</v>
      </c>
      <c r="UQ2" s="38" t="s">
        <v>15</v>
      </c>
      <c r="UR2" s="38" t="s">
        <v>51</v>
      </c>
      <c r="US2" s="38" t="s">
        <v>20</v>
      </c>
      <c r="UT2" s="38" t="s">
        <v>22</v>
      </c>
      <c r="UU2" s="38" t="s">
        <v>19</v>
      </c>
      <c r="UV2" s="38" t="s">
        <v>13</v>
      </c>
      <c r="UW2" s="38" t="s">
        <v>14</v>
      </c>
      <c r="UX2" s="38" t="s">
        <v>15</v>
      </c>
      <c r="UY2" s="38" t="s">
        <v>51</v>
      </c>
      <c r="UZ2" s="38" t="s">
        <v>20</v>
      </c>
      <c r="VA2" s="38" t="s">
        <v>22</v>
      </c>
      <c r="VB2" s="38" t="s">
        <v>19</v>
      </c>
      <c r="VC2" s="38" t="s">
        <v>13</v>
      </c>
      <c r="VD2" s="38" t="s">
        <v>14</v>
      </c>
      <c r="VE2" s="38" t="s">
        <v>15</v>
      </c>
      <c r="VF2" s="38" t="s">
        <v>51</v>
      </c>
      <c r="VG2" s="38" t="s">
        <v>20</v>
      </c>
      <c r="VH2" s="38" t="s">
        <v>22</v>
      </c>
      <c r="VI2" s="38" t="s">
        <v>19</v>
      </c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</row>
    <row r="3" spans="1:634" ht="16.5" thickTop="1" thickBot="1" x14ac:dyDescent="0.3">
      <c r="A3" s="3" t="s">
        <v>2</v>
      </c>
      <c r="B3" s="3">
        <v>20</v>
      </c>
      <c r="C3" s="3">
        <v>-6</v>
      </c>
      <c r="D3" s="3">
        <f t="shared" ref="D3:D13" si="3">SUM(B3:C3)</f>
        <v>14</v>
      </c>
      <c r="E3" s="3">
        <v>200</v>
      </c>
      <c r="F3" s="3">
        <f t="shared" ref="F3:F13" si="4">C3*E3</f>
        <v>-1200</v>
      </c>
      <c r="G3" s="5">
        <v>14</v>
      </c>
      <c r="H3" s="5">
        <v>0</v>
      </c>
      <c r="I3" s="5">
        <v>-14</v>
      </c>
      <c r="J3" s="5">
        <f t="shared" ref="J3:J13" si="5">SUM(G3:I3)</f>
        <v>0</v>
      </c>
      <c r="K3" s="5">
        <v>200</v>
      </c>
      <c r="L3" s="5">
        <f t="shared" ref="L3:L13" si="6">I3*K3</f>
        <v>-2800</v>
      </c>
      <c r="M3" s="3">
        <v>0</v>
      </c>
      <c r="N3" s="4">
        <v>50</v>
      </c>
      <c r="O3" s="4">
        <v>-29</v>
      </c>
      <c r="P3" s="4">
        <f t="shared" ref="P3:P13" si="7">SUM(M3:O3)</f>
        <v>21</v>
      </c>
      <c r="Q3" s="3">
        <v>200</v>
      </c>
      <c r="R3" s="3">
        <f t="shared" ref="R3:R13" si="8">O3*Q3</f>
        <v>-5800</v>
      </c>
      <c r="S3" s="3">
        <v>21</v>
      </c>
      <c r="T3" s="3">
        <v>29</v>
      </c>
      <c r="U3" s="3">
        <v>-28</v>
      </c>
      <c r="V3" s="3">
        <f>SUM(S3:U3)</f>
        <v>22</v>
      </c>
      <c r="W3" s="3">
        <v>200</v>
      </c>
      <c r="X3" s="3">
        <f t="shared" ref="X3:X13" si="9">U3*W3</f>
        <v>-5600</v>
      </c>
      <c r="Y3" s="6">
        <v>22</v>
      </c>
      <c r="Z3" s="6">
        <v>28</v>
      </c>
      <c r="AA3" s="6">
        <v>-28</v>
      </c>
      <c r="AB3" s="6">
        <f t="shared" ref="AB3:AB13" si="10">SUM(Y3:AA3)</f>
        <v>22</v>
      </c>
      <c r="AC3" s="6">
        <v>200</v>
      </c>
      <c r="AD3" s="6">
        <f t="shared" ref="AD3:AD13" si="11">AA3*AC3</f>
        <v>-5600</v>
      </c>
      <c r="AE3" s="7">
        <v>22</v>
      </c>
      <c r="AF3" s="7">
        <v>28</v>
      </c>
      <c r="AG3" s="7">
        <v>-26</v>
      </c>
      <c r="AH3" s="7">
        <f t="shared" ref="AH3:AH13" si="12">SUM(AE3:AG3)</f>
        <v>24</v>
      </c>
      <c r="AI3" s="7">
        <v>200</v>
      </c>
      <c r="AJ3" s="7">
        <f t="shared" ref="AJ3:AJ13" si="13">SUM(AG3*AI3)</f>
        <v>-5200</v>
      </c>
      <c r="AK3" s="4">
        <v>24</v>
      </c>
      <c r="AL3" s="4"/>
      <c r="AM3" s="4">
        <v>-24</v>
      </c>
      <c r="AN3" s="4">
        <f t="shared" ref="AN3:AN13" si="14">SUM(AK3:AM3)</f>
        <v>0</v>
      </c>
      <c r="AO3" s="4">
        <v>200</v>
      </c>
      <c r="AP3" s="4">
        <f t="shared" ref="AP3:AP13" si="15">AM3*AO3</f>
        <v>-4800</v>
      </c>
      <c r="AQ3" s="3">
        <v>0</v>
      </c>
      <c r="AR3" s="3">
        <v>50</v>
      </c>
      <c r="AS3" s="3">
        <v>-30</v>
      </c>
      <c r="AT3" s="3">
        <f t="shared" ref="AT3:AT13" si="16">SUM(AQ3:AS3)</f>
        <v>20</v>
      </c>
      <c r="AU3" s="3">
        <v>200</v>
      </c>
      <c r="AV3" s="3">
        <f t="shared" ref="AV3:AV13" si="17">AS3*AU3</f>
        <v>-6000</v>
      </c>
      <c r="AW3" s="3">
        <v>20</v>
      </c>
      <c r="AX3" s="3">
        <v>30</v>
      </c>
      <c r="AY3" s="3">
        <v>-38</v>
      </c>
      <c r="AZ3" s="3">
        <f t="shared" ref="AZ3:AZ13" si="18">SUM(AW3:AY3)</f>
        <v>12</v>
      </c>
      <c r="BA3" s="3">
        <v>200</v>
      </c>
      <c r="BB3" s="3">
        <f t="shared" ref="BB3:BB13" si="19">AY3*BA3</f>
        <v>-7600</v>
      </c>
      <c r="BC3" s="3">
        <v>12</v>
      </c>
      <c r="BD3" s="3">
        <v>38</v>
      </c>
      <c r="BE3" s="3">
        <v>-28</v>
      </c>
      <c r="BF3" s="3">
        <f t="shared" ref="BF3:BF13" si="20">SUM(BC3:BE3)</f>
        <v>22</v>
      </c>
      <c r="BG3" s="3">
        <v>200</v>
      </c>
      <c r="BH3" s="3">
        <f t="shared" ref="BH3:BH8" si="21">BE3*BG3</f>
        <v>-5600</v>
      </c>
      <c r="BI3" s="15">
        <v>22</v>
      </c>
      <c r="BJ3" s="14">
        <v>28</v>
      </c>
      <c r="BK3" s="14">
        <v>-22</v>
      </c>
      <c r="BL3" s="14">
        <f t="shared" ref="BL3:BL14" si="22">SUM(BI3:BK3)</f>
        <v>28</v>
      </c>
      <c r="BM3" s="14">
        <v>200</v>
      </c>
      <c r="BN3" s="14">
        <f t="shared" ref="BN3:BN14" si="23">BK3*BM3</f>
        <v>-4400</v>
      </c>
      <c r="BO3" s="14">
        <v>28</v>
      </c>
      <c r="BP3" s="14">
        <v>0</v>
      </c>
      <c r="BQ3" s="14">
        <v>-28</v>
      </c>
      <c r="BR3" s="14">
        <f t="shared" ref="BR3:BR14" si="24">SUM(BO3:BQ3)</f>
        <v>0</v>
      </c>
      <c r="BS3" s="14">
        <v>200</v>
      </c>
      <c r="BT3" s="14">
        <f t="shared" ref="BT3:BT14" si="25">BQ3*BS3</f>
        <v>-5600</v>
      </c>
      <c r="BU3" s="14">
        <v>0</v>
      </c>
      <c r="BV3" s="14">
        <v>50</v>
      </c>
      <c r="BW3" s="14">
        <v>-26</v>
      </c>
      <c r="BX3" s="14">
        <f t="shared" ref="BX3:BX14" si="26">SUM(BU3:BW3)</f>
        <v>24</v>
      </c>
      <c r="BY3" s="10">
        <v>200</v>
      </c>
      <c r="BZ3" s="14">
        <f t="shared" ref="BZ3:BZ14" si="27">BW3*BY3</f>
        <v>-5200</v>
      </c>
      <c r="CA3" s="14">
        <v>24</v>
      </c>
      <c r="CB3" s="14"/>
      <c r="CC3" s="14">
        <v>-15</v>
      </c>
      <c r="CD3" s="14">
        <f t="shared" ref="CD3:CD14" si="28">SUM(CA3:CC3)</f>
        <v>9</v>
      </c>
      <c r="CE3" s="14">
        <v>200</v>
      </c>
      <c r="CF3" s="14">
        <f t="shared" ref="CF3:CF14" si="29">CC3*CE3</f>
        <v>-3000</v>
      </c>
      <c r="CG3" s="14">
        <v>9</v>
      </c>
      <c r="CH3" s="14">
        <v>30</v>
      </c>
      <c r="CI3" s="14">
        <v>-31</v>
      </c>
      <c r="CJ3" s="14">
        <f t="shared" ref="CJ3:CJ14" si="30">SUM(CG3:CI3)</f>
        <v>8</v>
      </c>
      <c r="CK3" s="14">
        <v>200</v>
      </c>
      <c r="CL3" s="15">
        <f t="shared" ref="CL3:CL14" si="31">CI3*CK3</f>
        <v>-6200</v>
      </c>
      <c r="CM3" s="24">
        <v>8</v>
      </c>
      <c r="CN3" s="24">
        <v>42</v>
      </c>
      <c r="CO3" s="24">
        <v>-23</v>
      </c>
      <c r="CP3" s="12"/>
      <c r="CQ3" s="24">
        <f t="shared" ref="CQ3:CQ14" si="32">SUM(CM3:CP3)</f>
        <v>27</v>
      </c>
      <c r="CR3" s="24">
        <v>200</v>
      </c>
      <c r="CS3" s="24">
        <f t="shared" ref="CS3:CS14" si="33">CR3*CO3</f>
        <v>-4600</v>
      </c>
      <c r="CT3" s="24">
        <v>27</v>
      </c>
      <c r="CU3" s="24"/>
      <c r="CV3" s="24">
        <v>-26</v>
      </c>
      <c r="CW3" s="24"/>
      <c r="CX3" s="24">
        <f t="shared" ref="CX3:CX14" si="34">SUM(CT3:CW3)</f>
        <v>1</v>
      </c>
      <c r="CY3" s="24">
        <v>200</v>
      </c>
      <c r="CZ3" s="24">
        <f t="shared" ref="CZ3:CZ14" si="35">CV3*CY3</f>
        <v>-5200</v>
      </c>
      <c r="DA3" s="24">
        <v>1</v>
      </c>
      <c r="DB3" s="24">
        <v>49</v>
      </c>
      <c r="DC3" s="24">
        <v>0</v>
      </c>
      <c r="DD3" s="24"/>
      <c r="DE3" s="24">
        <f t="shared" ref="DE3:DE14" si="36">SUM(DA3:DD3)</f>
        <v>50</v>
      </c>
      <c r="DF3" s="24">
        <v>200</v>
      </c>
      <c r="DG3" s="24">
        <f t="shared" ref="DG3:DG14" si="37">DF3*DC3</f>
        <v>0</v>
      </c>
      <c r="DH3" s="24">
        <v>50</v>
      </c>
      <c r="DI3" s="24"/>
      <c r="DJ3" s="24">
        <v>-35</v>
      </c>
      <c r="DK3" s="24"/>
      <c r="DL3" s="24">
        <f t="shared" ref="DL3:DL14" si="38">SUM(DH3:DK3)</f>
        <v>15</v>
      </c>
      <c r="DM3" s="24">
        <v>200</v>
      </c>
      <c r="DN3" s="24">
        <f t="shared" ref="DN3:DN14" si="39">DM3*DJ3</f>
        <v>-7000</v>
      </c>
      <c r="DO3" s="24">
        <v>15</v>
      </c>
      <c r="DP3" s="24">
        <v>36</v>
      </c>
      <c r="DQ3" s="24">
        <v>-25</v>
      </c>
      <c r="DR3" s="24"/>
      <c r="DS3" s="24">
        <f t="shared" ref="DS3:DS14" si="40">SUM(DO3:DR3)</f>
        <v>26</v>
      </c>
      <c r="DT3" s="24">
        <v>200</v>
      </c>
      <c r="DU3" s="24">
        <f t="shared" ref="DU3:DU14" si="41">DQ3*DT3</f>
        <v>-5000</v>
      </c>
      <c r="DV3" s="24">
        <f t="shared" ref="DV3:DV14" si="42">DS3</f>
        <v>26</v>
      </c>
      <c r="DW3" s="24">
        <v>0</v>
      </c>
      <c r="DX3" s="24">
        <v>-24</v>
      </c>
      <c r="DY3" s="24"/>
      <c r="DZ3" s="24">
        <f t="shared" ref="DZ3:DZ14" si="43">SUM(DV3:DY3)</f>
        <v>2</v>
      </c>
      <c r="EA3" s="24">
        <v>200</v>
      </c>
      <c r="EB3" s="24">
        <f t="shared" ref="EB3:EB14" si="44">EA3*DX3</f>
        <v>-4800</v>
      </c>
      <c r="EC3" s="38">
        <f t="shared" ref="EC3:EC14" si="45">DZ3</f>
        <v>2</v>
      </c>
      <c r="ED3" s="38">
        <v>49</v>
      </c>
      <c r="EE3" s="38">
        <v>-23</v>
      </c>
      <c r="EF3" s="38"/>
      <c r="EG3" s="38">
        <f t="shared" ref="EG3:EG14" si="46">SUM(EC3:EF3)</f>
        <v>28</v>
      </c>
      <c r="EH3" s="38">
        <v>200</v>
      </c>
      <c r="EI3" s="38">
        <f t="shared" ref="EI3:EI14" si="47">EE3*EH3</f>
        <v>-4600</v>
      </c>
      <c r="EJ3" s="38">
        <f t="shared" ref="EJ3:EJ14" si="48">EG3</f>
        <v>28</v>
      </c>
      <c r="EK3" s="38">
        <v>23</v>
      </c>
      <c r="EL3" s="38">
        <v>-21</v>
      </c>
      <c r="EM3" s="38"/>
      <c r="EN3" s="38">
        <f t="shared" ref="EN3:EN14" si="49">SUM(EJ3:EM3)</f>
        <v>30</v>
      </c>
      <c r="EO3" s="38">
        <v>200</v>
      </c>
      <c r="EP3" s="38">
        <f t="shared" ref="EP3:EP14" si="50">EO3*EL3</f>
        <v>-4200</v>
      </c>
      <c r="EQ3" s="38">
        <f t="shared" ref="EQ3:EQ14" si="51">EN3</f>
        <v>30</v>
      </c>
      <c r="ER3" s="38"/>
      <c r="ES3" s="38">
        <v>-29</v>
      </c>
      <c r="ET3" s="38"/>
      <c r="EU3" s="38">
        <f t="shared" ref="EU3:EU14" si="52">SUM(EQ3:ET3)</f>
        <v>1</v>
      </c>
      <c r="EV3" s="38">
        <v>200</v>
      </c>
      <c r="EW3" s="38">
        <f t="shared" ref="EW3:EW14" si="53">ES3*EV3</f>
        <v>-5800</v>
      </c>
      <c r="EX3" s="38">
        <f t="shared" ref="EX3:EX14" si="54">EU3</f>
        <v>1</v>
      </c>
      <c r="EY3" s="38">
        <v>50</v>
      </c>
      <c r="EZ3" s="38">
        <v>-25</v>
      </c>
      <c r="FA3" s="38">
        <v>-1</v>
      </c>
      <c r="FB3" s="9">
        <f t="shared" ref="FB3:FB14" si="55">SUM(EX3:FA3)</f>
        <v>25</v>
      </c>
      <c r="FC3" s="38">
        <v>200</v>
      </c>
      <c r="FD3" s="38">
        <f t="shared" ref="FD3:FD14" si="56">EZ3*FC3</f>
        <v>-5000</v>
      </c>
      <c r="FE3" s="38">
        <f t="shared" ref="FE3:FE14" si="57">FB3</f>
        <v>25</v>
      </c>
      <c r="FF3" s="38">
        <v>10</v>
      </c>
      <c r="FG3" s="38">
        <v>-19</v>
      </c>
      <c r="FH3" s="38"/>
      <c r="FI3" s="38">
        <f t="shared" ref="FI3:FI14" si="58">SUM(FE3:FH3)</f>
        <v>16</v>
      </c>
      <c r="FJ3" s="38">
        <v>200</v>
      </c>
      <c r="FK3" s="38">
        <f t="shared" ref="FK3:FK14" si="59">FG3*FJ3</f>
        <v>-3800</v>
      </c>
      <c r="FL3" s="38">
        <f t="shared" ref="FL3:FL14" si="60">FI3</f>
        <v>16</v>
      </c>
      <c r="FM3" s="38">
        <v>34</v>
      </c>
      <c r="FN3" s="38">
        <v>-26</v>
      </c>
      <c r="FO3" s="38"/>
      <c r="FP3" s="38">
        <f t="shared" ref="FP3:FP14" si="61">SUM(FL3:FO3)</f>
        <v>24</v>
      </c>
      <c r="FQ3" s="38">
        <v>200</v>
      </c>
      <c r="FR3" s="38">
        <f>FN3*FQ3</f>
        <v>-5200</v>
      </c>
      <c r="FS3" s="38">
        <f t="shared" ref="FS3:FS14" si="62">FP3</f>
        <v>24</v>
      </c>
      <c r="FT3" s="38">
        <v>0</v>
      </c>
      <c r="FU3" s="38">
        <v>-23</v>
      </c>
      <c r="FV3" s="38"/>
      <c r="FW3" s="38">
        <f t="shared" ref="FW3:FW14" si="63">SUM(FS3:FV3)</f>
        <v>1</v>
      </c>
      <c r="FX3" s="38">
        <v>200</v>
      </c>
      <c r="FY3" s="38">
        <f t="shared" ref="FY3:FY14" si="64">FU3*FX3</f>
        <v>-4600</v>
      </c>
      <c r="FZ3" s="38">
        <f t="shared" ref="FZ3:FZ14" si="65">FW3</f>
        <v>1</v>
      </c>
      <c r="GA3" s="38">
        <v>40</v>
      </c>
      <c r="GB3" s="38">
        <v>-24</v>
      </c>
      <c r="GC3" s="38"/>
      <c r="GD3" s="38">
        <f t="shared" ref="GD3:GD14" si="66">SUM(FZ3:GC3)</f>
        <v>17</v>
      </c>
      <c r="GE3" s="38">
        <v>200</v>
      </c>
      <c r="GF3" s="38">
        <f t="shared" ref="GF3:GF14" si="67">GB3*GE3</f>
        <v>-4800</v>
      </c>
      <c r="GG3" s="38">
        <f t="shared" ref="GG3:GG14" si="68">GD3</f>
        <v>17</v>
      </c>
      <c r="GH3" s="38">
        <v>23</v>
      </c>
      <c r="GI3" s="38">
        <v>-21</v>
      </c>
      <c r="GJ3" s="38"/>
      <c r="GK3" s="38">
        <f t="shared" ref="GK3:GK14" si="69">SUM(GG3:GJ3)</f>
        <v>19</v>
      </c>
      <c r="GL3" s="38">
        <f t="shared" ref="GL3:GL14" si="70">GE3</f>
        <v>200</v>
      </c>
      <c r="GM3" s="38">
        <f t="shared" ref="GM3:GM14" si="71">SUM(GI3*GL3)</f>
        <v>-4200</v>
      </c>
      <c r="GN3" s="38">
        <f t="shared" ref="GN3:GN14" si="72">GK3</f>
        <v>19</v>
      </c>
      <c r="GO3" s="38"/>
      <c r="GP3" s="38">
        <v>-17</v>
      </c>
      <c r="GQ3" s="38"/>
      <c r="GR3" s="9">
        <f t="shared" ref="GR3:GR14" si="73">SUM(GN3:GQ3)</f>
        <v>2</v>
      </c>
      <c r="GS3" s="38">
        <f t="shared" ref="GS3:GS14" si="74">GL3</f>
        <v>200</v>
      </c>
      <c r="GT3" s="38">
        <f t="shared" ref="GT3:GT14" si="75">GP3*GS3</f>
        <v>-3400</v>
      </c>
      <c r="GU3" s="38">
        <f t="shared" ref="GU3:GU14" si="76">GR3</f>
        <v>2</v>
      </c>
      <c r="GV3" s="38">
        <v>30</v>
      </c>
      <c r="GW3" s="38">
        <v>-17</v>
      </c>
      <c r="GX3" s="38"/>
      <c r="GY3" s="38">
        <f t="shared" ref="GY3:GY14" si="77">SUM(GU3:GX3)</f>
        <v>15</v>
      </c>
      <c r="GZ3" s="38">
        <f t="shared" ref="GZ3:GZ14" si="78">GS3</f>
        <v>200</v>
      </c>
      <c r="HA3" s="38">
        <f t="shared" ref="HA3:HA14" si="79">GW3*GZ3</f>
        <v>-3400</v>
      </c>
      <c r="HB3" s="38">
        <f t="shared" ref="HB3:HB14" si="80">GY3</f>
        <v>15</v>
      </c>
      <c r="HC3" s="38"/>
      <c r="HD3" s="38">
        <v>-14</v>
      </c>
      <c r="HE3" s="38"/>
      <c r="HF3" s="38">
        <f t="shared" ref="HF3:HF14" si="81">SUM(HB3:HE3)</f>
        <v>1</v>
      </c>
      <c r="HG3" s="38">
        <f t="shared" ref="HG3:HG14" si="82">GZ3</f>
        <v>200</v>
      </c>
      <c r="HH3" s="38">
        <f t="shared" ref="HH3:HH14" si="83">(HD3*HG3)</f>
        <v>-2800</v>
      </c>
      <c r="HI3" s="38">
        <f t="shared" ref="HI3:HI14" si="84">HF3</f>
        <v>1</v>
      </c>
      <c r="HJ3" s="38">
        <v>39</v>
      </c>
      <c r="HK3" s="38">
        <v>-18</v>
      </c>
      <c r="HL3" s="38"/>
      <c r="HM3" s="38">
        <f t="shared" ref="HM3:HM14" si="85">SUM(HI3:HL3)</f>
        <v>22</v>
      </c>
      <c r="HN3" s="38">
        <v>200</v>
      </c>
      <c r="HO3" s="38">
        <f t="shared" ref="HO3:HO14" si="86">(HK3*HN3)</f>
        <v>-3600</v>
      </c>
      <c r="HP3" s="38">
        <f t="shared" ref="HP3:HP14" si="87">HM3</f>
        <v>22</v>
      </c>
      <c r="HQ3" s="38"/>
      <c r="HR3" s="38">
        <v>-16</v>
      </c>
      <c r="HS3" s="38"/>
      <c r="HT3" s="9">
        <f>SUM(HP3:HS3)</f>
        <v>6</v>
      </c>
      <c r="HU3" s="38">
        <v>200</v>
      </c>
      <c r="HV3" s="42">
        <f t="shared" ref="HV3:HV14" si="88">HR3*HU3</f>
        <v>-3200</v>
      </c>
      <c r="HW3" s="38">
        <f t="shared" ref="HW3:HW14" si="89">HT3</f>
        <v>6</v>
      </c>
      <c r="HX3" s="38">
        <v>24</v>
      </c>
      <c r="HY3" s="38">
        <v>-16</v>
      </c>
      <c r="HZ3" s="38"/>
      <c r="IA3" s="38">
        <f t="shared" ref="IA3:IA14" si="90">SUM(HW3:HZ3)</f>
        <v>14</v>
      </c>
      <c r="IB3" s="38">
        <v>200</v>
      </c>
      <c r="IC3" s="38">
        <f t="shared" ref="IC3:IC14" si="91">IB3*HY3</f>
        <v>-3200</v>
      </c>
      <c r="ID3" s="38">
        <f t="shared" ref="ID3:ID14" si="92">IA3</f>
        <v>14</v>
      </c>
      <c r="IE3" s="38">
        <v>16</v>
      </c>
      <c r="IF3" s="38">
        <v>-25</v>
      </c>
      <c r="IG3" s="38"/>
      <c r="IH3" s="38">
        <f t="shared" ref="IH3:IH14" si="93">SUM(ID3:IG3)</f>
        <v>5</v>
      </c>
      <c r="II3" s="38">
        <v>200</v>
      </c>
      <c r="IJ3" s="38">
        <f t="shared" ref="IJ3:IJ14" si="94">IF3*II3</f>
        <v>-5000</v>
      </c>
      <c r="IK3" s="38">
        <f t="shared" ref="IK3:IK14" si="95">IH3</f>
        <v>5</v>
      </c>
      <c r="IL3" s="38">
        <v>30</v>
      </c>
      <c r="IM3" s="38">
        <v>-14</v>
      </c>
      <c r="IN3" s="38"/>
      <c r="IO3" s="38">
        <f t="shared" ref="IO3:IO14" si="96">SUM(IK3:IN3)</f>
        <v>21</v>
      </c>
      <c r="IP3" s="38">
        <v>200</v>
      </c>
      <c r="IQ3" s="38">
        <f t="shared" ref="IQ3:IQ14" si="97">IM3*IP3</f>
        <v>-2800</v>
      </c>
      <c r="IR3" s="38">
        <f t="shared" ref="IR3:IR14" si="98">IO3</f>
        <v>21</v>
      </c>
      <c r="IS3" s="38"/>
      <c r="IT3" s="38">
        <v>-21</v>
      </c>
      <c r="IU3" s="38"/>
      <c r="IV3" s="38">
        <f t="shared" ref="IV3:IV14" si="99">SUM(IR3:IU3)</f>
        <v>0</v>
      </c>
      <c r="IW3" s="38">
        <f t="shared" ref="IW3:IW14" si="100">IP3</f>
        <v>200</v>
      </c>
      <c r="IX3" s="38">
        <f t="shared" ref="IX3:IX14" si="101">IT3*IW3</f>
        <v>-4200</v>
      </c>
      <c r="IY3" s="38">
        <f t="shared" ref="IY3:IY14" si="102">IV3</f>
        <v>0</v>
      </c>
      <c r="IZ3" s="38">
        <v>30</v>
      </c>
      <c r="JA3" s="38">
        <v>-22</v>
      </c>
      <c r="JB3" s="38"/>
      <c r="JC3" s="38">
        <f t="shared" ref="JC3:JC14" si="103">SUM(IY3:JB3)</f>
        <v>8</v>
      </c>
      <c r="JD3" s="38">
        <f t="shared" ref="JD3:JD14" si="104">IW3</f>
        <v>200</v>
      </c>
      <c r="JE3" s="38">
        <f t="shared" ref="JE3:JE14" si="105">SUM(JA3*JD3)</f>
        <v>-4400</v>
      </c>
      <c r="JF3" s="38">
        <f t="shared" ref="JF3:JF14" si="106">JC3</f>
        <v>8</v>
      </c>
      <c r="JG3" s="38">
        <v>20</v>
      </c>
      <c r="JH3" s="38">
        <v>-26</v>
      </c>
      <c r="JI3" s="38"/>
      <c r="JJ3" s="38">
        <f t="shared" ref="JJ3:JJ14" si="107">SUM(JF3:JI3)</f>
        <v>2</v>
      </c>
      <c r="JK3" s="38">
        <f t="shared" ref="JK3:JK14" si="108">JD3</f>
        <v>200</v>
      </c>
      <c r="JL3" s="38">
        <f t="shared" ref="JL3:JL14" si="109">JH3*JK3</f>
        <v>-5200</v>
      </c>
      <c r="JM3" s="38">
        <f t="shared" ref="JM3:JM14" si="110">JJ3</f>
        <v>2</v>
      </c>
      <c r="JN3" s="38">
        <v>80</v>
      </c>
      <c r="JO3" s="38">
        <v>-82</v>
      </c>
      <c r="JQ3" s="38">
        <f t="shared" ref="JQ3:JQ14" si="111">SUM(JM3:JP3)</f>
        <v>0</v>
      </c>
      <c r="JR3" s="38">
        <f t="shared" ref="JR3:JR14" si="112">JK3</f>
        <v>200</v>
      </c>
      <c r="JS3" s="38">
        <f t="shared" ref="JS3:JS14" si="113">JO3*JR3</f>
        <v>-16400</v>
      </c>
      <c r="JT3" s="38">
        <f>JQ3</f>
        <v>0</v>
      </c>
      <c r="JU3" s="38">
        <v>40</v>
      </c>
      <c r="JV3" s="38">
        <v>-30</v>
      </c>
      <c r="JW3" s="38"/>
      <c r="JX3" s="38">
        <f t="shared" ref="JX3:JX14" si="114">SUM(JT3:JW3)</f>
        <v>10</v>
      </c>
      <c r="JY3" s="38">
        <v>200</v>
      </c>
      <c r="JZ3" s="38">
        <f t="shared" ref="JZ3:JZ14" si="115">JV3*JY3</f>
        <v>-6000</v>
      </c>
      <c r="KA3" s="38">
        <f t="shared" ref="KA3:KA14" si="116">JX3</f>
        <v>10</v>
      </c>
      <c r="KB3" s="38">
        <v>40</v>
      </c>
      <c r="KC3" s="38">
        <v>-35</v>
      </c>
      <c r="KD3" s="38"/>
      <c r="KE3" s="38">
        <f t="shared" ref="KE3:KE14" si="117">SUM(KA3:KD3)</f>
        <v>15</v>
      </c>
      <c r="KF3" s="38">
        <f t="shared" ref="KF3:KF14" si="118">JY3</f>
        <v>200</v>
      </c>
      <c r="KG3" s="38">
        <f t="shared" ref="KG3:KG14" si="119">KC3*KF3</f>
        <v>-7000</v>
      </c>
      <c r="KH3" s="38">
        <f t="shared" ref="KH3:KH14" si="120">KE3</f>
        <v>15</v>
      </c>
      <c r="KI3" s="38">
        <v>30</v>
      </c>
      <c r="KJ3" s="38">
        <v>-28</v>
      </c>
      <c r="KK3" s="38"/>
      <c r="KL3" s="38">
        <f t="shared" ref="KL3:KL14" si="121">SUM(KH3:KK3)</f>
        <v>17</v>
      </c>
      <c r="KM3" s="38">
        <v>200</v>
      </c>
      <c r="KN3" s="42">
        <f t="shared" ref="KN3:KN14" si="122">KJ3*KM3</f>
        <v>-5600</v>
      </c>
      <c r="KO3" s="38">
        <f t="shared" ref="KO3:KO14" si="123">KL3</f>
        <v>17</v>
      </c>
      <c r="KP3" s="38">
        <v>23</v>
      </c>
      <c r="KQ3" s="38">
        <v>-27</v>
      </c>
      <c r="KR3" s="38"/>
      <c r="KS3" s="38">
        <f t="shared" ref="KS3:KS14" si="124">SUM(KO3:KR3)</f>
        <v>13</v>
      </c>
      <c r="KT3" s="38">
        <v>200</v>
      </c>
      <c r="KU3" s="15">
        <f t="shared" ref="KU3:KU14" si="125">KQ3*KT3</f>
        <v>-5400</v>
      </c>
      <c r="KV3" s="117">
        <f t="shared" ref="KV3:KV14" si="126">KS3</f>
        <v>13</v>
      </c>
      <c r="KW3" s="117">
        <v>35</v>
      </c>
      <c r="KX3" s="117">
        <v>-28</v>
      </c>
      <c r="KY3" s="117"/>
      <c r="KZ3" s="117">
        <f t="shared" ref="KZ3:KZ14" si="127">SUM(KV3:KY3)</f>
        <v>20</v>
      </c>
      <c r="LA3" s="117">
        <f t="shared" ref="LA3:LA14" si="128">KT3</f>
        <v>200</v>
      </c>
      <c r="LB3" s="50">
        <f t="shared" ref="LB3:LB14" si="129">KX3*LA3</f>
        <v>-5600</v>
      </c>
      <c r="LC3" s="38">
        <f>KZ3</f>
        <v>20</v>
      </c>
      <c r="LD3" s="38">
        <v>20</v>
      </c>
      <c r="LE3" s="38">
        <v>-29</v>
      </c>
      <c r="LF3" s="38"/>
      <c r="LG3" s="38">
        <f t="shared" ref="LG3:LG14" si="130">SUM(LC3:LF3)</f>
        <v>11</v>
      </c>
      <c r="LH3" s="38">
        <f t="shared" ref="LH3:LH14" si="131">LA3</f>
        <v>200</v>
      </c>
      <c r="LI3" s="38">
        <f t="shared" ref="LI3:LI14" si="132">LE3*LH3</f>
        <v>-5800</v>
      </c>
      <c r="LJ3" s="358"/>
      <c r="LK3" s="118">
        <f t="shared" ref="LK3:LK14" si="133">LG3</f>
        <v>11</v>
      </c>
      <c r="LL3" s="118">
        <v>40</v>
      </c>
      <c r="LM3" s="118">
        <v>-35</v>
      </c>
      <c r="LN3" s="118"/>
      <c r="LO3" s="42">
        <f t="shared" ref="LO3:LO14" si="134">SUM(LK3:LN3)</f>
        <v>16</v>
      </c>
      <c r="LP3" s="118">
        <f t="shared" ref="LP3:LP14" si="135">LH3</f>
        <v>200</v>
      </c>
      <c r="LQ3" s="118">
        <f t="shared" ref="LQ3:LQ14" si="136">LM3*LP3</f>
        <v>-7000</v>
      </c>
      <c r="LR3" s="38">
        <f t="shared" ref="LR3:LR14" si="137">LO3</f>
        <v>16</v>
      </c>
      <c r="LS3" s="38">
        <v>30</v>
      </c>
      <c r="LT3" s="38">
        <v>-41</v>
      </c>
      <c r="LU3" s="38"/>
      <c r="LV3" s="38">
        <f t="shared" ref="LV3:LV14" si="138">SUM(LR3:LU3)</f>
        <v>5</v>
      </c>
      <c r="LW3" s="38">
        <f t="shared" ref="LW3:LW14" si="139">LP3</f>
        <v>200</v>
      </c>
      <c r="LX3" s="38">
        <f t="shared" ref="LX3:LX14" si="140">LT3*LW3</f>
        <v>-8200</v>
      </c>
      <c r="LY3" s="38">
        <f t="shared" ref="LY3:LY14" si="141">LV3</f>
        <v>5</v>
      </c>
      <c r="LZ3" s="38">
        <v>30</v>
      </c>
      <c r="MA3" s="38">
        <v>-26</v>
      </c>
      <c r="MB3" s="38"/>
      <c r="MC3" s="38">
        <f t="shared" ref="MC3:MC14" si="142">SUM(LY3:MB3)</f>
        <v>9</v>
      </c>
      <c r="MD3" s="38">
        <f t="shared" ref="MD3:MD14" si="143">LP3</f>
        <v>200</v>
      </c>
      <c r="ME3" s="38">
        <f t="shared" ref="ME3:ME14" si="144">MA3*MD3</f>
        <v>-5200</v>
      </c>
      <c r="MF3" s="38">
        <f t="shared" ref="MF3:MF14" si="145">MC3</f>
        <v>9</v>
      </c>
      <c r="MG3" s="38">
        <v>30</v>
      </c>
      <c r="MH3" s="38">
        <v>-30</v>
      </c>
      <c r="MI3" s="38"/>
      <c r="MJ3" s="38">
        <f t="shared" ref="MJ3:MJ14" si="146">SUM(MF3:MI3)</f>
        <v>9</v>
      </c>
      <c r="MK3" s="38">
        <f>LP3</f>
        <v>200</v>
      </c>
      <c r="ML3" s="38">
        <f t="shared" ref="ML3:ML14" si="147">MH3*MK3</f>
        <v>-6000</v>
      </c>
      <c r="MM3" s="38">
        <f t="shared" ref="MM3:MM14" si="148">MJ3</f>
        <v>9</v>
      </c>
      <c r="MN3" s="38">
        <v>30</v>
      </c>
      <c r="MO3" s="38">
        <v>-16</v>
      </c>
      <c r="MP3" s="38"/>
      <c r="MQ3" s="38">
        <f t="shared" ref="MQ3:MQ14" si="149">SUM(MM3:MP3)</f>
        <v>23</v>
      </c>
      <c r="MR3" s="38">
        <f t="shared" ref="MR3:MR14" si="150">MK3</f>
        <v>200</v>
      </c>
      <c r="MS3" s="38">
        <f t="shared" ref="MS3:MS14" si="151">MO3*MR3</f>
        <v>-3200</v>
      </c>
      <c r="MT3" s="38">
        <v>23</v>
      </c>
      <c r="MU3" s="38"/>
      <c r="MV3" s="38">
        <v>-15</v>
      </c>
      <c r="MW3" s="38"/>
      <c r="MX3" s="38">
        <f t="shared" ref="MX3:MX14" si="152">SUM(MT3:MW3)</f>
        <v>8</v>
      </c>
      <c r="MY3" s="38">
        <f>LP3</f>
        <v>200</v>
      </c>
      <c r="MZ3" s="38">
        <f t="shared" ref="MZ3:MZ14" si="153">MV3*MY3</f>
        <v>-3000</v>
      </c>
      <c r="NA3" s="38">
        <f t="shared" ref="NA3:NA14" si="154">MX3</f>
        <v>8</v>
      </c>
      <c r="NB3" s="38">
        <v>15</v>
      </c>
      <c r="NC3" s="38">
        <v>-15</v>
      </c>
      <c r="ND3" s="38"/>
      <c r="NE3" s="38">
        <f t="shared" ref="NE3:NE14" si="155">SUM(NA3:ND3)</f>
        <v>8</v>
      </c>
      <c r="NF3" s="38">
        <f>LP3</f>
        <v>200</v>
      </c>
      <c r="NG3" s="42">
        <f t="shared" ref="NG3:NG14" si="156">NC3*NF3</f>
        <v>-3000</v>
      </c>
      <c r="NH3" s="38">
        <v>8</v>
      </c>
      <c r="NI3" s="38">
        <v>25</v>
      </c>
      <c r="NJ3" s="38">
        <v>-24</v>
      </c>
      <c r="NK3" s="38"/>
      <c r="NL3" s="38">
        <f t="shared" ref="NL3:NL14" si="157">SUM(NH3:NK3)</f>
        <v>9</v>
      </c>
      <c r="NM3" s="38">
        <f>NF3</f>
        <v>200</v>
      </c>
      <c r="NN3" s="38">
        <f t="shared" ref="NN3:NN14" si="158">NJ3*NM3</f>
        <v>-4800</v>
      </c>
      <c r="NO3" s="38">
        <f t="shared" ref="NO3:NO14" si="159">NL3</f>
        <v>9</v>
      </c>
      <c r="NP3" s="38">
        <v>25</v>
      </c>
      <c r="NQ3" s="38">
        <v>-23</v>
      </c>
      <c r="NR3" s="38"/>
      <c r="NS3" s="38">
        <f t="shared" ref="NS3:NS14" si="160">SUM(NO3:NR3)</f>
        <v>11</v>
      </c>
      <c r="NT3" s="38">
        <f>NM3</f>
        <v>200</v>
      </c>
      <c r="NU3" s="38">
        <f t="shared" ref="NU3:NU14" si="161">NQ3*NT3</f>
        <v>-4600</v>
      </c>
      <c r="NV3" s="38">
        <f t="shared" ref="NV3:NV14" si="162">NS3</f>
        <v>11</v>
      </c>
      <c r="NW3" s="38">
        <v>28</v>
      </c>
      <c r="NX3" s="38">
        <v>-26</v>
      </c>
      <c r="NY3" s="38"/>
      <c r="NZ3" s="38">
        <f t="shared" ref="NZ3:NZ14" si="163">SUM(NV3:NY3)</f>
        <v>13</v>
      </c>
      <c r="OA3" s="38">
        <f t="shared" ref="OA3:OA14" si="164">NT3</f>
        <v>200</v>
      </c>
      <c r="OB3" s="38">
        <f t="shared" ref="OB3:OB14" si="165">NX3*OA3</f>
        <v>-5200</v>
      </c>
      <c r="OC3" s="38">
        <f t="shared" ref="OC3:OC14" si="166">NZ3</f>
        <v>13</v>
      </c>
      <c r="OD3" s="38">
        <v>26</v>
      </c>
      <c r="OE3" s="38">
        <v>-23</v>
      </c>
      <c r="OF3" s="38"/>
      <c r="OG3" s="38">
        <f t="shared" ref="OG3:OG14" si="167">SUM(OC3:OF3)</f>
        <v>16</v>
      </c>
      <c r="OH3" s="38">
        <f t="shared" ref="OH3:OH14" si="168">OA3</f>
        <v>200</v>
      </c>
      <c r="OI3" s="42">
        <f t="shared" ref="OI3:OI14" si="169">OE3*OH3</f>
        <v>-4600</v>
      </c>
      <c r="OJ3" s="214">
        <f t="shared" ref="OJ3:OJ14" si="170">OG3</f>
        <v>16</v>
      </c>
      <c r="OK3" s="38">
        <v>30</v>
      </c>
      <c r="OL3" s="38">
        <v>-29</v>
      </c>
      <c r="OM3" s="38"/>
      <c r="ON3" s="38">
        <f t="shared" ref="ON3:ON14" si="171">SUM(OJ3:OM3)</f>
        <v>17</v>
      </c>
      <c r="OO3" s="38">
        <f t="shared" ref="OO3:OO14" si="172">OH3</f>
        <v>200</v>
      </c>
      <c r="OP3" s="38">
        <f t="shared" ref="OP3:OP14" si="173">OL3*OO3</f>
        <v>-5800</v>
      </c>
      <c r="OQ3" s="38">
        <f t="shared" ref="OQ3:OQ14" si="174">ON3</f>
        <v>17</v>
      </c>
      <c r="OR3" s="38">
        <v>30</v>
      </c>
      <c r="OS3" s="38">
        <v>-26</v>
      </c>
      <c r="OT3" s="38"/>
      <c r="OU3" s="38">
        <f t="shared" ref="OU3:OU14" si="175">SUM(OQ3:OT3)</f>
        <v>21</v>
      </c>
      <c r="OV3" s="38">
        <f t="shared" ref="OV3:OV14" si="176">OO3</f>
        <v>200</v>
      </c>
      <c r="OW3" s="38">
        <f t="shared" ref="OW3:OW14" si="177">OS3*OV3</f>
        <v>-5200</v>
      </c>
      <c r="OX3" s="38">
        <f t="shared" ref="OX3:OX14" si="178">OU3</f>
        <v>21</v>
      </c>
      <c r="OY3" s="38">
        <v>0</v>
      </c>
      <c r="OZ3" s="38">
        <v>-20</v>
      </c>
      <c r="PA3" s="38"/>
      <c r="PB3" s="38">
        <f t="shared" ref="PB3:PB14" si="179">SUM(OX3:PA3)</f>
        <v>1</v>
      </c>
      <c r="PC3" s="38">
        <f t="shared" ref="PC3:PC14" si="180">OV3</f>
        <v>200</v>
      </c>
      <c r="PD3" s="53">
        <f t="shared" ref="PD3:PD14" si="181">SUM(OZ3*PC3)</f>
        <v>-4000</v>
      </c>
      <c r="PE3" s="38">
        <f t="shared" ref="PE3:PE14" si="182">PB3</f>
        <v>1</v>
      </c>
      <c r="PF3" s="38">
        <v>40</v>
      </c>
      <c r="PG3" s="38">
        <v>-32</v>
      </c>
      <c r="PH3" s="38"/>
      <c r="PI3" s="38">
        <f t="shared" ref="PI3:PI14" si="183">SUM(PE3:PH3)</f>
        <v>9</v>
      </c>
      <c r="PJ3" s="38">
        <f t="shared" ref="PJ3:PJ14" si="184">PC3</f>
        <v>200</v>
      </c>
      <c r="PK3" s="55">
        <f t="shared" ref="PK3:PK14" si="185">PG3*PJ3</f>
        <v>-6400</v>
      </c>
      <c r="PL3" s="53">
        <f t="shared" ref="PL3:PL14" si="186">PI3</f>
        <v>9</v>
      </c>
      <c r="PM3" s="53">
        <v>30</v>
      </c>
      <c r="PN3" s="38">
        <v>-34</v>
      </c>
      <c r="PO3" s="38"/>
      <c r="PP3" s="38">
        <f t="shared" ref="PP3:PP14" si="187">SUM(PL3:PO3)</f>
        <v>5</v>
      </c>
      <c r="PQ3" s="38">
        <v>200</v>
      </c>
      <c r="PR3" s="42">
        <f t="shared" ref="PR3:PR14" si="188">PN3*PQ3</f>
        <v>-6800</v>
      </c>
      <c r="PS3" s="38">
        <f t="shared" ref="PS3:PS14" si="189">PP3</f>
        <v>5</v>
      </c>
      <c r="PT3" s="38">
        <v>35</v>
      </c>
      <c r="PU3" s="38">
        <v>-15</v>
      </c>
      <c r="PV3" s="38"/>
      <c r="PW3" s="38">
        <f t="shared" ref="PW3:PW14" si="190">SUM(PS3:PV3)</f>
        <v>25</v>
      </c>
      <c r="PX3" s="38">
        <f t="shared" ref="PX3:PX14" si="191">PQ3</f>
        <v>200</v>
      </c>
      <c r="PY3" s="38">
        <f t="shared" ref="PY3:PY14" si="192">PU3*PX3</f>
        <v>-3000</v>
      </c>
      <c r="PZ3" s="38">
        <f t="shared" ref="PZ3:PZ14" si="193">PW3</f>
        <v>25</v>
      </c>
      <c r="QA3" s="38" t="s">
        <v>190</v>
      </c>
      <c r="QB3" s="38">
        <v>-17</v>
      </c>
      <c r="QC3" s="38"/>
      <c r="QD3" s="38">
        <f t="shared" ref="QD3:QD14" si="194">SUM(PZ3:QC3)</f>
        <v>8</v>
      </c>
      <c r="QE3" s="38">
        <f t="shared" ref="QE3:QE14" si="195">PX3</f>
        <v>200</v>
      </c>
      <c r="QF3" s="38">
        <f t="shared" ref="QF3:QF14" si="196">QB3*QE3</f>
        <v>-3400</v>
      </c>
      <c r="QG3" s="38">
        <f t="shared" ref="QG3:QG14" si="197">QD3</f>
        <v>8</v>
      </c>
      <c r="QH3" s="38">
        <v>33</v>
      </c>
      <c r="QI3" s="38">
        <v>-26</v>
      </c>
      <c r="QJ3" s="38"/>
      <c r="QK3" s="38">
        <f t="shared" ref="QK3:QK14" si="198">SUM(QG3:QJ3)</f>
        <v>15</v>
      </c>
      <c r="QL3" s="38">
        <f t="shared" ref="QL3:QL14" si="199">QE3</f>
        <v>200</v>
      </c>
      <c r="QM3" s="38">
        <f t="shared" ref="QM3:QM14" si="200">QI3*QL3</f>
        <v>-5200</v>
      </c>
      <c r="QN3" s="38">
        <f t="shared" ref="QN3:QN14" si="201">QK3</f>
        <v>15</v>
      </c>
      <c r="QO3" s="38">
        <v>30</v>
      </c>
      <c r="QP3" s="38">
        <v>-38</v>
      </c>
      <c r="QQ3" s="38"/>
      <c r="QR3" s="38">
        <f t="shared" ref="QR3:QR14" si="202">SUM(QN3:QQ3)</f>
        <v>7</v>
      </c>
      <c r="QS3" s="38">
        <f t="shared" ref="QS3:QS14" si="203">QL3</f>
        <v>200</v>
      </c>
      <c r="QT3" s="38">
        <f t="shared" ref="QT3:QT14" si="204">(QP3*QS3)</f>
        <v>-7600</v>
      </c>
      <c r="QU3" s="38">
        <f t="shared" ref="QU3:QU14" si="205">QR3</f>
        <v>7</v>
      </c>
      <c r="QV3" s="38"/>
      <c r="QW3" s="38">
        <v>0</v>
      </c>
      <c r="QX3" s="38"/>
      <c r="QY3" s="38">
        <f t="shared" ref="QY3:QY14" si="206">SUM(QU3:QX3)</f>
        <v>7</v>
      </c>
      <c r="QZ3" s="38">
        <f t="shared" ref="QZ3:QZ14" si="207">QL3</f>
        <v>200</v>
      </c>
      <c r="RA3" s="42">
        <f t="shared" ref="RA3:RA14" si="208">(QW3*QZ3)</f>
        <v>0</v>
      </c>
      <c r="RB3" s="38">
        <f t="shared" ref="RB3:RB14" si="209">QY3</f>
        <v>7</v>
      </c>
      <c r="RC3" s="38">
        <v>23</v>
      </c>
      <c r="RD3">
        <v>-27</v>
      </c>
      <c r="RE3" s="38"/>
      <c r="RF3" s="38">
        <f>SUM(RB3:RE3)</f>
        <v>3</v>
      </c>
      <c r="RG3" s="38">
        <f t="shared" ref="RG3:RG14" si="210">QZ3</f>
        <v>200</v>
      </c>
      <c r="RH3" s="38">
        <f>'general audit24.2.2025'!C20*RG3</f>
        <v>-600</v>
      </c>
      <c r="RI3" s="38">
        <f t="shared" ref="RI3:RI14" si="211">RF3</f>
        <v>3</v>
      </c>
      <c r="RJ3" s="38">
        <v>37</v>
      </c>
      <c r="RK3" s="38">
        <v>-25</v>
      </c>
      <c r="RL3" s="38"/>
      <c r="RM3" s="38">
        <f t="shared" ref="RM3:RM14" si="212">SUM(RI3:RL3)</f>
        <v>15</v>
      </c>
      <c r="RN3" s="38">
        <f t="shared" ref="RN3:RN14" si="213">QL3</f>
        <v>200</v>
      </c>
      <c r="RO3" s="38">
        <f t="shared" ref="RO3:RO14" si="214">RK3*RN3</f>
        <v>-5000</v>
      </c>
      <c r="RP3" s="38">
        <f t="shared" ref="RP3:RP14" si="215">RM3</f>
        <v>15</v>
      </c>
      <c r="RQ3" s="38">
        <v>25</v>
      </c>
      <c r="RR3" s="38">
        <v>-11</v>
      </c>
      <c r="RS3" s="38"/>
      <c r="RT3" s="38">
        <f>SUM(RP3:RS3)</f>
        <v>29</v>
      </c>
      <c r="RU3" s="38">
        <f t="shared" ref="RU3:RU14" si="216">QL3</f>
        <v>200</v>
      </c>
      <c r="RV3" s="42">
        <f>RR3*RU3</f>
        <v>-2200</v>
      </c>
      <c r="RW3" s="38">
        <f t="shared" ref="RW3:RW14" si="217">RT3</f>
        <v>29</v>
      </c>
      <c r="RX3" s="38"/>
      <c r="RY3" s="38">
        <v>-23</v>
      </c>
      <c r="RZ3" s="38"/>
      <c r="SA3" s="38">
        <f>SUM(RW3:RZ3)</f>
        <v>6</v>
      </c>
      <c r="SB3" s="38">
        <f t="shared" ref="SB3:SB14" si="218">QL3</f>
        <v>200</v>
      </c>
      <c r="SC3" s="38">
        <f t="shared" ref="SC3:SC14" si="219">RY3*SB3</f>
        <v>-4600</v>
      </c>
      <c r="SD3" s="38">
        <f t="shared" ref="SD3:SD14" si="220">SA3</f>
        <v>6</v>
      </c>
      <c r="SE3" s="38">
        <v>24</v>
      </c>
      <c r="SF3" s="38">
        <v>-15</v>
      </c>
      <c r="SG3" s="38"/>
      <c r="SH3" s="38">
        <f t="shared" ref="SH3:SH14" si="221">SUM(SD3:SG3)</f>
        <v>15</v>
      </c>
      <c r="SI3" s="38">
        <f t="shared" ref="SI3:SI14" si="222">QL3</f>
        <v>200</v>
      </c>
      <c r="SJ3" s="38">
        <f t="shared" ref="SJ3:SJ14" si="223">SF3*SI3</f>
        <v>-3000</v>
      </c>
      <c r="SK3" s="38">
        <f t="shared" ref="SK3:SK14" si="224">SH3</f>
        <v>15</v>
      </c>
      <c r="SL3" s="38"/>
      <c r="SM3" s="38">
        <v>-10</v>
      </c>
      <c r="SN3" s="38"/>
      <c r="SO3" s="38">
        <f t="shared" ref="SO3:SO14" si="225">SUM(SK3:SN3)</f>
        <v>5</v>
      </c>
      <c r="SP3" s="38">
        <f t="shared" ref="SP3:SP14" si="226">QL3</f>
        <v>200</v>
      </c>
      <c r="SQ3" s="38">
        <f t="shared" ref="SQ3:SQ14" si="227">SM3*SP3</f>
        <v>-2000</v>
      </c>
      <c r="SR3" s="38">
        <f t="shared" ref="SR3:SR14" si="228">SO3</f>
        <v>5</v>
      </c>
      <c r="SS3" s="38">
        <v>25</v>
      </c>
      <c r="ST3" s="38">
        <v>-20</v>
      </c>
      <c r="SU3" s="38"/>
      <c r="SV3" s="38">
        <f t="shared" ref="SV3:SV14" si="229">SUM(SR3:SU3)</f>
        <v>10</v>
      </c>
      <c r="SW3" s="38">
        <f t="shared" ref="SW3:SW14" si="230">QL3</f>
        <v>200</v>
      </c>
      <c r="SX3" s="38">
        <f t="shared" ref="SX3:SX14" si="231">ST3*SW3</f>
        <v>-4000</v>
      </c>
      <c r="SY3" s="38">
        <f t="shared" ref="SY3:SY14" si="232">SV3</f>
        <v>10</v>
      </c>
      <c r="SZ3" s="38">
        <v>22</v>
      </c>
      <c r="TA3" s="38">
        <v>-20</v>
      </c>
      <c r="TB3" s="38"/>
      <c r="TC3" s="38">
        <f t="shared" ref="TC3:TC14" si="233">SUM(SY3:TB3)</f>
        <v>12</v>
      </c>
      <c r="TD3" s="38">
        <f t="shared" ref="TD3:TD14" si="234">QL3</f>
        <v>200</v>
      </c>
      <c r="TE3" s="38">
        <f t="shared" ref="TE3:TE14" si="235">TA3*TD3</f>
        <v>-4000</v>
      </c>
      <c r="TF3" s="38">
        <f t="shared" ref="TF3:TF14" si="236">TC3</f>
        <v>12</v>
      </c>
      <c r="TG3" s="38">
        <v>30</v>
      </c>
      <c r="TH3" s="38">
        <v>-20</v>
      </c>
      <c r="TI3" s="38"/>
      <c r="TJ3" s="38">
        <f>SUM(TF3:TI3)</f>
        <v>22</v>
      </c>
      <c r="TK3" s="38">
        <v>200</v>
      </c>
      <c r="TL3" s="38">
        <f>TH3*TK3</f>
        <v>-4000</v>
      </c>
      <c r="TM3" s="38">
        <f t="shared" ref="TM3:TM14" si="237">TJ3</f>
        <v>22</v>
      </c>
      <c r="TN3" s="38">
        <v>9</v>
      </c>
      <c r="TO3" s="38">
        <v>-26</v>
      </c>
      <c r="TP3" s="38"/>
      <c r="TQ3" s="38">
        <f>SUM(TM3:TP3)</f>
        <v>5</v>
      </c>
      <c r="TR3" s="38">
        <v>200</v>
      </c>
      <c r="TS3" s="38">
        <f>TO3*TR3</f>
        <v>-5200</v>
      </c>
      <c r="TT3" s="38">
        <f t="shared" ref="TT3:TT14" si="238">TQ3</f>
        <v>5</v>
      </c>
      <c r="TU3" s="38">
        <v>34</v>
      </c>
      <c r="TV3" s="38">
        <v>-18</v>
      </c>
      <c r="TW3" s="38"/>
      <c r="TX3" s="38">
        <f>SUM(TT3:TW3)</f>
        <v>21</v>
      </c>
      <c r="TY3" s="38">
        <v>200</v>
      </c>
      <c r="TZ3" s="38">
        <f>TV3*TY3</f>
        <v>-3600</v>
      </c>
      <c r="UA3" s="9">
        <f t="shared" ref="UA3:UA14" si="239">TX3</f>
        <v>21</v>
      </c>
      <c r="UB3" s="38">
        <v>10</v>
      </c>
      <c r="UC3" s="38">
        <v>-22</v>
      </c>
      <c r="UD3" s="38"/>
      <c r="UE3" s="38">
        <f>SUM(UA3:UD3)</f>
        <v>9</v>
      </c>
      <c r="UF3" s="38">
        <f t="shared" ref="UF3:UF14" si="240">TY3</f>
        <v>200</v>
      </c>
      <c r="UG3" s="38">
        <f>UC3*UF3</f>
        <v>-4400</v>
      </c>
      <c r="UH3" s="38">
        <f t="shared" ref="UH3:UH14" si="241">UE3</f>
        <v>9</v>
      </c>
      <c r="UI3" s="38">
        <v>33</v>
      </c>
      <c r="UJ3" s="38">
        <v>-6</v>
      </c>
      <c r="UK3" s="38"/>
      <c r="UL3" s="38">
        <f>SUM(UH3:UK3)</f>
        <v>36</v>
      </c>
      <c r="UM3" s="38">
        <f t="shared" ref="UM3:UM14" si="242">UF3</f>
        <v>200</v>
      </c>
      <c r="UN3" s="38">
        <f>UJ3*UM3</f>
        <v>-1200</v>
      </c>
      <c r="UO3" s="38">
        <f t="shared" ref="UO3:UO14" si="243">UL3</f>
        <v>36</v>
      </c>
      <c r="UP3" s="38"/>
      <c r="UQ3" s="38">
        <v>-6</v>
      </c>
      <c r="UR3" s="38"/>
      <c r="US3" s="38">
        <f>SUM(UO3:UR3)</f>
        <v>30</v>
      </c>
      <c r="UT3" s="38">
        <f t="shared" ref="UT3:UT14" si="244">UM3</f>
        <v>200</v>
      </c>
      <c r="UU3" s="38">
        <f>UQ3*UT3</f>
        <v>-1200</v>
      </c>
      <c r="UV3" s="38">
        <f t="shared" ref="UV3:UV14" si="245">US3</f>
        <v>30</v>
      </c>
      <c r="UW3" s="38"/>
      <c r="UX3" s="38">
        <v>-13</v>
      </c>
      <c r="UY3" s="38"/>
      <c r="UZ3" s="38">
        <f>SUM(UV3:UY3)</f>
        <v>17</v>
      </c>
      <c r="VA3" s="38">
        <v>200</v>
      </c>
      <c r="VB3" s="38">
        <f>UX3*VA3</f>
        <v>-2600</v>
      </c>
      <c r="VC3" s="38">
        <f t="shared" ref="VC3:VC14" si="246">UZ3</f>
        <v>17</v>
      </c>
      <c r="VD3" s="38"/>
      <c r="VE3" s="38">
        <v>-15</v>
      </c>
      <c r="VF3" s="38">
        <v>-2</v>
      </c>
      <c r="VG3" s="38">
        <f>SUM(VC3:VF3)</f>
        <v>0</v>
      </c>
      <c r="VH3" s="38">
        <v>200</v>
      </c>
      <c r="VI3" s="38">
        <f>VE3*VH3</f>
        <v>-3000</v>
      </c>
      <c r="VJ3" s="38"/>
      <c r="VK3" s="38"/>
      <c r="VL3" s="38"/>
      <c r="VM3" s="38"/>
      <c r="VN3" s="38"/>
      <c r="VO3" s="38"/>
      <c r="VP3" s="38"/>
      <c r="VQ3" s="38"/>
      <c r="VR3" s="38"/>
      <c r="VS3" s="38"/>
      <c r="VT3" s="38"/>
      <c r="VU3" s="38"/>
      <c r="VV3" s="38"/>
      <c r="VW3" s="38"/>
      <c r="VX3" s="38"/>
      <c r="VY3" s="38"/>
      <c r="VZ3" s="38"/>
      <c r="WA3" s="38"/>
      <c r="WB3" s="38"/>
      <c r="WC3" s="38"/>
      <c r="WD3" s="38"/>
      <c r="WE3" s="38"/>
      <c r="WF3" s="38"/>
      <c r="WG3" s="38"/>
      <c r="WH3" s="38"/>
      <c r="WI3" s="38"/>
      <c r="WJ3" s="38"/>
      <c r="WK3" s="38"/>
      <c r="WL3" s="38"/>
      <c r="WM3" s="38"/>
      <c r="WN3" s="38"/>
      <c r="WO3" s="38"/>
      <c r="WP3" s="38"/>
      <c r="WQ3" s="38"/>
      <c r="WR3" s="38"/>
      <c r="WS3" s="38"/>
      <c r="WT3" s="38"/>
      <c r="WU3" s="38"/>
      <c r="WV3" s="38"/>
      <c r="WW3" s="38"/>
      <c r="WX3" s="38"/>
      <c r="WY3" s="38"/>
      <c r="WZ3" s="38"/>
      <c r="XA3" s="38"/>
      <c r="XB3" s="38"/>
      <c r="XC3" s="38"/>
      <c r="XD3" s="38"/>
      <c r="XE3" s="38"/>
      <c r="XF3" s="38"/>
      <c r="XG3" s="38"/>
      <c r="XH3" s="38"/>
      <c r="XI3" s="38"/>
      <c r="XJ3" s="38"/>
    </row>
    <row r="4" spans="1:634" s="153" customFormat="1" ht="16.5" thickTop="1" thickBot="1" x14ac:dyDescent="0.3">
      <c r="A4" s="147" t="s">
        <v>3</v>
      </c>
      <c r="B4" s="147">
        <v>20</v>
      </c>
      <c r="C4" s="147">
        <v>-3</v>
      </c>
      <c r="D4" s="147">
        <f t="shared" si="3"/>
        <v>17</v>
      </c>
      <c r="E4" s="147">
        <v>200</v>
      </c>
      <c r="F4" s="147">
        <f t="shared" si="4"/>
        <v>-600</v>
      </c>
      <c r="G4" s="147">
        <v>17</v>
      </c>
      <c r="H4" s="147">
        <v>0</v>
      </c>
      <c r="I4" s="147">
        <v>-17</v>
      </c>
      <c r="J4" s="147">
        <f t="shared" si="5"/>
        <v>0</v>
      </c>
      <c r="K4" s="147">
        <v>200</v>
      </c>
      <c r="L4" s="147">
        <f t="shared" si="6"/>
        <v>-3400</v>
      </c>
      <c r="M4" s="147">
        <v>0</v>
      </c>
      <c r="N4" s="147">
        <v>0</v>
      </c>
      <c r="O4" s="147">
        <v>0</v>
      </c>
      <c r="P4" s="147">
        <f t="shared" si="7"/>
        <v>0</v>
      </c>
      <c r="Q4" s="147">
        <v>200</v>
      </c>
      <c r="R4" s="147">
        <f t="shared" si="8"/>
        <v>0</v>
      </c>
      <c r="S4" s="147">
        <v>0</v>
      </c>
      <c r="T4" s="147">
        <v>35</v>
      </c>
      <c r="U4" s="147">
        <v>-16</v>
      </c>
      <c r="V4" s="147">
        <f>SUM(S4:U4)</f>
        <v>19</v>
      </c>
      <c r="W4" s="147">
        <v>200</v>
      </c>
      <c r="X4" s="147">
        <f t="shared" si="9"/>
        <v>-3200</v>
      </c>
      <c r="Y4" s="147">
        <v>19</v>
      </c>
      <c r="Z4" s="147"/>
      <c r="AA4" s="147">
        <v>-12</v>
      </c>
      <c r="AB4" s="147">
        <f t="shared" si="10"/>
        <v>7</v>
      </c>
      <c r="AC4" s="147">
        <v>200</v>
      </c>
      <c r="AD4" s="147">
        <f t="shared" si="11"/>
        <v>-2400</v>
      </c>
      <c r="AE4" s="147">
        <v>7</v>
      </c>
      <c r="AF4" s="147">
        <v>23</v>
      </c>
      <c r="AG4" s="147">
        <v>-13</v>
      </c>
      <c r="AH4" s="147">
        <f t="shared" si="12"/>
        <v>17</v>
      </c>
      <c r="AI4" s="147">
        <v>200</v>
      </c>
      <c r="AJ4" s="147">
        <f t="shared" si="13"/>
        <v>-2600</v>
      </c>
      <c r="AK4" s="147">
        <v>17</v>
      </c>
      <c r="AL4" s="147"/>
      <c r="AM4" s="147">
        <v>-17</v>
      </c>
      <c r="AN4" s="147">
        <f t="shared" si="14"/>
        <v>0</v>
      </c>
      <c r="AO4" s="147">
        <v>200</v>
      </c>
      <c r="AP4" s="147">
        <f t="shared" si="15"/>
        <v>-3400</v>
      </c>
      <c r="AQ4" s="147">
        <v>0</v>
      </c>
      <c r="AR4" s="147">
        <v>30</v>
      </c>
      <c r="AS4" s="147">
        <v>-16</v>
      </c>
      <c r="AT4" s="147">
        <f t="shared" si="16"/>
        <v>14</v>
      </c>
      <c r="AU4" s="147">
        <v>200</v>
      </c>
      <c r="AV4" s="147">
        <f t="shared" si="17"/>
        <v>-3200</v>
      </c>
      <c r="AW4" s="147">
        <v>14</v>
      </c>
      <c r="AX4" s="147"/>
      <c r="AY4" s="147">
        <v>-12</v>
      </c>
      <c r="AZ4" s="147">
        <f t="shared" si="18"/>
        <v>2</v>
      </c>
      <c r="BA4" s="147">
        <v>200</v>
      </c>
      <c r="BB4" s="147">
        <f t="shared" si="19"/>
        <v>-2400</v>
      </c>
      <c r="BC4" s="147">
        <v>2</v>
      </c>
      <c r="BD4" s="147">
        <v>30</v>
      </c>
      <c r="BE4" s="147">
        <v>-10</v>
      </c>
      <c r="BF4" s="147">
        <f t="shared" si="20"/>
        <v>22</v>
      </c>
      <c r="BG4" s="147">
        <v>200</v>
      </c>
      <c r="BH4" s="147">
        <f t="shared" si="21"/>
        <v>-2000</v>
      </c>
      <c r="BI4" s="148">
        <v>22</v>
      </c>
      <c r="BJ4" s="147"/>
      <c r="BK4" s="147">
        <v>-9</v>
      </c>
      <c r="BL4" s="147">
        <f t="shared" si="22"/>
        <v>13</v>
      </c>
      <c r="BM4" s="147">
        <v>200</v>
      </c>
      <c r="BN4" s="147">
        <f t="shared" si="23"/>
        <v>-1800</v>
      </c>
      <c r="BO4" s="147">
        <v>13</v>
      </c>
      <c r="BP4" s="147">
        <v>17</v>
      </c>
      <c r="BQ4" s="147">
        <v>-14</v>
      </c>
      <c r="BR4" s="147">
        <f t="shared" si="24"/>
        <v>16</v>
      </c>
      <c r="BS4" s="147">
        <v>200</v>
      </c>
      <c r="BT4" s="147">
        <f t="shared" si="25"/>
        <v>-2800</v>
      </c>
      <c r="BU4" s="147">
        <v>16</v>
      </c>
      <c r="BV4" s="147"/>
      <c r="BW4" s="147">
        <v>-15</v>
      </c>
      <c r="BX4" s="147">
        <f t="shared" si="26"/>
        <v>1</v>
      </c>
      <c r="BY4" s="149">
        <v>200</v>
      </c>
      <c r="BZ4" s="147">
        <f t="shared" si="27"/>
        <v>-3000</v>
      </c>
      <c r="CA4" s="147">
        <v>1</v>
      </c>
      <c r="CB4" s="147">
        <v>29</v>
      </c>
      <c r="CC4" s="147">
        <v>-14</v>
      </c>
      <c r="CD4" s="147">
        <f t="shared" si="28"/>
        <v>16</v>
      </c>
      <c r="CE4" s="147">
        <v>200</v>
      </c>
      <c r="CF4" s="147">
        <f t="shared" si="29"/>
        <v>-2800</v>
      </c>
      <c r="CG4" s="147">
        <v>16</v>
      </c>
      <c r="CH4" s="147"/>
      <c r="CI4" s="147">
        <v>-13</v>
      </c>
      <c r="CJ4" s="147">
        <f t="shared" si="30"/>
        <v>3</v>
      </c>
      <c r="CK4" s="147">
        <v>200</v>
      </c>
      <c r="CL4" s="148">
        <f t="shared" si="31"/>
        <v>-2600</v>
      </c>
      <c r="CM4" s="147">
        <v>3</v>
      </c>
      <c r="CN4" s="147">
        <v>27</v>
      </c>
      <c r="CO4" s="147">
        <v>-11</v>
      </c>
      <c r="CP4" s="147"/>
      <c r="CQ4" s="147">
        <f t="shared" si="32"/>
        <v>19</v>
      </c>
      <c r="CR4" s="147">
        <v>200</v>
      </c>
      <c r="CS4" s="147">
        <f t="shared" si="33"/>
        <v>-2200</v>
      </c>
      <c r="CT4" s="147">
        <v>19</v>
      </c>
      <c r="CU4" s="147"/>
      <c r="CV4" s="147">
        <v>-15</v>
      </c>
      <c r="CW4" s="147"/>
      <c r="CX4" s="147">
        <f t="shared" si="34"/>
        <v>4</v>
      </c>
      <c r="CY4" s="147">
        <v>200</v>
      </c>
      <c r="CZ4" s="147">
        <f t="shared" si="35"/>
        <v>-3000</v>
      </c>
      <c r="DA4" s="147">
        <v>5</v>
      </c>
      <c r="DB4" s="147">
        <v>27</v>
      </c>
      <c r="DC4" s="147">
        <v>0</v>
      </c>
      <c r="DD4" s="147"/>
      <c r="DE4" s="147">
        <f t="shared" si="36"/>
        <v>32</v>
      </c>
      <c r="DF4" s="147">
        <v>200</v>
      </c>
      <c r="DG4" s="147">
        <f t="shared" si="37"/>
        <v>0</v>
      </c>
      <c r="DH4" s="147">
        <v>32</v>
      </c>
      <c r="DI4" s="147"/>
      <c r="DJ4" s="147">
        <v>-16</v>
      </c>
      <c r="DK4" s="147"/>
      <c r="DL4" s="150">
        <f t="shared" si="38"/>
        <v>16</v>
      </c>
      <c r="DM4" s="147">
        <v>200</v>
      </c>
      <c r="DN4" s="147">
        <f t="shared" si="39"/>
        <v>-3200</v>
      </c>
      <c r="DO4" s="147">
        <v>16</v>
      </c>
      <c r="DP4" s="147">
        <v>14</v>
      </c>
      <c r="DQ4" s="147">
        <v>-16</v>
      </c>
      <c r="DR4" s="147"/>
      <c r="DS4" s="147">
        <f t="shared" si="40"/>
        <v>14</v>
      </c>
      <c r="DT4" s="147">
        <v>200</v>
      </c>
      <c r="DU4" s="147">
        <f t="shared" si="41"/>
        <v>-3200</v>
      </c>
      <c r="DV4" s="147">
        <f t="shared" si="42"/>
        <v>14</v>
      </c>
      <c r="DW4" s="147">
        <v>0</v>
      </c>
      <c r="DX4" s="147">
        <v>-9</v>
      </c>
      <c r="DY4" s="147"/>
      <c r="DZ4" s="147">
        <f t="shared" si="43"/>
        <v>5</v>
      </c>
      <c r="EA4" s="147">
        <v>200</v>
      </c>
      <c r="EB4" s="147">
        <f t="shared" si="44"/>
        <v>-1800</v>
      </c>
      <c r="EC4" s="147">
        <f t="shared" si="45"/>
        <v>5</v>
      </c>
      <c r="ED4" s="147">
        <v>25</v>
      </c>
      <c r="EE4" s="147">
        <v>-8</v>
      </c>
      <c r="EF4" s="147"/>
      <c r="EG4" s="147">
        <f t="shared" si="46"/>
        <v>22</v>
      </c>
      <c r="EH4" s="147">
        <v>200</v>
      </c>
      <c r="EI4" s="147">
        <f t="shared" si="47"/>
        <v>-1600</v>
      </c>
      <c r="EJ4" s="147">
        <f t="shared" si="48"/>
        <v>22</v>
      </c>
      <c r="EK4" s="147"/>
      <c r="EL4" s="147">
        <v>-8</v>
      </c>
      <c r="EM4" s="147"/>
      <c r="EN4" s="147">
        <f t="shared" si="49"/>
        <v>14</v>
      </c>
      <c r="EO4" s="147">
        <v>200</v>
      </c>
      <c r="EP4" s="147">
        <f t="shared" si="50"/>
        <v>-1600</v>
      </c>
      <c r="EQ4" s="147">
        <f t="shared" si="51"/>
        <v>14</v>
      </c>
      <c r="ER4" s="147">
        <v>11</v>
      </c>
      <c r="ES4" s="147">
        <v>-13</v>
      </c>
      <c r="ET4" s="147"/>
      <c r="EU4" s="147">
        <f t="shared" si="52"/>
        <v>12</v>
      </c>
      <c r="EV4" s="147">
        <v>200</v>
      </c>
      <c r="EW4" s="147">
        <f t="shared" si="53"/>
        <v>-2600</v>
      </c>
      <c r="EX4" s="147">
        <f t="shared" si="54"/>
        <v>12</v>
      </c>
      <c r="EY4" s="147"/>
      <c r="EZ4" s="147">
        <v>-12</v>
      </c>
      <c r="FA4" s="147"/>
      <c r="FB4" s="151">
        <f t="shared" si="55"/>
        <v>0</v>
      </c>
      <c r="FC4" s="147">
        <v>200</v>
      </c>
      <c r="FD4" s="147">
        <f t="shared" si="56"/>
        <v>-2400</v>
      </c>
      <c r="FE4" s="147">
        <f t="shared" si="57"/>
        <v>0</v>
      </c>
      <c r="FF4" s="147">
        <v>25</v>
      </c>
      <c r="FG4" s="147">
        <v>-7</v>
      </c>
      <c r="FH4" s="147"/>
      <c r="FI4" s="147">
        <f t="shared" si="58"/>
        <v>18</v>
      </c>
      <c r="FJ4" s="147">
        <v>200</v>
      </c>
      <c r="FK4" s="147">
        <f t="shared" si="59"/>
        <v>-1400</v>
      </c>
      <c r="FL4" s="147">
        <f t="shared" si="60"/>
        <v>18</v>
      </c>
      <c r="FM4" s="147"/>
      <c r="FN4" s="147">
        <v>-13</v>
      </c>
      <c r="FO4" s="147"/>
      <c r="FP4" s="151">
        <f t="shared" si="61"/>
        <v>5</v>
      </c>
      <c r="FQ4" s="147">
        <v>200</v>
      </c>
      <c r="FR4" s="147">
        <f>FN4*FQ4</f>
        <v>-2600</v>
      </c>
      <c r="FS4" s="147">
        <f t="shared" si="62"/>
        <v>5</v>
      </c>
      <c r="FT4" s="147">
        <v>20</v>
      </c>
      <c r="FU4" s="147">
        <v>-5</v>
      </c>
      <c r="FV4" s="147"/>
      <c r="FW4" s="147">
        <f t="shared" si="63"/>
        <v>20</v>
      </c>
      <c r="FX4" s="147">
        <v>200</v>
      </c>
      <c r="FY4" s="147">
        <f t="shared" si="64"/>
        <v>-1000</v>
      </c>
      <c r="FZ4" s="147">
        <f t="shared" si="65"/>
        <v>20</v>
      </c>
      <c r="GA4" s="147"/>
      <c r="GB4" s="147">
        <v>-11</v>
      </c>
      <c r="GC4" s="147"/>
      <c r="GD4" s="147">
        <f t="shared" si="66"/>
        <v>9</v>
      </c>
      <c r="GE4" s="147">
        <v>200</v>
      </c>
      <c r="GF4" s="147">
        <f t="shared" si="67"/>
        <v>-2200</v>
      </c>
      <c r="GG4" s="147">
        <f t="shared" si="68"/>
        <v>9</v>
      </c>
      <c r="GH4" s="147">
        <v>20</v>
      </c>
      <c r="GI4" s="147">
        <v>-8</v>
      </c>
      <c r="GJ4" s="147"/>
      <c r="GK4" s="147">
        <f t="shared" si="69"/>
        <v>21</v>
      </c>
      <c r="GL4" s="147">
        <f t="shared" si="70"/>
        <v>200</v>
      </c>
      <c r="GM4" s="147">
        <f t="shared" si="71"/>
        <v>-1600</v>
      </c>
      <c r="GN4" s="147">
        <f t="shared" si="72"/>
        <v>21</v>
      </c>
      <c r="GO4" s="147"/>
      <c r="GP4" s="147">
        <v>-7</v>
      </c>
      <c r="GQ4" s="147"/>
      <c r="GR4" s="151">
        <f t="shared" si="73"/>
        <v>14</v>
      </c>
      <c r="GS4" s="147">
        <f t="shared" si="74"/>
        <v>200</v>
      </c>
      <c r="GT4" s="147">
        <f t="shared" si="75"/>
        <v>-1400</v>
      </c>
      <c r="GU4" s="147">
        <f t="shared" si="76"/>
        <v>14</v>
      </c>
      <c r="GV4" s="147">
        <v>6</v>
      </c>
      <c r="GW4" s="147">
        <v>-9</v>
      </c>
      <c r="GX4" s="147"/>
      <c r="GY4" s="147">
        <f t="shared" si="77"/>
        <v>11</v>
      </c>
      <c r="GZ4" s="147">
        <f t="shared" si="78"/>
        <v>200</v>
      </c>
      <c r="HA4" s="147">
        <f t="shared" si="79"/>
        <v>-1800</v>
      </c>
      <c r="HB4" s="147">
        <f t="shared" si="80"/>
        <v>11</v>
      </c>
      <c r="HC4" s="147"/>
      <c r="HD4" s="147">
        <v>-6</v>
      </c>
      <c r="HE4" s="147"/>
      <c r="HF4" s="147">
        <f t="shared" si="81"/>
        <v>5</v>
      </c>
      <c r="HG4" s="147">
        <f t="shared" si="82"/>
        <v>200</v>
      </c>
      <c r="HH4" s="147">
        <f t="shared" si="83"/>
        <v>-1200</v>
      </c>
      <c r="HI4" s="147">
        <f t="shared" si="84"/>
        <v>5</v>
      </c>
      <c r="HJ4" s="147">
        <v>15</v>
      </c>
      <c r="HK4" s="147">
        <v>-7</v>
      </c>
      <c r="HL4" s="147"/>
      <c r="HM4" s="147">
        <f t="shared" si="85"/>
        <v>13</v>
      </c>
      <c r="HN4" s="147">
        <v>200</v>
      </c>
      <c r="HO4" s="147">
        <f t="shared" si="86"/>
        <v>-1400</v>
      </c>
      <c r="HP4" s="147">
        <f t="shared" si="87"/>
        <v>13</v>
      </c>
      <c r="HQ4" s="147"/>
      <c r="HR4" s="147">
        <v>-8</v>
      </c>
      <c r="HS4" s="147"/>
      <c r="HT4" s="151">
        <f>SUM(HP4:HS4)</f>
        <v>5</v>
      </c>
      <c r="HU4" s="147">
        <v>200</v>
      </c>
      <c r="HV4" s="147">
        <f t="shared" si="88"/>
        <v>-1600</v>
      </c>
      <c r="HW4" s="147">
        <f t="shared" si="89"/>
        <v>5</v>
      </c>
      <c r="HX4" s="147">
        <v>15</v>
      </c>
      <c r="HY4" s="147">
        <v>-7</v>
      </c>
      <c r="HZ4" s="147"/>
      <c r="IA4" s="147">
        <f t="shared" si="90"/>
        <v>13</v>
      </c>
      <c r="IB4" s="147">
        <v>200</v>
      </c>
      <c r="IC4" s="147">
        <f t="shared" si="91"/>
        <v>-1400</v>
      </c>
      <c r="ID4" s="147">
        <f t="shared" si="92"/>
        <v>13</v>
      </c>
      <c r="IE4" s="147"/>
      <c r="IF4" s="147">
        <v>-8</v>
      </c>
      <c r="IG4" s="147"/>
      <c r="IH4" s="147">
        <f t="shared" si="93"/>
        <v>5</v>
      </c>
      <c r="II4" s="147">
        <v>200</v>
      </c>
      <c r="IJ4" s="147">
        <f t="shared" si="94"/>
        <v>-1600</v>
      </c>
      <c r="IK4" s="147">
        <f t="shared" si="95"/>
        <v>5</v>
      </c>
      <c r="IL4" s="147"/>
      <c r="IM4" s="147">
        <v>-3</v>
      </c>
      <c r="IN4" s="147"/>
      <c r="IO4" s="147">
        <f t="shared" si="96"/>
        <v>2</v>
      </c>
      <c r="IP4" s="147">
        <v>200</v>
      </c>
      <c r="IQ4" s="147">
        <f t="shared" si="97"/>
        <v>-600</v>
      </c>
      <c r="IR4" s="147">
        <f t="shared" si="98"/>
        <v>2</v>
      </c>
      <c r="IS4" s="147">
        <v>15</v>
      </c>
      <c r="IT4" s="147">
        <v>-7</v>
      </c>
      <c r="IU4" s="147"/>
      <c r="IV4" s="147">
        <f t="shared" si="99"/>
        <v>10</v>
      </c>
      <c r="IW4" s="147">
        <f t="shared" si="100"/>
        <v>200</v>
      </c>
      <c r="IX4" s="147">
        <f t="shared" si="101"/>
        <v>-1400</v>
      </c>
      <c r="IY4" s="147">
        <f t="shared" si="102"/>
        <v>10</v>
      </c>
      <c r="IZ4" s="147">
        <v>10</v>
      </c>
      <c r="JA4" s="147">
        <v>-10</v>
      </c>
      <c r="JB4" s="147"/>
      <c r="JC4" s="147">
        <f t="shared" si="103"/>
        <v>10</v>
      </c>
      <c r="JD4" s="147">
        <f t="shared" si="104"/>
        <v>200</v>
      </c>
      <c r="JE4" s="147">
        <f t="shared" si="105"/>
        <v>-2000</v>
      </c>
      <c r="JF4" s="147">
        <f t="shared" si="106"/>
        <v>10</v>
      </c>
      <c r="JG4" s="147"/>
      <c r="JH4" s="147">
        <v>-8</v>
      </c>
      <c r="JI4" s="147"/>
      <c r="JJ4" s="147">
        <f t="shared" si="107"/>
        <v>2</v>
      </c>
      <c r="JK4" s="147">
        <f t="shared" si="108"/>
        <v>200</v>
      </c>
      <c r="JL4" s="147">
        <f t="shared" si="109"/>
        <v>-1600</v>
      </c>
      <c r="JM4" s="147">
        <f t="shared" si="110"/>
        <v>2</v>
      </c>
      <c r="JN4" s="147">
        <v>48</v>
      </c>
      <c r="JO4" s="147">
        <v>-48</v>
      </c>
      <c r="JP4" s="147">
        <v>-2</v>
      </c>
      <c r="JQ4" s="147">
        <f t="shared" si="111"/>
        <v>0</v>
      </c>
      <c r="JR4" s="147">
        <f t="shared" si="112"/>
        <v>200</v>
      </c>
      <c r="JS4" s="147">
        <f t="shared" si="113"/>
        <v>-9600</v>
      </c>
      <c r="JT4" s="147">
        <f>JQ4</f>
        <v>0</v>
      </c>
      <c r="JU4" s="147">
        <v>30</v>
      </c>
      <c r="JV4" s="147">
        <v>-20</v>
      </c>
      <c r="JW4" s="147"/>
      <c r="JX4" s="147">
        <f t="shared" si="114"/>
        <v>10</v>
      </c>
      <c r="JY4" s="147">
        <v>200</v>
      </c>
      <c r="JZ4" s="147">
        <f t="shared" si="115"/>
        <v>-4000</v>
      </c>
      <c r="KA4" s="147">
        <f t="shared" si="116"/>
        <v>10</v>
      </c>
      <c r="KB4" s="147">
        <v>20</v>
      </c>
      <c r="KC4" s="147">
        <v>-13</v>
      </c>
      <c r="KD4" s="147"/>
      <c r="KE4" s="147">
        <f t="shared" si="117"/>
        <v>17</v>
      </c>
      <c r="KF4" s="147">
        <f t="shared" si="118"/>
        <v>200</v>
      </c>
      <c r="KG4" s="147">
        <f t="shared" si="119"/>
        <v>-2600</v>
      </c>
      <c r="KH4" s="147">
        <f t="shared" si="120"/>
        <v>17</v>
      </c>
      <c r="KI4" s="147">
        <v>0</v>
      </c>
      <c r="KJ4" s="147">
        <v>-8</v>
      </c>
      <c r="KK4" s="147"/>
      <c r="KL4" s="147">
        <f t="shared" si="121"/>
        <v>9</v>
      </c>
      <c r="KM4" s="147">
        <v>200</v>
      </c>
      <c r="KN4" s="147">
        <f t="shared" si="122"/>
        <v>-1600</v>
      </c>
      <c r="KO4" s="147">
        <f t="shared" si="123"/>
        <v>9</v>
      </c>
      <c r="KP4" s="147">
        <v>21</v>
      </c>
      <c r="KQ4" s="147">
        <v>-15</v>
      </c>
      <c r="KR4" s="147"/>
      <c r="KS4" s="147">
        <f t="shared" si="124"/>
        <v>15</v>
      </c>
      <c r="KT4" s="147">
        <v>200</v>
      </c>
      <c r="KU4" s="148">
        <f t="shared" si="125"/>
        <v>-3000</v>
      </c>
      <c r="KV4" s="147">
        <f t="shared" si="126"/>
        <v>15</v>
      </c>
      <c r="KW4" s="147"/>
      <c r="KX4" s="147">
        <v>-6</v>
      </c>
      <c r="KY4" s="147"/>
      <c r="KZ4" s="147">
        <f t="shared" si="127"/>
        <v>9</v>
      </c>
      <c r="LA4" s="147">
        <f t="shared" si="128"/>
        <v>200</v>
      </c>
      <c r="LB4" s="152">
        <f t="shared" si="129"/>
        <v>-1200</v>
      </c>
      <c r="LC4" s="147">
        <f>KZ4</f>
        <v>9</v>
      </c>
      <c r="LD4" s="147">
        <v>15</v>
      </c>
      <c r="LE4" s="147">
        <v>-16</v>
      </c>
      <c r="LF4" s="147"/>
      <c r="LG4" s="147">
        <f t="shared" si="130"/>
        <v>8</v>
      </c>
      <c r="LH4" s="147">
        <f t="shared" si="131"/>
        <v>200</v>
      </c>
      <c r="LI4" s="147">
        <f t="shared" si="132"/>
        <v>-3200</v>
      </c>
      <c r="LJ4" s="358"/>
      <c r="LK4" s="147">
        <f t="shared" si="133"/>
        <v>8</v>
      </c>
      <c r="LL4" s="147"/>
      <c r="LM4" s="147">
        <v>-11</v>
      </c>
      <c r="LN4" s="147"/>
      <c r="LO4" s="147">
        <f t="shared" si="134"/>
        <v>-3</v>
      </c>
      <c r="LP4" s="147">
        <f t="shared" si="135"/>
        <v>200</v>
      </c>
      <c r="LQ4" s="147">
        <f t="shared" si="136"/>
        <v>-2200</v>
      </c>
      <c r="LR4" s="147">
        <f t="shared" si="137"/>
        <v>-3</v>
      </c>
      <c r="LS4" s="147">
        <v>20</v>
      </c>
      <c r="LT4" s="147">
        <v>-17</v>
      </c>
      <c r="LU4" s="147"/>
      <c r="LV4" s="147">
        <f t="shared" si="138"/>
        <v>0</v>
      </c>
      <c r="LW4" s="147">
        <f t="shared" si="139"/>
        <v>200</v>
      </c>
      <c r="LX4" s="147">
        <f t="shared" si="140"/>
        <v>-3400</v>
      </c>
      <c r="LY4" s="147">
        <f t="shared" si="141"/>
        <v>0</v>
      </c>
      <c r="LZ4" s="147">
        <v>20</v>
      </c>
      <c r="MA4" s="147">
        <v>-6</v>
      </c>
      <c r="MB4" s="147"/>
      <c r="MC4" s="147">
        <f t="shared" si="142"/>
        <v>14</v>
      </c>
      <c r="MD4" s="147">
        <f t="shared" si="143"/>
        <v>200</v>
      </c>
      <c r="ME4" s="147">
        <f t="shared" si="144"/>
        <v>-1200</v>
      </c>
      <c r="MF4" s="147">
        <f t="shared" si="145"/>
        <v>14</v>
      </c>
      <c r="MG4" s="147"/>
      <c r="MH4" s="147">
        <v>-9</v>
      </c>
      <c r="MI4" s="147"/>
      <c r="MJ4" s="133">
        <f t="shared" si="146"/>
        <v>5</v>
      </c>
      <c r="MK4" s="147">
        <f>LP4</f>
        <v>200</v>
      </c>
      <c r="ML4" s="133">
        <f t="shared" si="147"/>
        <v>-1800</v>
      </c>
      <c r="MM4" s="147">
        <f t="shared" si="148"/>
        <v>5</v>
      </c>
      <c r="MN4" s="147">
        <v>15</v>
      </c>
      <c r="MO4" s="147">
        <v>-4</v>
      </c>
      <c r="MP4" s="147"/>
      <c r="MQ4" s="170">
        <f t="shared" si="149"/>
        <v>16</v>
      </c>
      <c r="MR4" s="147">
        <f t="shared" si="150"/>
        <v>200</v>
      </c>
      <c r="MS4" s="147">
        <f t="shared" si="151"/>
        <v>-800</v>
      </c>
      <c r="MT4" s="147">
        <v>16</v>
      </c>
      <c r="MU4" s="147"/>
      <c r="MV4" s="147">
        <v>-8</v>
      </c>
      <c r="MW4" s="147"/>
      <c r="MX4" s="170">
        <f t="shared" si="152"/>
        <v>8</v>
      </c>
      <c r="MY4" s="147">
        <f>LP4</f>
        <v>200</v>
      </c>
      <c r="MZ4" s="170">
        <f t="shared" si="153"/>
        <v>-1600</v>
      </c>
      <c r="NA4" s="147">
        <f t="shared" si="154"/>
        <v>8</v>
      </c>
      <c r="NB4" s="147"/>
      <c r="NC4" s="147">
        <v>-4</v>
      </c>
      <c r="ND4" s="147"/>
      <c r="NE4" s="170">
        <f t="shared" si="155"/>
        <v>4</v>
      </c>
      <c r="NF4" s="147">
        <f>LP4</f>
        <v>200</v>
      </c>
      <c r="NG4" s="42">
        <f t="shared" si="156"/>
        <v>-800</v>
      </c>
      <c r="NH4" s="147">
        <v>4</v>
      </c>
      <c r="NI4" s="147"/>
      <c r="NJ4" s="147">
        <v>-4</v>
      </c>
      <c r="NK4" s="147"/>
      <c r="NL4" s="194">
        <f t="shared" si="157"/>
        <v>0</v>
      </c>
      <c r="NM4" s="147">
        <f>NF4</f>
        <v>200</v>
      </c>
      <c r="NN4" s="194">
        <f t="shared" si="158"/>
        <v>-800</v>
      </c>
      <c r="NO4" s="147">
        <f t="shared" si="159"/>
        <v>0</v>
      </c>
      <c r="NP4" s="147">
        <v>19</v>
      </c>
      <c r="NQ4" s="147">
        <v>-9</v>
      </c>
      <c r="NR4" s="147"/>
      <c r="NS4" s="194">
        <f t="shared" si="160"/>
        <v>10</v>
      </c>
      <c r="NT4" s="147">
        <f>NM4</f>
        <v>200</v>
      </c>
      <c r="NU4" s="194">
        <f t="shared" si="161"/>
        <v>-1800</v>
      </c>
      <c r="NV4" s="147">
        <f t="shared" si="162"/>
        <v>10</v>
      </c>
      <c r="NW4" s="147">
        <v>0</v>
      </c>
      <c r="NX4" s="147">
        <v>-3</v>
      </c>
      <c r="NY4" s="147"/>
      <c r="NZ4" s="194">
        <f t="shared" si="163"/>
        <v>7</v>
      </c>
      <c r="OA4" s="147">
        <f t="shared" si="164"/>
        <v>200</v>
      </c>
      <c r="OB4" s="194">
        <f t="shared" si="165"/>
        <v>-600</v>
      </c>
      <c r="OC4" s="147">
        <f t="shared" si="166"/>
        <v>7</v>
      </c>
      <c r="OD4" s="147">
        <v>6</v>
      </c>
      <c r="OE4" s="147">
        <v>-6</v>
      </c>
      <c r="OF4" s="147"/>
      <c r="OG4" s="200">
        <f t="shared" si="167"/>
        <v>7</v>
      </c>
      <c r="OH4" s="147">
        <f t="shared" si="168"/>
        <v>200</v>
      </c>
      <c r="OI4" s="42">
        <f t="shared" si="169"/>
        <v>-1200</v>
      </c>
      <c r="OJ4" s="53">
        <f t="shared" si="170"/>
        <v>7</v>
      </c>
      <c r="OK4" s="147"/>
      <c r="OL4" s="147">
        <v>-7</v>
      </c>
      <c r="OM4" s="147"/>
      <c r="ON4" s="205">
        <f t="shared" si="171"/>
        <v>0</v>
      </c>
      <c r="OO4" s="147">
        <f t="shared" si="172"/>
        <v>200</v>
      </c>
      <c r="OP4" s="205">
        <f t="shared" si="173"/>
        <v>-1400</v>
      </c>
      <c r="OQ4" s="147">
        <f t="shared" si="174"/>
        <v>0</v>
      </c>
      <c r="OR4" s="147">
        <v>20</v>
      </c>
      <c r="OS4" s="147">
        <v>-8</v>
      </c>
      <c r="OT4" s="147"/>
      <c r="OU4" s="205">
        <f t="shared" si="175"/>
        <v>12</v>
      </c>
      <c r="OV4" s="147">
        <f t="shared" si="176"/>
        <v>200</v>
      </c>
      <c r="OW4" s="205">
        <f t="shared" si="177"/>
        <v>-1600</v>
      </c>
      <c r="OX4" s="147">
        <f t="shared" si="178"/>
        <v>12</v>
      </c>
      <c r="OY4" s="147">
        <v>0</v>
      </c>
      <c r="OZ4" s="147">
        <v>-11</v>
      </c>
      <c r="PA4" s="147"/>
      <c r="PB4" s="205">
        <f t="shared" si="179"/>
        <v>1</v>
      </c>
      <c r="PC4" s="147">
        <f t="shared" si="180"/>
        <v>200</v>
      </c>
      <c r="PD4" s="53">
        <f t="shared" si="181"/>
        <v>-2200</v>
      </c>
      <c r="PE4" s="147">
        <f t="shared" si="182"/>
        <v>1</v>
      </c>
      <c r="PF4" s="147">
        <v>20</v>
      </c>
      <c r="PG4" s="147">
        <v>-7</v>
      </c>
      <c r="PH4" s="147"/>
      <c r="PI4" s="205">
        <f t="shared" si="183"/>
        <v>14</v>
      </c>
      <c r="PJ4" s="147">
        <f t="shared" si="184"/>
        <v>200</v>
      </c>
      <c r="PK4" s="55">
        <f t="shared" si="185"/>
        <v>-1400</v>
      </c>
      <c r="PL4" s="53">
        <f t="shared" si="186"/>
        <v>14</v>
      </c>
      <c r="PM4" s="53"/>
      <c r="PN4" s="147">
        <v>-6</v>
      </c>
      <c r="PO4" s="147"/>
      <c r="PP4" s="207">
        <f t="shared" si="187"/>
        <v>8</v>
      </c>
      <c r="PQ4" s="147">
        <f t="shared" ref="PQ4:PQ14" si="247">PJ4</f>
        <v>200</v>
      </c>
      <c r="PR4" s="42">
        <f t="shared" si="188"/>
        <v>-1200</v>
      </c>
      <c r="PS4" s="147">
        <f t="shared" si="189"/>
        <v>8</v>
      </c>
      <c r="PT4" s="147">
        <v>13</v>
      </c>
      <c r="PU4" s="147">
        <v>-1</v>
      </c>
      <c r="PV4" s="147"/>
      <c r="PW4" s="231">
        <f t="shared" si="190"/>
        <v>20</v>
      </c>
      <c r="PX4" s="147">
        <f t="shared" si="191"/>
        <v>200</v>
      </c>
      <c r="PY4" s="231">
        <f t="shared" si="192"/>
        <v>-200</v>
      </c>
      <c r="PZ4" s="147">
        <f t="shared" si="193"/>
        <v>20</v>
      </c>
      <c r="QA4" s="147"/>
      <c r="QB4" s="147">
        <v>-2</v>
      </c>
      <c r="QC4" s="147">
        <v>-3.5</v>
      </c>
      <c r="QD4" s="231">
        <f t="shared" si="194"/>
        <v>14.5</v>
      </c>
      <c r="QE4" s="147">
        <f t="shared" si="195"/>
        <v>200</v>
      </c>
      <c r="QF4" s="231">
        <f t="shared" si="196"/>
        <v>-400</v>
      </c>
      <c r="QG4" s="147">
        <f t="shared" si="197"/>
        <v>14.5</v>
      </c>
      <c r="QH4" s="147"/>
      <c r="QI4" s="147">
        <v>-5</v>
      </c>
      <c r="QJ4" s="147"/>
      <c r="QK4" s="244">
        <f t="shared" si="198"/>
        <v>9.5</v>
      </c>
      <c r="QL4" s="147">
        <f t="shared" si="199"/>
        <v>200</v>
      </c>
      <c r="QM4" s="231">
        <f t="shared" si="200"/>
        <v>-1000</v>
      </c>
      <c r="QN4" s="147">
        <f t="shared" si="201"/>
        <v>9.5</v>
      </c>
      <c r="QO4" s="147"/>
      <c r="QP4" s="147">
        <v>-8</v>
      </c>
      <c r="QQ4" s="147"/>
      <c r="QR4" s="231">
        <f t="shared" si="202"/>
        <v>1.5</v>
      </c>
      <c r="QS4" s="147">
        <f t="shared" si="203"/>
        <v>200</v>
      </c>
      <c r="QT4" s="231">
        <f t="shared" si="204"/>
        <v>-1600</v>
      </c>
      <c r="QU4" s="147">
        <f t="shared" si="205"/>
        <v>1.5</v>
      </c>
      <c r="QV4" s="147"/>
      <c r="QW4" s="147">
        <v>0</v>
      </c>
      <c r="QX4" s="147"/>
      <c r="QY4" s="231">
        <f t="shared" si="206"/>
        <v>1.5</v>
      </c>
      <c r="QZ4" s="147">
        <f t="shared" si="207"/>
        <v>200</v>
      </c>
      <c r="RA4" s="42">
        <f t="shared" si="208"/>
        <v>0</v>
      </c>
      <c r="RB4" s="147">
        <f t="shared" si="209"/>
        <v>1.5</v>
      </c>
      <c r="RC4" s="147">
        <v>10</v>
      </c>
      <c r="RD4" s="250">
        <v>-11.5</v>
      </c>
      <c r="RE4" s="147"/>
      <c r="RF4" s="244">
        <f>SUM(RB4:RE4)</f>
        <v>0</v>
      </c>
      <c r="RG4" s="147">
        <f t="shared" si="210"/>
        <v>200</v>
      </c>
      <c r="RH4" s="231">
        <f>'general audit24.2.2025'!C21*RG4</f>
        <v>0</v>
      </c>
      <c r="RI4" s="147">
        <f t="shared" si="211"/>
        <v>0</v>
      </c>
      <c r="RJ4" s="147">
        <v>15</v>
      </c>
      <c r="RK4" s="147">
        <v>-6</v>
      </c>
      <c r="RL4" s="147"/>
      <c r="RM4" s="231">
        <f t="shared" si="212"/>
        <v>9</v>
      </c>
      <c r="RN4" s="147">
        <f t="shared" si="213"/>
        <v>200</v>
      </c>
      <c r="RO4" s="231">
        <f t="shared" si="214"/>
        <v>-1200</v>
      </c>
      <c r="RP4" s="147">
        <f t="shared" si="215"/>
        <v>9</v>
      </c>
      <c r="RQ4" s="147">
        <v>0</v>
      </c>
      <c r="RR4" s="147">
        <v>-3</v>
      </c>
      <c r="RS4" s="147"/>
      <c r="RT4" s="231">
        <f t="shared" ref="RT4:RT14" si="248">SUM(RP4:RS4)</f>
        <v>6</v>
      </c>
      <c r="RU4" s="147">
        <f t="shared" si="216"/>
        <v>200</v>
      </c>
      <c r="RV4" s="42">
        <f t="shared" ref="RV4:RV14" si="249">RR4*RU4</f>
        <v>-600</v>
      </c>
      <c r="RW4" s="147">
        <f t="shared" si="217"/>
        <v>6</v>
      </c>
      <c r="RX4" s="147"/>
      <c r="RY4" s="147">
        <v>-5</v>
      </c>
      <c r="RZ4" s="147"/>
      <c r="SA4" s="263">
        <f t="shared" ref="SA4:SA14" si="250">SUM(RW4:RZ4)</f>
        <v>1</v>
      </c>
      <c r="SB4" s="147">
        <f t="shared" si="218"/>
        <v>200</v>
      </c>
      <c r="SC4" s="263">
        <f t="shared" si="219"/>
        <v>-1000</v>
      </c>
      <c r="SD4" s="147">
        <f t="shared" si="220"/>
        <v>1</v>
      </c>
      <c r="SE4" s="147"/>
      <c r="SF4" s="147">
        <v>-1</v>
      </c>
      <c r="SG4" s="147"/>
      <c r="SH4" s="231">
        <f t="shared" si="221"/>
        <v>0</v>
      </c>
      <c r="SI4" s="147">
        <f t="shared" si="222"/>
        <v>200</v>
      </c>
      <c r="SJ4" s="231">
        <f t="shared" si="223"/>
        <v>-200</v>
      </c>
      <c r="SK4" s="147">
        <f t="shared" si="224"/>
        <v>0</v>
      </c>
      <c r="SL4" s="147"/>
      <c r="SM4" s="147"/>
      <c r="SN4" s="147"/>
      <c r="SO4" s="231">
        <f t="shared" si="225"/>
        <v>0</v>
      </c>
      <c r="SP4" s="147">
        <f t="shared" si="226"/>
        <v>200</v>
      </c>
      <c r="SQ4" s="231">
        <f t="shared" si="227"/>
        <v>0</v>
      </c>
      <c r="SR4" s="147">
        <f t="shared" si="228"/>
        <v>0</v>
      </c>
      <c r="SS4" s="147"/>
      <c r="ST4" s="147"/>
      <c r="SU4" s="147"/>
      <c r="SV4" s="231">
        <f t="shared" si="229"/>
        <v>0</v>
      </c>
      <c r="SW4" s="147">
        <f t="shared" si="230"/>
        <v>200</v>
      </c>
      <c r="SX4" s="231">
        <f t="shared" si="231"/>
        <v>0</v>
      </c>
      <c r="SY4" s="147">
        <f t="shared" si="232"/>
        <v>0</v>
      </c>
      <c r="SZ4" s="147">
        <v>10</v>
      </c>
      <c r="TA4" s="147">
        <v>-6</v>
      </c>
      <c r="TB4" s="147"/>
      <c r="TC4" s="231">
        <f t="shared" si="233"/>
        <v>4</v>
      </c>
      <c r="TD4" s="147">
        <f t="shared" si="234"/>
        <v>200</v>
      </c>
      <c r="TE4" s="231">
        <f t="shared" si="235"/>
        <v>-1200</v>
      </c>
      <c r="TF4" s="147">
        <f t="shared" si="236"/>
        <v>4</v>
      </c>
      <c r="TG4" s="147"/>
      <c r="TH4" s="147">
        <v>-2</v>
      </c>
      <c r="TI4" s="147"/>
      <c r="TJ4" s="264">
        <f t="shared" ref="TJ4:TJ14" si="251">SUM(TF4:TI4)</f>
        <v>2</v>
      </c>
      <c r="TK4" s="147">
        <v>200</v>
      </c>
      <c r="TL4" s="264">
        <f t="shared" ref="TL4:TL14" si="252">TH4*TK4</f>
        <v>-400</v>
      </c>
      <c r="TM4" s="147">
        <f t="shared" si="237"/>
        <v>2</v>
      </c>
      <c r="TN4" s="147">
        <v>8</v>
      </c>
      <c r="TO4" s="147">
        <v>-3</v>
      </c>
      <c r="TP4" s="147"/>
      <c r="TQ4" s="264">
        <f t="shared" ref="TQ4:TQ14" si="253">SUM(TM4:TP4)</f>
        <v>7</v>
      </c>
      <c r="TR4" s="147">
        <v>200</v>
      </c>
      <c r="TS4" s="264">
        <f t="shared" ref="TS4:TS14" si="254">TO4*TR4</f>
        <v>-600</v>
      </c>
      <c r="TT4" s="147">
        <f t="shared" si="238"/>
        <v>7</v>
      </c>
      <c r="TU4" s="147">
        <v>0</v>
      </c>
      <c r="TV4" s="147">
        <v>-3</v>
      </c>
      <c r="TW4" s="147"/>
      <c r="TX4" s="264">
        <f t="shared" ref="TX4:TX14" si="255">SUM(TT4:TW4)</f>
        <v>4</v>
      </c>
      <c r="TY4" s="147">
        <v>200</v>
      </c>
      <c r="TZ4" s="264">
        <f t="shared" ref="TZ4:TZ14" si="256">TV4*TY4</f>
        <v>-600</v>
      </c>
      <c r="UA4" s="147">
        <f t="shared" si="239"/>
        <v>4</v>
      </c>
      <c r="UB4" s="147"/>
      <c r="UC4" s="147">
        <v>-2</v>
      </c>
      <c r="UD4" s="147"/>
      <c r="UE4" s="264">
        <f t="shared" ref="UE4:UE14" si="257">SUM(UA4:UD4)</f>
        <v>2</v>
      </c>
      <c r="UF4" s="147">
        <f t="shared" si="240"/>
        <v>200</v>
      </c>
      <c r="UG4" s="264">
        <f t="shared" ref="UG4:UG14" si="258">UC4*UF4</f>
        <v>-400</v>
      </c>
      <c r="UH4" s="147">
        <f t="shared" si="241"/>
        <v>2</v>
      </c>
      <c r="UI4" s="147"/>
      <c r="UJ4" s="147"/>
      <c r="UK4" s="147"/>
      <c r="UL4" s="264">
        <f t="shared" ref="UL4:UL14" si="259">SUM(UH4:UK4)</f>
        <v>2</v>
      </c>
      <c r="UM4" s="147">
        <f t="shared" si="242"/>
        <v>200</v>
      </c>
      <c r="UN4" s="264">
        <f t="shared" ref="UN4:UN14" si="260">UJ4*UM4</f>
        <v>0</v>
      </c>
      <c r="UO4" s="147">
        <f t="shared" si="243"/>
        <v>2</v>
      </c>
      <c r="UP4" s="147"/>
      <c r="UQ4" s="147"/>
      <c r="UR4" s="147"/>
      <c r="US4" s="287">
        <f t="shared" ref="US4:US14" si="261">SUM(UO4:UR4)</f>
        <v>2</v>
      </c>
      <c r="UT4" s="147">
        <f t="shared" si="244"/>
        <v>200</v>
      </c>
      <c r="UU4" s="287">
        <f t="shared" ref="UU4:UU14" si="262">UQ4*UT4</f>
        <v>0</v>
      </c>
      <c r="UV4" s="147">
        <f t="shared" si="245"/>
        <v>2</v>
      </c>
      <c r="UW4" s="147"/>
      <c r="UX4" s="147"/>
      <c r="UY4" s="147"/>
      <c r="UZ4" s="287">
        <f t="shared" ref="UZ4:UZ14" si="263">SUM(UV4:UY4)</f>
        <v>2</v>
      </c>
      <c r="VA4" s="147">
        <v>200</v>
      </c>
      <c r="VB4" s="287">
        <f t="shared" ref="VB4:VB14" si="264">UX4*VA4</f>
        <v>0</v>
      </c>
      <c r="VC4" s="147">
        <f t="shared" si="246"/>
        <v>2</v>
      </c>
      <c r="VD4" s="147"/>
      <c r="VE4" s="147">
        <v>-2</v>
      </c>
      <c r="VF4" s="147"/>
      <c r="VG4" s="287">
        <f t="shared" ref="VG4:VG14" si="265">SUM(VC4:VF4)</f>
        <v>0</v>
      </c>
      <c r="VH4" s="147">
        <v>200</v>
      </c>
      <c r="VI4" s="287">
        <f t="shared" ref="VI4:VI14" si="266">VE4*VH4</f>
        <v>-400</v>
      </c>
      <c r="VJ4" s="147"/>
      <c r="VK4" s="147"/>
      <c r="VL4" s="147"/>
      <c r="VM4" s="147"/>
      <c r="VN4" s="147"/>
      <c r="VO4" s="147"/>
      <c r="VP4" s="147"/>
      <c r="VQ4" s="147"/>
      <c r="VR4" s="147"/>
      <c r="VS4" s="147"/>
      <c r="VT4" s="147"/>
      <c r="VU4" s="147"/>
      <c r="VV4" s="147"/>
      <c r="VW4" s="147"/>
      <c r="VX4" s="147"/>
      <c r="VY4" s="147"/>
      <c r="VZ4" s="147"/>
      <c r="WA4" s="147"/>
      <c r="WB4" s="147"/>
      <c r="WC4" s="147"/>
      <c r="WD4" s="147"/>
      <c r="WE4" s="147"/>
      <c r="WF4" s="147"/>
      <c r="WG4" s="147"/>
      <c r="WH4" s="147"/>
      <c r="WI4" s="147"/>
      <c r="WJ4" s="147"/>
      <c r="WK4" s="147"/>
      <c r="WL4" s="147"/>
      <c r="WM4" s="147"/>
      <c r="WN4" s="147"/>
      <c r="WO4" s="147"/>
      <c r="WP4" s="147"/>
      <c r="WQ4" s="147"/>
      <c r="WR4" s="147"/>
      <c r="WS4" s="147"/>
      <c r="WT4" s="147"/>
      <c r="WU4" s="147"/>
      <c r="WV4" s="147"/>
      <c r="WW4" s="147"/>
      <c r="WX4" s="147"/>
      <c r="WY4" s="147"/>
      <c r="WZ4" s="147"/>
      <c r="XA4" s="147"/>
      <c r="XB4" s="147"/>
      <c r="XC4" s="147"/>
      <c r="XD4" s="147"/>
      <c r="XE4" s="147"/>
      <c r="XF4" s="147"/>
      <c r="XG4" s="147"/>
      <c r="XH4" s="147"/>
      <c r="XI4" s="147"/>
      <c r="XJ4" s="147"/>
    </row>
    <row r="5" spans="1:634" s="65" customFormat="1" ht="16.5" thickTop="1" thickBot="1" x14ac:dyDescent="0.3">
      <c r="A5" s="57" t="s">
        <v>4</v>
      </c>
      <c r="B5" s="57"/>
      <c r="C5" s="57"/>
      <c r="D5" s="57">
        <f t="shared" si="3"/>
        <v>0</v>
      </c>
      <c r="E5" s="57">
        <v>10</v>
      </c>
      <c r="F5" s="57">
        <f t="shared" si="4"/>
        <v>0</v>
      </c>
      <c r="G5" s="58">
        <v>0</v>
      </c>
      <c r="H5" s="58">
        <v>0</v>
      </c>
      <c r="I5" s="58"/>
      <c r="J5" s="58">
        <f t="shared" si="5"/>
        <v>0</v>
      </c>
      <c r="K5" s="58">
        <v>10</v>
      </c>
      <c r="L5" s="58">
        <f t="shared" si="6"/>
        <v>0</v>
      </c>
      <c r="M5" s="57">
        <v>0</v>
      </c>
      <c r="N5" s="59">
        <v>0</v>
      </c>
      <c r="O5" s="59">
        <v>0</v>
      </c>
      <c r="P5" s="59">
        <f t="shared" si="7"/>
        <v>0</v>
      </c>
      <c r="Q5" s="57">
        <v>10</v>
      </c>
      <c r="R5" s="57">
        <f t="shared" si="8"/>
        <v>0</v>
      </c>
      <c r="S5" s="57">
        <v>0</v>
      </c>
      <c r="T5" s="57"/>
      <c r="U5" s="57"/>
      <c r="V5" s="57">
        <f>SUM(S5:U5)</f>
        <v>0</v>
      </c>
      <c r="W5" s="57">
        <v>10</v>
      </c>
      <c r="X5" s="57">
        <f t="shared" si="9"/>
        <v>0</v>
      </c>
      <c r="Y5" s="60">
        <v>0</v>
      </c>
      <c r="Z5" s="60"/>
      <c r="AA5" s="60"/>
      <c r="AB5" s="60">
        <f t="shared" si="10"/>
        <v>0</v>
      </c>
      <c r="AC5" s="60">
        <v>10</v>
      </c>
      <c r="AD5" s="60">
        <f t="shared" si="11"/>
        <v>0</v>
      </c>
      <c r="AE5" s="61">
        <v>0</v>
      </c>
      <c r="AF5" s="61">
        <v>300</v>
      </c>
      <c r="AG5" s="61">
        <v>-246</v>
      </c>
      <c r="AH5" s="61">
        <f t="shared" si="12"/>
        <v>54</v>
      </c>
      <c r="AI5" s="61">
        <v>10</v>
      </c>
      <c r="AJ5" s="61">
        <f t="shared" si="13"/>
        <v>-2460</v>
      </c>
      <c r="AK5" s="59">
        <v>54</v>
      </c>
      <c r="AL5" s="59"/>
      <c r="AM5" s="59">
        <v>-45</v>
      </c>
      <c r="AN5" s="59">
        <f t="shared" si="14"/>
        <v>9</v>
      </c>
      <c r="AO5" s="59">
        <v>10</v>
      </c>
      <c r="AP5" s="59">
        <f t="shared" si="15"/>
        <v>-450</v>
      </c>
      <c r="AQ5" s="57">
        <v>9</v>
      </c>
      <c r="AR5" s="57"/>
      <c r="AS5" s="57">
        <v>0</v>
      </c>
      <c r="AT5" s="57">
        <f t="shared" si="16"/>
        <v>9</v>
      </c>
      <c r="AU5" s="57">
        <v>10</v>
      </c>
      <c r="AV5" s="57">
        <f t="shared" si="17"/>
        <v>0</v>
      </c>
      <c r="AW5" s="57">
        <v>9</v>
      </c>
      <c r="AX5" s="57"/>
      <c r="AY5" s="57"/>
      <c r="AZ5" s="57">
        <f t="shared" si="18"/>
        <v>9</v>
      </c>
      <c r="BA5" s="57">
        <v>10</v>
      </c>
      <c r="BB5" s="57">
        <f t="shared" si="19"/>
        <v>0</v>
      </c>
      <c r="BC5" s="57">
        <v>9</v>
      </c>
      <c r="BD5" s="57">
        <v>150</v>
      </c>
      <c r="BE5" s="57">
        <v>-103</v>
      </c>
      <c r="BF5" s="57">
        <f t="shared" si="20"/>
        <v>56</v>
      </c>
      <c r="BG5" s="57">
        <v>10</v>
      </c>
      <c r="BH5" s="57">
        <f t="shared" si="21"/>
        <v>-1030</v>
      </c>
      <c r="BI5" s="62">
        <v>56</v>
      </c>
      <c r="BJ5" s="57">
        <v>0</v>
      </c>
      <c r="BK5" s="57">
        <v>-45</v>
      </c>
      <c r="BL5" s="57">
        <f t="shared" si="22"/>
        <v>11</v>
      </c>
      <c r="BM5" s="57">
        <v>10</v>
      </c>
      <c r="BN5" s="57">
        <f t="shared" si="23"/>
        <v>-450</v>
      </c>
      <c r="BO5" s="57">
        <v>11</v>
      </c>
      <c r="BP5" s="57">
        <v>450</v>
      </c>
      <c r="BQ5" s="57">
        <v>-185</v>
      </c>
      <c r="BR5" s="57">
        <f t="shared" si="24"/>
        <v>276</v>
      </c>
      <c r="BS5" s="57">
        <v>10</v>
      </c>
      <c r="BT5" s="57">
        <f t="shared" si="25"/>
        <v>-1850</v>
      </c>
      <c r="BU5" s="57">
        <v>276</v>
      </c>
      <c r="BV5" s="57"/>
      <c r="BW5" s="57">
        <v>-185</v>
      </c>
      <c r="BX5" s="57">
        <f t="shared" si="26"/>
        <v>91</v>
      </c>
      <c r="BY5" s="63">
        <v>10</v>
      </c>
      <c r="BZ5" s="57">
        <f t="shared" si="27"/>
        <v>-1850</v>
      </c>
      <c r="CA5" s="57">
        <v>91</v>
      </c>
      <c r="CB5" s="57">
        <v>300</v>
      </c>
      <c r="CC5" s="57">
        <v>-197</v>
      </c>
      <c r="CD5" s="57">
        <f t="shared" si="28"/>
        <v>194</v>
      </c>
      <c r="CE5" s="57">
        <v>10</v>
      </c>
      <c r="CF5" s="57">
        <f t="shared" si="29"/>
        <v>-1970</v>
      </c>
      <c r="CG5" s="57">
        <v>194</v>
      </c>
      <c r="CH5" s="57"/>
      <c r="CI5" s="57">
        <v>-176</v>
      </c>
      <c r="CJ5" s="57">
        <f t="shared" si="30"/>
        <v>18</v>
      </c>
      <c r="CK5" s="57">
        <v>10</v>
      </c>
      <c r="CL5" s="62">
        <f t="shared" si="31"/>
        <v>-1760</v>
      </c>
      <c r="CM5" s="57">
        <v>18</v>
      </c>
      <c r="CN5" s="57">
        <v>300</v>
      </c>
      <c r="CO5" s="57">
        <v>-145</v>
      </c>
      <c r="CP5" s="64">
        <v>-5</v>
      </c>
      <c r="CQ5" s="57">
        <f t="shared" si="32"/>
        <v>168</v>
      </c>
      <c r="CR5" s="57">
        <v>10</v>
      </c>
      <c r="CS5" s="57">
        <f t="shared" si="33"/>
        <v>-1450</v>
      </c>
      <c r="CT5" s="57">
        <v>168</v>
      </c>
      <c r="CU5" s="57"/>
      <c r="CV5" s="57">
        <v>-147</v>
      </c>
      <c r="CW5" s="57">
        <v>-2</v>
      </c>
      <c r="CX5" s="57">
        <f t="shared" si="34"/>
        <v>19</v>
      </c>
      <c r="CY5" s="57">
        <v>10</v>
      </c>
      <c r="CZ5" s="57">
        <f t="shared" si="35"/>
        <v>-1470</v>
      </c>
      <c r="DA5" s="57">
        <v>19</v>
      </c>
      <c r="DB5" s="57">
        <v>450</v>
      </c>
      <c r="DC5" s="57">
        <v>0</v>
      </c>
      <c r="DD5" s="57"/>
      <c r="DE5" s="57">
        <f t="shared" si="36"/>
        <v>469</v>
      </c>
      <c r="DF5" s="57">
        <v>10</v>
      </c>
      <c r="DG5" s="57">
        <f t="shared" si="37"/>
        <v>0</v>
      </c>
      <c r="DH5" s="57">
        <v>469</v>
      </c>
      <c r="DI5" s="57"/>
      <c r="DJ5" s="57">
        <v>-230</v>
      </c>
      <c r="DK5" s="57"/>
      <c r="DL5" s="57">
        <f t="shared" si="38"/>
        <v>239</v>
      </c>
      <c r="DM5" s="57">
        <v>10</v>
      </c>
      <c r="DN5" s="57">
        <f t="shared" si="39"/>
        <v>-2300</v>
      </c>
      <c r="DO5" s="57">
        <v>239</v>
      </c>
      <c r="DP5" s="57">
        <v>300</v>
      </c>
      <c r="DQ5" s="57">
        <v>-225</v>
      </c>
      <c r="DR5" s="57"/>
      <c r="DS5" s="57">
        <f t="shared" si="40"/>
        <v>314</v>
      </c>
      <c r="DT5" s="57">
        <v>10</v>
      </c>
      <c r="DU5" s="57">
        <f t="shared" si="41"/>
        <v>-2250</v>
      </c>
      <c r="DV5" s="57">
        <f t="shared" si="42"/>
        <v>314</v>
      </c>
      <c r="DW5" s="57"/>
      <c r="DX5" s="57">
        <v>-210</v>
      </c>
      <c r="DY5" s="57"/>
      <c r="DZ5" s="57">
        <f t="shared" si="43"/>
        <v>104</v>
      </c>
      <c r="EA5" s="57">
        <v>10</v>
      </c>
      <c r="EB5" s="57">
        <f t="shared" si="44"/>
        <v>-2100</v>
      </c>
      <c r="EC5" s="64">
        <f t="shared" si="45"/>
        <v>104</v>
      </c>
      <c r="ED5" s="57">
        <v>450</v>
      </c>
      <c r="EE5" s="57">
        <v>-158</v>
      </c>
      <c r="EF5" s="57"/>
      <c r="EG5" s="57">
        <f t="shared" si="46"/>
        <v>396</v>
      </c>
      <c r="EH5" s="57">
        <v>10</v>
      </c>
      <c r="EI5" s="57">
        <f t="shared" si="47"/>
        <v>-1580</v>
      </c>
      <c r="EJ5" s="57">
        <f t="shared" si="48"/>
        <v>396</v>
      </c>
      <c r="EK5" s="57"/>
      <c r="EL5" s="57">
        <v>-140</v>
      </c>
      <c r="EM5" s="57"/>
      <c r="EN5" s="57">
        <f t="shared" si="49"/>
        <v>256</v>
      </c>
      <c r="EO5" s="57">
        <v>10</v>
      </c>
      <c r="EP5" s="57">
        <f t="shared" si="50"/>
        <v>-1400</v>
      </c>
      <c r="EQ5" s="57">
        <f t="shared" si="51"/>
        <v>256</v>
      </c>
      <c r="ER5" s="57">
        <v>-238</v>
      </c>
      <c r="ES5" s="57"/>
      <c r="ET5" s="57"/>
      <c r="EU5" s="57">
        <f t="shared" si="52"/>
        <v>18</v>
      </c>
      <c r="EV5" s="57">
        <v>10</v>
      </c>
      <c r="EW5" s="57">
        <f t="shared" si="53"/>
        <v>0</v>
      </c>
      <c r="EX5" s="57">
        <f t="shared" si="54"/>
        <v>18</v>
      </c>
      <c r="EY5" s="57"/>
      <c r="EZ5" s="57"/>
      <c r="FA5" s="57"/>
      <c r="FB5" s="57">
        <f t="shared" si="55"/>
        <v>18</v>
      </c>
      <c r="FC5" s="57">
        <v>10</v>
      </c>
      <c r="FD5" s="57">
        <f t="shared" si="56"/>
        <v>0</v>
      </c>
      <c r="FE5" s="57">
        <f t="shared" si="57"/>
        <v>18</v>
      </c>
      <c r="FF5" s="57">
        <v>300</v>
      </c>
      <c r="FG5" s="57">
        <v>-145</v>
      </c>
      <c r="FH5" s="57"/>
      <c r="FI5" s="57">
        <f t="shared" si="58"/>
        <v>173</v>
      </c>
      <c r="FJ5" s="57">
        <v>10</v>
      </c>
      <c r="FK5" s="57">
        <f t="shared" si="59"/>
        <v>-1450</v>
      </c>
      <c r="FL5" s="57">
        <f t="shared" si="60"/>
        <v>173</v>
      </c>
      <c r="FM5" s="57"/>
      <c r="FN5" s="57">
        <v>-145</v>
      </c>
      <c r="FO5" s="57">
        <v>-5</v>
      </c>
      <c r="FP5" s="57">
        <f t="shared" si="61"/>
        <v>23</v>
      </c>
      <c r="FQ5" s="57">
        <v>10</v>
      </c>
      <c r="FR5" s="57">
        <f>FN5*FQ5</f>
        <v>-1450</v>
      </c>
      <c r="FS5" s="57">
        <f t="shared" si="62"/>
        <v>23</v>
      </c>
      <c r="FT5" s="57">
        <v>300</v>
      </c>
      <c r="FU5" s="57">
        <v>-147</v>
      </c>
      <c r="FV5" s="57">
        <v>-3</v>
      </c>
      <c r="FW5" s="57">
        <f t="shared" si="63"/>
        <v>173</v>
      </c>
      <c r="FX5" s="57">
        <v>10</v>
      </c>
      <c r="FY5" s="57">
        <f t="shared" si="64"/>
        <v>-1470</v>
      </c>
      <c r="FZ5" s="57">
        <f t="shared" si="65"/>
        <v>173</v>
      </c>
      <c r="GA5" s="57"/>
      <c r="GB5" s="57">
        <v>0</v>
      </c>
      <c r="GC5" s="57"/>
      <c r="GD5" s="57">
        <f t="shared" si="66"/>
        <v>173</v>
      </c>
      <c r="GE5" s="57">
        <v>10</v>
      </c>
      <c r="GF5" s="57">
        <f t="shared" si="67"/>
        <v>0</v>
      </c>
      <c r="GG5" s="57">
        <f t="shared" si="68"/>
        <v>173</v>
      </c>
      <c r="GH5" s="57">
        <v>150</v>
      </c>
      <c r="GI5" s="57">
        <v>0</v>
      </c>
      <c r="GJ5" s="57"/>
      <c r="GK5" s="57">
        <f t="shared" si="69"/>
        <v>323</v>
      </c>
      <c r="GL5" s="57">
        <f t="shared" si="70"/>
        <v>10</v>
      </c>
      <c r="GM5" s="57">
        <f t="shared" si="71"/>
        <v>0</v>
      </c>
      <c r="GN5" s="57">
        <f t="shared" si="72"/>
        <v>323</v>
      </c>
      <c r="GO5" s="57"/>
      <c r="GP5" s="57">
        <v>-148</v>
      </c>
      <c r="GQ5" s="57">
        <v>-2</v>
      </c>
      <c r="GR5" s="57">
        <f t="shared" si="73"/>
        <v>173</v>
      </c>
      <c r="GS5" s="57">
        <f t="shared" si="74"/>
        <v>10</v>
      </c>
      <c r="GT5" s="57">
        <f t="shared" si="75"/>
        <v>-1480</v>
      </c>
      <c r="GU5" s="57">
        <f t="shared" si="76"/>
        <v>173</v>
      </c>
      <c r="GV5" s="57"/>
      <c r="GW5" s="57">
        <v>0</v>
      </c>
      <c r="GX5" s="57"/>
      <c r="GY5" s="57">
        <f t="shared" si="77"/>
        <v>173</v>
      </c>
      <c r="GZ5" s="57">
        <f t="shared" si="78"/>
        <v>10</v>
      </c>
      <c r="HA5" s="57">
        <f t="shared" si="79"/>
        <v>0</v>
      </c>
      <c r="HB5" s="57">
        <f t="shared" si="80"/>
        <v>173</v>
      </c>
      <c r="HC5" s="57"/>
      <c r="HD5" s="57">
        <v>0</v>
      </c>
      <c r="HE5" s="57"/>
      <c r="HF5" s="57">
        <f t="shared" si="81"/>
        <v>173</v>
      </c>
      <c r="HG5" s="57">
        <f t="shared" si="82"/>
        <v>10</v>
      </c>
      <c r="HH5" s="57">
        <f t="shared" si="83"/>
        <v>0</v>
      </c>
      <c r="HI5" s="57">
        <f t="shared" si="84"/>
        <v>173</v>
      </c>
      <c r="HJ5" s="57">
        <v>300</v>
      </c>
      <c r="HK5" s="57">
        <v>-90</v>
      </c>
      <c r="HL5" s="57"/>
      <c r="HM5" s="57">
        <f t="shared" si="85"/>
        <v>383</v>
      </c>
      <c r="HN5" s="57">
        <v>10</v>
      </c>
      <c r="HO5" s="57">
        <f t="shared" si="86"/>
        <v>-900</v>
      </c>
      <c r="HP5" s="57">
        <f t="shared" si="87"/>
        <v>383</v>
      </c>
      <c r="HQ5" s="57"/>
      <c r="HR5" s="57">
        <v>-363</v>
      </c>
      <c r="HS5" s="57"/>
      <c r="HT5" s="56">
        <f>SUM(HP5:HS5)</f>
        <v>20</v>
      </c>
      <c r="HU5" s="57">
        <v>10</v>
      </c>
      <c r="HV5" s="99">
        <f t="shared" si="88"/>
        <v>-3630</v>
      </c>
      <c r="HW5" s="52">
        <f t="shared" si="89"/>
        <v>20</v>
      </c>
      <c r="HX5" s="57"/>
      <c r="HY5" s="57">
        <v>-12</v>
      </c>
      <c r="HZ5" s="57">
        <v>-8</v>
      </c>
      <c r="IA5" s="57">
        <f t="shared" si="90"/>
        <v>0</v>
      </c>
      <c r="IB5" s="57">
        <v>10</v>
      </c>
      <c r="IC5" s="57">
        <f t="shared" si="91"/>
        <v>-120</v>
      </c>
      <c r="ID5" s="57">
        <f t="shared" si="92"/>
        <v>0</v>
      </c>
      <c r="IE5" s="57"/>
      <c r="IF5" s="57"/>
      <c r="IG5" s="57"/>
      <c r="IH5" s="57">
        <f t="shared" si="93"/>
        <v>0</v>
      </c>
      <c r="II5" s="57">
        <v>10</v>
      </c>
      <c r="IJ5" s="57">
        <f t="shared" si="94"/>
        <v>0</v>
      </c>
      <c r="IK5" s="57">
        <f t="shared" si="95"/>
        <v>0</v>
      </c>
      <c r="IL5" s="57"/>
      <c r="IM5" s="57"/>
      <c r="IN5" s="57"/>
      <c r="IO5" s="84">
        <f t="shared" si="96"/>
        <v>0</v>
      </c>
      <c r="IP5" s="57">
        <v>10</v>
      </c>
      <c r="IQ5" s="84">
        <f t="shared" si="97"/>
        <v>0</v>
      </c>
      <c r="IR5" s="57">
        <f t="shared" si="98"/>
        <v>0</v>
      </c>
      <c r="IS5" s="57">
        <v>150</v>
      </c>
      <c r="IT5" s="57">
        <v>-120</v>
      </c>
      <c r="IU5" s="57"/>
      <c r="IV5" s="85">
        <f t="shared" si="99"/>
        <v>30</v>
      </c>
      <c r="IW5" s="57">
        <f t="shared" si="100"/>
        <v>10</v>
      </c>
      <c r="IX5" s="85">
        <f t="shared" si="101"/>
        <v>-1200</v>
      </c>
      <c r="IY5" s="57">
        <f t="shared" si="102"/>
        <v>30</v>
      </c>
      <c r="IZ5" s="57">
        <v>150</v>
      </c>
      <c r="JA5" s="57">
        <v>-130</v>
      </c>
      <c r="JB5" s="57"/>
      <c r="JC5" s="86">
        <f t="shared" si="103"/>
        <v>50</v>
      </c>
      <c r="JD5" s="57">
        <f t="shared" si="104"/>
        <v>10</v>
      </c>
      <c r="JE5" s="88">
        <f t="shared" si="105"/>
        <v>-1300</v>
      </c>
      <c r="JF5" s="57">
        <f t="shared" si="106"/>
        <v>50</v>
      </c>
      <c r="JG5" s="57"/>
      <c r="JH5" s="57">
        <v>-40</v>
      </c>
      <c r="JI5" s="57">
        <v>-10</v>
      </c>
      <c r="JJ5" s="86">
        <f t="shared" si="107"/>
        <v>0</v>
      </c>
      <c r="JK5" s="57">
        <f t="shared" si="108"/>
        <v>10</v>
      </c>
      <c r="JL5" s="86">
        <f t="shared" si="109"/>
        <v>-400</v>
      </c>
      <c r="JM5" s="57">
        <f t="shared" si="110"/>
        <v>0</v>
      </c>
      <c r="JN5" s="57">
        <v>600</v>
      </c>
      <c r="JO5" s="57">
        <v>-430</v>
      </c>
      <c r="JP5" s="57">
        <v>-20</v>
      </c>
      <c r="JQ5" s="86">
        <f t="shared" si="111"/>
        <v>150</v>
      </c>
      <c r="JR5" s="57">
        <f t="shared" si="112"/>
        <v>10</v>
      </c>
      <c r="JS5" s="86">
        <f t="shared" si="113"/>
        <v>-4300</v>
      </c>
      <c r="JT5" s="57">
        <f>JQ5</f>
        <v>150</v>
      </c>
      <c r="JU5" s="57"/>
      <c r="JV5" s="57">
        <v>-145</v>
      </c>
      <c r="JW5" s="57">
        <v>-5</v>
      </c>
      <c r="JX5" s="86">
        <f t="shared" si="114"/>
        <v>0</v>
      </c>
      <c r="JY5" s="57">
        <v>10</v>
      </c>
      <c r="JZ5" s="86">
        <f t="shared" si="115"/>
        <v>-1450</v>
      </c>
      <c r="KA5" s="57">
        <f t="shared" si="116"/>
        <v>0</v>
      </c>
      <c r="KB5" s="57"/>
      <c r="KC5" s="57"/>
      <c r="KD5" s="57"/>
      <c r="KE5" s="86">
        <f t="shared" si="117"/>
        <v>0</v>
      </c>
      <c r="KF5" s="57">
        <f t="shared" si="118"/>
        <v>10</v>
      </c>
      <c r="KG5" s="86">
        <f t="shared" si="119"/>
        <v>0</v>
      </c>
      <c r="KH5" s="57">
        <f t="shared" si="120"/>
        <v>0</v>
      </c>
      <c r="KI5" s="57">
        <v>0</v>
      </c>
      <c r="KJ5" s="57">
        <v>0</v>
      </c>
      <c r="KK5" s="57">
        <v>-5</v>
      </c>
      <c r="KL5" s="86">
        <f t="shared" si="121"/>
        <v>-5</v>
      </c>
      <c r="KM5" s="57">
        <v>10</v>
      </c>
      <c r="KN5" s="42">
        <f t="shared" si="122"/>
        <v>0</v>
      </c>
      <c r="KO5" s="57">
        <f t="shared" si="123"/>
        <v>-5</v>
      </c>
      <c r="KP5" s="57">
        <v>150</v>
      </c>
      <c r="KQ5" s="57">
        <v>-145</v>
      </c>
      <c r="KR5" s="57"/>
      <c r="KS5" s="87">
        <f t="shared" si="124"/>
        <v>0</v>
      </c>
      <c r="KT5" s="57">
        <v>10</v>
      </c>
      <c r="KU5" s="15">
        <f t="shared" si="125"/>
        <v>-1450</v>
      </c>
      <c r="KV5" s="57">
        <f t="shared" si="126"/>
        <v>0</v>
      </c>
      <c r="KW5" s="57"/>
      <c r="KX5" s="57"/>
      <c r="KY5" s="57"/>
      <c r="KZ5" s="117">
        <f t="shared" si="127"/>
        <v>0</v>
      </c>
      <c r="LA5" s="57">
        <f t="shared" si="128"/>
        <v>10</v>
      </c>
      <c r="LB5" s="50">
        <f t="shared" si="129"/>
        <v>0</v>
      </c>
      <c r="LC5" s="57">
        <f>KZ5</f>
        <v>0</v>
      </c>
      <c r="LD5" s="57">
        <v>150</v>
      </c>
      <c r="LE5" s="57">
        <v>-145</v>
      </c>
      <c r="LF5" s="57">
        <v>-5</v>
      </c>
      <c r="LG5" s="117">
        <f t="shared" si="130"/>
        <v>0</v>
      </c>
      <c r="LH5" s="57">
        <f t="shared" si="131"/>
        <v>10</v>
      </c>
      <c r="LI5" s="117">
        <f t="shared" si="132"/>
        <v>-1450</v>
      </c>
      <c r="LJ5" s="358"/>
      <c r="LK5" s="57">
        <f t="shared" si="133"/>
        <v>0</v>
      </c>
      <c r="LL5" s="57"/>
      <c r="LM5" s="57"/>
      <c r="LN5" s="57"/>
      <c r="LO5" s="118">
        <f t="shared" si="134"/>
        <v>0</v>
      </c>
      <c r="LP5" s="57">
        <f t="shared" si="135"/>
        <v>10</v>
      </c>
      <c r="LQ5" s="118">
        <f t="shared" si="136"/>
        <v>0</v>
      </c>
      <c r="LR5" s="57">
        <f t="shared" si="137"/>
        <v>0</v>
      </c>
      <c r="LS5" s="57"/>
      <c r="LT5" s="57"/>
      <c r="LU5" s="57"/>
      <c r="LV5" s="131">
        <f t="shared" si="138"/>
        <v>0</v>
      </c>
      <c r="LW5" s="57">
        <f t="shared" si="139"/>
        <v>10</v>
      </c>
      <c r="LX5" s="131">
        <f t="shared" si="140"/>
        <v>0</v>
      </c>
      <c r="LY5" s="57">
        <f t="shared" si="141"/>
        <v>0</v>
      </c>
      <c r="LZ5" s="57">
        <v>150</v>
      </c>
      <c r="MA5" s="57">
        <v>-132</v>
      </c>
      <c r="MB5" s="57">
        <v>-4</v>
      </c>
      <c r="MC5" s="131">
        <f t="shared" si="142"/>
        <v>14</v>
      </c>
      <c r="MD5" s="57">
        <f t="shared" si="143"/>
        <v>10</v>
      </c>
      <c r="ME5" s="131">
        <f t="shared" si="144"/>
        <v>-1320</v>
      </c>
      <c r="MF5" s="57">
        <f t="shared" si="145"/>
        <v>14</v>
      </c>
      <c r="MG5" s="57"/>
      <c r="MH5" s="57">
        <v>-14</v>
      </c>
      <c r="MI5" s="57"/>
      <c r="MJ5" s="133">
        <f t="shared" si="146"/>
        <v>0</v>
      </c>
      <c r="MK5" s="57">
        <f>LP5</f>
        <v>10</v>
      </c>
      <c r="ML5" s="133">
        <f t="shared" si="147"/>
        <v>-140</v>
      </c>
      <c r="MM5" s="57">
        <f t="shared" si="148"/>
        <v>0</v>
      </c>
      <c r="MN5" s="57">
        <v>300</v>
      </c>
      <c r="MO5" s="57">
        <v>-115</v>
      </c>
      <c r="MP5" s="57"/>
      <c r="MQ5" s="170">
        <f t="shared" si="149"/>
        <v>185</v>
      </c>
      <c r="MR5" s="57">
        <f t="shared" si="150"/>
        <v>10</v>
      </c>
      <c r="MS5" s="131">
        <f t="shared" si="151"/>
        <v>-1150</v>
      </c>
      <c r="MT5" s="57">
        <v>185</v>
      </c>
      <c r="MU5" s="57">
        <v>-5</v>
      </c>
      <c r="MV5" s="57">
        <v>-145</v>
      </c>
      <c r="MW5" s="57"/>
      <c r="MX5" s="170">
        <f t="shared" si="152"/>
        <v>35</v>
      </c>
      <c r="MY5" s="57">
        <f>LP5</f>
        <v>10</v>
      </c>
      <c r="MZ5" s="170">
        <f t="shared" si="153"/>
        <v>-1450</v>
      </c>
      <c r="NA5" s="57">
        <f t="shared" si="154"/>
        <v>35</v>
      </c>
      <c r="NB5" s="57"/>
      <c r="NC5" s="57">
        <v>-30</v>
      </c>
      <c r="ND5" s="57">
        <v>-5</v>
      </c>
      <c r="NE5" s="170">
        <f t="shared" si="155"/>
        <v>0</v>
      </c>
      <c r="NF5" s="57">
        <f>LP5</f>
        <v>10</v>
      </c>
      <c r="NG5" s="42">
        <f t="shared" si="156"/>
        <v>-300</v>
      </c>
      <c r="NH5" s="57">
        <v>0</v>
      </c>
      <c r="NI5" s="57"/>
      <c r="NJ5" s="57"/>
      <c r="NK5" s="57"/>
      <c r="NL5" s="194">
        <f t="shared" si="157"/>
        <v>0</v>
      </c>
      <c r="NM5" s="57">
        <f>NF5</f>
        <v>10</v>
      </c>
      <c r="NN5" s="194">
        <f t="shared" si="158"/>
        <v>0</v>
      </c>
      <c r="NO5" s="57">
        <f t="shared" si="159"/>
        <v>0</v>
      </c>
      <c r="NP5" s="57"/>
      <c r="NQ5" s="57"/>
      <c r="NR5" s="57"/>
      <c r="NS5" s="194">
        <f t="shared" si="160"/>
        <v>0</v>
      </c>
      <c r="NT5" s="57">
        <f>NM5</f>
        <v>10</v>
      </c>
      <c r="NU5" s="194">
        <f t="shared" si="161"/>
        <v>0</v>
      </c>
      <c r="NV5" s="57">
        <f t="shared" si="162"/>
        <v>0</v>
      </c>
      <c r="NW5" s="57"/>
      <c r="NX5" s="57"/>
      <c r="NY5" s="57"/>
      <c r="NZ5" s="194">
        <f t="shared" si="163"/>
        <v>0</v>
      </c>
      <c r="OA5" s="57">
        <f t="shared" si="164"/>
        <v>10</v>
      </c>
      <c r="OB5" s="194">
        <f t="shared" si="165"/>
        <v>0</v>
      </c>
      <c r="OC5" s="57">
        <f t="shared" si="166"/>
        <v>0</v>
      </c>
      <c r="OD5" s="57">
        <v>0</v>
      </c>
      <c r="OE5" s="57"/>
      <c r="OF5" s="57"/>
      <c r="OG5" s="200">
        <f t="shared" si="167"/>
        <v>0</v>
      </c>
      <c r="OH5" s="57">
        <f t="shared" si="168"/>
        <v>10</v>
      </c>
      <c r="OI5" s="42">
        <f t="shared" si="169"/>
        <v>0</v>
      </c>
      <c r="OJ5" s="53">
        <f t="shared" si="170"/>
        <v>0</v>
      </c>
      <c r="OK5" s="57"/>
      <c r="OL5" s="57"/>
      <c r="OM5" s="57"/>
      <c r="ON5" s="205">
        <f t="shared" si="171"/>
        <v>0</v>
      </c>
      <c r="OO5" s="57">
        <f t="shared" si="172"/>
        <v>10</v>
      </c>
      <c r="OP5" s="205">
        <f t="shared" si="173"/>
        <v>0</v>
      </c>
      <c r="OQ5" s="57">
        <f t="shared" si="174"/>
        <v>0</v>
      </c>
      <c r="OR5" s="57"/>
      <c r="OS5" s="57"/>
      <c r="OT5" s="57"/>
      <c r="OU5" s="205">
        <f t="shared" si="175"/>
        <v>0</v>
      </c>
      <c r="OV5" s="57">
        <f t="shared" si="176"/>
        <v>10</v>
      </c>
      <c r="OW5" s="205">
        <f t="shared" si="177"/>
        <v>0</v>
      </c>
      <c r="OX5" s="57">
        <f t="shared" si="178"/>
        <v>0</v>
      </c>
      <c r="OY5" s="57"/>
      <c r="OZ5" s="57"/>
      <c r="PA5" s="57"/>
      <c r="PB5" s="205">
        <f t="shared" si="179"/>
        <v>0</v>
      </c>
      <c r="PC5" s="57">
        <f t="shared" si="180"/>
        <v>10</v>
      </c>
      <c r="PD5" s="53">
        <f t="shared" si="181"/>
        <v>0</v>
      </c>
      <c r="PE5" s="57">
        <f t="shared" si="182"/>
        <v>0</v>
      </c>
      <c r="PF5" s="57"/>
      <c r="PG5" s="57"/>
      <c r="PH5" s="57"/>
      <c r="PI5" s="205">
        <f t="shared" si="183"/>
        <v>0</v>
      </c>
      <c r="PJ5" s="57">
        <f t="shared" si="184"/>
        <v>10</v>
      </c>
      <c r="PK5" s="55">
        <f t="shared" si="185"/>
        <v>0</v>
      </c>
      <c r="PL5" s="53">
        <f t="shared" si="186"/>
        <v>0</v>
      </c>
      <c r="PM5" s="53"/>
      <c r="PN5" s="57"/>
      <c r="PO5" s="57"/>
      <c r="PP5" s="207">
        <f t="shared" si="187"/>
        <v>0</v>
      </c>
      <c r="PQ5" s="57">
        <f t="shared" si="247"/>
        <v>10</v>
      </c>
      <c r="PR5" s="42">
        <f t="shared" si="188"/>
        <v>0</v>
      </c>
      <c r="PS5" s="57">
        <f t="shared" si="189"/>
        <v>0</v>
      </c>
      <c r="PT5" s="57"/>
      <c r="PU5" s="57"/>
      <c r="PV5" s="57"/>
      <c r="PW5" s="231">
        <f t="shared" si="190"/>
        <v>0</v>
      </c>
      <c r="PX5" s="57">
        <f t="shared" si="191"/>
        <v>10</v>
      </c>
      <c r="PY5" s="231">
        <f t="shared" si="192"/>
        <v>0</v>
      </c>
      <c r="PZ5" s="57">
        <f t="shared" si="193"/>
        <v>0</v>
      </c>
      <c r="QA5" s="57"/>
      <c r="QB5" s="57"/>
      <c r="QC5" s="57"/>
      <c r="QD5" s="231">
        <f t="shared" si="194"/>
        <v>0</v>
      </c>
      <c r="QE5" s="57">
        <f t="shared" si="195"/>
        <v>10</v>
      </c>
      <c r="QF5" s="231">
        <f t="shared" si="196"/>
        <v>0</v>
      </c>
      <c r="QG5" s="57">
        <f t="shared" si="197"/>
        <v>0</v>
      </c>
      <c r="QH5" s="57"/>
      <c r="QI5" s="57"/>
      <c r="QJ5" s="57"/>
      <c r="QK5" s="244">
        <f t="shared" si="198"/>
        <v>0</v>
      </c>
      <c r="QL5" s="57">
        <f t="shared" si="199"/>
        <v>10</v>
      </c>
      <c r="QM5" s="231">
        <f t="shared" si="200"/>
        <v>0</v>
      </c>
      <c r="QN5" s="57">
        <f t="shared" si="201"/>
        <v>0</v>
      </c>
      <c r="QO5" s="57"/>
      <c r="QP5" s="57"/>
      <c r="QQ5" s="57"/>
      <c r="QR5" s="231">
        <f t="shared" si="202"/>
        <v>0</v>
      </c>
      <c r="QS5" s="57">
        <f t="shared" si="203"/>
        <v>10</v>
      </c>
      <c r="QT5" s="231">
        <f t="shared" si="204"/>
        <v>0</v>
      </c>
      <c r="QU5" s="57">
        <f t="shared" si="205"/>
        <v>0</v>
      </c>
      <c r="QV5" s="57"/>
      <c r="QW5" s="57">
        <v>0</v>
      </c>
      <c r="QX5" s="57"/>
      <c r="QY5" s="231">
        <f t="shared" si="206"/>
        <v>0</v>
      </c>
      <c r="QZ5" s="57">
        <f t="shared" si="207"/>
        <v>10</v>
      </c>
      <c r="RA5" s="42">
        <f t="shared" si="208"/>
        <v>0</v>
      </c>
      <c r="RB5" s="57">
        <f t="shared" si="209"/>
        <v>0</v>
      </c>
      <c r="RC5" s="57"/>
      <c r="RE5" s="57"/>
      <c r="RF5" s="244">
        <f>SUM(RB5:RE5)</f>
        <v>0</v>
      </c>
      <c r="RG5" s="57">
        <f t="shared" si="210"/>
        <v>10</v>
      </c>
      <c r="RH5" s="231">
        <f>'general audit24.2.2025'!C22*RG5</f>
        <v>0</v>
      </c>
      <c r="RI5" s="57">
        <f t="shared" si="211"/>
        <v>0</v>
      </c>
      <c r="RJ5" s="57"/>
      <c r="RK5" s="57"/>
      <c r="RL5" s="57"/>
      <c r="RM5" s="231">
        <f t="shared" si="212"/>
        <v>0</v>
      </c>
      <c r="RN5" s="57">
        <f t="shared" si="213"/>
        <v>10</v>
      </c>
      <c r="RO5" s="231">
        <f t="shared" si="214"/>
        <v>0</v>
      </c>
      <c r="RP5" s="57">
        <f t="shared" si="215"/>
        <v>0</v>
      </c>
      <c r="RQ5" s="57"/>
      <c r="RR5" s="57"/>
      <c r="RS5" s="57"/>
      <c r="RT5" s="231">
        <f t="shared" si="248"/>
        <v>0</v>
      </c>
      <c r="RU5" s="57">
        <f t="shared" si="216"/>
        <v>10</v>
      </c>
      <c r="RV5" s="42">
        <f t="shared" si="249"/>
        <v>0</v>
      </c>
      <c r="RW5" s="57">
        <f t="shared" si="217"/>
        <v>0</v>
      </c>
      <c r="RX5" s="57"/>
      <c r="RY5" s="57"/>
      <c r="RZ5" s="57"/>
      <c r="SA5" s="263">
        <f t="shared" si="250"/>
        <v>0</v>
      </c>
      <c r="SB5" s="57">
        <f t="shared" si="218"/>
        <v>10</v>
      </c>
      <c r="SC5" s="263">
        <f t="shared" si="219"/>
        <v>0</v>
      </c>
      <c r="SD5" s="57">
        <f t="shared" si="220"/>
        <v>0</v>
      </c>
      <c r="SE5" s="57"/>
      <c r="SF5" s="57"/>
      <c r="SG5" s="57"/>
      <c r="SH5" s="231">
        <f t="shared" si="221"/>
        <v>0</v>
      </c>
      <c r="SI5" s="57">
        <f t="shared" si="222"/>
        <v>10</v>
      </c>
      <c r="SJ5" s="231">
        <f t="shared" si="223"/>
        <v>0</v>
      </c>
      <c r="SK5" s="57">
        <f t="shared" si="224"/>
        <v>0</v>
      </c>
      <c r="SL5" s="57"/>
      <c r="SM5" s="57"/>
      <c r="SN5" s="57"/>
      <c r="SO5" s="231">
        <f t="shared" si="225"/>
        <v>0</v>
      </c>
      <c r="SP5" s="57">
        <f t="shared" si="226"/>
        <v>10</v>
      </c>
      <c r="SQ5" s="231">
        <f t="shared" si="227"/>
        <v>0</v>
      </c>
      <c r="SR5" s="57">
        <f t="shared" si="228"/>
        <v>0</v>
      </c>
      <c r="SS5" s="57"/>
      <c r="ST5" s="57"/>
      <c r="SU5" s="57"/>
      <c r="SV5" s="231">
        <f t="shared" si="229"/>
        <v>0</v>
      </c>
      <c r="SW5" s="57">
        <f t="shared" si="230"/>
        <v>10</v>
      </c>
      <c r="SX5" s="231">
        <f t="shared" si="231"/>
        <v>0</v>
      </c>
      <c r="SY5" s="57">
        <f t="shared" si="232"/>
        <v>0</v>
      </c>
      <c r="SZ5" s="57"/>
      <c r="TA5" s="57"/>
      <c r="TB5" s="57"/>
      <c r="TC5" s="231">
        <f t="shared" si="233"/>
        <v>0</v>
      </c>
      <c r="TD5" s="57">
        <f t="shared" si="234"/>
        <v>10</v>
      </c>
      <c r="TE5" s="231">
        <f t="shared" si="235"/>
        <v>0</v>
      </c>
      <c r="TF5" s="57">
        <f t="shared" si="236"/>
        <v>0</v>
      </c>
      <c r="TG5" s="57"/>
      <c r="TH5" s="57"/>
      <c r="TI5" s="57"/>
      <c r="TJ5" s="264">
        <f t="shared" si="251"/>
        <v>0</v>
      </c>
      <c r="TK5" s="57">
        <v>10</v>
      </c>
      <c r="TL5" s="264">
        <f t="shared" si="252"/>
        <v>0</v>
      </c>
      <c r="TM5" s="57">
        <f t="shared" si="237"/>
        <v>0</v>
      </c>
      <c r="TN5" s="57"/>
      <c r="TO5" s="57"/>
      <c r="TP5" s="57"/>
      <c r="TQ5" s="264">
        <f t="shared" si="253"/>
        <v>0</v>
      </c>
      <c r="TR5" s="57">
        <v>10</v>
      </c>
      <c r="TS5" s="264">
        <f t="shared" si="254"/>
        <v>0</v>
      </c>
      <c r="TT5" s="57">
        <f t="shared" si="238"/>
        <v>0</v>
      </c>
      <c r="TU5" s="57"/>
      <c r="TV5" s="57"/>
      <c r="TW5" s="57"/>
      <c r="TX5" s="264">
        <f t="shared" si="255"/>
        <v>0</v>
      </c>
      <c r="TY5" s="57">
        <v>10</v>
      </c>
      <c r="TZ5" s="264">
        <f t="shared" si="256"/>
        <v>0</v>
      </c>
      <c r="UA5" s="57">
        <f t="shared" si="239"/>
        <v>0</v>
      </c>
      <c r="UB5" s="57"/>
      <c r="UC5" s="57"/>
      <c r="UD5" s="57"/>
      <c r="UE5" s="264">
        <f t="shared" si="257"/>
        <v>0</v>
      </c>
      <c r="UF5" s="57">
        <f t="shared" si="240"/>
        <v>10</v>
      </c>
      <c r="UG5" s="264">
        <f t="shared" si="258"/>
        <v>0</v>
      </c>
      <c r="UH5" s="57">
        <f t="shared" si="241"/>
        <v>0</v>
      </c>
      <c r="UI5" s="57"/>
      <c r="UJ5" s="57"/>
      <c r="UK5" s="57"/>
      <c r="UL5" s="264">
        <f t="shared" si="259"/>
        <v>0</v>
      </c>
      <c r="UM5" s="57">
        <f t="shared" si="242"/>
        <v>10</v>
      </c>
      <c r="UN5" s="264">
        <f t="shared" si="260"/>
        <v>0</v>
      </c>
      <c r="UO5" s="57">
        <f t="shared" si="243"/>
        <v>0</v>
      </c>
      <c r="UP5" s="57"/>
      <c r="UQ5" s="57"/>
      <c r="UR5" s="57"/>
      <c r="US5" s="287">
        <f t="shared" si="261"/>
        <v>0</v>
      </c>
      <c r="UT5" s="57">
        <f t="shared" si="244"/>
        <v>10</v>
      </c>
      <c r="UU5" s="287">
        <f t="shared" si="262"/>
        <v>0</v>
      </c>
      <c r="UV5" s="57">
        <f t="shared" si="245"/>
        <v>0</v>
      </c>
      <c r="UW5" s="57"/>
      <c r="UX5" s="57"/>
      <c r="UY5" s="57"/>
      <c r="UZ5" s="287">
        <f t="shared" si="263"/>
        <v>0</v>
      </c>
      <c r="VA5" s="57">
        <v>10</v>
      </c>
      <c r="VB5" s="287">
        <f t="shared" si="264"/>
        <v>0</v>
      </c>
      <c r="VC5" s="57">
        <f t="shared" si="246"/>
        <v>0</v>
      </c>
      <c r="VD5" s="57"/>
      <c r="VE5" s="57"/>
      <c r="VF5" s="57"/>
      <c r="VG5" s="287">
        <f t="shared" si="265"/>
        <v>0</v>
      </c>
      <c r="VH5" s="57">
        <v>10</v>
      </c>
      <c r="VI5" s="287">
        <f t="shared" si="266"/>
        <v>0</v>
      </c>
      <c r="VJ5" s="57"/>
      <c r="VK5" s="57"/>
      <c r="VL5" s="57"/>
      <c r="VM5" s="57"/>
      <c r="VN5" s="57"/>
      <c r="VO5" s="57"/>
      <c r="VP5" s="57"/>
      <c r="VQ5" s="57"/>
      <c r="VR5" s="57"/>
      <c r="VS5" s="57"/>
      <c r="VT5" s="57"/>
      <c r="VU5" s="57"/>
      <c r="VV5" s="57"/>
      <c r="VW5" s="57"/>
      <c r="VX5" s="57"/>
      <c r="VY5" s="57"/>
      <c r="VZ5" s="57"/>
      <c r="WA5" s="57"/>
      <c r="WB5" s="57"/>
      <c r="WC5" s="57"/>
      <c r="WD5" s="57"/>
      <c r="WE5" s="57"/>
      <c r="WF5" s="57"/>
      <c r="WG5" s="57"/>
      <c r="WH5" s="57"/>
      <c r="WI5" s="57"/>
      <c r="WJ5" s="57"/>
      <c r="WK5" s="57"/>
      <c r="WL5" s="57"/>
      <c r="WM5" s="57"/>
      <c r="WN5" s="57"/>
      <c r="WO5" s="57"/>
      <c r="WP5" s="57"/>
      <c r="WQ5" s="57"/>
      <c r="WR5" s="57"/>
      <c r="WS5" s="57"/>
      <c r="WT5" s="57"/>
      <c r="WU5" s="57"/>
      <c r="WV5" s="57"/>
      <c r="WW5" s="57"/>
      <c r="WX5" s="57"/>
      <c r="WY5" s="57"/>
      <c r="WZ5" s="57"/>
      <c r="XA5" s="57"/>
      <c r="XB5" s="57"/>
      <c r="XC5" s="57"/>
      <c r="XD5" s="57"/>
      <c r="XE5" s="57"/>
      <c r="XF5" s="57"/>
      <c r="XG5" s="57"/>
      <c r="XH5" s="57"/>
      <c r="XI5" s="57"/>
      <c r="XJ5" s="57"/>
    </row>
    <row r="6" spans="1:634" s="74" customFormat="1" ht="16.5" thickTop="1" thickBot="1" x14ac:dyDescent="0.3">
      <c r="A6" s="70" t="s">
        <v>5</v>
      </c>
      <c r="B6" s="70"/>
      <c r="C6" s="70"/>
      <c r="D6" s="70">
        <f t="shared" si="3"/>
        <v>0</v>
      </c>
      <c r="E6" s="70">
        <f>(200-135)/3</f>
        <v>21.666666666666668</v>
      </c>
      <c r="F6" s="70">
        <f t="shared" si="4"/>
        <v>0</v>
      </c>
      <c r="G6" s="70">
        <v>0</v>
      </c>
      <c r="H6" s="70">
        <v>150</v>
      </c>
      <c r="I6" s="70">
        <v>-75</v>
      </c>
      <c r="J6" s="70">
        <f t="shared" si="5"/>
        <v>75</v>
      </c>
      <c r="K6" s="70">
        <v>21.666666666666668</v>
      </c>
      <c r="L6" s="70">
        <f t="shared" si="6"/>
        <v>-1625</v>
      </c>
      <c r="M6" s="70">
        <v>75</v>
      </c>
      <c r="N6" s="70">
        <v>0</v>
      </c>
      <c r="O6" s="70">
        <v>-73</v>
      </c>
      <c r="P6" s="70">
        <f t="shared" si="7"/>
        <v>2</v>
      </c>
      <c r="Q6" s="70">
        <v>21.666666666666668</v>
      </c>
      <c r="R6" s="70">
        <f t="shared" si="8"/>
        <v>-1581.6666666666667</v>
      </c>
      <c r="S6" s="70">
        <v>2</v>
      </c>
      <c r="T6" s="70">
        <v>148</v>
      </c>
      <c r="U6" s="70">
        <v>-150</v>
      </c>
      <c r="V6" s="70">
        <f>SUM(S6:U6)</f>
        <v>0</v>
      </c>
      <c r="W6" s="70">
        <v>21.666666666666668</v>
      </c>
      <c r="X6" s="70">
        <f t="shared" si="9"/>
        <v>-3250</v>
      </c>
      <c r="Y6" s="70">
        <v>0</v>
      </c>
      <c r="Z6" s="70">
        <v>200</v>
      </c>
      <c r="AA6" s="70">
        <v>-100</v>
      </c>
      <c r="AB6" s="70">
        <f t="shared" si="10"/>
        <v>100</v>
      </c>
      <c r="AC6" s="70">
        <v>21.666666666666668</v>
      </c>
      <c r="AD6" s="70">
        <f t="shared" si="11"/>
        <v>-2166.666666666667</v>
      </c>
      <c r="AE6" s="70">
        <v>100</v>
      </c>
      <c r="AF6" s="70"/>
      <c r="AG6" s="70">
        <v>-88</v>
      </c>
      <c r="AH6" s="70">
        <f t="shared" si="12"/>
        <v>12</v>
      </c>
      <c r="AI6" s="70">
        <v>21.666666666666668</v>
      </c>
      <c r="AJ6" s="70">
        <f t="shared" si="13"/>
        <v>-1906.6666666666667</v>
      </c>
      <c r="AK6" s="70">
        <v>12</v>
      </c>
      <c r="AL6" s="70">
        <v>200</v>
      </c>
      <c r="AM6" s="70">
        <v>-100</v>
      </c>
      <c r="AN6" s="70">
        <f t="shared" si="14"/>
        <v>112</v>
      </c>
      <c r="AO6" s="70">
        <v>21.666666666666668</v>
      </c>
      <c r="AP6" s="70">
        <f t="shared" si="15"/>
        <v>-2166.666666666667</v>
      </c>
      <c r="AQ6" s="70">
        <v>112</v>
      </c>
      <c r="AR6" s="70"/>
      <c r="AS6" s="70">
        <v>-107</v>
      </c>
      <c r="AT6" s="71">
        <f t="shared" si="16"/>
        <v>5</v>
      </c>
      <c r="AU6" s="70">
        <v>21.666666666666668</v>
      </c>
      <c r="AV6" s="70">
        <f t="shared" si="17"/>
        <v>-2318.3333333333335</v>
      </c>
      <c r="AW6" s="70">
        <v>5</v>
      </c>
      <c r="AX6" s="70">
        <v>195</v>
      </c>
      <c r="AY6" s="70">
        <v>-100</v>
      </c>
      <c r="AZ6" s="70">
        <f t="shared" si="18"/>
        <v>100</v>
      </c>
      <c r="BA6" s="70">
        <v>21.666666666666668</v>
      </c>
      <c r="BB6" s="70">
        <f t="shared" si="19"/>
        <v>-2166.666666666667</v>
      </c>
      <c r="BC6" s="70">
        <v>100</v>
      </c>
      <c r="BD6" s="70">
        <v>0</v>
      </c>
      <c r="BE6" s="70">
        <v>-96</v>
      </c>
      <c r="BF6" s="70">
        <f t="shared" si="20"/>
        <v>4</v>
      </c>
      <c r="BG6" s="70">
        <v>21.666666666666668</v>
      </c>
      <c r="BH6" s="70">
        <f t="shared" si="21"/>
        <v>-2080</v>
      </c>
      <c r="BI6" s="72">
        <v>4</v>
      </c>
      <c r="BJ6" s="70">
        <v>210</v>
      </c>
      <c r="BK6" s="70">
        <v>-100</v>
      </c>
      <c r="BL6" s="70">
        <f t="shared" si="22"/>
        <v>114</v>
      </c>
      <c r="BM6" s="70">
        <v>21.666666666666668</v>
      </c>
      <c r="BN6" s="70">
        <f t="shared" si="23"/>
        <v>-2166.666666666667</v>
      </c>
      <c r="BO6" s="70">
        <v>114</v>
      </c>
      <c r="BP6" s="70">
        <v>0</v>
      </c>
      <c r="BQ6" s="70">
        <v>-80</v>
      </c>
      <c r="BR6" s="70">
        <f t="shared" si="24"/>
        <v>34</v>
      </c>
      <c r="BS6" s="70">
        <v>21.666666666666668</v>
      </c>
      <c r="BT6" s="70">
        <f t="shared" si="25"/>
        <v>-1733.3333333333335</v>
      </c>
      <c r="BU6" s="70">
        <v>34</v>
      </c>
      <c r="BV6" s="70">
        <v>200</v>
      </c>
      <c r="BW6" s="70">
        <v>-72</v>
      </c>
      <c r="BX6" s="70">
        <f t="shared" si="26"/>
        <v>162</v>
      </c>
      <c r="BY6" s="73">
        <v>21.666666666666668</v>
      </c>
      <c r="BZ6" s="70">
        <f t="shared" si="27"/>
        <v>-1560</v>
      </c>
      <c r="CA6" s="70">
        <v>162</v>
      </c>
      <c r="CB6" s="70"/>
      <c r="CC6" s="70">
        <v>-150</v>
      </c>
      <c r="CD6" s="70">
        <f t="shared" si="28"/>
        <v>12</v>
      </c>
      <c r="CE6" s="70">
        <v>21.666666666666668</v>
      </c>
      <c r="CF6" s="70">
        <f t="shared" si="29"/>
        <v>-3250</v>
      </c>
      <c r="CG6" s="70">
        <v>12</v>
      </c>
      <c r="CH6" s="70">
        <v>200</v>
      </c>
      <c r="CI6" s="70">
        <v>-100</v>
      </c>
      <c r="CJ6" s="70">
        <f t="shared" si="30"/>
        <v>112</v>
      </c>
      <c r="CK6" s="70">
        <v>21.666666666666668</v>
      </c>
      <c r="CL6" s="72">
        <f t="shared" si="31"/>
        <v>-2166.666666666667</v>
      </c>
      <c r="CM6" s="70">
        <v>112</v>
      </c>
      <c r="CN6" s="70"/>
      <c r="CO6" s="70">
        <v>-22</v>
      </c>
      <c r="CP6" s="70">
        <v>-7</v>
      </c>
      <c r="CQ6" s="70">
        <f t="shared" si="32"/>
        <v>83</v>
      </c>
      <c r="CR6" s="70">
        <v>21.666666666666668</v>
      </c>
      <c r="CS6" s="70">
        <f t="shared" si="33"/>
        <v>-476.66666666666669</v>
      </c>
      <c r="CT6" s="70">
        <v>90</v>
      </c>
      <c r="CU6" s="70"/>
      <c r="CV6" s="70">
        <v>-93</v>
      </c>
      <c r="CW6" s="70"/>
      <c r="CX6" s="70">
        <f t="shared" si="34"/>
        <v>-3</v>
      </c>
      <c r="CY6" s="70">
        <v>21.666666666666668</v>
      </c>
      <c r="CZ6" s="70">
        <f t="shared" si="35"/>
        <v>-2015</v>
      </c>
      <c r="DA6" s="71">
        <v>-3</v>
      </c>
      <c r="DB6" s="71">
        <v>205</v>
      </c>
      <c r="DC6" s="70">
        <v>0</v>
      </c>
      <c r="DD6" s="70"/>
      <c r="DE6" s="70">
        <f t="shared" si="36"/>
        <v>202</v>
      </c>
      <c r="DF6" s="70">
        <v>21.666666666666668</v>
      </c>
      <c r="DG6" s="70">
        <f t="shared" si="37"/>
        <v>0</v>
      </c>
      <c r="DH6" s="70">
        <v>202</v>
      </c>
      <c r="DI6" s="70"/>
      <c r="DJ6" s="70">
        <v>-117</v>
      </c>
      <c r="DK6" s="70"/>
      <c r="DL6" s="70">
        <f t="shared" si="38"/>
        <v>85</v>
      </c>
      <c r="DM6" s="70">
        <v>21.666666666666668</v>
      </c>
      <c r="DN6" s="70">
        <f t="shared" si="39"/>
        <v>-2535</v>
      </c>
      <c r="DO6" s="70">
        <v>85</v>
      </c>
      <c r="DP6" s="70"/>
      <c r="DQ6" s="70">
        <v>-84</v>
      </c>
      <c r="DR6" s="70">
        <v>-11</v>
      </c>
      <c r="DS6" s="70">
        <f t="shared" si="40"/>
        <v>-10</v>
      </c>
      <c r="DT6" s="70">
        <v>21.666666666666668</v>
      </c>
      <c r="DU6" s="70">
        <f t="shared" si="41"/>
        <v>-1820</v>
      </c>
      <c r="DV6" s="70">
        <f t="shared" si="42"/>
        <v>-10</v>
      </c>
      <c r="DW6" s="70">
        <v>200</v>
      </c>
      <c r="DX6" s="70">
        <v>-30</v>
      </c>
      <c r="DY6" s="70"/>
      <c r="DZ6" s="70">
        <f t="shared" si="43"/>
        <v>160</v>
      </c>
      <c r="EA6" s="70">
        <v>21.666666666666668</v>
      </c>
      <c r="EB6" s="70">
        <f t="shared" si="44"/>
        <v>-650</v>
      </c>
      <c r="EC6" s="70">
        <f t="shared" si="45"/>
        <v>160</v>
      </c>
      <c r="ED6" s="70"/>
      <c r="EE6" s="70">
        <v>-35</v>
      </c>
      <c r="EF6" s="70"/>
      <c r="EG6" s="70">
        <f t="shared" si="46"/>
        <v>125</v>
      </c>
      <c r="EH6" s="70">
        <v>21.666666666666668</v>
      </c>
      <c r="EI6" s="70">
        <f t="shared" si="47"/>
        <v>-758.33333333333337</v>
      </c>
      <c r="EJ6" s="70">
        <f t="shared" si="48"/>
        <v>125</v>
      </c>
      <c r="EK6" s="70"/>
      <c r="EL6" s="70">
        <v>-53</v>
      </c>
      <c r="EM6" s="70"/>
      <c r="EN6" s="70">
        <f t="shared" si="49"/>
        <v>72</v>
      </c>
      <c r="EO6" s="70">
        <v>21.666666666666668</v>
      </c>
      <c r="EP6" s="70">
        <f t="shared" si="50"/>
        <v>-1148.3333333333335</v>
      </c>
      <c r="EQ6" s="70">
        <f t="shared" si="51"/>
        <v>72</v>
      </c>
      <c r="ER6" s="70">
        <v>-67</v>
      </c>
      <c r="ES6" s="70"/>
      <c r="ET6" s="70">
        <v>-7</v>
      </c>
      <c r="EU6" s="70">
        <f t="shared" si="52"/>
        <v>-2</v>
      </c>
      <c r="EV6" s="70">
        <v>21.666666666666668</v>
      </c>
      <c r="EW6" s="70">
        <f t="shared" si="53"/>
        <v>0</v>
      </c>
      <c r="EX6" s="70">
        <f t="shared" si="54"/>
        <v>-2</v>
      </c>
      <c r="EY6" s="70">
        <v>150</v>
      </c>
      <c r="EZ6" s="70">
        <v>-120</v>
      </c>
      <c r="FA6" s="70"/>
      <c r="FB6" s="70">
        <f t="shared" si="55"/>
        <v>28</v>
      </c>
      <c r="FC6" s="70">
        <v>21.666666666666668</v>
      </c>
      <c r="FD6" s="70">
        <f t="shared" si="56"/>
        <v>-2600</v>
      </c>
      <c r="FE6" s="70">
        <f t="shared" si="57"/>
        <v>28</v>
      </c>
      <c r="FF6" s="70">
        <v>142</v>
      </c>
      <c r="FG6" s="70">
        <v>-100</v>
      </c>
      <c r="FH6" s="70"/>
      <c r="FI6" s="70">
        <f t="shared" si="58"/>
        <v>70</v>
      </c>
      <c r="FJ6" s="70">
        <v>21.666666666666668</v>
      </c>
      <c r="FK6" s="70">
        <f t="shared" si="59"/>
        <v>-2166.666666666667</v>
      </c>
      <c r="FL6" s="70">
        <f t="shared" si="60"/>
        <v>70</v>
      </c>
      <c r="FM6" s="70">
        <v>150</v>
      </c>
      <c r="FN6" s="70">
        <v>-82</v>
      </c>
      <c r="FO6" s="70"/>
      <c r="FP6" s="71">
        <f t="shared" si="61"/>
        <v>138</v>
      </c>
      <c r="FQ6" s="70">
        <v>21.666666666666668</v>
      </c>
      <c r="FR6" s="70">
        <f>FN6*FQ6</f>
        <v>-1776.6666666666667</v>
      </c>
      <c r="FS6" s="70">
        <f t="shared" si="62"/>
        <v>138</v>
      </c>
      <c r="FT6" s="70"/>
      <c r="FU6" s="70">
        <v>-71</v>
      </c>
      <c r="FV6" s="70"/>
      <c r="FW6" s="70">
        <f t="shared" si="63"/>
        <v>67</v>
      </c>
      <c r="FX6" s="70">
        <v>21.666666666666668</v>
      </c>
      <c r="FY6" s="70">
        <f t="shared" si="64"/>
        <v>-1538.3333333333335</v>
      </c>
      <c r="FZ6" s="70">
        <f t="shared" si="65"/>
        <v>67</v>
      </c>
      <c r="GA6" s="70"/>
      <c r="GB6" s="70">
        <v>-47</v>
      </c>
      <c r="GC6" s="70"/>
      <c r="GD6" s="70">
        <f t="shared" si="66"/>
        <v>20</v>
      </c>
      <c r="GE6" s="70">
        <v>21.666666666666668</v>
      </c>
      <c r="GF6" s="70">
        <f t="shared" si="67"/>
        <v>-1018.3333333333334</v>
      </c>
      <c r="GG6" s="70">
        <f t="shared" si="68"/>
        <v>20</v>
      </c>
      <c r="GH6" s="70">
        <v>150</v>
      </c>
      <c r="GI6" s="70">
        <v>-89</v>
      </c>
      <c r="GJ6" s="70">
        <v>-10</v>
      </c>
      <c r="GK6" s="70">
        <f t="shared" si="69"/>
        <v>71</v>
      </c>
      <c r="GL6" s="70">
        <f t="shared" si="70"/>
        <v>21.666666666666668</v>
      </c>
      <c r="GM6" s="70">
        <f t="shared" si="71"/>
        <v>-1928.3333333333335</v>
      </c>
      <c r="GN6" s="70">
        <f t="shared" si="72"/>
        <v>71</v>
      </c>
      <c r="GO6" s="70"/>
      <c r="GP6" s="70">
        <v>-67</v>
      </c>
      <c r="GQ6" s="70"/>
      <c r="GR6" s="70">
        <f t="shared" si="73"/>
        <v>4</v>
      </c>
      <c r="GS6" s="70">
        <f t="shared" si="74"/>
        <v>21.666666666666668</v>
      </c>
      <c r="GT6" s="70">
        <f t="shared" si="75"/>
        <v>-1451.6666666666667</v>
      </c>
      <c r="GU6" s="70">
        <f t="shared" si="76"/>
        <v>4</v>
      </c>
      <c r="GV6" s="70">
        <v>100</v>
      </c>
      <c r="GW6" s="70">
        <v>-31</v>
      </c>
      <c r="GX6" s="70"/>
      <c r="GY6" s="70">
        <f t="shared" si="77"/>
        <v>73</v>
      </c>
      <c r="GZ6" s="70">
        <f t="shared" si="78"/>
        <v>21.666666666666668</v>
      </c>
      <c r="HA6" s="70">
        <f t="shared" si="79"/>
        <v>-671.66666666666674</v>
      </c>
      <c r="HB6" s="70">
        <f t="shared" si="80"/>
        <v>73</v>
      </c>
      <c r="HC6" s="70"/>
      <c r="HD6" s="70">
        <v>-69</v>
      </c>
      <c r="HE6" s="70"/>
      <c r="HF6" s="70">
        <f t="shared" si="81"/>
        <v>4</v>
      </c>
      <c r="HG6" s="70">
        <f t="shared" si="82"/>
        <v>21.666666666666668</v>
      </c>
      <c r="HH6" s="70">
        <f t="shared" si="83"/>
        <v>-1495</v>
      </c>
      <c r="HI6" s="70">
        <f t="shared" si="84"/>
        <v>4</v>
      </c>
      <c r="HJ6" s="70">
        <v>100</v>
      </c>
      <c r="HK6" s="70">
        <v>-30</v>
      </c>
      <c r="HL6" s="70"/>
      <c r="HM6" s="70">
        <f t="shared" si="85"/>
        <v>74</v>
      </c>
      <c r="HN6" s="70">
        <v>21.666666666666668</v>
      </c>
      <c r="HO6" s="70">
        <f t="shared" si="86"/>
        <v>-650</v>
      </c>
      <c r="HP6" s="70">
        <f t="shared" si="87"/>
        <v>74</v>
      </c>
      <c r="HQ6" s="70"/>
      <c r="HR6" s="70">
        <v>-11</v>
      </c>
      <c r="HS6" s="70"/>
      <c r="HT6" s="75">
        <v>65</v>
      </c>
      <c r="HU6" s="70">
        <v>21.666666666666668</v>
      </c>
      <c r="HV6" s="42">
        <f t="shared" si="88"/>
        <v>-238.33333333333334</v>
      </c>
      <c r="HW6" s="70">
        <f t="shared" si="89"/>
        <v>65</v>
      </c>
      <c r="HX6" s="70"/>
      <c r="HY6" s="70">
        <v>-55</v>
      </c>
      <c r="HZ6" s="70">
        <v>-4</v>
      </c>
      <c r="IA6" s="70">
        <f t="shared" si="90"/>
        <v>6</v>
      </c>
      <c r="IB6" s="70">
        <v>21.666666666666668</v>
      </c>
      <c r="IC6" s="70">
        <f t="shared" si="91"/>
        <v>-1191.6666666666667</v>
      </c>
      <c r="ID6" s="70">
        <f t="shared" si="92"/>
        <v>6</v>
      </c>
      <c r="IE6" s="70">
        <v>100</v>
      </c>
      <c r="IF6" s="70">
        <v>-73</v>
      </c>
      <c r="IG6" s="70"/>
      <c r="IH6" s="70">
        <f t="shared" si="93"/>
        <v>33</v>
      </c>
      <c r="II6" s="70">
        <v>21.666666666666668</v>
      </c>
      <c r="IJ6" s="70">
        <f t="shared" si="94"/>
        <v>-1581.6666666666667</v>
      </c>
      <c r="IK6" s="70">
        <f t="shared" si="95"/>
        <v>33</v>
      </c>
      <c r="IL6" s="70">
        <v>100</v>
      </c>
      <c r="IM6" s="70">
        <v>-37</v>
      </c>
      <c r="IN6" s="70"/>
      <c r="IO6" s="84">
        <f t="shared" si="96"/>
        <v>96</v>
      </c>
      <c r="IP6" s="70">
        <v>21.666666666666668</v>
      </c>
      <c r="IQ6" s="84">
        <f t="shared" si="97"/>
        <v>-801.66666666666674</v>
      </c>
      <c r="IR6" s="70">
        <f t="shared" si="98"/>
        <v>96</v>
      </c>
      <c r="IS6" s="70"/>
      <c r="IT6" s="70">
        <v>-74</v>
      </c>
      <c r="IU6" s="70"/>
      <c r="IV6" s="85">
        <f t="shared" si="99"/>
        <v>22</v>
      </c>
      <c r="IW6" s="70">
        <f t="shared" si="100"/>
        <v>21.666666666666668</v>
      </c>
      <c r="IX6" s="85">
        <f t="shared" si="101"/>
        <v>-1603.3333333333335</v>
      </c>
      <c r="IY6" s="70">
        <f t="shared" si="102"/>
        <v>22</v>
      </c>
      <c r="IZ6" s="70">
        <v>100</v>
      </c>
      <c r="JA6" s="70">
        <v>-58</v>
      </c>
      <c r="JB6" s="70"/>
      <c r="JC6" s="86">
        <f t="shared" si="103"/>
        <v>64</v>
      </c>
      <c r="JD6" s="70">
        <f t="shared" si="104"/>
        <v>21.666666666666668</v>
      </c>
      <c r="JE6" s="88">
        <f t="shared" si="105"/>
        <v>-1256.6666666666667</v>
      </c>
      <c r="JF6" s="70">
        <f t="shared" si="106"/>
        <v>64</v>
      </c>
      <c r="JG6" s="70"/>
      <c r="JH6" s="70">
        <v>-57</v>
      </c>
      <c r="JI6" s="70">
        <v>-6</v>
      </c>
      <c r="JJ6" s="86">
        <f t="shared" si="107"/>
        <v>1</v>
      </c>
      <c r="JK6" s="70">
        <f t="shared" si="108"/>
        <v>21.666666666666668</v>
      </c>
      <c r="JL6" s="86">
        <f t="shared" si="109"/>
        <v>-1235</v>
      </c>
      <c r="JM6" s="70">
        <f t="shared" si="110"/>
        <v>1</v>
      </c>
      <c r="JN6" s="70">
        <v>250</v>
      </c>
      <c r="JO6" s="70">
        <v>-250</v>
      </c>
      <c r="JP6" s="70"/>
      <c r="JQ6" s="86">
        <f t="shared" si="111"/>
        <v>1</v>
      </c>
      <c r="JR6" s="70">
        <f t="shared" si="112"/>
        <v>21.666666666666668</v>
      </c>
      <c r="JS6" s="86">
        <f t="shared" si="113"/>
        <v>-5416.666666666667</v>
      </c>
      <c r="JT6" s="70">
        <f>JQ6</f>
        <v>1</v>
      </c>
      <c r="JU6" s="70">
        <v>100</v>
      </c>
      <c r="JV6" s="70">
        <v>-100</v>
      </c>
      <c r="JW6" s="70"/>
      <c r="JX6" s="86">
        <f t="shared" si="114"/>
        <v>1</v>
      </c>
      <c r="JY6" s="70">
        <v>21.666666666666668</v>
      </c>
      <c r="JZ6" s="86">
        <f t="shared" si="115"/>
        <v>-2166.666666666667</v>
      </c>
      <c r="KA6" s="70">
        <f t="shared" si="116"/>
        <v>1</v>
      </c>
      <c r="KB6" s="70">
        <v>200</v>
      </c>
      <c r="KC6" s="70">
        <v>-103</v>
      </c>
      <c r="KD6" s="70"/>
      <c r="KE6" s="86">
        <f t="shared" si="117"/>
        <v>98</v>
      </c>
      <c r="KF6" s="70">
        <f t="shared" si="118"/>
        <v>21.666666666666668</v>
      </c>
      <c r="KG6" s="86">
        <f t="shared" si="119"/>
        <v>-2231.666666666667</v>
      </c>
      <c r="KH6" s="70">
        <f t="shared" si="120"/>
        <v>98</v>
      </c>
      <c r="KI6" s="70">
        <v>0</v>
      </c>
      <c r="KJ6" s="70">
        <v>-85</v>
      </c>
      <c r="KK6" s="70"/>
      <c r="KL6" s="86">
        <f t="shared" si="121"/>
        <v>13</v>
      </c>
      <c r="KM6" s="70">
        <v>21.666666666666668</v>
      </c>
      <c r="KN6" s="42">
        <f t="shared" si="122"/>
        <v>-1841.6666666666667</v>
      </c>
      <c r="KO6" s="70">
        <f t="shared" si="123"/>
        <v>13</v>
      </c>
      <c r="KP6" s="70">
        <v>150</v>
      </c>
      <c r="KQ6" s="70">
        <v>-78</v>
      </c>
      <c r="KR6" s="70">
        <v>0</v>
      </c>
      <c r="KS6" s="87">
        <f t="shared" si="124"/>
        <v>85</v>
      </c>
      <c r="KT6" s="70">
        <v>21.666666666666668</v>
      </c>
      <c r="KU6" s="15">
        <f t="shared" si="125"/>
        <v>-1690</v>
      </c>
      <c r="KV6" s="70">
        <f t="shared" si="126"/>
        <v>85</v>
      </c>
      <c r="KW6" s="70"/>
      <c r="KX6" s="70">
        <v>-64</v>
      </c>
      <c r="KY6" s="70"/>
      <c r="KZ6" s="117">
        <f t="shared" si="127"/>
        <v>21</v>
      </c>
      <c r="LA6" s="70">
        <f t="shared" si="128"/>
        <v>21.666666666666668</v>
      </c>
      <c r="LB6" s="50">
        <f t="shared" si="129"/>
        <v>-1386.6666666666667</v>
      </c>
      <c r="LC6" s="70">
        <v>26</v>
      </c>
      <c r="LD6" s="70"/>
      <c r="LE6" s="70">
        <v>-24</v>
      </c>
      <c r="LF6" s="70">
        <v>-2</v>
      </c>
      <c r="LG6" s="117">
        <f t="shared" si="130"/>
        <v>0</v>
      </c>
      <c r="LH6" s="70">
        <f t="shared" si="131"/>
        <v>21.666666666666668</v>
      </c>
      <c r="LI6" s="117">
        <f t="shared" si="132"/>
        <v>-520</v>
      </c>
      <c r="LJ6" s="358"/>
      <c r="LK6" s="70">
        <f t="shared" si="133"/>
        <v>0</v>
      </c>
      <c r="LL6" s="70">
        <v>150</v>
      </c>
      <c r="LM6" s="70">
        <v>-101</v>
      </c>
      <c r="LN6" s="70"/>
      <c r="LO6" s="118">
        <f t="shared" si="134"/>
        <v>49</v>
      </c>
      <c r="LP6" s="70">
        <f t="shared" si="135"/>
        <v>21.666666666666668</v>
      </c>
      <c r="LQ6" s="118">
        <f t="shared" si="136"/>
        <v>-2188.3333333333335</v>
      </c>
      <c r="LR6" s="70">
        <f t="shared" si="137"/>
        <v>49</v>
      </c>
      <c r="LS6" s="70">
        <v>150</v>
      </c>
      <c r="LT6" s="70">
        <v>-139</v>
      </c>
      <c r="LU6" s="70"/>
      <c r="LV6" s="131">
        <f t="shared" si="138"/>
        <v>60</v>
      </c>
      <c r="LW6" s="70">
        <f t="shared" si="139"/>
        <v>21.666666666666668</v>
      </c>
      <c r="LX6" s="131">
        <f t="shared" si="140"/>
        <v>-3011.666666666667</v>
      </c>
      <c r="LY6" s="70">
        <f t="shared" si="141"/>
        <v>60</v>
      </c>
      <c r="LZ6" s="70"/>
      <c r="MA6" s="70">
        <v>-60</v>
      </c>
      <c r="MB6" s="70"/>
      <c r="MC6" s="131">
        <f t="shared" si="142"/>
        <v>0</v>
      </c>
      <c r="MD6" s="70">
        <f t="shared" si="143"/>
        <v>21.666666666666668</v>
      </c>
      <c r="ME6" s="131">
        <f t="shared" si="144"/>
        <v>-1300</v>
      </c>
      <c r="MF6" s="70">
        <f t="shared" si="145"/>
        <v>0</v>
      </c>
      <c r="MG6" s="70">
        <v>150</v>
      </c>
      <c r="MH6" s="70">
        <v>-60</v>
      </c>
      <c r="MI6" s="70"/>
      <c r="MJ6" s="133">
        <f t="shared" si="146"/>
        <v>90</v>
      </c>
      <c r="MK6" s="70">
        <f>LP6</f>
        <v>21.666666666666668</v>
      </c>
      <c r="ML6" s="133">
        <f t="shared" si="147"/>
        <v>-1300</v>
      </c>
      <c r="MM6" s="70">
        <f t="shared" si="148"/>
        <v>90</v>
      </c>
      <c r="MN6" s="70"/>
      <c r="MO6" s="70">
        <v>-48</v>
      </c>
      <c r="MP6" s="70"/>
      <c r="MQ6" s="170">
        <f t="shared" si="149"/>
        <v>42</v>
      </c>
      <c r="MR6" s="70">
        <f t="shared" si="150"/>
        <v>21.666666666666668</v>
      </c>
      <c r="MS6" s="131">
        <f t="shared" si="151"/>
        <v>-1040</v>
      </c>
      <c r="MT6" s="70">
        <v>42</v>
      </c>
      <c r="MU6" s="70"/>
      <c r="MV6" s="70">
        <v>-32</v>
      </c>
      <c r="MW6" s="70"/>
      <c r="MX6" s="170">
        <f t="shared" si="152"/>
        <v>10</v>
      </c>
      <c r="MY6" s="70">
        <f>LP6</f>
        <v>21.666666666666668</v>
      </c>
      <c r="MZ6" s="170">
        <f t="shared" si="153"/>
        <v>-693.33333333333337</v>
      </c>
      <c r="NA6" s="70">
        <f t="shared" si="154"/>
        <v>10</v>
      </c>
      <c r="NB6" s="70">
        <v>100</v>
      </c>
      <c r="NC6" s="70">
        <v>-47</v>
      </c>
      <c r="ND6" s="70"/>
      <c r="NE6" s="170">
        <f t="shared" si="155"/>
        <v>63</v>
      </c>
      <c r="NF6" s="70">
        <f>LP6</f>
        <v>21.666666666666668</v>
      </c>
      <c r="NG6" s="42">
        <f t="shared" si="156"/>
        <v>-1018.3333333333334</v>
      </c>
      <c r="NH6" s="70">
        <v>63</v>
      </c>
      <c r="NI6" s="70"/>
      <c r="NJ6" s="70">
        <v>-53</v>
      </c>
      <c r="NK6" s="70"/>
      <c r="NL6" s="194">
        <f t="shared" si="157"/>
        <v>10</v>
      </c>
      <c r="NM6" s="70">
        <f>NF6</f>
        <v>21.666666666666668</v>
      </c>
      <c r="NN6" s="194">
        <f t="shared" si="158"/>
        <v>-1148.3333333333335</v>
      </c>
      <c r="NO6" s="70">
        <f t="shared" si="159"/>
        <v>10</v>
      </c>
      <c r="NP6" s="70">
        <v>150</v>
      </c>
      <c r="NQ6" s="70">
        <v>-65</v>
      </c>
      <c r="NR6" s="70"/>
      <c r="NS6" s="194">
        <f t="shared" si="160"/>
        <v>95</v>
      </c>
      <c r="NT6" s="70">
        <f>NM6</f>
        <v>21.666666666666668</v>
      </c>
      <c r="NU6" s="194">
        <f t="shared" si="161"/>
        <v>-1408.3333333333335</v>
      </c>
      <c r="NV6" s="70">
        <f t="shared" si="162"/>
        <v>95</v>
      </c>
      <c r="NW6" s="70"/>
      <c r="NX6" s="70">
        <v>-39</v>
      </c>
      <c r="NY6" s="70"/>
      <c r="NZ6" s="194">
        <f t="shared" si="163"/>
        <v>56</v>
      </c>
      <c r="OA6" s="70">
        <f t="shared" si="164"/>
        <v>21.666666666666668</v>
      </c>
      <c r="OB6" s="194">
        <f t="shared" si="165"/>
        <v>-845</v>
      </c>
      <c r="OC6" s="70">
        <f t="shared" si="166"/>
        <v>56</v>
      </c>
      <c r="OD6" s="70"/>
      <c r="OE6" s="70">
        <v>-46</v>
      </c>
      <c r="OF6" s="70"/>
      <c r="OG6" s="200">
        <f t="shared" si="167"/>
        <v>10</v>
      </c>
      <c r="OH6" s="70">
        <f t="shared" si="168"/>
        <v>21.666666666666668</v>
      </c>
      <c r="OI6" s="42">
        <f t="shared" si="169"/>
        <v>-996.66666666666674</v>
      </c>
      <c r="OJ6" s="209">
        <f t="shared" si="170"/>
        <v>10</v>
      </c>
      <c r="OK6" s="70"/>
      <c r="OL6" s="70"/>
      <c r="OM6" s="70"/>
      <c r="ON6" s="216">
        <f t="shared" si="171"/>
        <v>10</v>
      </c>
      <c r="OO6" s="70">
        <f t="shared" si="172"/>
        <v>21.666666666666668</v>
      </c>
      <c r="OP6" s="205">
        <f t="shared" si="173"/>
        <v>0</v>
      </c>
      <c r="OQ6" s="70">
        <f t="shared" si="174"/>
        <v>10</v>
      </c>
      <c r="OR6" s="70">
        <v>150</v>
      </c>
      <c r="OS6" s="70">
        <v>-65</v>
      </c>
      <c r="OT6" s="70"/>
      <c r="OU6" s="205">
        <f t="shared" si="175"/>
        <v>95</v>
      </c>
      <c r="OV6" s="70">
        <f t="shared" si="176"/>
        <v>21.666666666666668</v>
      </c>
      <c r="OW6" s="205">
        <f t="shared" si="177"/>
        <v>-1408.3333333333335</v>
      </c>
      <c r="OX6" s="70">
        <f t="shared" si="178"/>
        <v>95</v>
      </c>
      <c r="OY6" s="70">
        <v>0</v>
      </c>
      <c r="OZ6" s="70">
        <v>-51</v>
      </c>
      <c r="PA6" s="70"/>
      <c r="PB6" s="205">
        <f t="shared" si="179"/>
        <v>44</v>
      </c>
      <c r="PC6" s="70">
        <f t="shared" si="180"/>
        <v>21.666666666666668</v>
      </c>
      <c r="PD6" s="53">
        <f t="shared" si="181"/>
        <v>-1105</v>
      </c>
      <c r="PE6" s="70">
        <f t="shared" si="182"/>
        <v>44</v>
      </c>
      <c r="PF6" s="70">
        <v>100</v>
      </c>
      <c r="PG6" s="70">
        <v>-33</v>
      </c>
      <c r="PH6" s="70"/>
      <c r="PI6" s="205">
        <f t="shared" si="183"/>
        <v>111</v>
      </c>
      <c r="PJ6" s="70">
        <f t="shared" si="184"/>
        <v>21.666666666666668</v>
      </c>
      <c r="PK6" s="55">
        <f t="shared" si="185"/>
        <v>-715</v>
      </c>
      <c r="PL6" s="53">
        <f t="shared" si="186"/>
        <v>111</v>
      </c>
      <c r="PM6" s="53"/>
      <c r="PN6" s="70">
        <v>-79</v>
      </c>
      <c r="PO6" s="70"/>
      <c r="PP6" s="207">
        <f t="shared" si="187"/>
        <v>32</v>
      </c>
      <c r="PQ6" s="70">
        <f t="shared" si="247"/>
        <v>21.666666666666668</v>
      </c>
      <c r="PR6" s="42">
        <f t="shared" si="188"/>
        <v>-1711.6666666666667</v>
      </c>
      <c r="PS6" s="70">
        <f t="shared" si="189"/>
        <v>32</v>
      </c>
      <c r="PT6" s="70">
        <v>100</v>
      </c>
      <c r="PU6" s="70">
        <v>-22</v>
      </c>
      <c r="PV6" s="70"/>
      <c r="PW6" s="231">
        <f t="shared" si="190"/>
        <v>110</v>
      </c>
      <c r="PX6" s="70">
        <f t="shared" si="191"/>
        <v>21.666666666666668</v>
      </c>
      <c r="PY6" s="231">
        <f t="shared" si="192"/>
        <v>-476.66666666666669</v>
      </c>
      <c r="PZ6" s="70">
        <f t="shared" si="193"/>
        <v>110</v>
      </c>
      <c r="QA6" s="70">
        <v>-38</v>
      </c>
      <c r="QB6" s="70"/>
      <c r="QC6" s="70"/>
      <c r="QD6" s="231">
        <f t="shared" si="194"/>
        <v>72</v>
      </c>
      <c r="QE6" s="70">
        <f t="shared" si="195"/>
        <v>21.666666666666668</v>
      </c>
      <c r="QF6" s="231">
        <f t="shared" si="196"/>
        <v>0</v>
      </c>
      <c r="QG6" s="70">
        <f t="shared" si="197"/>
        <v>72</v>
      </c>
      <c r="QH6" s="70"/>
      <c r="QI6" s="70">
        <v>-60</v>
      </c>
      <c r="QJ6" s="70"/>
      <c r="QK6" s="244">
        <f t="shared" si="198"/>
        <v>12</v>
      </c>
      <c r="QL6" s="70">
        <f t="shared" si="199"/>
        <v>21.666666666666668</v>
      </c>
      <c r="QM6" s="231">
        <f t="shared" si="200"/>
        <v>-1300</v>
      </c>
      <c r="QN6" s="70">
        <f t="shared" si="201"/>
        <v>12</v>
      </c>
      <c r="QO6" s="70">
        <v>100</v>
      </c>
      <c r="QP6" s="70">
        <v>-69</v>
      </c>
      <c r="QQ6" s="70"/>
      <c r="QR6" s="231">
        <f t="shared" si="202"/>
        <v>43</v>
      </c>
      <c r="QS6" s="70">
        <f t="shared" si="203"/>
        <v>21.666666666666668</v>
      </c>
      <c r="QT6" s="231">
        <f t="shared" si="204"/>
        <v>-1495</v>
      </c>
      <c r="QU6" s="70">
        <f t="shared" si="205"/>
        <v>43</v>
      </c>
      <c r="QV6" s="70"/>
      <c r="QW6" s="70">
        <v>0</v>
      </c>
      <c r="QX6" s="70"/>
      <c r="QY6" s="231">
        <f t="shared" si="206"/>
        <v>43</v>
      </c>
      <c r="QZ6" s="70">
        <f t="shared" si="207"/>
        <v>21.666666666666668</v>
      </c>
      <c r="RA6" s="42">
        <f t="shared" si="208"/>
        <v>0</v>
      </c>
      <c r="RB6" s="70">
        <f t="shared" si="209"/>
        <v>43</v>
      </c>
      <c r="RC6" s="70"/>
      <c r="RD6" s="74">
        <v>-43</v>
      </c>
      <c r="RE6" s="70"/>
      <c r="RF6" s="244">
        <f>SUM(RB6:RE6)</f>
        <v>0</v>
      </c>
      <c r="RG6" s="70">
        <f t="shared" si="210"/>
        <v>21.666666666666668</v>
      </c>
      <c r="RH6" s="231">
        <f>'general audit24.2.2025'!C23*RG6</f>
        <v>0</v>
      </c>
      <c r="RI6" s="70">
        <f t="shared" si="211"/>
        <v>0</v>
      </c>
      <c r="RJ6" s="70">
        <v>150</v>
      </c>
      <c r="RK6" s="70">
        <v>-53</v>
      </c>
      <c r="RL6" s="70"/>
      <c r="RM6" s="231">
        <f t="shared" si="212"/>
        <v>97</v>
      </c>
      <c r="RN6" s="70">
        <f t="shared" si="213"/>
        <v>21.666666666666668</v>
      </c>
      <c r="RO6" s="231">
        <f t="shared" si="214"/>
        <v>-1148.3333333333335</v>
      </c>
      <c r="RP6" s="70">
        <f t="shared" si="215"/>
        <v>97</v>
      </c>
      <c r="RQ6" s="70"/>
      <c r="RR6" s="70">
        <v>-37</v>
      </c>
      <c r="RS6" s="70"/>
      <c r="RT6" s="231">
        <f t="shared" si="248"/>
        <v>60</v>
      </c>
      <c r="RU6" s="70">
        <f t="shared" si="216"/>
        <v>21.666666666666668</v>
      </c>
      <c r="RV6" s="42">
        <f t="shared" si="249"/>
        <v>-801.66666666666674</v>
      </c>
      <c r="RW6" s="70">
        <f t="shared" si="217"/>
        <v>60</v>
      </c>
      <c r="RX6" s="70"/>
      <c r="RY6" s="70">
        <v>-52</v>
      </c>
      <c r="RZ6" s="70"/>
      <c r="SA6" s="263">
        <f t="shared" si="250"/>
        <v>8</v>
      </c>
      <c r="SB6" s="70">
        <f t="shared" si="218"/>
        <v>21.666666666666668</v>
      </c>
      <c r="SC6" s="263">
        <f t="shared" si="219"/>
        <v>-1126.6666666666667</v>
      </c>
      <c r="SD6" s="70">
        <f t="shared" si="220"/>
        <v>8</v>
      </c>
      <c r="SE6" s="70">
        <v>100</v>
      </c>
      <c r="SF6" s="70">
        <v>-34</v>
      </c>
      <c r="SG6" s="70"/>
      <c r="SH6" s="231">
        <f t="shared" si="221"/>
        <v>74</v>
      </c>
      <c r="SI6" s="70">
        <f t="shared" si="222"/>
        <v>21.666666666666668</v>
      </c>
      <c r="SJ6" s="231">
        <f t="shared" si="223"/>
        <v>-736.66666666666674</v>
      </c>
      <c r="SK6" s="70">
        <f t="shared" si="224"/>
        <v>74</v>
      </c>
      <c r="SL6" s="70"/>
      <c r="SM6" s="70">
        <v>-70</v>
      </c>
      <c r="SN6" s="70"/>
      <c r="SO6" s="231">
        <f t="shared" si="225"/>
        <v>4</v>
      </c>
      <c r="SP6" s="70">
        <f t="shared" si="226"/>
        <v>21.666666666666668</v>
      </c>
      <c r="SQ6" s="231">
        <f t="shared" si="227"/>
        <v>-1516.6666666666667</v>
      </c>
      <c r="SR6" s="70">
        <f t="shared" si="228"/>
        <v>4</v>
      </c>
      <c r="SS6" s="70">
        <v>100</v>
      </c>
      <c r="ST6" s="70">
        <v>-60</v>
      </c>
      <c r="SU6" s="70"/>
      <c r="SV6" s="231">
        <f t="shared" si="229"/>
        <v>44</v>
      </c>
      <c r="SW6" s="70">
        <f t="shared" si="230"/>
        <v>21.666666666666668</v>
      </c>
      <c r="SX6" s="231">
        <f t="shared" si="231"/>
        <v>-1300</v>
      </c>
      <c r="SY6" s="70">
        <f t="shared" si="232"/>
        <v>44</v>
      </c>
      <c r="SZ6" s="70"/>
      <c r="TA6" s="70">
        <v>-40</v>
      </c>
      <c r="TB6" s="70"/>
      <c r="TC6" s="231">
        <f t="shared" si="233"/>
        <v>4</v>
      </c>
      <c r="TD6" s="70">
        <f t="shared" si="234"/>
        <v>21.666666666666668</v>
      </c>
      <c r="TE6" s="231">
        <f t="shared" si="235"/>
        <v>-866.66666666666674</v>
      </c>
      <c r="TF6" s="70">
        <f t="shared" si="236"/>
        <v>4</v>
      </c>
      <c r="TG6" s="70">
        <v>100</v>
      </c>
      <c r="TH6" s="70">
        <v>-35</v>
      </c>
      <c r="TI6" s="70"/>
      <c r="TJ6" s="264">
        <f t="shared" si="251"/>
        <v>69</v>
      </c>
      <c r="TK6" s="70">
        <v>21.666666666666668</v>
      </c>
      <c r="TL6" s="264">
        <f t="shared" si="252"/>
        <v>-758.33333333333337</v>
      </c>
      <c r="TM6" s="70">
        <f t="shared" si="237"/>
        <v>69</v>
      </c>
      <c r="TN6" s="70"/>
      <c r="TO6" s="70">
        <v>-64</v>
      </c>
      <c r="TP6" s="70"/>
      <c r="TQ6" s="264">
        <f t="shared" si="253"/>
        <v>5</v>
      </c>
      <c r="TR6" s="70">
        <v>21.666666666666668</v>
      </c>
      <c r="TS6" s="264">
        <f t="shared" si="254"/>
        <v>-1386.6666666666667</v>
      </c>
      <c r="TT6" s="70">
        <f t="shared" si="238"/>
        <v>5</v>
      </c>
      <c r="TU6" s="70"/>
      <c r="TV6" s="70">
        <v>-5</v>
      </c>
      <c r="TW6" s="70"/>
      <c r="TX6" s="264">
        <f t="shared" si="255"/>
        <v>0</v>
      </c>
      <c r="TY6" s="70">
        <v>21.666666666666668</v>
      </c>
      <c r="TZ6" s="264">
        <f t="shared" si="256"/>
        <v>-108.33333333333334</v>
      </c>
      <c r="UA6" s="70">
        <f t="shared" si="239"/>
        <v>0</v>
      </c>
      <c r="UB6" s="70">
        <v>100</v>
      </c>
      <c r="UC6" s="70">
        <v>-29</v>
      </c>
      <c r="UD6" s="70"/>
      <c r="UE6" s="264">
        <f t="shared" si="257"/>
        <v>71</v>
      </c>
      <c r="UF6" s="70">
        <f t="shared" si="240"/>
        <v>21.666666666666668</v>
      </c>
      <c r="UG6" s="264">
        <f t="shared" si="258"/>
        <v>-628.33333333333337</v>
      </c>
      <c r="UH6" s="70">
        <f t="shared" si="241"/>
        <v>71</v>
      </c>
      <c r="UI6" s="70"/>
      <c r="UJ6" s="70">
        <v>-35</v>
      </c>
      <c r="UK6" s="70"/>
      <c r="UL6" s="264">
        <f t="shared" si="259"/>
        <v>36</v>
      </c>
      <c r="UM6" s="70">
        <f t="shared" si="242"/>
        <v>21.666666666666668</v>
      </c>
      <c r="UN6" s="264">
        <f t="shared" si="260"/>
        <v>-758.33333333333337</v>
      </c>
      <c r="UO6" s="70">
        <f t="shared" si="243"/>
        <v>36</v>
      </c>
      <c r="UP6" s="70"/>
      <c r="UQ6" s="70">
        <v>-32</v>
      </c>
      <c r="UR6" s="70"/>
      <c r="US6" s="287">
        <f t="shared" si="261"/>
        <v>4</v>
      </c>
      <c r="UT6" s="70">
        <f t="shared" si="244"/>
        <v>21.666666666666668</v>
      </c>
      <c r="UU6" s="287">
        <f t="shared" si="262"/>
        <v>-693.33333333333337</v>
      </c>
      <c r="UV6" s="70">
        <f t="shared" si="245"/>
        <v>4</v>
      </c>
      <c r="UW6" s="70"/>
      <c r="UX6" s="70">
        <v>-4</v>
      </c>
      <c r="UY6" s="70"/>
      <c r="UZ6" s="287">
        <f t="shared" si="263"/>
        <v>0</v>
      </c>
      <c r="VA6" s="70">
        <v>21.666666666666668</v>
      </c>
      <c r="VB6" s="287">
        <f t="shared" si="264"/>
        <v>-86.666666666666671</v>
      </c>
      <c r="VC6" s="70">
        <f t="shared" si="246"/>
        <v>0</v>
      </c>
      <c r="VD6" s="70"/>
      <c r="VE6" s="70"/>
      <c r="VF6" s="70"/>
      <c r="VG6" s="287">
        <f t="shared" si="265"/>
        <v>0</v>
      </c>
      <c r="VH6" s="70">
        <v>21.666666666666668</v>
      </c>
      <c r="VI6" s="287">
        <f t="shared" si="266"/>
        <v>0</v>
      </c>
      <c r="VJ6" s="70"/>
      <c r="VK6" s="70"/>
      <c r="VL6" s="70"/>
      <c r="VM6" s="70"/>
      <c r="VN6" s="70"/>
      <c r="VO6" s="70"/>
      <c r="VP6" s="70"/>
      <c r="VQ6" s="70"/>
      <c r="VR6" s="70"/>
      <c r="VS6" s="70"/>
      <c r="VT6" s="70"/>
      <c r="VU6" s="70"/>
      <c r="VV6" s="70"/>
      <c r="VW6" s="70"/>
      <c r="VX6" s="70"/>
      <c r="VY6" s="70"/>
      <c r="VZ6" s="70"/>
      <c r="WA6" s="70"/>
      <c r="WB6" s="70"/>
      <c r="WC6" s="70"/>
      <c r="WD6" s="70"/>
      <c r="WE6" s="70"/>
      <c r="WF6" s="70"/>
      <c r="WG6" s="70"/>
      <c r="WH6" s="70"/>
      <c r="WI6" s="70"/>
      <c r="WJ6" s="70"/>
      <c r="WK6" s="70"/>
      <c r="WL6" s="70"/>
      <c r="WM6" s="70"/>
      <c r="WN6" s="70"/>
      <c r="WO6" s="70"/>
      <c r="WP6" s="70"/>
      <c r="WQ6" s="70"/>
      <c r="WR6" s="70"/>
      <c r="WS6" s="70"/>
      <c r="WT6" s="70"/>
      <c r="WU6" s="70"/>
      <c r="WV6" s="70"/>
      <c r="WW6" s="70"/>
      <c r="WX6" s="70"/>
      <c r="WY6" s="70"/>
      <c r="WZ6" s="70"/>
      <c r="XA6" s="70"/>
      <c r="XB6" s="70"/>
      <c r="XC6" s="70"/>
      <c r="XD6" s="70"/>
      <c r="XE6" s="70"/>
      <c r="XF6" s="70"/>
      <c r="XG6" s="70"/>
      <c r="XH6" s="70"/>
      <c r="XI6" s="70"/>
      <c r="XJ6" s="70"/>
    </row>
    <row r="7" spans="1:634" s="54" customFormat="1" ht="16.5" thickTop="1" thickBot="1" x14ac:dyDescent="0.3">
      <c r="A7" s="53" t="s">
        <v>6</v>
      </c>
      <c r="B7" s="53"/>
      <c r="C7" s="53"/>
      <c r="D7" s="53">
        <f t="shared" si="3"/>
        <v>0</v>
      </c>
      <c r="E7" s="53"/>
      <c r="F7" s="53">
        <f t="shared" si="4"/>
        <v>0</v>
      </c>
      <c r="G7" s="53">
        <v>0</v>
      </c>
      <c r="H7" s="53"/>
      <c r="I7" s="53"/>
      <c r="J7" s="53">
        <f t="shared" si="5"/>
        <v>0</v>
      </c>
      <c r="K7" s="53"/>
      <c r="L7" s="53">
        <f t="shared" si="6"/>
        <v>0</v>
      </c>
      <c r="M7" s="53">
        <v>0</v>
      </c>
      <c r="N7" s="53">
        <v>2</v>
      </c>
      <c r="O7" s="53">
        <v>-1</v>
      </c>
      <c r="P7" s="53">
        <f t="shared" si="7"/>
        <v>1</v>
      </c>
      <c r="Q7" s="53">
        <v>2150</v>
      </c>
      <c r="R7" s="53">
        <f t="shared" si="8"/>
        <v>-2150</v>
      </c>
      <c r="S7" s="53">
        <v>1</v>
      </c>
      <c r="T7" s="53"/>
      <c r="U7" s="53">
        <v>-1</v>
      </c>
      <c r="V7" s="53"/>
      <c r="W7" s="53">
        <v>2150</v>
      </c>
      <c r="X7" s="53">
        <f t="shared" si="9"/>
        <v>-2150</v>
      </c>
      <c r="Y7" s="53">
        <v>0</v>
      </c>
      <c r="Z7" s="53">
        <v>2</v>
      </c>
      <c r="AA7" s="53">
        <v>-1</v>
      </c>
      <c r="AB7" s="53">
        <f t="shared" si="10"/>
        <v>1</v>
      </c>
      <c r="AC7" s="53">
        <v>2150</v>
      </c>
      <c r="AD7" s="53">
        <f t="shared" si="11"/>
        <v>-2150</v>
      </c>
      <c r="AE7" s="53">
        <v>1</v>
      </c>
      <c r="AF7" s="53"/>
      <c r="AG7" s="53">
        <v>-1</v>
      </c>
      <c r="AH7" s="53">
        <f t="shared" si="12"/>
        <v>0</v>
      </c>
      <c r="AI7" s="53">
        <v>2150</v>
      </c>
      <c r="AJ7" s="53">
        <f t="shared" si="13"/>
        <v>-2150</v>
      </c>
      <c r="AK7" s="53">
        <v>0</v>
      </c>
      <c r="AL7" s="53">
        <v>2</v>
      </c>
      <c r="AM7" s="53">
        <v>-1</v>
      </c>
      <c r="AN7" s="53">
        <f t="shared" si="14"/>
        <v>1</v>
      </c>
      <c r="AO7" s="53">
        <v>2150</v>
      </c>
      <c r="AP7" s="53">
        <f t="shared" si="15"/>
        <v>-2150</v>
      </c>
      <c r="AQ7" s="53">
        <v>1</v>
      </c>
      <c r="AR7" s="53"/>
      <c r="AS7" s="53">
        <v>-1</v>
      </c>
      <c r="AT7" s="53">
        <f t="shared" si="16"/>
        <v>0</v>
      </c>
      <c r="AU7" s="53">
        <v>2150</v>
      </c>
      <c r="AV7" s="53">
        <f t="shared" si="17"/>
        <v>-2150</v>
      </c>
      <c r="AW7" s="53">
        <v>0</v>
      </c>
      <c r="AX7" s="53">
        <v>2</v>
      </c>
      <c r="AY7" s="53">
        <v>-1</v>
      </c>
      <c r="AZ7" s="53">
        <f t="shared" si="18"/>
        <v>1</v>
      </c>
      <c r="BA7" s="53">
        <v>2150</v>
      </c>
      <c r="BB7" s="53">
        <f t="shared" si="19"/>
        <v>-2150</v>
      </c>
      <c r="BC7" s="53">
        <v>1</v>
      </c>
      <c r="BD7" s="53"/>
      <c r="BE7" s="53">
        <v>-1</v>
      </c>
      <c r="BF7" s="53">
        <f t="shared" si="20"/>
        <v>0</v>
      </c>
      <c r="BG7" s="53">
        <v>2150</v>
      </c>
      <c r="BH7" s="53">
        <f t="shared" si="21"/>
        <v>-2150</v>
      </c>
      <c r="BI7" s="67">
        <v>0</v>
      </c>
      <c r="BJ7" s="53">
        <v>2</v>
      </c>
      <c r="BK7" s="66">
        <v>-1</v>
      </c>
      <c r="BL7" s="53">
        <f t="shared" si="22"/>
        <v>1</v>
      </c>
      <c r="BM7" s="53">
        <v>2150</v>
      </c>
      <c r="BN7" s="53">
        <f t="shared" si="23"/>
        <v>-2150</v>
      </c>
      <c r="BO7" s="53">
        <v>1</v>
      </c>
      <c r="BP7" s="53"/>
      <c r="BQ7" s="53">
        <v>-1</v>
      </c>
      <c r="BR7" s="53">
        <f t="shared" si="24"/>
        <v>0</v>
      </c>
      <c r="BS7" s="53">
        <v>2150</v>
      </c>
      <c r="BT7" s="53">
        <f t="shared" si="25"/>
        <v>-2150</v>
      </c>
      <c r="BU7" s="53">
        <v>0</v>
      </c>
      <c r="BV7" s="53"/>
      <c r="BW7" s="53">
        <v>0</v>
      </c>
      <c r="BX7" s="53">
        <f t="shared" si="26"/>
        <v>0</v>
      </c>
      <c r="BY7" s="68">
        <v>2150</v>
      </c>
      <c r="BZ7" s="53">
        <f t="shared" si="27"/>
        <v>0</v>
      </c>
      <c r="CA7" s="53">
        <v>0</v>
      </c>
      <c r="CB7" s="53"/>
      <c r="CC7" s="53"/>
      <c r="CD7" s="53">
        <f t="shared" si="28"/>
        <v>0</v>
      </c>
      <c r="CE7" s="53">
        <v>2150</v>
      </c>
      <c r="CF7" s="53">
        <f t="shared" si="29"/>
        <v>0</v>
      </c>
      <c r="CG7" s="53">
        <v>0</v>
      </c>
      <c r="CH7" s="53">
        <v>2</v>
      </c>
      <c r="CI7" s="53">
        <v>-2</v>
      </c>
      <c r="CJ7" s="53">
        <f t="shared" si="30"/>
        <v>0</v>
      </c>
      <c r="CK7" s="53">
        <v>2150</v>
      </c>
      <c r="CL7" s="67">
        <f t="shared" si="31"/>
        <v>-4300</v>
      </c>
      <c r="CM7" s="53">
        <v>0</v>
      </c>
      <c r="CN7" s="53">
        <v>2</v>
      </c>
      <c r="CO7" s="53">
        <v>-1</v>
      </c>
      <c r="CP7" s="53"/>
      <c r="CQ7" s="53">
        <f t="shared" si="32"/>
        <v>1</v>
      </c>
      <c r="CR7" s="53">
        <v>2150</v>
      </c>
      <c r="CS7" s="53">
        <f t="shared" si="33"/>
        <v>-2150</v>
      </c>
      <c r="CT7" s="53">
        <v>1</v>
      </c>
      <c r="CU7" s="53"/>
      <c r="CV7" s="53">
        <v>-1</v>
      </c>
      <c r="CW7" s="53"/>
      <c r="CX7" s="53">
        <f t="shared" si="34"/>
        <v>0</v>
      </c>
      <c r="CY7" s="53">
        <v>2150</v>
      </c>
      <c r="CZ7" s="53">
        <f t="shared" si="35"/>
        <v>-2150</v>
      </c>
      <c r="DA7" s="53">
        <v>0</v>
      </c>
      <c r="DB7" s="53">
        <v>2</v>
      </c>
      <c r="DC7" s="53">
        <v>0</v>
      </c>
      <c r="DD7" s="53"/>
      <c r="DE7" s="53">
        <f t="shared" si="36"/>
        <v>2</v>
      </c>
      <c r="DF7" s="53">
        <v>2150</v>
      </c>
      <c r="DG7" s="53">
        <f t="shared" si="37"/>
        <v>0</v>
      </c>
      <c r="DH7" s="53">
        <v>2</v>
      </c>
      <c r="DI7" s="53"/>
      <c r="DJ7" s="53">
        <v>-1</v>
      </c>
      <c r="DK7" s="53"/>
      <c r="DL7" s="53">
        <f t="shared" si="38"/>
        <v>1</v>
      </c>
      <c r="DM7" s="53">
        <v>2150</v>
      </c>
      <c r="DN7" s="53">
        <f t="shared" si="39"/>
        <v>-2150</v>
      </c>
      <c r="DO7" s="53">
        <v>1</v>
      </c>
      <c r="DP7" s="53"/>
      <c r="DQ7" s="53">
        <v>-1</v>
      </c>
      <c r="DR7" s="53"/>
      <c r="DS7" s="53">
        <f t="shared" si="40"/>
        <v>0</v>
      </c>
      <c r="DT7" s="53">
        <v>2150</v>
      </c>
      <c r="DU7" s="53">
        <f t="shared" si="41"/>
        <v>-2150</v>
      </c>
      <c r="DV7" s="53">
        <f t="shared" si="42"/>
        <v>0</v>
      </c>
      <c r="DW7" s="53">
        <v>2</v>
      </c>
      <c r="DX7" s="53">
        <v>-2</v>
      </c>
      <c r="DY7" s="53"/>
      <c r="DZ7" s="53">
        <f t="shared" si="43"/>
        <v>0</v>
      </c>
      <c r="EA7" s="53">
        <v>2150</v>
      </c>
      <c r="EB7" s="53">
        <f t="shared" si="44"/>
        <v>-4300</v>
      </c>
      <c r="EC7" s="53">
        <f t="shared" si="45"/>
        <v>0</v>
      </c>
      <c r="ED7" s="53">
        <v>2</v>
      </c>
      <c r="EE7" s="53">
        <v>-1</v>
      </c>
      <c r="EF7" s="53"/>
      <c r="EG7" s="53">
        <f t="shared" si="46"/>
        <v>1</v>
      </c>
      <c r="EH7" s="53">
        <v>2150</v>
      </c>
      <c r="EI7" s="53">
        <f t="shared" si="47"/>
        <v>-2150</v>
      </c>
      <c r="EJ7" s="53">
        <f t="shared" si="48"/>
        <v>1</v>
      </c>
      <c r="EK7" s="53"/>
      <c r="EL7" s="53">
        <v>-0.5</v>
      </c>
      <c r="EM7" s="53"/>
      <c r="EN7" s="53">
        <f t="shared" si="49"/>
        <v>0.5</v>
      </c>
      <c r="EO7" s="53">
        <v>2150</v>
      </c>
      <c r="EP7" s="53">
        <f t="shared" si="50"/>
        <v>-1075</v>
      </c>
      <c r="EQ7" s="53">
        <f t="shared" si="51"/>
        <v>0.5</v>
      </c>
      <c r="ER7" s="53"/>
      <c r="ES7" s="53"/>
      <c r="ET7" s="53"/>
      <c r="EU7" s="66">
        <f t="shared" si="52"/>
        <v>0.5</v>
      </c>
      <c r="EV7" s="53">
        <v>2150</v>
      </c>
      <c r="EW7" s="53">
        <f t="shared" si="53"/>
        <v>0</v>
      </c>
      <c r="EX7" s="53">
        <f t="shared" si="54"/>
        <v>0.5</v>
      </c>
      <c r="EY7" s="53"/>
      <c r="EZ7" s="53"/>
      <c r="FA7" s="53"/>
      <c r="FB7" s="53">
        <f t="shared" si="55"/>
        <v>0.5</v>
      </c>
      <c r="FC7" s="53">
        <v>2150</v>
      </c>
      <c r="FD7" s="53">
        <f t="shared" si="56"/>
        <v>0</v>
      </c>
      <c r="FE7" s="53">
        <f t="shared" si="57"/>
        <v>0.5</v>
      </c>
      <c r="FF7" s="53">
        <v>2</v>
      </c>
      <c r="FG7" s="53">
        <v>-1</v>
      </c>
      <c r="FH7" s="53"/>
      <c r="FI7" s="53">
        <f t="shared" si="58"/>
        <v>1.5</v>
      </c>
      <c r="FJ7" s="53">
        <v>2150</v>
      </c>
      <c r="FK7" s="53">
        <f t="shared" si="59"/>
        <v>-2150</v>
      </c>
      <c r="FL7" s="53">
        <f t="shared" si="60"/>
        <v>1.5</v>
      </c>
      <c r="FM7" s="53"/>
      <c r="FN7" s="53"/>
      <c r="FO7" s="53"/>
      <c r="FP7" s="66">
        <f t="shared" si="61"/>
        <v>1.5</v>
      </c>
      <c r="FQ7" s="53">
        <v>2150</v>
      </c>
      <c r="FR7" s="53" t="s">
        <v>190</v>
      </c>
      <c r="FS7" s="53">
        <f t="shared" si="62"/>
        <v>1.5</v>
      </c>
      <c r="FT7" s="53"/>
      <c r="FU7" s="53">
        <v>-0.5</v>
      </c>
      <c r="FV7" s="53"/>
      <c r="FW7" s="53">
        <f t="shared" si="63"/>
        <v>1</v>
      </c>
      <c r="FX7" s="53">
        <v>2150</v>
      </c>
      <c r="FY7" s="53">
        <f t="shared" si="64"/>
        <v>-1075</v>
      </c>
      <c r="FZ7" s="53">
        <f t="shared" si="65"/>
        <v>1</v>
      </c>
      <c r="GA7" s="53">
        <v>2</v>
      </c>
      <c r="GB7" s="53">
        <v>-1.5</v>
      </c>
      <c r="GC7" s="53"/>
      <c r="GD7" s="53">
        <f t="shared" si="66"/>
        <v>1.5</v>
      </c>
      <c r="GE7" s="53">
        <v>2150</v>
      </c>
      <c r="GF7" s="53">
        <f t="shared" si="67"/>
        <v>-3225</v>
      </c>
      <c r="GG7" s="53">
        <f t="shared" si="68"/>
        <v>1.5</v>
      </c>
      <c r="GH7" s="53"/>
      <c r="GI7" s="53">
        <v>-0.5</v>
      </c>
      <c r="GJ7" s="53"/>
      <c r="GK7" s="53">
        <f t="shared" si="69"/>
        <v>1</v>
      </c>
      <c r="GL7" s="53">
        <f t="shared" si="70"/>
        <v>2150</v>
      </c>
      <c r="GM7" s="53">
        <f t="shared" si="71"/>
        <v>-1075</v>
      </c>
      <c r="GN7" s="53">
        <f t="shared" si="72"/>
        <v>1</v>
      </c>
      <c r="GO7" s="53">
        <v>2</v>
      </c>
      <c r="GP7" s="53">
        <v>-0.5</v>
      </c>
      <c r="GQ7" s="53"/>
      <c r="GR7" s="66">
        <f t="shared" si="73"/>
        <v>2.5</v>
      </c>
      <c r="GS7" s="53">
        <f t="shared" si="74"/>
        <v>2150</v>
      </c>
      <c r="GT7" s="53">
        <f t="shared" si="75"/>
        <v>-1075</v>
      </c>
      <c r="GU7" s="53">
        <f t="shared" si="76"/>
        <v>2.5</v>
      </c>
      <c r="GV7" s="53"/>
      <c r="GW7" s="53">
        <v>-1</v>
      </c>
      <c r="GX7" s="53"/>
      <c r="GY7" s="53">
        <f t="shared" si="77"/>
        <v>1.5</v>
      </c>
      <c r="GZ7" s="53">
        <f t="shared" si="78"/>
        <v>2150</v>
      </c>
      <c r="HA7" s="53">
        <f t="shared" si="79"/>
        <v>-2150</v>
      </c>
      <c r="HB7" s="53">
        <f t="shared" si="80"/>
        <v>1.5</v>
      </c>
      <c r="HC7" s="53"/>
      <c r="HD7" s="53">
        <v>-0.5</v>
      </c>
      <c r="HE7" s="53"/>
      <c r="HF7" s="53">
        <f t="shared" si="81"/>
        <v>1</v>
      </c>
      <c r="HG7" s="53">
        <f t="shared" si="82"/>
        <v>2150</v>
      </c>
      <c r="HH7" s="53">
        <f t="shared" si="83"/>
        <v>-1075</v>
      </c>
      <c r="HI7" s="53">
        <f t="shared" si="84"/>
        <v>1</v>
      </c>
      <c r="HJ7" s="53">
        <v>2</v>
      </c>
      <c r="HK7" s="53">
        <v>-1</v>
      </c>
      <c r="HL7" s="53"/>
      <c r="HM7" s="53">
        <f t="shared" si="85"/>
        <v>2</v>
      </c>
      <c r="HN7" s="53">
        <v>2150</v>
      </c>
      <c r="HO7" s="53">
        <f t="shared" si="86"/>
        <v>-2150</v>
      </c>
      <c r="HP7" s="53">
        <f t="shared" si="87"/>
        <v>2</v>
      </c>
      <c r="HQ7" s="53"/>
      <c r="HR7" s="53">
        <v>-1.5</v>
      </c>
      <c r="HS7" s="53"/>
      <c r="HT7" s="69">
        <f t="shared" ref="HT7:HT14" si="267">SUM(HP7:HS7)</f>
        <v>0.5</v>
      </c>
      <c r="HU7" s="53">
        <v>2150</v>
      </c>
      <c r="HV7" s="42">
        <f t="shared" si="88"/>
        <v>-3225</v>
      </c>
      <c r="HW7" s="53">
        <f t="shared" si="89"/>
        <v>0.5</v>
      </c>
      <c r="HX7" s="53"/>
      <c r="HY7" s="53">
        <v>-0.5</v>
      </c>
      <c r="HZ7" s="53"/>
      <c r="IA7" s="53">
        <f t="shared" si="90"/>
        <v>0</v>
      </c>
      <c r="IB7" s="53">
        <v>2150</v>
      </c>
      <c r="IC7" s="53">
        <f t="shared" si="91"/>
        <v>-1075</v>
      </c>
      <c r="ID7" s="53">
        <f t="shared" si="92"/>
        <v>0</v>
      </c>
      <c r="IE7" s="53">
        <v>2</v>
      </c>
      <c r="IF7" s="53">
        <v>-1</v>
      </c>
      <c r="IG7" s="53"/>
      <c r="IH7" s="53">
        <f t="shared" si="93"/>
        <v>1</v>
      </c>
      <c r="II7" s="53">
        <v>2150</v>
      </c>
      <c r="IJ7" s="53">
        <f t="shared" si="94"/>
        <v>-2150</v>
      </c>
      <c r="IK7" s="53">
        <f t="shared" si="95"/>
        <v>1</v>
      </c>
      <c r="IL7" s="53"/>
      <c r="IM7" s="53">
        <v>-0.5</v>
      </c>
      <c r="IN7" s="53"/>
      <c r="IO7" s="84">
        <f t="shared" si="96"/>
        <v>0.5</v>
      </c>
      <c r="IP7" s="53">
        <v>2150</v>
      </c>
      <c r="IQ7" s="84">
        <f t="shared" si="97"/>
        <v>-1075</v>
      </c>
      <c r="IR7" s="53">
        <f t="shared" si="98"/>
        <v>0.5</v>
      </c>
      <c r="IS7" s="53"/>
      <c r="IT7" s="53">
        <v>-0.5</v>
      </c>
      <c r="IU7" s="53"/>
      <c r="IV7" s="85">
        <f t="shared" si="99"/>
        <v>0</v>
      </c>
      <c r="IW7" s="53">
        <f t="shared" si="100"/>
        <v>2150</v>
      </c>
      <c r="IX7" s="85">
        <f t="shared" si="101"/>
        <v>-1075</v>
      </c>
      <c r="IY7" s="53">
        <f t="shared" si="102"/>
        <v>0</v>
      </c>
      <c r="IZ7" s="53">
        <v>2</v>
      </c>
      <c r="JA7" s="53">
        <v>-0.5</v>
      </c>
      <c r="JB7" s="53"/>
      <c r="JC7" s="86">
        <f t="shared" si="103"/>
        <v>1.5</v>
      </c>
      <c r="JD7" s="53">
        <f t="shared" si="104"/>
        <v>2150</v>
      </c>
      <c r="JE7" s="88">
        <f t="shared" si="105"/>
        <v>-1075</v>
      </c>
      <c r="JF7" s="53">
        <f t="shared" si="106"/>
        <v>1.5</v>
      </c>
      <c r="JG7" s="53"/>
      <c r="JH7" s="53">
        <v>-1.5</v>
      </c>
      <c r="JI7" s="53"/>
      <c r="JJ7" s="86">
        <f t="shared" si="107"/>
        <v>0</v>
      </c>
      <c r="JK7" s="53">
        <f t="shared" si="108"/>
        <v>2150</v>
      </c>
      <c r="JL7" s="86">
        <f t="shared" si="109"/>
        <v>-3225</v>
      </c>
      <c r="JM7" s="53">
        <f t="shared" si="110"/>
        <v>0</v>
      </c>
      <c r="JN7" s="53">
        <v>6</v>
      </c>
      <c r="JO7" s="53">
        <v>-6</v>
      </c>
      <c r="JP7" s="53">
        <v>-0.2</v>
      </c>
      <c r="JQ7" s="86">
        <f t="shared" si="111"/>
        <v>-0.2</v>
      </c>
      <c r="JR7" s="53">
        <f t="shared" si="112"/>
        <v>2150</v>
      </c>
      <c r="JS7" s="86">
        <f t="shared" si="113"/>
        <v>-12900</v>
      </c>
      <c r="JT7" s="53">
        <f>JQ7</f>
        <v>-0.2</v>
      </c>
      <c r="JU7" s="53">
        <v>2</v>
      </c>
      <c r="JV7" s="53">
        <v>-1</v>
      </c>
      <c r="JW7" s="53"/>
      <c r="JX7" s="86">
        <f t="shared" si="114"/>
        <v>0.8</v>
      </c>
      <c r="JY7" s="53">
        <v>2150</v>
      </c>
      <c r="JZ7" s="86">
        <f t="shared" si="115"/>
        <v>-2150</v>
      </c>
      <c r="KA7" s="53">
        <f t="shared" si="116"/>
        <v>0.8</v>
      </c>
      <c r="KB7" s="53"/>
      <c r="KC7" s="53">
        <v>-1</v>
      </c>
      <c r="KD7" s="53"/>
      <c r="KE7" s="86">
        <f t="shared" si="117"/>
        <v>-0.19999999999999996</v>
      </c>
      <c r="KF7" s="53">
        <f t="shared" si="118"/>
        <v>2150</v>
      </c>
      <c r="KG7" s="86">
        <f t="shared" si="119"/>
        <v>-2150</v>
      </c>
      <c r="KH7" s="53">
        <f t="shared" si="120"/>
        <v>-0.19999999999999996</v>
      </c>
      <c r="KI7" s="53">
        <v>2</v>
      </c>
      <c r="KJ7" s="53">
        <v>-1</v>
      </c>
      <c r="KK7" s="53">
        <v>0.2</v>
      </c>
      <c r="KL7" s="86">
        <f t="shared" si="121"/>
        <v>1</v>
      </c>
      <c r="KM7" s="53">
        <v>2150</v>
      </c>
      <c r="KN7" s="42">
        <f t="shared" si="122"/>
        <v>-2150</v>
      </c>
      <c r="KO7" s="53">
        <f t="shared" si="123"/>
        <v>1</v>
      </c>
      <c r="KP7" s="53"/>
      <c r="KQ7" s="53">
        <v>-1</v>
      </c>
      <c r="KR7" s="53"/>
      <c r="KS7" s="87">
        <f t="shared" si="124"/>
        <v>0</v>
      </c>
      <c r="KT7" s="53">
        <v>2150</v>
      </c>
      <c r="KU7" s="15">
        <f t="shared" si="125"/>
        <v>-2150</v>
      </c>
      <c r="KV7" s="53">
        <f t="shared" si="126"/>
        <v>0</v>
      </c>
      <c r="KW7" s="53">
        <v>2</v>
      </c>
      <c r="KX7" s="53">
        <v>-1</v>
      </c>
      <c r="KY7" s="53"/>
      <c r="KZ7" s="117">
        <f t="shared" si="127"/>
        <v>1</v>
      </c>
      <c r="LA7" s="53">
        <f t="shared" si="128"/>
        <v>2150</v>
      </c>
      <c r="LB7" s="50">
        <f t="shared" si="129"/>
        <v>-2150</v>
      </c>
      <c r="LC7" s="53">
        <f t="shared" ref="LC7:LC14" si="268">KZ7</f>
        <v>1</v>
      </c>
      <c r="LD7" s="53"/>
      <c r="LE7" s="53">
        <v>-1</v>
      </c>
      <c r="LF7" s="53"/>
      <c r="LG7" s="117">
        <f t="shared" si="130"/>
        <v>0</v>
      </c>
      <c r="LH7" s="53">
        <f t="shared" si="131"/>
        <v>2150</v>
      </c>
      <c r="LI7" s="117">
        <f t="shared" si="132"/>
        <v>-2150</v>
      </c>
      <c r="LJ7" s="358"/>
      <c r="LK7" s="53">
        <f t="shared" si="133"/>
        <v>0</v>
      </c>
      <c r="LL7" s="53">
        <v>2</v>
      </c>
      <c r="LM7" s="53">
        <v>-1.5</v>
      </c>
      <c r="LN7" s="53"/>
      <c r="LO7" s="118">
        <f t="shared" si="134"/>
        <v>0.5</v>
      </c>
      <c r="LP7" s="53">
        <f t="shared" si="135"/>
        <v>2150</v>
      </c>
      <c r="LQ7" s="118">
        <f t="shared" si="136"/>
        <v>-3225</v>
      </c>
      <c r="LR7" s="53">
        <f t="shared" si="137"/>
        <v>0.5</v>
      </c>
      <c r="LS7" s="53"/>
      <c r="LT7" s="53"/>
      <c r="LU7" s="53"/>
      <c r="LV7" s="131">
        <f t="shared" si="138"/>
        <v>0.5</v>
      </c>
      <c r="LW7" s="53">
        <f t="shared" si="139"/>
        <v>2150</v>
      </c>
      <c r="LX7" s="131">
        <f t="shared" si="140"/>
        <v>0</v>
      </c>
      <c r="LY7" s="53">
        <f t="shared" si="141"/>
        <v>0.5</v>
      </c>
      <c r="LZ7" s="53"/>
      <c r="MA7" s="53">
        <v>-0.5</v>
      </c>
      <c r="MB7" s="53"/>
      <c r="MC7" s="131">
        <f t="shared" si="142"/>
        <v>0</v>
      </c>
      <c r="MD7" s="53">
        <f t="shared" si="143"/>
        <v>2150</v>
      </c>
      <c r="ME7" s="131">
        <f t="shared" si="144"/>
        <v>-1075</v>
      </c>
      <c r="MF7" s="53">
        <f t="shared" si="145"/>
        <v>0</v>
      </c>
      <c r="MG7" s="53">
        <v>2</v>
      </c>
      <c r="MH7" s="53">
        <v>-1</v>
      </c>
      <c r="MI7" s="53"/>
      <c r="MJ7" s="133">
        <f t="shared" si="146"/>
        <v>1</v>
      </c>
      <c r="MK7" s="53">
        <f>2300</f>
        <v>2300</v>
      </c>
      <c r="ML7" s="133">
        <f t="shared" si="147"/>
        <v>-2300</v>
      </c>
      <c r="MM7" s="53">
        <f t="shared" si="148"/>
        <v>1</v>
      </c>
      <c r="MN7" s="53"/>
      <c r="MO7" s="53">
        <v>-0.65</v>
      </c>
      <c r="MP7" s="53"/>
      <c r="MQ7" s="170">
        <f t="shared" si="149"/>
        <v>0.35</v>
      </c>
      <c r="MR7" s="53">
        <f t="shared" si="150"/>
        <v>2300</v>
      </c>
      <c r="MS7" s="131">
        <f t="shared" si="151"/>
        <v>-1495</v>
      </c>
      <c r="MT7" s="53">
        <v>0.35</v>
      </c>
      <c r="MU7" s="53"/>
      <c r="MV7" s="53">
        <v>-0.35</v>
      </c>
      <c r="MW7" s="53"/>
      <c r="MX7" s="170">
        <f t="shared" si="152"/>
        <v>0</v>
      </c>
      <c r="MY7" s="53">
        <v>2300</v>
      </c>
      <c r="MZ7" s="170">
        <f t="shared" si="153"/>
        <v>-805</v>
      </c>
      <c r="NA7" s="53">
        <f t="shared" si="154"/>
        <v>0</v>
      </c>
      <c r="NB7" s="53">
        <v>2</v>
      </c>
      <c r="NC7" s="53">
        <v>-1</v>
      </c>
      <c r="ND7" s="53"/>
      <c r="NE7" s="170">
        <f t="shared" si="155"/>
        <v>1</v>
      </c>
      <c r="NF7" s="53">
        <v>2150</v>
      </c>
      <c r="NG7" s="42">
        <f t="shared" si="156"/>
        <v>-2150</v>
      </c>
      <c r="NH7" s="53">
        <v>1</v>
      </c>
      <c r="NI7" s="53"/>
      <c r="NJ7" s="53">
        <v>-0.5</v>
      </c>
      <c r="NK7" s="53"/>
      <c r="NL7" s="194">
        <f t="shared" si="157"/>
        <v>0.5</v>
      </c>
      <c r="NM7" s="53">
        <v>2300</v>
      </c>
      <c r="NN7" s="194">
        <f t="shared" si="158"/>
        <v>-1150</v>
      </c>
      <c r="NO7" s="53">
        <f t="shared" si="159"/>
        <v>0.5</v>
      </c>
      <c r="NP7" s="53"/>
      <c r="NQ7" s="53">
        <v>-0.5</v>
      </c>
      <c r="NR7" s="53"/>
      <c r="NS7" s="194">
        <f t="shared" si="160"/>
        <v>0</v>
      </c>
      <c r="NT7" s="53">
        <v>2300</v>
      </c>
      <c r="NU7" s="194">
        <f t="shared" si="161"/>
        <v>-1150</v>
      </c>
      <c r="NV7" s="53">
        <f t="shared" si="162"/>
        <v>0</v>
      </c>
      <c r="NW7" s="53">
        <v>2</v>
      </c>
      <c r="NX7" s="53">
        <v>-0.5</v>
      </c>
      <c r="NY7" s="53"/>
      <c r="NZ7" s="194">
        <f t="shared" si="163"/>
        <v>1.5</v>
      </c>
      <c r="OA7" s="53">
        <f t="shared" si="164"/>
        <v>2300</v>
      </c>
      <c r="OB7" s="194">
        <f t="shared" si="165"/>
        <v>-1150</v>
      </c>
      <c r="OC7" s="53">
        <f t="shared" si="166"/>
        <v>1.5</v>
      </c>
      <c r="OD7" s="53"/>
      <c r="OE7" s="53">
        <v>-1.3</v>
      </c>
      <c r="OF7" s="53"/>
      <c r="OG7" s="200">
        <f t="shared" si="167"/>
        <v>0.19999999999999996</v>
      </c>
      <c r="OH7" s="53">
        <f t="shared" si="168"/>
        <v>2300</v>
      </c>
      <c r="OI7" s="42">
        <f t="shared" si="169"/>
        <v>-2990</v>
      </c>
      <c r="OJ7" s="53">
        <f t="shared" si="170"/>
        <v>0.19999999999999996</v>
      </c>
      <c r="OK7" s="53">
        <v>2</v>
      </c>
      <c r="OL7" s="53">
        <v>-1.2</v>
      </c>
      <c r="OM7" s="53"/>
      <c r="ON7" s="205">
        <f t="shared" si="171"/>
        <v>1.0000000000000002</v>
      </c>
      <c r="OO7" s="53">
        <f t="shared" si="172"/>
        <v>2300</v>
      </c>
      <c r="OP7" s="205">
        <f t="shared" si="173"/>
        <v>-2760</v>
      </c>
      <c r="OQ7" s="53">
        <f t="shared" si="174"/>
        <v>1.0000000000000002</v>
      </c>
      <c r="OR7" s="53"/>
      <c r="OS7" s="53">
        <v>-1</v>
      </c>
      <c r="OT7" s="53"/>
      <c r="OU7" s="205">
        <f t="shared" si="175"/>
        <v>0</v>
      </c>
      <c r="OV7" s="53">
        <f t="shared" si="176"/>
        <v>2300</v>
      </c>
      <c r="OW7" s="205">
        <f t="shared" si="177"/>
        <v>-2300</v>
      </c>
      <c r="OX7" s="53">
        <f t="shared" si="178"/>
        <v>0</v>
      </c>
      <c r="OY7" s="53">
        <v>2</v>
      </c>
      <c r="OZ7" s="53">
        <v>-1</v>
      </c>
      <c r="PA7" s="53"/>
      <c r="PB7" s="205">
        <f t="shared" si="179"/>
        <v>1</v>
      </c>
      <c r="PC7" s="53">
        <f t="shared" si="180"/>
        <v>2300</v>
      </c>
      <c r="PD7" s="53">
        <f t="shared" si="181"/>
        <v>-2300</v>
      </c>
      <c r="PE7" s="53">
        <f t="shared" si="182"/>
        <v>1</v>
      </c>
      <c r="PF7" s="53"/>
      <c r="PG7" s="53">
        <v>-0.5</v>
      </c>
      <c r="PH7" s="53"/>
      <c r="PI7" s="205">
        <f t="shared" si="183"/>
        <v>0.5</v>
      </c>
      <c r="PJ7" s="53">
        <f t="shared" si="184"/>
        <v>2300</v>
      </c>
      <c r="PK7" s="55">
        <f t="shared" si="185"/>
        <v>-1150</v>
      </c>
      <c r="PL7" s="53">
        <f t="shared" si="186"/>
        <v>0.5</v>
      </c>
      <c r="PM7" s="53">
        <v>2</v>
      </c>
      <c r="PN7" s="53">
        <v>-1</v>
      </c>
      <c r="PO7" s="53"/>
      <c r="PP7" s="207">
        <f t="shared" si="187"/>
        <v>1.5</v>
      </c>
      <c r="PQ7" s="53">
        <f t="shared" si="247"/>
        <v>2300</v>
      </c>
      <c r="PR7" s="42">
        <f t="shared" si="188"/>
        <v>-2300</v>
      </c>
      <c r="PS7" s="53">
        <f t="shared" si="189"/>
        <v>1.5</v>
      </c>
      <c r="PT7" s="53"/>
      <c r="PU7" s="53">
        <v>-0.5</v>
      </c>
      <c r="PV7" s="53"/>
      <c r="PW7" s="231">
        <f t="shared" si="190"/>
        <v>1</v>
      </c>
      <c r="PX7" s="53">
        <f t="shared" si="191"/>
        <v>2300</v>
      </c>
      <c r="PY7" s="231">
        <f t="shared" si="192"/>
        <v>-1150</v>
      </c>
      <c r="PZ7" s="53">
        <f t="shared" si="193"/>
        <v>1</v>
      </c>
      <c r="QA7" s="53">
        <v>-0.2</v>
      </c>
      <c r="QB7" s="53"/>
      <c r="QC7" s="53">
        <v>-0.3</v>
      </c>
      <c r="QD7" s="231">
        <f t="shared" si="194"/>
        <v>0.5</v>
      </c>
      <c r="QE7" s="53">
        <f t="shared" si="195"/>
        <v>2300</v>
      </c>
      <c r="QF7" s="231">
        <f t="shared" si="196"/>
        <v>0</v>
      </c>
      <c r="QG7" s="53">
        <f t="shared" si="197"/>
        <v>0.5</v>
      </c>
      <c r="QH7" s="53">
        <v>2</v>
      </c>
      <c r="QI7" s="53"/>
      <c r="QJ7" s="53"/>
      <c r="QK7" s="244">
        <f t="shared" si="198"/>
        <v>2.5</v>
      </c>
      <c r="QL7" s="53">
        <f t="shared" si="199"/>
        <v>2300</v>
      </c>
      <c r="QM7" s="231">
        <f t="shared" si="200"/>
        <v>0</v>
      </c>
      <c r="QN7" s="53">
        <f t="shared" si="201"/>
        <v>2.5</v>
      </c>
      <c r="QO7" s="53"/>
      <c r="QP7" s="53">
        <v>-0.8</v>
      </c>
      <c r="QQ7" s="53"/>
      <c r="QR7" s="231">
        <f t="shared" si="202"/>
        <v>1.7</v>
      </c>
      <c r="QS7" s="53">
        <f t="shared" si="203"/>
        <v>2300</v>
      </c>
      <c r="QT7" s="231">
        <f t="shared" si="204"/>
        <v>-1840</v>
      </c>
      <c r="QU7" s="53">
        <f t="shared" si="205"/>
        <v>1.7</v>
      </c>
      <c r="QV7" s="53"/>
      <c r="QW7" s="53">
        <v>0</v>
      </c>
      <c r="QX7" s="53"/>
      <c r="QY7" s="231">
        <f t="shared" si="206"/>
        <v>1.7</v>
      </c>
      <c r="QZ7" s="53">
        <f t="shared" si="207"/>
        <v>2300</v>
      </c>
      <c r="RA7" s="42">
        <f t="shared" si="208"/>
        <v>0</v>
      </c>
      <c r="RB7" s="53">
        <f t="shared" si="209"/>
        <v>1.7</v>
      </c>
      <c r="RC7" s="53">
        <v>2</v>
      </c>
      <c r="RD7" s="54">
        <v>-2.5</v>
      </c>
      <c r="RE7" s="53">
        <v>-0.2</v>
      </c>
      <c r="RF7" s="244">
        <f>SUM(RB7:RE7)</f>
        <v>1.0000000000000002</v>
      </c>
      <c r="RG7" s="53">
        <f t="shared" si="210"/>
        <v>2300</v>
      </c>
      <c r="RH7" s="231">
        <f>'general audit24.2.2025'!C24*RG7</f>
        <v>-23000</v>
      </c>
      <c r="RI7" s="53">
        <f t="shared" si="211"/>
        <v>1.0000000000000002</v>
      </c>
      <c r="RJ7" s="53"/>
      <c r="RK7" s="53">
        <v>-0.2</v>
      </c>
      <c r="RL7" s="53"/>
      <c r="RM7" s="231">
        <f t="shared" si="212"/>
        <v>0.80000000000000027</v>
      </c>
      <c r="RN7" s="53">
        <f t="shared" si="213"/>
        <v>2300</v>
      </c>
      <c r="RO7" s="231">
        <f t="shared" si="214"/>
        <v>-460</v>
      </c>
      <c r="RP7" s="53">
        <f t="shared" si="215"/>
        <v>0.80000000000000027</v>
      </c>
      <c r="RQ7" s="53"/>
      <c r="RR7" s="53">
        <v>-0.8</v>
      </c>
      <c r="RS7" s="53"/>
      <c r="RT7" s="231">
        <f t="shared" si="248"/>
        <v>0</v>
      </c>
      <c r="RU7" s="53">
        <f t="shared" si="216"/>
        <v>2300</v>
      </c>
      <c r="RV7" s="42">
        <f t="shared" si="249"/>
        <v>-1840</v>
      </c>
      <c r="RW7" s="53">
        <f t="shared" si="217"/>
        <v>0</v>
      </c>
      <c r="RX7" s="53">
        <v>2</v>
      </c>
      <c r="RY7" s="53">
        <v>-0.6</v>
      </c>
      <c r="RZ7" s="53"/>
      <c r="SA7" s="263">
        <f t="shared" si="250"/>
        <v>1.4</v>
      </c>
      <c r="SB7" s="53">
        <f t="shared" si="218"/>
        <v>2300</v>
      </c>
      <c r="SC7" s="263">
        <f t="shared" si="219"/>
        <v>-1380</v>
      </c>
      <c r="SD7" s="53">
        <f t="shared" si="220"/>
        <v>1.4</v>
      </c>
      <c r="SE7" s="53"/>
      <c r="SF7" s="53">
        <v>-0.6</v>
      </c>
      <c r="SG7" s="53"/>
      <c r="SH7" s="231">
        <f t="shared" si="221"/>
        <v>0.79999999999999993</v>
      </c>
      <c r="SI7" s="53">
        <f t="shared" si="222"/>
        <v>2300</v>
      </c>
      <c r="SJ7" s="231">
        <f t="shared" si="223"/>
        <v>-1380</v>
      </c>
      <c r="SK7" s="53">
        <f t="shared" si="224"/>
        <v>0.79999999999999993</v>
      </c>
      <c r="SL7" s="53"/>
      <c r="SM7" s="53">
        <v>-0.5</v>
      </c>
      <c r="SN7" s="53"/>
      <c r="SO7" s="231">
        <f t="shared" si="225"/>
        <v>0.29999999999999993</v>
      </c>
      <c r="SP7" s="53">
        <f t="shared" si="226"/>
        <v>2300</v>
      </c>
      <c r="SQ7" s="231">
        <f t="shared" si="227"/>
        <v>-1150</v>
      </c>
      <c r="SR7" s="53">
        <f t="shared" si="228"/>
        <v>0.29999999999999993</v>
      </c>
      <c r="SS7" s="53"/>
      <c r="ST7" s="53">
        <v>-0.3</v>
      </c>
      <c r="SU7" s="53"/>
      <c r="SV7" s="231">
        <f t="shared" si="229"/>
        <v>0</v>
      </c>
      <c r="SW7" s="53">
        <f t="shared" si="230"/>
        <v>2300</v>
      </c>
      <c r="SX7" s="231">
        <f t="shared" si="231"/>
        <v>-690</v>
      </c>
      <c r="SY7" s="53">
        <f t="shared" si="232"/>
        <v>0</v>
      </c>
      <c r="SZ7" s="53">
        <v>2</v>
      </c>
      <c r="TA7" s="53">
        <v>-0.5</v>
      </c>
      <c r="TB7" s="53"/>
      <c r="TC7" s="231">
        <f t="shared" si="233"/>
        <v>1.5</v>
      </c>
      <c r="TD7" s="53">
        <f t="shared" si="234"/>
        <v>2300</v>
      </c>
      <c r="TE7" s="231">
        <f t="shared" si="235"/>
        <v>-1150</v>
      </c>
      <c r="TF7" s="53">
        <f t="shared" si="236"/>
        <v>1.5</v>
      </c>
      <c r="TG7" s="53"/>
      <c r="TH7" s="53">
        <v>-0.5</v>
      </c>
      <c r="TI7" s="53"/>
      <c r="TJ7" s="264">
        <f t="shared" si="251"/>
        <v>1</v>
      </c>
      <c r="TK7" s="53">
        <v>2300</v>
      </c>
      <c r="TL7" s="264">
        <f t="shared" si="252"/>
        <v>-1150</v>
      </c>
      <c r="TM7" s="53">
        <f t="shared" si="237"/>
        <v>1</v>
      </c>
      <c r="TN7" s="53"/>
      <c r="TO7" s="53">
        <v>-0.4</v>
      </c>
      <c r="TP7" s="53"/>
      <c r="TQ7" s="264">
        <f t="shared" si="253"/>
        <v>0.6</v>
      </c>
      <c r="TR7" s="53">
        <v>2300</v>
      </c>
      <c r="TS7" s="264">
        <f t="shared" si="254"/>
        <v>-920</v>
      </c>
      <c r="TT7" s="53">
        <f t="shared" si="238"/>
        <v>0.6</v>
      </c>
      <c r="TU7" s="53"/>
      <c r="TV7" s="53">
        <v>-0.3</v>
      </c>
      <c r="TW7" s="53"/>
      <c r="TX7" s="264">
        <f t="shared" si="255"/>
        <v>0.3</v>
      </c>
      <c r="TY7" s="53">
        <v>2300</v>
      </c>
      <c r="TZ7" s="264">
        <f t="shared" si="256"/>
        <v>-690</v>
      </c>
      <c r="UA7" s="53">
        <f t="shared" si="239"/>
        <v>0.3</v>
      </c>
      <c r="UC7" s="53"/>
      <c r="UD7" s="53"/>
      <c r="UE7" s="264">
        <f t="shared" si="257"/>
        <v>0.3</v>
      </c>
      <c r="UF7" s="53">
        <f t="shared" si="240"/>
        <v>2300</v>
      </c>
      <c r="UG7" s="264">
        <f t="shared" si="258"/>
        <v>0</v>
      </c>
      <c r="UH7" s="53">
        <f t="shared" si="241"/>
        <v>0.3</v>
      </c>
      <c r="UI7" s="53"/>
      <c r="UJ7" s="53">
        <v>-0.3</v>
      </c>
      <c r="UK7" s="53"/>
      <c r="UL7" s="264">
        <f t="shared" si="259"/>
        <v>0</v>
      </c>
      <c r="UM7" s="53">
        <f t="shared" si="242"/>
        <v>2300</v>
      </c>
      <c r="UN7" s="264">
        <f t="shared" si="260"/>
        <v>-690</v>
      </c>
      <c r="UO7" s="53">
        <f t="shared" si="243"/>
        <v>0</v>
      </c>
      <c r="UP7" s="53"/>
      <c r="UQ7" s="53"/>
      <c r="UR7" s="53"/>
      <c r="US7" s="287">
        <f t="shared" si="261"/>
        <v>0</v>
      </c>
      <c r="UT7" s="53">
        <f t="shared" si="244"/>
        <v>2300</v>
      </c>
      <c r="UU7" s="287">
        <f t="shared" si="262"/>
        <v>0</v>
      </c>
      <c r="UV7" s="53">
        <f t="shared" si="245"/>
        <v>0</v>
      </c>
      <c r="UW7" s="53"/>
      <c r="UX7" s="53"/>
      <c r="UY7" s="53"/>
      <c r="UZ7" s="287">
        <f t="shared" si="263"/>
        <v>0</v>
      </c>
      <c r="VA7" s="53">
        <v>2300</v>
      </c>
      <c r="VB7" s="287">
        <f t="shared" si="264"/>
        <v>0</v>
      </c>
      <c r="VC7" s="53">
        <f t="shared" si="246"/>
        <v>0</v>
      </c>
      <c r="VD7" s="53"/>
      <c r="VE7" s="53"/>
      <c r="VF7" s="53"/>
      <c r="VG7" s="287">
        <f t="shared" si="265"/>
        <v>0</v>
      </c>
      <c r="VH7" s="53">
        <v>2300</v>
      </c>
      <c r="VI7" s="287">
        <f t="shared" si="266"/>
        <v>0</v>
      </c>
      <c r="VJ7" s="53"/>
      <c r="VK7" s="53"/>
      <c r="VL7" s="53"/>
      <c r="VM7" s="53"/>
      <c r="VN7" s="53"/>
      <c r="VO7" s="53"/>
      <c r="VP7" s="53"/>
      <c r="VQ7" s="53"/>
      <c r="VR7" s="53"/>
      <c r="VS7" s="53"/>
      <c r="VT7" s="53"/>
      <c r="VU7" s="53"/>
      <c r="VV7" s="53"/>
      <c r="VW7" s="53"/>
      <c r="VX7" s="53"/>
      <c r="VY7" s="53"/>
      <c r="VZ7" s="53"/>
      <c r="WA7" s="53"/>
      <c r="WB7" s="53"/>
      <c r="WC7" s="53"/>
      <c r="WD7" s="53"/>
      <c r="WE7" s="53"/>
      <c r="WF7" s="53"/>
      <c r="WG7" s="53"/>
      <c r="WH7" s="53"/>
      <c r="WI7" s="53"/>
      <c r="WJ7" s="53"/>
      <c r="WK7" s="53"/>
      <c r="WL7" s="53"/>
      <c r="WM7" s="53"/>
      <c r="WN7" s="53"/>
      <c r="WO7" s="53"/>
      <c r="WP7" s="53"/>
      <c r="WQ7" s="53"/>
      <c r="WR7" s="53"/>
      <c r="WS7" s="53"/>
      <c r="WT7" s="53"/>
      <c r="WU7" s="53"/>
      <c r="WV7" s="53"/>
      <c r="WW7" s="53"/>
      <c r="WX7" s="53"/>
      <c r="WY7" s="53"/>
      <c r="WZ7" s="53"/>
      <c r="XA7" s="53"/>
      <c r="XB7" s="53"/>
      <c r="XC7" s="53"/>
      <c r="XD7" s="53"/>
      <c r="XE7" s="53"/>
      <c r="XF7" s="53"/>
      <c r="XG7" s="53"/>
      <c r="XH7" s="53"/>
      <c r="XI7" s="53"/>
      <c r="XJ7" s="53"/>
    </row>
    <row r="8" spans="1:634" s="123" customFormat="1" ht="16.5" thickTop="1" thickBot="1" x14ac:dyDescent="0.3">
      <c r="A8" s="43" t="s">
        <v>7</v>
      </c>
      <c r="B8" s="43"/>
      <c r="C8" s="43"/>
      <c r="D8" s="43">
        <f t="shared" si="3"/>
        <v>0</v>
      </c>
      <c r="E8" s="43">
        <v>100</v>
      </c>
      <c r="F8" s="43">
        <f t="shared" si="4"/>
        <v>0</v>
      </c>
      <c r="G8" s="43">
        <v>0</v>
      </c>
      <c r="H8" s="43"/>
      <c r="I8" s="43"/>
      <c r="J8" s="43">
        <f t="shared" si="5"/>
        <v>0</v>
      </c>
      <c r="K8" s="43">
        <v>100</v>
      </c>
      <c r="L8" s="43">
        <f t="shared" si="6"/>
        <v>0</v>
      </c>
      <c r="M8" s="43">
        <v>0</v>
      </c>
      <c r="N8" s="43"/>
      <c r="O8" s="43"/>
      <c r="P8" s="43">
        <f t="shared" si="7"/>
        <v>0</v>
      </c>
      <c r="Q8" s="43">
        <v>100</v>
      </c>
      <c r="R8" s="43">
        <f t="shared" si="8"/>
        <v>0</v>
      </c>
      <c r="S8" s="43">
        <v>0</v>
      </c>
      <c r="T8" s="43"/>
      <c r="U8" s="43"/>
      <c r="V8" s="43">
        <f t="shared" ref="V8:V13" si="269">SUM(S8:U8)</f>
        <v>0</v>
      </c>
      <c r="W8" s="43">
        <v>100</v>
      </c>
      <c r="X8" s="43">
        <f t="shared" si="9"/>
        <v>0</v>
      </c>
      <c r="Y8" s="43">
        <v>0</v>
      </c>
      <c r="Z8" s="43"/>
      <c r="AA8" s="43"/>
      <c r="AB8" s="43">
        <f t="shared" si="10"/>
        <v>0</v>
      </c>
      <c r="AC8" s="43">
        <v>100</v>
      </c>
      <c r="AD8" s="43">
        <f t="shared" si="11"/>
        <v>0</v>
      </c>
      <c r="AE8" s="43">
        <v>0</v>
      </c>
      <c r="AF8" s="43"/>
      <c r="AG8" s="43"/>
      <c r="AH8" s="43">
        <f t="shared" si="12"/>
        <v>0</v>
      </c>
      <c r="AI8" s="43">
        <v>100</v>
      </c>
      <c r="AJ8" s="43">
        <f t="shared" si="13"/>
        <v>0</v>
      </c>
      <c r="AK8" s="43">
        <v>0</v>
      </c>
      <c r="AL8" s="43"/>
      <c r="AM8" s="43"/>
      <c r="AN8" s="43">
        <f t="shared" si="14"/>
        <v>0</v>
      </c>
      <c r="AO8" s="43">
        <v>100</v>
      </c>
      <c r="AP8" s="43">
        <f t="shared" si="15"/>
        <v>0</v>
      </c>
      <c r="AQ8" s="43">
        <v>0</v>
      </c>
      <c r="AR8" s="43"/>
      <c r="AS8" s="43"/>
      <c r="AT8" s="43">
        <f t="shared" si="16"/>
        <v>0</v>
      </c>
      <c r="AU8" s="43">
        <v>100</v>
      </c>
      <c r="AV8" s="43">
        <f t="shared" si="17"/>
        <v>0</v>
      </c>
      <c r="AW8" s="43">
        <v>0</v>
      </c>
      <c r="AX8" s="43"/>
      <c r="AY8" s="43"/>
      <c r="AZ8" s="43">
        <f t="shared" si="18"/>
        <v>0</v>
      </c>
      <c r="BA8" s="43">
        <v>100</v>
      </c>
      <c r="BB8" s="43">
        <f t="shared" si="19"/>
        <v>0</v>
      </c>
      <c r="BC8" s="43"/>
      <c r="BD8" s="43">
        <v>24</v>
      </c>
      <c r="BE8" s="43">
        <v>-3</v>
      </c>
      <c r="BF8" s="43">
        <f t="shared" si="20"/>
        <v>21</v>
      </c>
      <c r="BG8" s="43">
        <v>100</v>
      </c>
      <c r="BH8" s="43">
        <f t="shared" si="21"/>
        <v>-300</v>
      </c>
      <c r="BI8" s="121">
        <v>21</v>
      </c>
      <c r="BJ8" s="43"/>
      <c r="BK8" s="43">
        <v>-2</v>
      </c>
      <c r="BL8" s="43">
        <f t="shared" si="22"/>
        <v>19</v>
      </c>
      <c r="BM8" s="43">
        <v>100</v>
      </c>
      <c r="BN8" s="43">
        <f t="shared" si="23"/>
        <v>-200</v>
      </c>
      <c r="BO8" s="43">
        <v>19</v>
      </c>
      <c r="BP8" s="43"/>
      <c r="BQ8" s="43">
        <v>-7</v>
      </c>
      <c r="BR8" s="43">
        <f t="shared" si="24"/>
        <v>12</v>
      </c>
      <c r="BS8" s="43">
        <v>100</v>
      </c>
      <c r="BT8" s="43">
        <f t="shared" si="25"/>
        <v>-700</v>
      </c>
      <c r="BU8" s="43">
        <v>12</v>
      </c>
      <c r="BV8" s="43"/>
      <c r="BW8" s="43">
        <v>-7</v>
      </c>
      <c r="BX8" s="43">
        <f t="shared" si="26"/>
        <v>5</v>
      </c>
      <c r="BY8" s="122">
        <v>100</v>
      </c>
      <c r="BZ8" s="43">
        <f t="shared" si="27"/>
        <v>-700</v>
      </c>
      <c r="CA8" s="43">
        <v>5</v>
      </c>
      <c r="CB8" s="43"/>
      <c r="CC8" s="43">
        <v>-1</v>
      </c>
      <c r="CD8" s="43">
        <f t="shared" si="28"/>
        <v>4</v>
      </c>
      <c r="CE8" s="43">
        <v>100</v>
      </c>
      <c r="CF8" s="43">
        <f t="shared" si="29"/>
        <v>-100</v>
      </c>
      <c r="CG8" s="43">
        <v>4</v>
      </c>
      <c r="CH8" s="43"/>
      <c r="CI8" s="43">
        <v>-4</v>
      </c>
      <c r="CJ8" s="43">
        <f t="shared" si="30"/>
        <v>0</v>
      </c>
      <c r="CK8" s="43">
        <v>100</v>
      </c>
      <c r="CL8" s="121">
        <f t="shared" si="31"/>
        <v>-400</v>
      </c>
      <c r="CM8" s="43">
        <v>0</v>
      </c>
      <c r="CN8" s="43"/>
      <c r="CO8" s="43"/>
      <c r="CP8" s="43"/>
      <c r="CQ8" s="43">
        <f t="shared" si="32"/>
        <v>0</v>
      </c>
      <c r="CR8" s="43">
        <v>100</v>
      </c>
      <c r="CS8" s="43">
        <f t="shared" si="33"/>
        <v>0</v>
      </c>
      <c r="CT8" s="43">
        <v>0</v>
      </c>
      <c r="CU8" s="43"/>
      <c r="CV8" s="43">
        <v>-1</v>
      </c>
      <c r="CW8" s="43"/>
      <c r="CX8" s="43">
        <f t="shared" si="34"/>
        <v>-1</v>
      </c>
      <c r="CY8" s="43">
        <v>100</v>
      </c>
      <c r="CZ8" s="43">
        <f t="shared" si="35"/>
        <v>-100</v>
      </c>
      <c r="DA8" s="43">
        <v>0</v>
      </c>
      <c r="DB8" s="43">
        <v>12</v>
      </c>
      <c r="DC8" s="43">
        <v>0</v>
      </c>
      <c r="DD8" s="43"/>
      <c r="DE8" s="43">
        <f t="shared" si="36"/>
        <v>12</v>
      </c>
      <c r="DF8" s="43">
        <v>100</v>
      </c>
      <c r="DG8" s="43">
        <f t="shared" si="37"/>
        <v>0</v>
      </c>
      <c r="DH8" s="43">
        <v>12</v>
      </c>
      <c r="DI8" s="43"/>
      <c r="DJ8" s="43"/>
      <c r="DK8" s="43"/>
      <c r="DL8" s="43">
        <f t="shared" si="38"/>
        <v>12</v>
      </c>
      <c r="DM8" s="43">
        <v>100</v>
      </c>
      <c r="DN8" s="43">
        <f t="shared" si="39"/>
        <v>0</v>
      </c>
      <c r="DO8" s="43">
        <v>12</v>
      </c>
      <c r="DP8" s="43"/>
      <c r="DQ8" s="43">
        <v>-2</v>
      </c>
      <c r="DR8" s="43"/>
      <c r="DS8" s="43">
        <f t="shared" si="40"/>
        <v>10</v>
      </c>
      <c r="DT8" s="43">
        <v>100</v>
      </c>
      <c r="DU8" s="43">
        <f t="shared" si="41"/>
        <v>-200</v>
      </c>
      <c r="DV8" s="43">
        <f t="shared" si="42"/>
        <v>10</v>
      </c>
      <c r="DW8" s="43"/>
      <c r="DX8" s="43">
        <v>-2</v>
      </c>
      <c r="DY8" s="43"/>
      <c r="DZ8" s="43">
        <f t="shared" si="43"/>
        <v>8</v>
      </c>
      <c r="EA8" s="43">
        <v>100</v>
      </c>
      <c r="EB8" s="43">
        <f t="shared" si="44"/>
        <v>-200</v>
      </c>
      <c r="EC8" s="43">
        <f t="shared" si="45"/>
        <v>8</v>
      </c>
      <c r="ED8" s="43"/>
      <c r="EE8" s="43"/>
      <c r="EF8" s="43"/>
      <c r="EG8" s="43">
        <f t="shared" si="46"/>
        <v>8</v>
      </c>
      <c r="EH8" s="43">
        <v>100</v>
      </c>
      <c r="EI8" s="43">
        <f t="shared" si="47"/>
        <v>0</v>
      </c>
      <c r="EJ8" s="43">
        <f t="shared" si="48"/>
        <v>8</v>
      </c>
      <c r="EK8" s="43"/>
      <c r="EL8" s="43">
        <v>-1</v>
      </c>
      <c r="EM8" s="43"/>
      <c r="EN8" s="43">
        <f t="shared" si="49"/>
        <v>7</v>
      </c>
      <c r="EO8" s="43">
        <v>100</v>
      </c>
      <c r="EP8" s="43">
        <f t="shared" si="50"/>
        <v>-100</v>
      </c>
      <c r="EQ8" s="43">
        <f t="shared" si="51"/>
        <v>7</v>
      </c>
      <c r="ES8" s="43">
        <v>-3</v>
      </c>
      <c r="ET8" s="43"/>
      <c r="EU8" s="43">
        <f t="shared" si="52"/>
        <v>4</v>
      </c>
      <c r="EV8" s="43">
        <v>100</v>
      </c>
      <c r="EW8" s="43">
        <f t="shared" si="53"/>
        <v>-300</v>
      </c>
      <c r="EX8" s="43">
        <f t="shared" si="54"/>
        <v>4</v>
      </c>
      <c r="EY8" s="43"/>
      <c r="EZ8" s="43">
        <v>-3</v>
      </c>
      <c r="FA8" s="43"/>
      <c r="FB8" s="43">
        <f t="shared" si="55"/>
        <v>1</v>
      </c>
      <c r="FC8" s="43">
        <v>100</v>
      </c>
      <c r="FD8" s="43">
        <f t="shared" si="56"/>
        <v>-300</v>
      </c>
      <c r="FE8" s="43">
        <f t="shared" si="57"/>
        <v>1</v>
      </c>
      <c r="FF8" s="43"/>
      <c r="FG8" s="43"/>
      <c r="FH8" s="43"/>
      <c r="FI8" s="43">
        <f t="shared" si="58"/>
        <v>1</v>
      </c>
      <c r="FJ8" s="43">
        <v>100</v>
      </c>
      <c r="FK8" s="43">
        <f t="shared" si="59"/>
        <v>0</v>
      </c>
      <c r="FL8" s="43">
        <f t="shared" si="60"/>
        <v>1</v>
      </c>
      <c r="FM8" s="43"/>
      <c r="FN8" s="43"/>
      <c r="FO8" s="43"/>
      <c r="FP8" s="124">
        <f t="shared" si="61"/>
        <v>1</v>
      </c>
      <c r="FQ8" s="43">
        <v>100</v>
      </c>
      <c r="FR8" s="43">
        <f t="shared" ref="FR8:FR14" si="270">FN8*FQ8</f>
        <v>0</v>
      </c>
      <c r="FS8" s="43">
        <f t="shared" si="62"/>
        <v>1</v>
      </c>
      <c r="FT8" s="43">
        <v>12</v>
      </c>
      <c r="FU8" s="43"/>
      <c r="FV8" s="43"/>
      <c r="FW8" s="43">
        <f t="shared" si="63"/>
        <v>13</v>
      </c>
      <c r="FX8" s="43">
        <v>100</v>
      </c>
      <c r="FY8" s="43">
        <f t="shared" si="64"/>
        <v>0</v>
      </c>
      <c r="FZ8" s="43">
        <f t="shared" si="65"/>
        <v>13</v>
      </c>
      <c r="GA8" s="43"/>
      <c r="GB8" s="43">
        <v>-4</v>
      </c>
      <c r="GC8" s="43"/>
      <c r="GD8" s="43">
        <f t="shared" si="66"/>
        <v>9</v>
      </c>
      <c r="GE8" s="43">
        <v>100</v>
      </c>
      <c r="GF8" s="43">
        <f t="shared" si="67"/>
        <v>-400</v>
      </c>
      <c r="GG8" s="43">
        <f t="shared" si="68"/>
        <v>9</v>
      </c>
      <c r="GH8" s="43"/>
      <c r="GI8" s="43"/>
      <c r="GJ8" s="43"/>
      <c r="GK8" s="43">
        <f t="shared" si="69"/>
        <v>9</v>
      </c>
      <c r="GL8" s="43">
        <f t="shared" si="70"/>
        <v>100</v>
      </c>
      <c r="GM8" s="43">
        <f t="shared" si="71"/>
        <v>0</v>
      </c>
      <c r="GN8" s="43">
        <f t="shared" si="72"/>
        <v>9</v>
      </c>
      <c r="GO8" s="43"/>
      <c r="GP8" s="43"/>
      <c r="GQ8" s="43"/>
      <c r="GR8" s="43">
        <f t="shared" si="73"/>
        <v>9</v>
      </c>
      <c r="GS8" s="43">
        <f t="shared" si="74"/>
        <v>100</v>
      </c>
      <c r="GT8" s="43">
        <f t="shared" si="75"/>
        <v>0</v>
      </c>
      <c r="GU8" s="43">
        <f t="shared" si="76"/>
        <v>9</v>
      </c>
      <c r="GV8" s="43"/>
      <c r="GW8" s="43">
        <v>-3</v>
      </c>
      <c r="GX8" s="43"/>
      <c r="GY8" s="43">
        <f t="shared" si="77"/>
        <v>6</v>
      </c>
      <c r="GZ8" s="43">
        <f t="shared" si="78"/>
        <v>100</v>
      </c>
      <c r="HA8" s="43">
        <f t="shared" si="79"/>
        <v>-300</v>
      </c>
      <c r="HB8" s="43">
        <f t="shared" si="80"/>
        <v>6</v>
      </c>
      <c r="HC8" s="43"/>
      <c r="HD8" s="43">
        <v>-2</v>
      </c>
      <c r="HE8" s="43"/>
      <c r="HF8" s="43">
        <f t="shared" si="81"/>
        <v>4</v>
      </c>
      <c r="HG8" s="43">
        <f t="shared" si="82"/>
        <v>100</v>
      </c>
      <c r="HH8" s="43">
        <f t="shared" si="83"/>
        <v>-200</v>
      </c>
      <c r="HI8" s="43">
        <f t="shared" si="84"/>
        <v>4</v>
      </c>
      <c r="HJ8" s="43"/>
      <c r="HK8" s="43">
        <v>0</v>
      </c>
      <c r="HL8" s="43"/>
      <c r="HM8" s="43">
        <f t="shared" si="85"/>
        <v>4</v>
      </c>
      <c r="HN8" s="43">
        <v>100</v>
      </c>
      <c r="HO8" s="43">
        <f t="shared" si="86"/>
        <v>0</v>
      </c>
      <c r="HP8" s="43">
        <f t="shared" si="87"/>
        <v>4</v>
      </c>
      <c r="HQ8" s="43"/>
      <c r="HR8" s="43">
        <v>0</v>
      </c>
      <c r="HS8" s="43"/>
      <c r="HT8" s="124">
        <f t="shared" si="267"/>
        <v>4</v>
      </c>
      <c r="HU8" s="43">
        <v>100</v>
      </c>
      <c r="HV8" s="43">
        <f t="shared" si="88"/>
        <v>0</v>
      </c>
      <c r="HW8" s="43">
        <f t="shared" si="89"/>
        <v>4</v>
      </c>
      <c r="HX8" s="43"/>
      <c r="HY8" s="43">
        <v>-2</v>
      </c>
      <c r="HZ8" s="43"/>
      <c r="IA8" s="43">
        <f t="shared" si="90"/>
        <v>2</v>
      </c>
      <c r="IB8" s="43">
        <v>100</v>
      </c>
      <c r="IC8" s="43">
        <f t="shared" si="91"/>
        <v>-200</v>
      </c>
      <c r="ID8" s="43">
        <f t="shared" si="92"/>
        <v>2</v>
      </c>
      <c r="IE8" s="43"/>
      <c r="IF8" s="43"/>
      <c r="IG8" s="43"/>
      <c r="IH8" s="43">
        <f t="shared" si="93"/>
        <v>2</v>
      </c>
      <c r="II8" s="43">
        <v>100</v>
      </c>
      <c r="IJ8" s="43">
        <f t="shared" si="94"/>
        <v>0</v>
      </c>
      <c r="IK8" s="43">
        <f t="shared" si="95"/>
        <v>2</v>
      </c>
      <c r="IL8" s="43"/>
      <c r="IM8" s="43"/>
      <c r="IN8" s="43"/>
      <c r="IO8" s="43">
        <f t="shared" si="96"/>
        <v>2</v>
      </c>
      <c r="IP8" s="43">
        <v>100</v>
      </c>
      <c r="IQ8" s="43">
        <f t="shared" si="97"/>
        <v>0</v>
      </c>
      <c r="IR8" s="43">
        <f t="shared" si="98"/>
        <v>2</v>
      </c>
      <c r="IS8" s="43">
        <v>24</v>
      </c>
      <c r="IT8" s="43">
        <v>0</v>
      </c>
      <c r="IU8" s="43"/>
      <c r="IV8" s="43">
        <f t="shared" si="99"/>
        <v>26</v>
      </c>
      <c r="IW8" s="43">
        <f t="shared" si="100"/>
        <v>100</v>
      </c>
      <c r="IX8" s="43">
        <f t="shared" si="101"/>
        <v>0</v>
      </c>
      <c r="IY8" s="43">
        <f t="shared" si="102"/>
        <v>26</v>
      </c>
      <c r="IZ8" s="43"/>
      <c r="JA8" s="43">
        <v>-3</v>
      </c>
      <c r="JB8" s="43"/>
      <c r="JC8" s="43">
        <f t="shared" si="103"/>
        <v>23</v>
      </c>
      <c r="JD8" s="43">
        <f t="shared" si="104"/>
        <v>100</v>
      </c>
      <c r="JE8" s="43">
        <f t="shared" si="105"/>
        <v>-300</v>
      </c>
      <c r="JF8" s="43">
        <f t="shared" si="106"/>
        <v>23</v>
      </c>
      <c r="JG8" s="43"/>
      <c r="JH8" s="43"/>
      <c r="JI8" s="43"/>
      <c r="JJ8" s="43">
        <f t="shared" si="107"/>
        <v>23</v>
      </c>
      <c r="JK8" s="43">
        <f t="shared" si="108"/>
        <v>100</v>
      </c>
      <c r="JL8" s="43">
        <f t="shared" si="109"/>
        <v>0</v>
      </c>
      <c r="JM8" s="43">
        <f t="shared" si="110"/>
        <v>23</v>
      </c>
      <c r="JN8" s="43">
        <v>0</v>
      </c>
      <c r="JO8" s="43">
        <v>-21</v>
      </c>
      <c r="JP8" s="43"/>
      <c r="JQ8" s="43">
        <f t="shared" si="111"/>
        <v>2</v>
      </c>
      <c r="JR8" s="43">
        <f t="shared" si="112"/>
        <v>100</v>
      </c>
      <c r="JS8" s="43">
        <f t="shared" si="113"/>
        <v>-2100</v>
      </c>
      <c r="JT8" s="43">
        <v>0</v>
      </c>
      <c r="JU8" s="43"/>
      <c r="JV8" s="43"/>
      <c r="JW8" s="43"/>
      <c r="JX8" s="43">
        <f t="shared" si="114"/>
        <v>0</v>
      </c>
      <c r="JY8" s="43">
        <v>100</v>
      </c>
      <c r="JZ8" s="43">
        <f t="shared" si="115"/>
        <v>0</v>
      </c>
      <c r="KA8" s="43">
        <f t="shared" si="116"/>
        <v>0</v>
      </c>
      <c r="KB8" s="43"/>
      <c r="KC8" s="43"/>
      <c r="KD8" s="43"/>
      <c r="KE8" s="43">
        <f t="shared" si="117"/>
        <v>0</v>
      </c>
      <c r="KF8" s="43">
        <f t="shared" si="118"/>
        <v>100</v>
      </c>
      <c r="KG8" s="43">
        <f t="shared" si="119"/>
        <v>0</v>
      </c>
      <c r="KH8" s="43">
        <f t="shared" si="120"/>
        <v>0</v>
      </c>
      <c r="KI8" s="43"/>
      <c r="KJ8" s="43"/>
      <c r="KK8" s="43"/>
      <c r="KL8" s="43">
        <f t="shared" si="121"/>
        <v>0</v>
      </c>
      <c r="KM8" s="43">
        <v>100</v>
      </c>
      <c r="KN8" s="43">
        <f t="shared" si="122"/>
        <v>0</v>
      </c>
      <c r="KO8" s="43">
        <f t="shared" si="123"/>
        <v>0</v>
      </c>
      <c r="KP8" s="43">
        <v>12</v>
      </c>
      <c r="KQ8" s="43"/>
      <c r="KR8" s="43"/>
      <c r="KS8" s="43">
        <f t="shared" si="124"/>
        <v>12</v>
      </c>
      <c r="KT8" s="43">
        <v>100</v>
      </c>
      <c r="KU8" s="121">
        <f t="shared" si="125"/>
        <v>0</v>
      </c>
      <c r="KV8" s="43">
        <f t="shared" si="126"/>
        <v>12</v>
      </c>
      <c r="KW8" s="43"/>
      <c r="KX8" s="43"/>
      <c r="KY8" s="43"/>
      <c r="KZ8" s="43">
        <f t="shared" si="127"/>
        <v>12</v>
      </c>
      <c r="LA8" s="43">
        <f t="shared" si="128"/>
        <v>100</v>
      </c>
      <c r="LB8" s="125">
        <f t="shared" si="129"/>
        <v>0</v>
      </c>
      <c r="LC8" s="43">
        <f t="shared" si="268"/>
        <v>12</v>
      </c>
      <c r="LD8" s="43"/>
      <c r="LE8" s="43">
        <v>-5</v>
      </c>
      <c r="LF8" s="43"/>
      <c r="LG8" s="43">
        <f t="shared" si="130"/>
        <v>7</v>
      </c>
      <c r="LH8" s="43">
        <f t="shared" si="131"/>
        <v>100</v>
      </c>
      <c r="LI8" s="43">
        <f t="shared" si="132"/>
        <v>-500</v>
      </c>
      <c r="LJ8" s="358"/>
      <c r="LK8" s="43">
        <f t="shared" si="133"/>
        <v>7</v>
      </c>
      <c r="LL8" s="43"/>
      <c r="LM8" s="43">
        <v>-1</v>
      </c>
      <c r="LN8" s="43"/>
      <c r="LO8" s="43">
        <f t="shared" si="134"/>
        <v>6</v>
      </c>
      <c r="LP8" s="43">
        <f t="shared" si="135"/>
        <v>100</v>
      </c>
      <c r="LQ8" s="43">
        <f t="shared" si="136"/>
        <v>-100</v>
      </c>
      <c r="LR8" s="43">
        <f t="shared" si="137"/>
        <v>6</v>
      </c>
      <c r="LS8" s="43"/>
      <c r="LT8" s="43">
        <v>-4</v>
      </c>
      <c r="LU8" s="43"/>
      <c r="LV8" s="131">
        <f t="shared" si="138"/>
        <v>2</v>
      </c>
      <c r="LW8" s="43">
        <f t="shared" si="139"/>
        <v>100</v>
      </c>
      <c r="LX8" s="131">
        <f t="shared" si="140"/>
        <v>-400</v>
      </c>
      <c r="LY8" s="43">
        <f t="shared" si="141"/>
        <v>2</v>
      </c>
      <c r="LZ8" s="43"/>
      <c r="MA8" s="43">
        <v>-2</v>
      </c>
      <c r="MB8" s="43"/>
      <c r="MC8" s="131">
        <f t="shared" si="142"/>
        <v>0</v>
      </c>
      <c r="MD8" s="43">
        <f t="shared" si="143"/>
        <v>100</v>
      </c>
      <c r="ME8" s="131">
        <f t="shared" si="144"/>
        <v>-200</v>
      </c>
      <c r="MF8" s="43">
        <f t="shared" si="145"/>
        <v>0</v>
      </c>
      <c r="MG8" s="43">
        <v>12</v>
      </c>
      <c r="MH8" s="43">
        <v>-1</v>
      </c>
      <c r="MI8" s="43"/>
      <c r="MJ8" s="133">
        <f t="shared" si="146"/>
        <v>11</v>
      </c>
      <c r="MK8" s="43">
        <f t="shared" ref="MK8:MK14" si="271">LP8</f>
        <v>100</v>
      </c>
      <c r="ML8" s="133">
        <f t="shared" si="147"/>
        <v>-100</v>
      </c>
      <c r="MM8" s="43">
        <f t="shared" si="148"/>
        <v>11</v>
      </c>
      <c r="MN8" s="43"/>
      <c r="MO8" s="43">
        <v>-2</v>
      </c>
      <c r="MP8" s="43"/>
      <c r="MQ8" s="170">
        <f t="shared" si="149"/>
        <v>9</v>
      </c>
      <c r="MR8" s="43">
        <f t="shared" si="150"/>
        <v>100</v>
      </c>
      <c r="MS8" s="131">
        <f t="shared" si="151"/>
        <v>-200</v>
      </c>
      <c r="MT8" s="43">
        <v>9</v>
      </c>
      <c r="MU8" s="43"/>
      <c r="MV8" s="43">
        <v>-3</v>
      </c>
      <c r="MW8" s="43"/>
      <c r="MX8" s="170">
        <f t="shared" si="152"/>
        <v>6</v>
      </c>
      <c r="MY8" s="43">
        <f t="shared" ref="MY8:MY14" si="272">LP8</f>
        <v>100</v>
      </c>
      <c r="MZ8" s="170">
        <f t="shared" si="153"/>
        <v>-300</v>
      </c>
      <c r="NA8" s="43">
        <f t="shared" si="154"/>
        <v>6</v>
      </c>
      <c r="NB8" s="43"/>
      <c r="NC8" s="43">
        <v>-3</v>
      </c>
      <c r="ND8" s="43"/>
      <c r="NE8" s="170">
        <f t="shared" si="155"/>
        <v>3</v>
      </c>
      <c r="NF8" s="43">
        <f t="shared" ref="NF8:NF14" si="273">LP8</f>
        <v>100</v>
      </c>
      <c r="NG8" s="42">
        <f t="shared" si="156"/>
        <v>-300</v>
      </c>
      <c r="NH8" s="43">
        <v>3</v>
      </c>
      <c r="NI8" s="43"/>
      <c r="NJ8" s="43"/>
      <c r="NK8" s="43"/>
      <c r="NL8" s="194">
        <f t="shared" si="157"/>
        <v>3</v>
      </c>
      <c r="NM8" s="43">
        <f t="shared" ref="NM8:NM14" si="274">NF8</f>
        <v>100</v>
      </c>
      <c r="NN8" s="194">
        <f t="shared" si="158"/>
        <v>0</v>
      </c>
      <c r="NO8" s="43">
        <f t="shared" si="159"/>
        <v>3</v>
      </c>
      <c r="NP8" s="43"/>
      <c r="NQ8" s="43"/>
      <c r="NR8" s="43"/>
      <c r="NS8" s="194">
        <f t="shared" si="160"/>
        <v>3</v>
      </c>
      <c r="NT8" s="43">
        <f t="shared" ref="NT8:NT14" si="275">NM8</f>
        <v>100</v>
      </c>
      <c r="NU8" s="194">
        <f t="shared" si="161"/>
        <v>0</v>
      </c>
      <c r="NV8" s="43">
        <f t="shared" si="162"/>
        <v>3</v>
      </c>
      <c r="NW8" s="43"/>
      <c r="NX8" s="43">
        <v>-3</v>
      </c>
      <c r="NY8" s="43"/>
      <c r="NZ8" s="194">
        <f t="shared" si="163"/>
        <v>0</v>
      </c>
      <c r="OA8" s="43">
        <f t="shared" si="164"/>
        <v>100</v>
      </c>
      <c r="OB8" s="194">
        <f t="shared" si="165"/>
        <v>-300</v>
      </c>
      <c r="OC8" s="43">
        <f t="shared" si="166"/>
        <v>0</v>
      </c>
      <c r="OD8" s="43">
        <v>12</v>
      </c>
      <c r="OE8" s="43">
        <v>-3</v>
      </c>
      <c r="OF8" s="43"/>
      <c r="OG8" s="200">
        <f t="shared" si="167"/>
        <v>9</v>
      </c>
      <c r="OH8" s="43">
        <f t="shared" si="168"/>
        <v>100</v>
      </c>
      <c r="OI8" s="42">
        <f t="shared" si="169"/>
        <v>-300</v>
      </c>
      <c r="OJ8" s="53">
        <f t="shared" si="170"/>
        <v>9</v>
      </c>
      <c r="OK8" s="43"/>
      <c r="OL8" s="43">
        <v>-2</v>
      </c>
      <c r="OM8" s="43"/>
      <c r="ON8" s="205">
        <f t="shared" si="171"/>
        <v>7</v>
      </c>
      <c r="OO8" s="43">
        <f t="shared" si="172"/>
        <v>100</v>
      </c>
      <c r="OP8" s="205">
        <f t="shared" si="173"/>
        <v>-200</v>
      </c>
      <c r="OQ8" s="43">
        <f t="shared" si="174"/>
        <v>7</v>
      </c>
      <c r="OR8" s="43"/>
      <c r="OS8" s="43">
        <v>-3</v>
      </c>
      <c r="OT8" s="43"/>
      <c r="OU8" s="205">
        <f t="shared" si="175"/>
        <v>4</v>
      </c>
      <c r="OV8" s="43">
        <f t="shared" si="176"/>
        <v>100</v>
      </c>
      <c r="OW8" s="205">
        <f t="shared" si="177"/>
        <v>-300</v>
      </c>
      <c r="OX8" s="43">
        <f t="shared" si="178"/>
        <v>4</v>
      </c>
      <c r="OY8" s="43"/>
      <c r="OZ8" s="43">
        <v>-4</v>
      </c>
      <c r="PA8" s="43"/>
      <c r="PB8" s="205">
        <f t="shared" si="179"/>
        <v>0</v>
      </c>
      <c r="PC8" s="43">
        <f t="shared" si="180"/>
        <v>100</v>
      </c>
      <c r="PD8" s="53">
        <f t="shared" si="181"/>
        <v>-400</v>
      </c>
      <c r="PE8" s="43">
        <f t="shared" si="182"/>
        <v>0</v>
      </c>
      <c r="PF8" s="43"/>
      <c r="PG8" s="43">
        <v>0</v>
      </c>
      <c r="PH8" s="43"/>
      <c r="PI8" s="205">
        <f t="shared" si="183"/>
        <v>0</v>
      </c>
      <c r="PJ8" s="43">
        <f t="shared" si="184"/>
        <v>100</v>
      </c>
      <c r="PK8" s="55">
        <f t="shared" si="185"/>
        <v>0</v>
      </c>
      <c r="PL8" s="53">
        <f t="shared" si="186"/>
        <v>0</v>
      </c>
      <c r="PM8" s="53"/>
      <c r="PN8" s="43"/>
      <c r="PO8" s="43"/>
      <c r="PP8" s="207">
        <f t="shared" si="187"/>
        <v>0</v>
      </c>
      <c r="PQ8" s="43">
        <f t="shared" si="247"/>
        <v>100</v>
      </c>
      <c r="PR8" s="42">
        <f t="shared" si="188"/>
        <v>0</v>
      </c>
      <c r="PS8" s="43">
        <f t="shared" si="189"/>
        <v>0</v>
      </c>
      <c r="PT8" s="43"/>
      <c r="PU8" s="43"/>
      <c r="PV8" s="43"/>
      <c r="PW8" s="231">
        <f t="shared" si="190"/>
        <v>0</v>
      </c>
      <c r="PX8" s="43">
        <f t="shared" si="191"/>
        <v>100</v>
      </c>
      <c r="PY8" s="231">
        <f t="shared" si="192"/>
        <v>0</v>
      </c>
      <c r="PZ8" s="43">
        <f t="shared" si="193"/>
        <v>0</v>
      </c>
      <c r="QA8" s="43">
        <v>12</v>
      </c>
      <c r="QB8" s="43"/>
      <c r="QC8" s="43"/>
      <c r="QD8" s="231">
        <f t="shared" si="194"/>
        <v>12</v>
      </c>
      <c r="QE8" s="43">
        <f t="shared" si="195"/>
        <v>100</v>
      </c>
      <c r="QF8" s="231">
        <f t="shared" si="196"/>
        <v>0</v>
      </c>
      <c r="QG8" s="43">
        <f t="shared" si="197"/>
        <v>12</v>
      </c>
      <c r="QH8" s="43"/>
      <c r="QI8" s="43"/>
      <c r="QJ8" s="43"/>
      <c r="QK8" s="244">
        <f t="shared" si="198"/>
        <v>12</v>
      </c>
      <c r="QL8" s="43">
        <f t="shared" si="199"/>
        <v>100</v>
      </c>
      <c r="QM8" s="231">
        <f t="shared" si="200"/>
        <v>0</v>
      </c>
      <c r="QN8" s="43">
        <f t="shared" si="201"/>
        <v>12</v>
      </c>
      <c r="QO8" s="43"/>
      <c r="QP8" s="43">
        <v>-3</v>
      </c>
      <c r="QQ8" s="43"/>
      <c r="QR8" s="231">
        <f t="shared" si="202"/>
        <v>9</v>
      </c>
      <c r="QS8" s="43">
        <f t="shared" si="203"/>
        <v>100</v>
      </c>
      <c r="QT8" s="231">
        <f t="shared" si="204"/>
        <v>-300</v>
      </c>
      <c r="QU8" s="43">
        <f t="shared" si="205"/>
        <v>9</v>
      </c>
      <c r="QV8" s="43"/>
      <c r="QW8" s="43">
        <v>0</v>
      </c>
      <c r="QX8" s="43"/>
      <c r="QY8" s="231">
        <f t="shared" si="206"/>
        <v>9</v>
      </c>
      <c r="QZ8" s="43">
        <f t="shared" si="207"/>
        <v>100</v>
      </c>
      <c r="RA8" s="42">
        <f t="shared" si="208"/>
        <v>0</v>
      </c>
      <c r="RB8" s="43">
        <f t="shared" si="209"/>
        <v>9</v>
      </c>
      <c r="RC8" s="43"/>
      <c r="RE8" s="43"/>
      <c r="RF8" s="9">
        <v>6</v>
      </c>
      <c r="RG8" s="43">
        <f t="shared" si="210"/>
        <v>100</v>
      </c>
      <c r="RH8" s="231">
        <f>'general audit24.2.2025'!C25*RG8</f>
        <v>-600</v>
      </c>
      <c r="RI8" s="43">
        <f t="shared" si="211"/>
        <v>6</v>
      </c>
      <c r="RJ8" s="43"/>
      <c r="RK8" s="43">
        <v>-2</v>
      </c>
      <c r="RL8" s="43"/>
      <c r="RM8" s="231">
        <f t="shared" si="212"/>
        <v>4</v>
      </c>
      <c r="RN8" s="43">
        <f t="shared" si="213"/>
        <v>100</v>
      </c>
      <c r="RO8" s="231">
        <f t="shared" si="214"/>
        <v>-200</v>
      </c>
      <c r="RP8" s="43">
        <f t="shared" si="215"/>
        <v>4</v>
      </c>
      <c r="RQ8" s="43"/>
      <c r="RR8" s="43">
        <v>-1</v>
      </c>
      <c r="RS8" s="43"/>
      <c r="RT8" s="231">
        <f t="shared" si="248"/>
        <v>3</v>
      </c>
      <c r="RU8" s="43">
        <f t="shared" si="216"/>
        <v>100</v>
      </c>
      <c r="RV8" s="42">
        <f t="shared" si="249"/>
        <v>-100</v>
      </c>
      <c r="RW8" s="43">
        <f t="shared" si="217"/>
        <v>3</v>
      </c>
      <c r="RX8" s="43">
        <v>12</v>
      </c>
      <c r="RZ8" s="43"/>
      <c r="SA8" s="263">
        <f t="shared" si="250"/>
        <v>15</v>
      </c>
      <c r="SB8" s="43">
        <f t="shared" si="218"/>
        <v>100</v>
      </c>
      <c r="SC8" s="263">
        <f t="shared" si="219"/>
        <v>0</v>
      </c>
      <c r="SD8" s="43">
        <f t="shared" si="220"/>
        <v>15</v>
      </c>
      <c r="SE8" s="43"/>
      <c r="SF8" s="43"/>
      <c r="SG8" s="43"/>
      <c r="SH8" s="231">
        <f t="shared" si="221"/>
        <v>15</v>
      </c>
      <c r="SI8" s="43">
        <f t="shared" si="222"/>
        <v>100</v>
      </c>
      <c r="SJ8" s="231">
        <f t="shared" si="223"/>
        <v>0</v>
      </c>
      <c r="SK8" s="43">
        <f t="shared" si="224"/>
        <v>15</v>
      </c>
      <c r="SL8" s="43"/>
      <c r="SM8" s="43"/>
      <c r="SN8" s="43"/>
      <c r="SO8" s="231">
        <f t="shared" si="225"/>
        <v>15</v>
      </c>
      <c r="SP8" s="43">
        <f t="shared" si="226"/>
        <v>100</v>
      </c>
      <c r="SQ8" s="231">
        <f t="shared" si="227"/>
        <v>0</v>
      </c>
      <c r="SR8" s="43">
        <f t="shared" si="228"/>
        <v>15</v>
      </c>
      <c r="SS8" s="43"/>
      <c r="ST8" s="43">
        <v>-1</v>
      </c>
      <c r="SU8" s="43"/>
      <c r="SV8" s="231">
        <f t="shared" si="229"/>
        <v>14</v>
      </c>
      <c r="SW8" s="43">
        <f t="shared" si="230"/>
        <v>100</v>
      </c>
      <c r="SX8" s="231">
        <f t="shared" si="231"/>
        <v>-100</v>
      </c>
      <c r="SY8" s="43">
        <f t="shared" si="232"/>
        <v>14</v>
      </c>
      <c r="SZ8" s="43"/>
      <c r="TA8" s="43">
        <v>0</v>
      </c>
      <c r="TB8" s="43"/>
      <c r="TC8" s="231">
        <f t="shared" si="233"/>
        <v>14</v>
      </c>
      <c r="TD8" s="43">
        <f t="shared" si="234"/>
        <v>100</v>
      </c>
      <c r="TE8" s="231">
        <f t="shared" si="235"/>
        <v>0</v>
      </c>
      <c r="TF8" s="43">
        <f t="shared" si="236"/>
        <v>14</v>
      </c>
      <c r="TG8" s="43"/>
      <c r="TH8" s="43">
        <v>-2</v>
      </c>
      <c r="TI8" s="43"/>
      <c r="TJ8" s="264">
        <f t="shared" si="251"/>
        <v>12</v>
      </c>
      <c r="TK8" s="43">
        <v>100</v>
      </c>
      <c r="TL8" s="264">
        <f t="shared" si="252"/>
        <v>-200</v>
      </c>
      <c r="TM8" s="43">
        <f t="shared" si="237"/>
        <v>12</v>
      </c>
      <c r="TN8" s="43"/>
      <c r="TO8" s="43">
        <v>-1</v>
      </c>
      <c r="TP8" s="43"/>
      <c r="TQ8" s="264">
        <f t="shared" si="253"/>
        <v>11</v>
      </c>
      <c r="TR8" s="43">
        <v>100</v>
      </c>
      <c r="TS8" s="264">
        <f t="shared" si="254"/>
        <v>-100</v>
      </c>
      <c r="TT8" s="43">
        <f t="shared" si="238"/>
        <v>11</v>
      </c>
      <c r="TU8" s="43"/>
      <c r="TV8" s="43">
        <v>-4</v>
      </c>
      <c r="TW8" s="43"/>
      <c r="TX8" s="264">
        <f t="shared" si="255"/>
        <v>7</v>
      </c>
      <c r="TY8" s="43">
        <v>100</v>
      </c>
      <c r="TZ8" s="264">
        <f t="shared" si="256"/>
        <v>-400</v>
      </c>
      <c r="UA8" s="43">
        <f t="shared" si="239"/>
        <v>7</v>
      </c>
      <c r="UC8" s="43">
        <v>-6</v>
      </c>
      <c r="UD8" s="43"/>
      <c r="UE8" s="264">
        <f t="shared" si="257"/>
        <v>1</v>
      </c>
      <c r="UF8" s="43">
        <f t="shared" si="240"/>
        <v>100</v>
      </c>
      <c r="UG8" s="264">
        <f t="shared" si="258"/>
        <v>-600</v>
      </c>
      <c r="UH8" s="43">
        <f t="shared" si="241"/>
        <v>1</v>
      </c>
      <c r="UI8" s="43"/>
      <c r="UJ8" s="43">
        <v>-1</v>
      </c>
      <c r="UK8" s="43"/>
      <c r="UL8" s="264">
        <f t="shared" si="259"/>
        <v>0</v>
      </c>
      <c r="UM8" s="43">
        <f t="shared" si="242"/>
        <v>100</v>
      </c>
      <c r="UN8" s="264">
        <f t="shared" si="260"/>
        <v>-100</v>
      </c>
      <c r="UO8" s="43">
        <f t="shared" si="243"/>
        <v>0</v>
      </c>
      <c r="UP8" s="43"/>
      <c r="UQ8" s="43"/>
      <c r="UR8" s="43"/>
      <c r="US8" s="287">
        <f t="shared" si="261"/>
        <v>0</v>
      </c>
      <c r="UT8" s="43">
        <f t="shared" si="244"/>
        <v>100</v>
      </c>
      <c r="UU8" s="287">
        <f t="shared" si="262"/>
        <v>0</v>
      </c>
      <c r="UV8" s="43">
        <f t="shared" si="245"/>
        <v>0</v>
      </c>
      <c r="UW8" s="43"/>
      <c r="UX8" s="43"/>
      <c r="UY8" s="43"/>
      <c r="UZ8" s="287">
        <f t="shared" si="263"/>
        <v>0</v>
      </c>
      <c r="VA8" s="43">
        <v>100</v>
      </c>
      <c r="VB8" s="287">
        <f t="shared" si="264"/>
        <v>0</v>
      </c>
      <c r="VC8" s="43">
        <f t="shared" si="246"/>
        <v>0</v>
      </c>
      <c r="VD8" s="43"/>
      <c r="VE8" s="43"/>
      <c r="VF8" s="43"/>
      <c r="VG8" s="287">
        <f t="shared" si="265"/>
        <v>0</v>
      </c>
      <c r="VH8" s="43">
        <v>100</v>
      </c>
      <c r="VI8" s="287">
        <f t="shared" si="266"/>
        <v>0</v>
      </c>
      <c r="VJ8" s="43"/>
      <c r="VK8" s="43"/>
      <c r="VL8" s="43"/>
      <c r="VM8" s="43"/>
      <c r="VN8" s="43"/>
      <c r="VO8" s="43"/>
      <c r="VP8" s="43"/>
      <c r="VQ8" s="43"/>
      <c r="VR8" s="43"/>
      <c r="VS8" s="43"/>
      <c r="VT8" s="43"/>
      <c r="VU8" s="43"/>
      <c r="VV8" s="43"/>
      <c r="VW8" s="43"/>
      <c r="VX8" s="43"/>
      <c r="VY8" s="43"/>
      <c r="VZ8" s="43"/>
      <c r="WA8" s="43"/>
      <c r="WB8" s="43"/>
      <c r="WC8" s="43"/>
      <c r="WD8" s="43"/>
      <c r="WE8" s="43"/>
      <c r="WF8" s="43"/>
      <c r="WG8" s="43"/>
      <c r="WH8" s="43"/>
      <c r="WI8" s="43"/>
      <c r="WJ8" s="43"/>
      <c r="WK8" s="43"/>
      <c r="WL8" s="43"/>
      <c r="WM8" s="43"/>
      <c r="WN8" s="43"/>
      <c r="WO8" s="43"/>
      <c r="WP8" s="43"/>
      <c r="WQ8" s="43"/>
      <c r="WR8" s="43"/>
      <c r="WS8" s="43"/>
      <c r="WT8" s="43"/>
      <c r="WU8" s="43"/>
      <c r="WV8" s="43"/>
      <c r="WW8" s="43"/>
      <c r="WX8" s="43"/>
      <c r="WY8" s="43"/>
      <c r="WZ8" s="43"/>
      <c r="XA8" s="43"/>
      <c r="XB8" s="43"/>
      <c r="XC8" s="43"/>
      <c r="XD8" s="43"/>
      <c r="XE8" s="43"/>
      <c r="XF8" s="43"/>
      <c r="XG8" s="43"/>
      <c r="XH8" s="43"/>
      <c r="XI8" s="43"/>
      <c r="XJ8" s="43"/>
    </row>
    <row r="9" spans="1:634" s="221" customFormat="1" ht="16.5" thickTop="1" thickBot="1" x14ac:dyDescent="0.3">
      <c r="A9" s="217" t="s">
        <v>8</v>
      </c>
      <c r="B9" s="217"/>
      <c r="C9" s="217"/>
      <c r="D9" s="217">
        <f t="shared" si="3"/>
        <v>0</v>
      </c>
      <c r="E9" s="217">
        <f>(7200-5300)/24</f>
        <v>79.166666666666671</v>
      </c>
      <c r="F9" s="217">
        <f t="shared" si="4"/>
        <v>0</v>
      </c>
      <c r="G9" s="217">
        <v>0</v>
      </c>
      <c r="H9" s="217"/>
      <c r="I9" s="217"/>
      <c r="J9" s="217">
        <f t="shared" si="5"/>
        <v>0</v>
      </c>
      <c r="K9" s="217">
        <v>79.166666666666671</v>
      </c>
      <c r="L9" s="217">
        <f t="shared" si="6"/>
        <v>0</v>
      </c>
      <c r="M9" s="217">
        <v>0</v>
      </c>
      <c r="N9" s="217"/>
      <c r="O9" s="217"/>
      <c r="P9" s="217">
        <f t="shared" si="7"/>
        <v>0</v>
      </c>
      <c r="Q9" s="217">
        <v>79.166666666666671</v>
      </c>
      <c r="R9" s="217">
        <f t="shared" si="8"/>
        <v>0</v>
      </c>
      <c r="S9" s="217">
        <v>0</v>
      </c>
      <c r="T9" s="217"/>
      <c r="U9" s="217"/>
      <c r="V9" s="217">
        <f t="shared" si="269"/>
        <v>0</v>
      </c>
      <c r="W9" s="217">
        <v>79.166666666666671</v>
      </c>
      <c r="X9" s="217">
        <f t="shared" si="9"/>
        <v>0</v>
      </c>
      <c r="Y9" s="217">
        <v>0</v>
      </c>
      <c r="Z9" s="217"/>
      <c r="AA9" s="217"/>
      <c r="AB9" s="217">
        <f t="shared" si="10"/>
        <v>0</v>
      </c>
      <c r="AC9" s="217">
        <v>79.166666666666671</v>
      </c>
      <c r="AD9" s="217">
        <f t="shared" si="11"/>
        <v>0</v>
      </c>
      <c r="AE9" s="217">
        <v>0</v>
      </c>
      <c r="AF9" s="217"/>
      <c r="AG9" s="217"/>
      <c r="AH9" s="217">
        <f t="shared" si="12"/>
        <v>0</v>
      </c>
      <c r="AI9" s="217">
        <v>79.166666666666671</v>
      </c>
      <c r="AJ9" s="217">
        <f t="shared" si="13"/>
        <v>0</v>
      </c>
      <c r="AK9" s="217">
        <v>0</v>
      </c>
      <c r="AL9" s="217"/>
      <c r="AM9" s="217"/>
      <c r="AN9" s="217">
        <f t="shared" si="14"/>
        <v>0</v>
      </c>
      <c r="AO9" s="217">
        <v>79.166666666666671</v>
      </c>
      <c r="AP9" s="217">
        <f t="shared" si="15"/>
        <v>0</v>
      </c>
      <c r="AQ9" s="217">
        <v>0</v>
      </c>
      <c r="AR9" s="217"/>
      <c r="AS9" s="217"/>
      <c r="AT9" s="217">
        <f t="shared" si="16"/>
        <v>0</v>
      </c>
      <c r="AU9" s="217">
        <v>79.166666666666671</v>
      </c>
      <c r="AV9" s="217">
        <f t="shared" si="17"/>
        <v>0</v>
      </c>
      <c r="AW9" s="217">
        <v>0</v>
      </c>
      <c r="AX9" s="217"/>
      <c r="AY9" s="217"/>
      <c r="AZ9" s="217">
        <f t="shared" si="18"/>
        <v>0</v>
      </c>
      <c r="BA9" s="217">
        <v>79.166666666666671</v>
      </c>
      <c r="BB9" s="217">
        <f t="shared" si="19"/>
        <v>0</v>
      </c>
      <c r="BC9" s="217">
        <v>0</v>
      </c>
      <c r="BD9" s="217">
        <v>72</v>
      </c>
      <c r="BE9" s="217">
        <v>0</v>
      </c>
      <c r="BF9" s="217">
        <f t="shared" si="20"/>
        <v>72</v>
      </c>
      <c r="BG9" s="217">
        <f>(7200-5200)/24</f>
        <v>83.333333333333329</v>
      </c>
      <c r="BH9" s="217"/>
      <c r="BI9" s="218">
        <v>72</v>
      </c>
      <c r="BJ9" s="217"/>
      <c r="BK9" s="217">
        <v>-4</v>
      </c>
      <c r="BL9" s="217">
        <f t="shared" si="22"/>
        <v>68</v>
      </c>
      <c r="BM9" s="217">
        <v>83.333333333333329</v>
      </c>
      <c r="BN9" s="217">
        <f t="shared" si="23"/>
        <v>-333.33333333333331</v>
      </c>
      <c r="BO9" s="217">
        <v>68</v>
      </c>
      <c r="BP9" s="217"/>
      <c r="BQ9" s="217">
        <v>-8</v>
      </c>
      <c r="BR9" s="217">
        <f t="shared" si="24"/>
        <v>60</v>
      </c>
      <c r="BS9" s="217">
        <v>83.333333333333329</v>
      </c>
      <c r="BT9" s="217">
        <f t="shared" si="25"/>
        <v>-666.66666666666663</v>
      </c>
      <c r="BU9" s="217">
        <v>60</v>
      </c>
      <c r="BV9" s="217"/>
      <c r="BW9" s="217">
        <v>-7</v>
      </c>
      <c r="BX9" s="217">
        <f t="shared" si="26"/>
        <v>53</v>
      </c>
      <c r="BY9" s="219">
        <v>83.333333333333329</v>
      </c>
      <c r="BZ9" s="217">
        <f t="shared" si="27"/>
        <v>-583.33333333333326</v>
      </c>
      <c r="CA9" s="217">
        <v>53</v>
      </c>
      <c r="CB9" s="217"/>
      <c r="CC9" s="217">
        <v>-21</v>
      </c>
      <c r="CD9" s="217">
        <f t="shared" si="28"/>
        <v>32</v>
      </c>
      <c r="CE9" s="217">
        <v>83.333333333333329</v>
      </c>
      <c r="CF9" s="217">
        <f t="shared" si="29"/>
        <v>-1750</v>
      </c>
      <c r="CG9" s="217">
        <v>32</v>
      </c>
      <c r="CH9" s="217"/>
      <c r="CI9" s="217">
        <v>-5</v>
      </c>
      <c r="CJ9" s="217">
        <f t="shared" si="30"/>
        <v>27</v>
      </c>
      <c r="CK9" s="217">
        <v>83.333333333333329</v>
      </c>
      <c r="CL9" s="218">
        <f t="shared" si="31"/>
        <v>-416.66666666666663</v>
      </c>
      <c r="CM9" s="217">
        <v>27</v>
      </c>
      <c r="CN9" s="217"/>
      <c r="CO9" s="217">
        <v>-1</v>
      </c>
      <c r="CP9" s="217"/>
      <c r="CQ9" s="217">
        <f t="shared" si="32"/>
        <v>26</v>
      </c>
      <c r="CR9" s="217">
        <v>83.333333333333329</v>
      </c>
      <c r="CS9" s="217">
        <f t="shared" si="33"/>
        <v>-83.333333333333329</v>
      </c>
      <c r="CT9" s="217">
        <v>26</v>
      </c>
      <c r="CU9" s="217"/>
      <c r="CV9" s="217">
        <v>-9</v>
      </c>
      <c r="CW9" s="217"/>
      <c r="CX9" s="217">
        <f t="shared" si="34"/>
        <v>17</v>
      </c>
      <c r="CY9" s="217">
        <v>83.333333333333329</v>
      </c>
      <c r="CZ9" s="217">
        <f t="shared" si="35"/>
        <v>-750</v>
      </c>
      <c r="DA9" s="217">
        <v>17</v>
      </c>
      <c r="DB9" s="217">
        <v>48</v>
      </c>
      <c r="DC9" s="217">
        <v>0</v>
      </c>
      <c r="DD9" s="217"/>
      <c r="DE9" s="217">
        <f t="shared" si="36"/>
        <v>65</v>
      </c>
      <c r="DF9" s="217">
        <v>83.333333333333329</v>
      </c>
      <c r="DG9" s="217">
        <f t="shared" si="37"/>
        <v>0</v>
      </c>
      <c r="DH9" s="217">
        <v>65</v>
      </c>
      <c r="DI9" s="217"/>
      <c r="DJ9" s="217">
        <v>-8</v>
      </c>
      <c r="DK9" s="217"/>
      <c r="DL9" s="217">
        <f t="shared" si="38"/>
        <v>57</v>
      </c>
      <c r="DM9" s="217">
        <v>83.333333333333329</v>
      </c>
      <c r="DN9" s="217">
        <f t="shared" si="39"/>
        <v>-666.66666666666663</v>
      </c>
      <c r="DO9" s="217">
        <v>57</v>
      </c>
      <c r="DP9" s="217"/>
      <c r="DQ9" s="217">
        <v>-1</v>
      </c>
      <c r="DR9" s="217"/>
      <c r="DS9" s="217">
        <f t="shared" si="40"/>
        <v>56</v>
      </c>
      <c r="DT9" s="217">
        <v>83.333333333333329</v>
      </c>
      <c r="DU9" s="217">
        <f t="shared" si="41"/>
        <v>-83.333333333333329</v>
      </c>
      <c r="DV9" s="217">
        <f t="shared" si="42"/>
        <v>56</v>
      </c>
      <c r="DW9" s="217"/>
      <c r="DX9" s="217">
        <v>-28</v>
      </c>
      <c r="DY9" s="217"/>
      <c r="DZ9" s="217">
        <f t="shared" si="43"/>
        <v>28</v>
      </c>
      <c r="EA9" s="217">
        <v>83.333333333333329</v>
      </c>
      <c r="EB9" s="217">
        <f t="shared" si="44"/>
        <v>-2333.333333333333</v>
      </c>
      <c r="EC9" s="217">
        <f t="shared" si="45"/>
        <v>28</v>
      </c>
      <c r="ED9" s="217"/>
      <c r="EE9" s="217">
        <v>-4</v>
      </c>
      <c r="EF9" s="217"/>
      <c r="EG9" s="217">
        <f t="shared" si="46"/>
        <v>24</v>
      </c>
      <c r="EH9" s="217">
        <v>83.333333333333329</v>
      </c>
      <c r="EI9" s="217">
        <f t="shared" si="47"/>
        <v>-333.33333333333331</v>
      </c>
      <c r="EJ9" s="217">
        <f t="shared" si="48"/>
        <v>24</v>
      </c>
      <c r="EK9" s="217"/>
      <c r="EL9" s="217">
        <v>-4</v>
      </c>
      <c r="EM9" s="217"/>
      <c r="EN9" s="217">
        <f t="shared" si="49"/>
        <v>20</v>
      </c>
      <c r="EO9" s="217">
        <v>83.333333333333329</v>
      </c>
      <c r="EP9" s="217">
        <f t="shared" si="50"/>
        <v>-333.33333333333331</v>
      </c>
      <c r="EQ9" s="217">
        <f t="shared" si="51"/>
        <v>20</v>
      </c>
      <c r="ER9" s="217"/>
      <c r="ES9" s="217">
        <v>-6</v>
      </c>
      <c r="ET9" s="217"/>
      <c r="EU9" s="217">
        <f t="shared" si="52"/>
        <v>14</v>
      </c>
      <c r="EV9" s="217">
        <v>83.333333333333329</v>
      </c>
      <c r="EW9" s="217">
        <f t="shared" si="53"/>
        <v>-500</v>
      </c>
      <c r="EX9" s="217">
        <f t="shared" si="54"/>
        <v>14</v>
      </c>
      <c r="EY9" s="217"/>
      <c r="EZ9" s="217">
        <v>-6</v>
      </c>
      <c r="FA9" s="217"/>
      <c r="FB9" s="217">
        <f t="shared" si="55"/>
        <v>8</v>
      </c>
      <c r="FC9" s="217">
        <v>83.333333333333329</v>
      </c>
      <c r="FD9" s="217">
        <f t="shared" si="56"/>
        <v>-500</v>
      </c>
      <c r="FE9" s="217">
        <f t="shared" si="57"/>
        <v>8</v>
      </c>
      <c r="FF9" s="217"/>
      <c r="FG9" s="217"/>
      <c r="FH9" s="217"/>
      <c r="FI9" s="217">
        <f t="shared" si="58"/>
        <v>8</v>
      </c>
      <c r="FJ9" s="217">
        <v>83.333333333333329</v>
      </c>
      <c r="FK9" s="217">
        <f t="shared" si="59"/>
        <v>0</v>
      </c>
      <c r="FL9" s="217">
        <f t="shared" si="60"/>
        <v>8</v>
      </c>
      <c r="FM9" s="217"/>
      <c r="FN9" s="217"/>
      <c r="FO9" s="217"/>
      <c r="FP9" s="217">
        <f t="shared" si="61"/>
        <v>8</v>
      </c>
      <c r="FQ9" s="217">
        <v>83.333333333333329</v>
      </c>
      <c r="FR9" s="217">
        <f t="shared" si="270"/>
        <v>0</v>
      </c>
      <c r="FS9" s="217">
        <f t="shared" si="62"/>
        <v>8</v>
      </c>
      <c r="FT9" s="217"/>
      <c r="FU9" s="217"/>
      <c r="FV9" s="217"/>
      <c r="FW9" s="217">
        <f t="shared" si="63"/>
        <v>8</v>
      </c>
      <c r="FX9" s="217">
        <v>83.333333333333329</v>
      </c>
      <c r="FY9" s="217">
        <f t="shared" si="64"/>
        <v>0</v>
      </c>
      <c r="FZ9" s="217">
        <f t="shared" si="65"/>
        <v>8</v>
      </c>
      <c r="GA9" s="217"/>
      <c r="GB9" s="217"/>
      <c r="GC9" s="217"/>
      <c r="GD9" s="217">
        <f t="shared" si="66"/>
        <v>8</v>
      </c>
      <c r="GE9" s="217">
        <v>83.333333333333329</v>
      </c>
      <c r="GF9" s="217">
        <f t="shared" si="67"/>
        <v>0</v>
      </c>
      <c r="GG9" s="217">
        <f t="shared" si="68"/>
        <v>8</v>
      </c>
      <c r="GH9" s="217">
        <v>72</v>
      </c>
      <c r="GI9" s="217">
        <v>-15</v>
      </c>
      <c r="GJ9" s="217"/>
      <c r="GK9" s="217">
        <f t="shared" si="69"/>
        <v>65</v>
      </c>
      <c r="GL9" s="217">
        <f t="shared" si="70"/>
        <v>83.333333333333329</v>
      </c>
      <c r="GM9" s="217">
        <f t="shared" si="71"/>
        <v>-1250</v>
      </c>
      <c r="GN9" s="217">
        <f t="shared" si="72"/>
        <v>65</v>
      </c>
      <c r="GO9" s="217"/>
      <c r="GP9" s="217">
        <v>-2</v>
      </c>
      <c r="GQ9" s="217"/>
      <c r="GR9" s="217">
        <f t="shared" si="73"/>
        <v>63</v>
      </c>
      <c r="GS9" s="217">
        <f t="shared" si="74"/>
        <v>83.333333333333329</v>
      </c>
      <c r="GT9" s="217">
        <f t="shared" si="75"/>
        <v>-166.66666666666666</v>
      </c>
      <c r="GU9" s="217">
        <f t="shared" si="76"/>
        <v>63</v>
      </c>
      <c r="GV9" s="217"/>
      <c r="GW9" s="217"/>
      <c r="GX9" s="217"/>
      <c r="GY9" s="217">
        <f t="shared" si="77"/>
        <v>63</v>
      </c>
      <c r="GZ9" s="217">
        <f t="shared" si="78"/>
        <v>83.333333333333329</v>
      </c>
      <c r="HA9" s="217">
        <f t="shared" si="79"/>
        <v>0</v>
      </c>
      <c r="HB9" s="217">
        <f t="shared" si="80"/>
        <v>63</v>
      </c>
      <c r="HC9" s="217"/>
      <c r="HD9" s="217">
        <v>-5</v>
      </c>
      <c r="HE9" s="217"/>
      <c r="HF9" s="217">
        <f t="shared" si="81"/>
        <v>58</v>
      </c>
      <c r="HG9" s="217">
        <f t="shared" si="82"/>
        <v>83.333333333333329</v>
      </c>
      <c r="HH9" s="217">
        <f t="shared" si="83"/>
        <v>-416.66666666666663</v>
      </c>
      <c r="HI9" s="217">
        <f t="shared" si="84"/>
        <v>58</v>
      </c>
      <c r="HJ9" s="217"/>
      <c r="HK9" s="217">
        <v>-6</v>
      </c>
      <c r="HL9" s="217"/>
      <c r="HM9" s="217">
        <f t="shared" si="85"/>
        <v>52</v>
      </c>
      <c r="HN9" s="217">
        <v>83.333333333333329</v>
      </c>
      <c r="HO9" s="217">
        <f t="shared" si="86"/>
        <v>-500</v>
      </c>
      <c r="HP9" s="217">
        <f t="shared" si="87"/>
        <v>52</v>
      </c>
      <c r="HQ9" s="217"/>
      <c r="HR9" s="217">
        <v>-7</v>
      </c>
      <c r="HS9" s="217"/>
      <c r="HT9" s="217">
        <f t="shared" si="267"/>
        <v>45</v>
      </c>
      <c r="HU9" s="217">
        <v>83.333333333333329</v>
      </c>
      <c r="HV9" s="217">
        <f t="shared" si="88"/>
        <v>-583.33333333333326</v>
      </c>
      <c r="HW9" s="217">
        <f t="shared" si="89"/>
        <v>45</v>
      </c>
      <c r="HX9" s="217"/>
      <c r="HY9" s="217">
        <v>-6</v>
      </c>
      <c r="HZ9" s="217"/>
      <c r="IA9" s="217">
        <f t="shared" si="90"/>
        <v>39</v>
      </c>
      <c r="IB9" s="217">
        <v>83.333333333333329</v>
      </c>
      <c r="IC9" s="217">
        <f t="shared" si="91"/>
        <v>-500</v>
      </c>
      <c r="ID9" s="217">
        <f t="shared" si="92"/>
        <v>39</v>
      </c>
      <c r="IE9" s="217"/>
      <c r="IF9" s="217">
        <v>-9</v>
      </c>
      <c r="IG9" s="217"/>
      <c r="IH9" s="217">
        <f t="shared" si="93"/>
        <v>30</v>
      </c>
      <c r="II9" s="217">
        <v>83.333333333333329</v>
      </c>
      <c r="IJ9" s="217">
        <f t="shared" si="94"/>
        <v>-750</v>
      </c>
      <c r="IK9" s="217">
        <f t="shared" si="95"/>
        <v>30</v>
      </c>
      <c r="IL9" s="217"/>
      <c r="IM9" s="217">
        <v>-7</v>
      </c>
      <c r="IN9" s="217"/>
      <c r="IO9" s="217">
        <f t="shared" si="96"/>
        <v>23</v>
      </c>
      <c r="IP9" s="217">
        <v>83.333333333333329</v>
      </c>
      <c r="IQ9" s="217">
        <f t="shared" si="97"/>
        <v>-583.33333333333326</v>
      </c>
      <c r="IR9" s="217">
        <f t="shared" si="98"/>
        <v>23</v>
      </c>
      <c r="IS9" s="217">
        <v>96</v>
      </c>
      <c r="IT9" s="217">
        <v>-5</v>
      </c>
      <c r="IU9" s="217"/>
      <c r="IV9" s="217">
        <f t="shared" si="99"/>
        <v>114</v>
      </c>
      <c r="IW9" s="217">
        <f t="shared" si="100"/>
        <v>83.333333333333329</v>
      </c>
      <c r="IX9" s="217">
        <f t="shared" si="101"/>
        <v>-416.66666666666663</v>
      </c>
      <c r="IY9" s="217">
        <f t="shared" si="102"/>
        <v>114</v>
      </c>
      <c r="IZ9" s="217"/>
      <c r="JA9" s="217">
        <v>-20</v>
      </c>
      <c r="JB9" s="217"/>
      <c r="JC9" s="217">
        <f t="shared" si="103"/>
        <v>94</v>
      </c>
      <c r="JD9" s="217">
        <f t="shared" si="104"/>
        <v>83.333333333333329</v>
      </c>
      <c r="JE9" s="217">
        <f t="shared" si="105"/>
        <v>-1666.6666666666665</v>
      </c>
      <c r="JF9" s="217">
        <f t="shared" si="106"/>
        <v>94</v>
      </c>
      <c r="JG9" s="217"/>
      <c r="JH9" s="217">
        <v>-11</v>
      </c>
      <c r="JI9" s="217"/>
      <c r="JJ9" s="217">
        <f t="shared" si="107"/>
        <v>83</v>
      </c>
      <c r="JK9" s="217">
        <f t="shared" si="108"/>
        <v>83.333333333333329</v>
      </c>
      <c r="JL9" s="217">
        <f t="shared" si="109"/>
        <v>-916.66666666666663</v>
      </c>
      <c r="JM9" s="217">
        <f t="shared" si="110"/>
        <v>83</v>
      </c>
      <c r="JN9" s="217"/>
      <c r="JO9" s="217">
        <v>-73</v>
      </c>
      <c r="JP9" s="217"/>
      <c r="JQ9" s="217">
        <f t="shared" si="111"/>
        <v>10</v>
      </c>
      <c r="JR9" s="217">
        <f t="shared" si="112"/>
        <v>83.333333333333329</v>
      </c>
      <c r="JS9" s="217">
        <f t="shared" si="113"/>
        <v>-6083.333333333333</v>
      </c>
      <c r="JT9" s="217">
        <f t="shared" ref="JT9:JT14" si="276">JQ9</f>
        <v>10</v>
      </c>
      <c r="JU9" s="217"/>
      <c r="JV9" s="217"/>
      <c r="JW9" s="217"/>
      <c r="JX9" s="217">
        <f t="shared" si="114"/>
        <v>10</v>
      </c>
      <c r="JY9" s="217">
        <v>83.333333333333329</v>
      </c>
      <c r="JZ9" s="217">
        <f t="shared" si="115"/>
        <v>0</v>
      </c>
      <c r="KA9" s="217">
        <f t="shared" si="116"/>
        <v>10</v>
      </c>
      <c r="KB9" s="217"/>
      <c r="KC9" s="217"/>
      <c r="KD9" s="217"/>
      <c r="KE9" s="217">
        <f t="shared" si="117"/>
        <v>10</v>
      </c>
      <c r="KF9" s="217">
        <f t="shared" si="118"/>
        <v>83.333333333333329</v>
      </c>
      <c r="KG9" s="217">
        <f t="shared" si="119"/>
        <v>0</v>
      </c>
      <c r="KH9" s="217">
        <f t="shared" si="120"/>
        <v>10</v>
      </c>
      <c r="KI9" s="217"/>
      <c r="KJ9" s="217"/>
      <c r="KK9" s="217"/>
      <c r="KL9" s="217">
        <f t="shared" si="121"/>
        <v>10</v>
      </c>
      <c r="KM9" s="217">
        <v>83.333333333333329</v>
      </c>
      <c r="KN9" s="217">
        <f t="shared" si="122"/>
        <v>0</v>
      </c>
      <c r="KO9" s="217">
        <f t="shared" si="123"/>
        <v>10</v>
      </c>
      <c r="KP9" s="217">
        <v>72</v>
      </c>
      <c r="KQ9" s="217">
        <v>-11</v>
      </c>
      <c r="KR9" s="217"/>
      <c r="KS9" s="217">
        <f t="shared" si="124"/>
        <v>71</v>
      </c>
      <c r="KT9" s="217">
        <v>83.333333333333329</v>
      </c>
      <c r="KU9" s="218">
        <f t="shared" si="125"/>
        <v>-916.66666666666663</v>
      </c>
      <c r="KV9" s="217">
        <f t="shared" si="126"/>
        <v>71</v>
      </c>
      <c r="KW9" s="217"/>
      <c r="KX9" s="217">
        <v>-4</v>
      </c>
      <c r="KY9" s="217"/>
      <c r="KZ9" s="217">
        <f t="shared" si="127"/>
        <v>67</v>
      </c>
      <c r="LA9" s="217">
        <f t="shared" si="128"/>
        <v>83.333333333333329</v>
      </c>
      <c r="LB9" s="220">
        <f t="shared" si="129"/>
        <v>-333.33333333333331</v>
      </c>
      <c r="LC9" s="217">
        <f t="shared" si="268"/>
        <v>67</v>
      </c>
      <c r="LD9" s="217"/>
      <c r="LE9" s="217">
        <v>-20</v>
      </c>
      <c r="LF9" s="217"/>
      <c r="LG9" s="217">
        <f t="shared" si="130"/>
        <v>47</v>
      </c>
      <c r="LH9" s="217">
        <f t="shared" si="131"/>
        <v>83.333333333333329</v>
      </c>
      <c r="LI9" s="217">
        <f t="shared" si="132"/>
        <v>-1666.6666666666665</v>
      </c>
      <c r="LJ9" s="358"/>
      <c r="LK9" s="217">
        <f t="shared" si="133"/>
        <v>47</v>
      </c>
      <c r="LL9" s="217"/>
      <c r="LM9" s="217">
        <v>-4</v>
      </c>
      <c r="LN9" s="217"/>
      <c r="LO9" s="217">
        <f t="shared" si="134"/>
        <v>43</v>
      </c>
      <c r="LP9" s="217">
        <f t="shared" si="135"/>
        <v>83.333333333333329</v>
      </c>
      <c r="LQ9" s="217">
        <f t="shared" si="136"/>
        <v>-333.33333333333331</v>
      </c>
      <c r="LR9" s="217">
        <f t="shared" si="137"/>
        <v>43</v>
      </c>
      <c r="LS9" s="217"/>
      <c r="LT9" s="217">
        <v>-33</v>
      </c>
      <c r="LU9" s="217"/>
      <c r="LV9" s="217">
        <f t="shared" si="138"/>
        <v>10</v>
      </c>
      <c r="LW9" s="217">
        <f t="shared" si="139"/>
        <v>83.333333333333329</v>
      </c>
      <c r="LX9" s="217">
        <f t="shared" si="140"/>
        <v>-2750</v>
      </c>
      <c r="LY9" s="217">
        <f t="shared" si="141"/>
        <v>10</v>
      </c>
      <c r="LZ9" s="217"/>
      <c r="MA9" s="217">
        <v>-10</v>
      </c>
      <c r="MB9" s="217"/>
      <c r="MC9" s="217">
        <f t="shared" si="142"/>
        <v>0</v>
      </c>
      <c r="MD9" s="217">
        <f t="shared" si="143"/>
        <v>83.333333333333329</v>
      </c>
      <c r="ME9" s="217">
        <f t="shared" si="144"/>
        <v>-833.33333333333326</v>
      </c>
      <c r="MF9" s="217">
        <f t="shared" si="145"/>
        <v>0</v>
      </c>
      <c r="MG9" s="217">
        <v>72</v>
      </c>
      <c r="MH9" s="217">
        <v>-11</v>
      </c>
      <c r="MI9" s="217"/>
      <c r="MJ9" s="217">
        <f t="shared" si="146"/>
        <v>61</v>
      </c>
      <c r="MK9" s="217">
        <f t="shared" si="271"/>
        <v>83.333333333333329</v>
      </c>
      <c r="ML9" s="217">
        <f t="shared" si="147"/>
        <v>-916.66666666666663</v>
      </c>
      <c r="MM9" s="217">
        <f t="shared" si="148"/>
        <v>61</v>
      </c>
      <c r="MN9" s="217"/>
      <c r="MO9" s="217">
        <v>-3</v>
      </c>
      <c r="MP9" s="217"/>
      <c r="MQ9" s="217">
        <f t="shared" si="149"/>
        <v>58</v>
      </c>
      <c r="MR9" s="217">
        <f t="shared" si="150"/>
        <v>83.333333333333329</v>
      </c>
      <c r="MS9" s="217">
        <f t="shared" si="151"/>
        <v>-250</v>
      </c>
      <c r="MT9" s="217">
        <v>58</v>
      </c>
      <c r="MU9" s="217"/>
      <c r="MV9" s="217">
        <v>-23</v>
      </c>
      <c r="MW9" s="217"/>
      <c r="MX9" s="217">
        <f t="shared" si="152"/>
        <v>35</v>
      </c>
      <c r="MY9" s="217">
        <f t="shared" si="272"/>
        <v>83.333333333333329</v>
      </c>
      <c r="MZ9" s="217">
        <f t="shared" si="153"/>
        <v>-1916.6666666666665</v>
      </c>
      <c r="NA9" s="217">
        <f t="shared" si="154"/>
        <v>35</v>
      </c>
      <c r="NB9" s="217"/>
      <c r="NC9" s="217">
        <v>-2</v>
      </c>
      <c r="ND9" s="217"/>
      <c r="NE9" s="217">
        <f t="shared" si="155"/>
        <v>33</v>
      </c>
      <c r="NF9" s="217">
        <f t="shared" si="273"/>
        <v>83.333333333333329</v>
      </c>
      <c r="NG9" s="217">
        <f t="shared" si="156"/>
        <v>-166.66666666666666</v>
      </c>
      <c r="NH9" s="217">
        <v>33</v>
      </c>
      <c r="NI9" s="217"/>
      <c r="NJ9" s="217">
        <v>-11</v>
      </c>
      <c r="NK9" s="217"/>
      <c r="NL9" s="217">
        <f t="shared" si="157"/>
        <v>22</v>
      </c>
      <c r="NM9" s="217">
        <f t="shared" si="274"/>
        <v>83.333333333333329</v>
      </c>
      <c r="NN9" s="217">
        <f t="shared" si="158"/>
        <v>-916.66666666666663</v>
      </c>
      <c r="NO9" s="217">
        <f t="shared" si="159"/>
        <v>22</v>
      </c>
      <c r="NP9" s="217"/>
      <c r="NQ9" s="217">
        <v>-9</v>
      </c>
      <c r="NR9" s="217"/>
      <c r="NS9" s="217">
        <f t="shared" si="160"/>
        <v>13</v>
      </c>
      <c r="NT9" s="217">
        <f t="shared" si="275"/>
        <v>83.333333333333329</v>
      </c>
      <c r="NU9" s="217">
        <f t="shared" si="161"/>
        <v>-750</v>
      </c>
      <c r="NV9" s="217">
        <f t="shared" si="162"/>
        <v>13</v>
      </c>
      <c r="NW9" s="217"/>
      <c r="NX9" s="217"/>
      <c r="NY9" s="217"/>
      <c r="NZ9" s="217">
        <f t="shared" si="163"/>
        <v>13</v>
      </c>
      <c r="OA9" s="217">
        <f t="shared" si="164"/>
        <v>83.333333333333329</v>
      </c>
      <c r="OB9" s="217">
        <f t="shared" si="165"/>
        <v>0</v>
      </c>
      <c r="OC9" s="217">
        <f t="shared" si="166"/>
        <v>13</v>
      </c>
      <c r="OD9" s="217">
        <v>72</v>
      </c>
      <c r="OE9" s="217">
        <v>-10</v>
      </c>
      <c r="OF9" s="217"/>
      <c r="OG9" s="217">
        <f t="shared" si="167"/>
        <v>75</v>
      </c>
      <c r="OH9" s="217">
        <f t="shared" si="168"/>
        <v>83.333333333333329</v>
      </c>
      <c r="OI9" s="217">
        <f t="shared" si="169"/>
        <v>-833.33333333333326</v>
      </c>
      <c r="OJ9" s="217">
        <f t="shared" si="170"/>
        <v>75</v>
      </c>
      <c r="OK9" s="217"/>
      <c r="OL9" s="217">
        <v>-10</v>
      </c>
      <c r="OM9" s="217"/>
      <c r="ON9" s="217">
        <f t="shared" si="171"/>
        <v>65</v>
      </c>
      <c r="OO9" s="217">
        <f t="shared" si="172"/>
        <v>83.333333333333329</v>
      </c>
      <c r="OP9" s="217">
        <f t="shared" si="173"/>
        <v>-833.33333333333326</v>
      </c>
      <c r="OQ9" s="217">
        <f t="shared" si="174"/>
        <v>65</v>
      </c>
      <c r="OR9" s="217"/>
      <c r="OS9" s="217">
        <v>-8</v>
      </c>
      <c r="OT9" s="217"/>
      <c r="OU9" s="217">
        <f t="shared" si="175"/>
        <v>57</v>
      </c>
      <c r="OV9" s="217">
        <f t="shared" si="176"/>
        <v>83.333333333333329</v>
      </c>
      <c r="OW9" s="217">
        <f t="shared" si="177"/>
        <v>-666.66666666666663</v>
      </c>
      <c r="OX9" s="217">
        <f t="shared" si="178"/>
        <v>57</v>
      </c>
      <c r="OY9" s="217"/>
      <c r="OZ9" s="217">
        <v>-27</v>
      </c>
      <c r="PA9" s="217"/>
      <c r="PB9" s="217">
        <f t="shared" si="179"/>
        <v>30</v>
      </c>
      <c r="PC9" s="217">
        <f t="shared" si="180"/>
        <v>83.333333333333329</v>
      </c>
      <c r="PD9" s="229">
        <f t="shared" si="181"/>
        <v>-2250</v>
      </c>
      <c r="PE9" s="217">
        <f t="shared" si="182"/>
        <v>30</v>
      </c>
      <c r="PF9" s="217"/>
      <c r="PG9" s="217">
        <v>-17</v>
      </c>
      <c r="PH9" s="217"/>
      <c r="PI9" s="217">
        <f t="shared" si="183"/>
        <v>13</v>
      </c>
      <c r="PJ9" s="217">
        <f t="shared" si="184"/>
        <v>83.333333333333329</v>
      </c>
      <c r="PK9" s="222">
        <f t="shared" si="185"/>
        <v>-1416.6666666666665</v>
      </c>
      <c r="PL9" s="229">
        <f t="shared" si="186"/>
        <v>13</v>
      </c>
      <c r="PM9" s="229"/>
      <c r="PN9" s="217">
        <v>-5</v>
      </c>
      <c r="PO9" s="217"/>
      <c r="PP9" s="207">
        <f t="shared" si="187"/>
        <v>8</v>
      </c>
      <c r="PQ9" s="217">
        <f t="shared" si="247"/>
        <v>83.333333333333329</v>
      </c>
      <c r="PR9" s="42">
        <f t="shared" si="188"/>
        <v>-416.66666666666663</v>
      </c>
      <c r="PS9" s="217">
        <f t="shared" si="189"/>
        <v>8</v>
      </c>
      <c r="PT9" s="217"/>
      <c r="PU9" s="217">
        <v>-5</v>
      </c>
      <c r="PV9" s="217"/>
      <c r="PW9" s="231">
        <f t="shared" si="190"/>
        <v>3</v>
      </c>
      <c r="PX9" s="217">
        <f t="shared" si="191"/>
        <v>83.333333333333329</v>
      </c>
      <c r="PY9" s="231">
        <f t="shared" si="192"/>
        <v>-416.66666666666663</v>
      </c>
      <c r="PZ9" s="217">
        <f t="shared" si="193"/>
        <v>3</v>
      </c>
      <c r="QA9" s="217">
        <v>72</v>
      </c>
      <c r="QB9" s="217">
        <v>-1</v>
      </c>
      <c r="QC9" s="217"/>
      <c r="QD9" s="231">
        <f t="shared" si="194"/>
        <v>74</v>
      </c>
      <c r="QE9" s="217">
        <f t="shared" si="195"/>
        <v>83.333333333333329</v>
      </c>
      <c r="QF9" s="231">
        <f t="shared" si="196"/>
        <v>-83.333333333333329</v>
      </c>
      <c r="QG9" s="217">
        <f t="shared" si="197"/>
        <v>74</v>
      </c>
      <c r="QH9" s="217"/>
      <c r="QI9" s="217">
        <v>-9</v>
      </c>
      <c r="QJ9" s="217"/>
      <c r="QK9" s="244">
        <f t="shared" si="198"/>
        <v>65</v>
      </c>
      <c r="QL9" s="217">
        <f t="shared" si="199"/>
        <v>83.333333333333329</v>
      </c>
      <c r="QM9" s="231">
        <f t="shared" si="200"/>
        <v>-750</v>
      </c>
      <c r="QN9" s="217">
        <f t="shared" si="201"/>
        <v>65</v>
      </c>
      <c r="QO9" s="217"/>
      <c r="QP9" s="217">
        <v>-7</v>
      </c>
      <c r="QQ9" s="217"/>
      <c r="QR9" s="231">
        <f t="shared" si="202"/>
        <v>58</v>
      </c>
      <c r="QS9" s="217">
        <f t="shared" si="203"/>
        <v>83.333333333333329</v>
      </c>
      <c r="QT9" s="231">
        <f t="shared" si="204"/>
        <v>-583.33333333333326</v>
      </c>
      <c r="QU9" s="217">
        <f t="shared" si="205"/>
        <v>58</v>
      </c>
      <c r="QV9" s="217"/>
      <c r="QW9" s="217">
        <v>0</v>
      </c>
      <c r="QX9" s="217"/>
      <c r="QY9" s="231">
        <f t="shared" si="206"/>
        <v>58</v>
      </c>
      <c r="QZ9" s="217">
        <f t="shared" si="207"/>
        <v>83.333333333333329</v>
      </c>
      <c r="RA9" s="42">
        <f t="shared" si="208"/>
        <v>0</v>
      </c>
      <c r="RB9" s="217">
        <f t="shared" si="209"/>
        <v>58</v>
      </c>
      <c r="RC9" s="217"/>
      <c r="RD9" s="221">
        <v>-5</v>
      </c>
      <c r="RE9" s="217"/>
      <c r="RF9" s="244">
        <f>SUM(RB9:RE9)</f>
        <v>53</v>
      </c>
      <c r="RG9" s="217">
        <f t="shared" si="210"/>
        <v>83.333333333333329</v>
      </c>
      <c r="RH9" s="231">
        <f>'general audit24.2.2025'!C26*RG9</f>
        <v>-4416.6666666666661</v>
      </c>
      <c r="RI9" s="217">
        <f t="shared" si="211"/>
        <v>53</v>
      </c>
      <c r="RJ9" s="217"/>
      <c r="RK9" s="217">
        <v>-8</v>
      </c>
      <c r="RL9" s="217"/>
      <c r="RM9" s="231">
        <f t="shared" si="212"/>
        <v>45</v>
      </c>
      <c r="RN9" s="217">
        <f t="shared" si="213"/>
        <v>83.333333333333329</v>
      </c>
      <c r="RO9" s="231">
        <f t="shared" si="214"/>
        <v>-666.66666666666663</v>
      </c>
      <c r="RP9" s="217">
        <f t="shared" si="215"/>
        <v>45</v>
      </c>
      <c r="RQ9" s="217"/>
      <c r="RR9" s="217"/>
      <c r="RS9" s="217"/>
      <c r="RT9" s="231">
        <f t="shared" si="248"/>
        <v>45</v>
      </c>
      <c r="RU9" s="217">
        <f t="shared" si="216"/>
        <v>83.333333333333329</v>
      </c>
      <c r="RV9" s="42">
        <f t="shared" si="249"/>
        <v>0</v>
      </c>
      <c r="RW9" s="217">
        <f t="shared" si="217"/>
        <v>45</v>
      </c>
      <c r="RX9" s="217"/>
      <c r="RY9" s="43">
        <v>-11</v>
      </c>
      <c r="RZ9" s="217"/>
      <c r="SA9" s="263">
        <f t="shared" si="250"/>
        <v>34</v>
      </c>
      <c r="SB9" s="217">
        <f t="shared" si="218"/>
        <v>83.333333333333329</v>
      </c>
      <c r="SC9" s="263">
        <f t="shared" si="219"/>
        <v>-916.66666666666663</v>
      </c>
      <c r="SD9" s="217">
        <f t="shared" si="220"/>
        <v>34</v>
      </c>
      <c r="SE9" s="217"/>
      <c r="SF9" s="217">
        <v>-8</v>
      </c>
      <c r="SG9" s="217"/>
      <c r="SH9" s="231">
        <f t="shared" si="221"/>
        <v>26</v>
      </c>
      <c r="SI9" s="217">
        <f t="shared" si="222"/>
        <v>83.333333333333329</v>
      </c>
      <c r="SJ9" s="231">
        <f t="shared" si="223"/>
        <v>-666.66666666666663</v>
      </c>
      <c r="SK9" s="217">
        <f t="shared" si="224"/>
        <v>26</v>
      </c>
      <c r="SL9" s="217"/>
      <c r="SM9" s="217">
        <v>-10</v>
      </c>
      <c r="SN9" s="217"/>
      <c r="SO9" s="231">
        <f t="shared" si="225"/>
        <v>16</v>
      </c>
      <c r="SP9" s="217">
        <f t="shared" si="226"/>
        <v>83.333333333333329</v>
      </c>
      <c r="SQ9" s="231">
        <f t="shared" si="227"/>
        <v>-833.33333333333326</v>
      </c>
      <c r="SR9" s="217">
        <f t="shared" si="228"/>
        <v>16</v>
      </c>
      <c r="SS9" s="217"/>
      <c r="ST9" s="217">
        <v>-12</v>
      </c>
      <c r="SU9" s="217"/>
      <c r="SV9" s="231">
        <f t="shared" si="229"/>
        <v>4</v>
      </c>
      <c r="SW9" s="217">
        <f t="shared" si="230"/>
        <v>83.333333333333329</v>
      </c>
      <c r="SX9" s="231">
        <f t="shared" si="231"/>
        <v>-1000</v>
      </c>
      <c r="SY9" s="217">
        <f t="shared" si="232"/>
        <v>4</v>
      </c>
      <c r="SZ9" s="217"/>
      <c r="TA9" s="217">
        <v>-4</v>
      </c>
      <c r="TB9" s="217"/>
      <c r="TC9" s="231">
        <f t="shared" si="233"/>
        <v>0</v>
      </c>
      <c r="TD9" s="217">
        <f t="shared" si="234"/>
        <v>83.333333333333329</v>
      </c>
      <c r="TE9" s="231">
        <f t="shared" si="235"/>
        <v>-333.33333333333331</v>
      </c>
      <c r="TF9" s="217">
        <f t="shared" si="236"/>
        <v>0</v>
      </c>
      <c r="TG9" s="217"/>
      <c r="TH9" s="217"/>
      <c r="TI9" s="217"/>
      <c r="TJ9" s="264">
        <f t="shared" si="251"/>
        <v>0</v>
      </c>
      <c r="TK9" s="217">
        <v>83.333333333333329</v>
      </c>
      <c r="TL9" s="264">
        <f t="shared" si="252"/>
        <v>0</v>
      </c>
      <c r="TM9" s="217">
        <f t="shared" si="237"/>
        <v>0</v>
      </c>
      <c r="TN9" s="217"/>
      <c r="TO9" s="217"/>
      <c r="TP9" s="217"/>
      <c r="TQ9" s="264">
        <f t="shared" si="253"/>
        <v>0</v>
      </c>
      <c r="TR9" s="217">
        <v>83.333333333333329</v>
      </c>
      <c r="TS9" s="264">
        <f t="shared" si="254"/>
        <v>0</v>
      </c>
      <c r="TT9" s="217">
        <f t="shared" si="238"/>
        <v>0</v>
      </c>
      <c r="TU9" s="217"/>
      <c r="TV9" s="217"/>
      <c r="TW9" s="217"/>
      <c r="TX9" s="264">
        <f t="shared" si="255"/>
        <v>0</v>
      </c>
      <c r="TY9" s="217">
        <v>83.333333333333329</v>
      </c>
      <c r="TZ9" s="264">
        <f t="shared" si="256"/>
        <v>0</v>
      </c>
      <c r="UA9" s="217">
        <f t="shared" si="239"/>
        <v>0</v>
      </c>
      <c r="UB9" s="53"/>
      <c r="UC9" s="217"/>
      <c r="UD9" s="217"/>
      <c r="UE9" s="264">
        <f t="shared" si="257"/>
        <v>0</v>
      </c>
      <c r="UF9" s="217">
        <f t="shared" si="240"/>
        <v>83.333333333333329</v>
      </c>
      <c r="UG9" s="264">
        <f t="shared" si="258"/>
        <v>0</v>
      </c>
      <c r="UH9" s="217">
        <f t="shared" si="241"/>
        <v>0</v>
      </c>
      <c r="UI9" s="217"/>
      <c r="UJ9" s="217"/>
      <c r="UK9" s="217"/>
      <c r="UL9" s="264">
        <f t="shared" si="259"/>
        <v>0</v>
      </c>
      <c r="UM9" s="217">
        <f t="shared" si="242"/>
        <v>83.333333333333329</v>
      </c>
      <c r="UN9" s="264">
        <f t="shared" si="260"/>
        <v>0</v>
      </c>
      <c r="UO9" s="217">
        <f t="shared" si="243"/>
        <v>0</v>
      </c>
      <c r="UP9" s="217"/>
      <c r="UQ9" s="217"/>
      <c r="UR9" s="217"/>
      <c r="US9" s="287">
        <f t="shared" si="261"/>
        <v>0</v>
      </c>
      <c r="UT9" s="217">
        <f t="shared" si="244"/>
        <v>83.333333333333329</v>
      </c>
      <c r="UU9" s="287">
        <f t="shared" si="262"/>
        <v>0</v>
      </c>
      <c r="UV9" s="217">
        <f t="shared" si="245"/>
        <v>0</v>
      </c>
      <c r="UW9" s="217"/>
      <c r="UX9" s="217"/>
      <c r="UY9" s="217"/>
      <c r="UZ9" s="287">
        <f t="shared" si="263"/>
        <v>0</v>
      </c>
      <c r="VA9" s="217">
        <v>83.333333333333329</v>
      </c>
      <c r="VB9" s="287">
        <f t="shared" si="264"/>
        <v>0</v>
      </c>
      <c r="VC9" s="217">
        <f t="shared" si="246"/>
        <v>0</v>
      </c>
      <c r="VD9" s="217"/>
      <c r="VE9" s="217"/>
      <c r="VF9" s="217"/>
      <c r="VG9" s="287">
        <f t="shared" si="265"/>
        <v>0</v>
      </c>
      <c r="VH9" s="217">
        <v>83.333333333333329</v>
      </c>
      <c r="VI9" s="287">
        <f t="shared" si="266"/>
        <v>0</v>
      </c>
      <c r="VJ9" s="217"/>
      <c r="VK9" s="217"/>
      <c r="VL9" s="217"/>
      <c r="VM9" s="217"/>
      <c r="VN9" s="217"/>
      <c r="VO9" s="217"/>
      <c r="VP9" s="217"/>
      <c r="VQ9" s="217"/>
      <c r="VR9" s="217"/>
      <c r="VS9" s="217"/>
      <c r="VT9" s="217"/>
      <c r="VU9" s="217"/>
      <c r="VV9" s="217"/>
      <c r="VW9" s="217"/>
      <c r="VX9" s="217"/>
      <c r="VY9" s="217"/>
      <c r="VZ9" s="217"/>
      <c r="WA9" s="217"/>
      <c r="WB9" s="217"/>
      <c r="WC9" s="217"/>
      <c r="WD9" s="217"/>
      <c r="WE9" s="217"/>
      <c r="WF9" s="217"/>
      <c r="WG9" s="217"/>
      <c r="WH9" s="217"/>
      <c r="WI9" s="217"/>
      <c r="WJ9" s="217"/>
      <c r="WK9" s="217"/>
      <c r="WL9" s="217"/>
      <c r="WM9" s="217"/>
      <c r="WN9" s="217"/>
      <c r="WO9" s="217"/>
      <c r="WP9" s="217"/>
      <c r="WQ9" s="217"/>
      <c r="WR9" s="217"/>
      <c r="WS9" s="217"/>
      <c r="WT9" s="217"/>
      <c r="WU9" s="217"/>
      <c r="WV9" s="217"/>
      <c r="WW9" s="217"/>
      <c r="WX9" s="217"/>
      <c r="WY9" s="217"/>
      <c r="WZ9" s="217"/>
      <c r="XA9" s="217"/>
      <c r="XB9" s="217"/>
      <c r="XC9" s="217"/>
      <c r="XD9" s="217"/>
      <c r="XE9" s="217"/>
      <c r="XF9" s="217"/>
      <c r="XG9" s="217"/>
      <c r="XH9" s="217"/>
      <c r="XI9" s="217"/>
      <c r="XJ9" s="217"/>
    </row>
    <row r="10" spans="1:634" s="142" customFormat="1" ht="16.5" thickTop="1" thickBot="1" x14ac:dyDescent="0.3">
      <c r="A10" s="55" t="s">
        <v>9</v>
      </c>
      <c r="B10" s="55"/>
      <c r="C10" s="55"/>
      <c r="D10" s="55">
        <f t="shared" si="3"/>
        <v>0</v>
      </c>
      <c r="E10" s="55">
        <v>17</v>
      </c>
      <c r="F10" s="55">
        <f t="shared" si="4"/>
        <v>0</v>
      </c>
      <c r="G10" s="55">
        <v>0</v>
      </c>
      <c r="H10" s="55">
        <v>100</v>
      </c>
      <c r="I10" s="55">
        <v>-100</v>
      </c>
      <c r="J10" s="55">
        <f t="shared" si="5"/>
        <v>0</v>
      </c>
      <c r="K10" s="55">
        <v>17</v>
      </c>
      <c r="L10" s="55">
        <f t="shared" si="6"/>
        <v>-1700</v>
      </c>
      <c r="M10" s="55">
        <v>0</v>
      </c>
      <c r="N10" s="55">
        <v>100</v>
      </c>
      <c r="O10" s="55">
        <v>-100</v>
      </c>
      <c r="P10" s="55">
        <f t="shared" si="7"/>
        <v>0</v>
      </c>
      <c r="Q10" s="55">
        <v>17</v>
      </c>
      <c r="R10" s="55">
        <f t="shared" si="8"/>
        <v>-1700</v>
      </c>
      <c r="S10" s="55">
        <v>0</v>
      </c>
      <c r="T10" s="55">
        <v>100</v>
      </c>
      <c r="U10" s="55">
        <v>-100</v>
      </c>
      <c r="V10" s="55">
        <f t="shared" si="269"/>
        <v>0</v>
      </c>
      <c r="W10" s="55">
        <v>17</v>
      </c>
      <c r="X10" s="55">
        <f t="shared" si="9"/>
        <v>-1700</v>
      </c>
      <c r="Y10" s="55">
        <v>0</v>
      </c>
      <c r="Z10" s="55">
        <v>100</v>
      </c>
      <c r="AA10" s="55">
        <v>-100</v>
      </c>
      <c r="AB10" s="55">
        <f t="shared" si="10"/>
        <v>0</v>
      </c>
      <c r="AC10" s="55">
        <v>17</v>
      </c>
      <c r="AD10" s="55">
        <f t="shared" si="11"/>
        <v>-1700</v>
      </c>
      <c r="AE10" s="55">
        <v>0</v>
      </c>
      <c r="AF10" s="55">
        <v>100</v>
      </c>
      <c r="AG10" s="55">
        <v>-100</v>
      </c>
      <c r="AH10" s="55">
        <f t="shared" si="12"/>
        <v>0</v>
      </c>
      <c r="AI10" s="55">
        <v>17</v>
      </c>
      <c r="AJ10" s="55">
        <f t="shared" si="13"/>
        <v>-1700</v>
      </c>
      <c r="AK10" s="55">
        <v>0</v>
      </c>
      <c r="AL10" s="55">
        <v>140</v>
      </c>
      <c r="AM10" s="55">
        <v>-140</v>
      </c>
      <c r="AN10" s="55">
        <f t="shared" si="14"/>
        <v>0</v>
      </c>
      <c r="AO10" s="55">
        <v>17</v>
      </c>
      <c r="AP10" s="55">
        <f t="shared" si="15"/>
        <v>-2380</v>
      </c>
      <c r="AQ10" s="55">
        <v>0</v>
      </c>
      <c r="AR10" s="55">
        <v>150</v>
      </c>
      <c r="AS10" s="55">
        <v>-145</v>
      </c>
      <c r="AT10" s="144">
        <f t="shared" si="16"/>
        <v>5</v>
      </c>
      <c r="AU10" s="55">
        <v>17</v>
      </c>
      <c r="AV10" s="55">
        <f t="shared" si="17"/>
        <v>-2465</v>
      </c>
      <c r="AW10" s="55">
        <v>5</v>
      </c>
      <c r="AX10" s="55">
        <v>145</v>
      </c>
      <c r="AY10" s="55">
        <v>-150</v>
      </c>
      <c r="AZ10" s="55">
        <f t="shared" si="18"/>
        <v>0</v>
      </c>
      <c r="BA10" s="55">
        <v>17</v>
      </c>
      <c r="BB10" s="55">
        <f t="shared" si="19"/>
        <v>-2550</v>
      </c>
      <c r="BC10" s="55">
        <v>0</v>
      </c>
      <c r="BD10" s="55">
        <v>100</v>
      </c>
      <c r="BE10" s="55">
        <v>-100</v>
      </c>
      <c r="BF10" s="55">
        <f t="shared" si="20"/>
        <v>0</v>
      </c>
      <c r="BG10" s="55">
        <v>17</v>
      </c>
      <c r="BH10" s="55">
        <f>BE10*BG10</f>
        <v>-1700</v>
      </c>
      <c r="BI10" s="101">
        <v>0</v>
      </c>
      <c r="BJ10" s="55">
        <v>150</v>
      </c>
      <c r="BK10" s="55">
        <v>-147</v>
      </c>
      <c r="BL10" s="55">
        <f t="shared" si="22"/>
        <v>3</v>
      </c>
      <c r="BM10" s="55">
        <v>17</v>
      </c>
      <c r="BN10" s="55">
        <f t="shared" si="23"/>
        <v>-2499</v>
      </c>
      <c r="BO10" s="55">
        <v>3</v>
      </c>
      <c r="BP10" s="55">
        <v>150</v>
      </c>
      <c r="BQ10" s="55">
        <v>-150</v>
      </c>
      <c r="BR10" s="55">
        <f t="shared" si="24"/>
        <v>3</v>
      </c>
      <c r="BS10" s="55">
        <v>17</v>
      </c>
      <c r="BT10" s="55">
        <f t="shared" si="25"/>
        <v>-2550</v>
      </c>
      <c r="BU10" s="144">
        <v>3</v>
      </c>
      <c r="BV10" s="55">
        <v>150</v>
      </c>
      <c r="BW10" s="55">
        <v>-150</v>
      </c>
      <c r="BX10" s="55">
        <f t="shared" si="26"/>
        <v>3</v>
      </c>
      <c r="BY10" s="145">
        <v>17</v>
      </c>
      <c r="BZ10" s="55">
        <f t="shared" si="27"/>
        <v>-2550</v>
      </c>
      <c r="CA10" s="55">
        <v>3</v>
      </c>
      <c r="CB10" s="55"/>
      <c r="CC10" s="55"/>
      <c r="CD10" s="55">
        <f t="shared" si="28"/>
        <v>3</v>
      </c>
      <c r="CE10" s="55">
        <v>17</v>
      </c>
      <c r="CF10" s="55">
        <f t="shared" si="29"/>
        <v>0</v>
      </c>
      <c r="CG10" s="55">
        <v>3</v>
      </c>
      <c r="CH10" s="55">
        <v>120</v>
      </c>
      <c r="CI10" s="55">
        <v>-120</v>
      </c>
      <c r="CJ10" s="55">
        <f t="shared" si="30"/>
        <v>3</v>
      </c>
      <c r="CK10" s="55">
        <v>17</v>
      </c>
      <c r="CL10" s="101">
        <f t="shared" si="31"/>
        <v>-2040</v>
      </c>
      <c r="CM10" s="55">
        <v>3</v>
      </c>
      <c r="CN10" s="55">
        <v>150</v>
      </c>
      <c r="CO10" s="55">
        <v>-150</v>
      </c>
      <c r="CP10" s="55"/>
      <c r="CQ10" s="55">
        <f t="shared" si="32"/>
        <v>3</v>
      </c>
      <c r="CR10" s="55">
        <v>17</v>
      </c>
      <c r="CS10" s="55">
        <f t="shared" si="33"/>
        <v>-2550</v>
      </c>
      <c r="CT10" s="55">
        <v>3</v>
      </c>
      <c r="CU10" s="55">
        <v>100</v>
      </c>
      <c r="CV10" s="55">
        <v>-100</v>
      </c>
      <c r="CW10" s="55"/>
      <c r="CX10" s="55">
        <f t="shared" si="34"/>
        <v>3</v>
      </c>
      <c r="CY10" s="55">
        <v>17</v>
      </c>
      <c r="CZ10" s="55">
        <f t="shared" si="35"/>
        <v>-1700</v>
      </c>
      <c r="DA10" s="55">
        <v>3</v>
      </c>
      <c r="DB10" s="55"/>
      <c r="DC10" s="55">
        <v>0</v>
      </c>
      <c r="DD10" s="55"/>
      <c r="DE10" s="55">
        <f t="shared" si="36"/>
        <v>3</v>
      </c>
      <c r="DF10" s="55">
        <v>17</v>
      </c>
      <c r="DG10" s="55">
        <f t="shared" si="37"/>
        <v>0</v>
      </c>
      <c r="DH10" s="55">
        <v>3</v>
      </c>
      <c r="DI10" s="55">
        <v>100</v>
      </c>
      <c r="DJ10" s="55">
        <v>-98</v>
      </c>
      <c r="DK10" s="55"/>
      <c r="DL10" s="55">
        <f t="shared" si="38"/>
        <v>5</v>
      </c>
      <c r="DM10" s="55">
        <v>17</v>
      </c>
      <c r="DN10" s="55">
        <f t="shared" si="39"/>
        <v>-1666</v>
      </c>
      <c r="DO10" s="55">
        <v>5</v>
      </c>
      <c r="DP10" s="55">
        <v>100</v>
      </c>
      <c r="DQ10" s="146">
        <v>-100</v>
      </c>
      <c r="DR10" s="55"/>
      <c r="DS10" s="55">
        <f t="shared" si="40"/>
        <v>5</v>
      </c>
      <c r="DT10" s="55">
        <v>17</v>
      </c>
      <c r="DU10" s="55">
        <f t="shared" si="41"/>
        <v>-1700</v>
      </c>
      <c r="DV10" s="55">
        <f t="shared" si="42"/>
        <v>5</v>
      </c>
      <c r="DW10" s="55">
        <v>150</v>
      </c>
      <c r="DX10" s="55">
        <v>-150</v>
      </c>
      <c r="DY10" s="55">
        <v>-5</v>
      </c>
      <c r="DZ10" s="55">
        <f t="shared" si="43"/>
        <v>0</v>
      </c>
      <c r="EA10" s="55">
        <v>17</v>
      </c>
      <c r="EB10" s="55">
        <f t="shared" si="44"/>
        <v>-2550</v>
      </c>
      <c r="EC10" s="55">
        <f t="shared" si="45"/>
        <v>0</v>
      </c>
      <c r="ED10" s="55">
        <v>150</v>
      </c>
      <c r="EE10" s="55">
        <v>-150</v>
      </c>
      <c r="EF10" s="55"/>
      <c r="EG10" s="55">
        <f t="shared" si="46"/>
        <v>0</v>
      </c>
      <c r="EH10" s="55">
        <v>17</v>
      </c>
      <c r="EI10" s="55">
        <f t="shared" si="47"/>
        <v>-2550</v>
      </c>
      <c r="EJ10" s="55">
        <f t="shared" si="48"/>
        <v>0</v>
      </c>
      <c r="EK10" s="55">
        <v>149</v>
      </c>
      <c r="EL10" s="55">
        <v>-147</v>
      </c>
      <c r="EM10" s="55"/>
      <c r="EN10" s="55">
        <f t="shared" si="49"/>
        <v>2</v>
      </c>
      <c r="EO10" s="55">
        <v>17</v>
      </c>
      <c r="EP10" s="55">
        <f t="shared" si="50"/>
        <v>-2499</v>
      </c>
      <c r="EQ10" s="55">
        <f t="shared" si="51"/>
        <v>2</v>
      </c>
      <c r="ER10" s="55">
        <v>149</v>
      </c>
      <c r="ES10" s="55">
        <v>-140</v>
      </c>
      <c r="ET10" s="55">
        <v>-9</v>
      </c>
      <c r="EU10" s="55">
        <f t="shared" si="52"/>
        <v>2</v>
      </c>
      <c r="EV10" s="55">
        <v>17</v>
      </c>
      <c r="EW10" s="55">
        <f t="shared" si="53"/>
        <v>-2380</v>
      </c>
      <c r="EX10" s="55">
        <f t="shared" si="54"/>
        <v>2</v>
      </c>
      <c r="EY10" s="55">
        <v>130</v>
      </c>
      <c r="EZ10" s="55">
        <v>-130</v>
      </c>
      <c r="FA10" s="55"/>
      <c r="FB10" s="55">
        <f t="shared" si="55"/>
        <v>2</v>
      </c>
      <c r="FC10" s="55">
        <v>17</v>
      </c>
      <c r="FD10" s="55">
        <f t="shared" si="56"/>
        <v>-2210</v>
      </c>
      <c r="FE10" s="55">
        <f t="shared" si="57"/>
        <v>2</v>
      </c>
      <c r="FF10" s="55">
        <v>100</v>
      </c>
      <c r="FG10" s="55">
        <v>-100</v>
      </c>
      <c r="FH10" s="55"/>
      <c r="FI10" s="55">
        <f t="shared" si="58"/>
        <v>2</v>
      </c>
      <c r="FJ10" s="55">
        <v>17</v>
      </c>
      <c r="FK10" s="55">
        <f t="shared" si="59"/>
        <v>-1700</v>
      </c>
      <c r="FL10" s="55">
        <f t="shared" si="60"/>
        <v>2</v>
      </c>
      <c r="FM10" s="55"/>
      <c r="FN10" s="55"/>
      <c r="FO10" s="55"/>
      <c r="FP10" s="55">
        <f t="shared" si="61"/>
        <v>2</v>
      </c>
      <c r="FQ10" s="55">
        <v>17</v>
      </c>
      <c r="FR10" s="55">
        <f t="shared" si="270"/>
        <v>0</v>
      </c>
      <c r="FS10" s="55">
        <f t="shared" si="62"/>
        <v>2</v>
      </c>
      <c r="FT10" s="55"/>
      <c r="FU10" s="55"/>
      <c r="FV10" s="55"/>
      <c r="FW10" s="55">
        <f t="shared" si="63"/>
        <v>2</v>
      </c>
      <c r="FX10" s="55">
        <v>17</v>
      </c>
      <c r="FY10" s="55">
        <f t="shared" si="64"/>
        <v>0</v>
      </c>
      <c r="FZ10" s="55">
        <f t="shared" si="65"/>
        <v>2</v>
      </c>
      <c r="GA10" s="55">
        <v>100</v>
      </c>
      <c r="GB10" s="55">
        <v>-100</v>
      </c>
      <c r="GC10" s="55"/>
      <c r="GD10" s="55">
        <f t="shared" si="66"/>
        <v>2</v>
      </c>
      <c r="GE10" s="55">
        <v>17</v>
      </c>
      <c r="GF10" s="55">
        <f t="shared" si="67"/>
        <v>-1700</v>
      </c>
      <c r="GG10" s="55">
        <f t="shared" si="68"/>
        <v>2</v>
      </c>
      <c r="GH10" s="55">
        <v>120</v>
      </c>
      <c r="GI10" s="55">
        <v>-120</v>
      </c>
      <c r="GJ10" s="55"/>
      <c r="GK10" s="55">
        <f t="shared" si="69"/>
        <v>2</v>
      </c>
      <c r="GL10" s="55">
        <f t="shared" si="70"/>
        <v>17</v>
      </c>
      <c r="GM10" s="55">
        <f t="shared" si="71"/>
        <v>-2040</v>
      </c>
      <c r="GN10" s="55">
        <f t="shared" si="72"/>
        <v>2</v>
      </c>
      <c r="GO10" s="55">
        <v>160</v>
      </c>
      <c r="GP10" s="55">
        <v>-160</v>
      </c>
      <c r="GQ10" s="55"/>
      <c r="GR10" s="55">
        <f t="shared" si="73"/>
        <v>2</v>
      </c>
      <c r="GS10" s="55">
        <f t="shared" si="74"/>
        <v>17</v>
      </c>
      <c r="GT10" s="55">
        <f t="shared" si="75"/>
        <v>-2720</v>
      </c>
      <c r="GU10" s="55">
        <f t="shared" si="76"/>
        <v>2</v>
      </c>
      <c r="GV10" s="55">
        <v>150</v>
      </c>
      <c r="GW10" s="55">
        <v>-150</v>
      </c>
      <c r="GX10" s="55"/>
      <c r="GY10" s="55">
        <f t="shared" si="77"/>
        <v>2</v>
      </c>
      <c r="GZ10" s="55">
        <f t="shared" si="78"/>
        <v>17</v>
      </c>
      <c r="HA10" s="55">
        <f t="shared" si="79"/>
        <v>-2550</v>
      </c>
      <c r="HB10" s="55">
        <f t="shared" si="80"/>
        <v>2</v>
      </c>
      <c r="HC10" s="55">
        <v>120</v>
      </c>
      <c r="HD10" s="55">
        <v>-120</v>
      </c>
      <c r="HE10" s="55">
        <v>-11</v>
      </c>
      <c r="HF10" s="55">
        <f t="shared" si="81"/>
        <v>-9</v>
      </c>
      <c r="HG10" s="55">
        <f t="shared" si="82"/>
        <v>17</v>
      </c>
      <c r="HH10" s="55">
        <f t="shared" si="83"/>
        <v>-2040</v>
      </c>
      <c r="HI10" s="55">
        <f t="shared" si="84"/>
        <v>-9</v>
      </c>
      <c r="HJ10" s="55">
        <v>130</v>
      </c>
      <c r="HK10" s="55">
        <v>-130</v>
      </c>
      <c r="HL10" s="55"/>
      <c r="HM10" s="55">
        <f t="shared" si="85"/>
        <v>-9</v>
      </c>
      <c r="HN10" s="55">
        <v>17</v>
      </c>
      <c r="HO10" s="55">
        <f t="shared" si="86"/>
        <v>-2210</v>
      </c>
      <c r="HP10" s="55">
        <f t="shared" si="87"/>
        <v>-9</v>
      </c>
      <c r="HQ10" s="55">
        <v>100</v>
      </c>
      <c r="HR10" s="55">
        <v>-100</v>
      </c>
      <c r="HS10" s="55"/>
      <c r="HT10" s="55">
        <f t="shared" si="267"/>
        <v>-9</v>
      </c>
      <c r="HU10" s="55">
        <v>17</v>
      </c>
      <c r="HV10" s="55">
        <f t="shared" si="88"/>
        <v>-1700</v>
      </c>
      <c r="HW10" s="55">
        <f t="shared" si="89"/>
        <v>-9</v>
      </c>
      <c r="HX10" s="55">
        <v>100</v>
      </c>
      <c r="HY10" s="55">
        <v>-100</v>
      </c>
      <c r="HZ10" s="55">
        <v>9</v>
      </c>
      <c r="IA10" s="55">
        <f t="shared" si="90"/>
        <v>0</v>
      </c>
      <c r="IB10" s="55">
        <v>17</v>
      </c>
      <c r="IC10" s="55">
        <f t="shared" si="91"/>
        <v>-1700</v>
      </c>
      <c r="ID10" s="55">
        <f t="shared" si="92"/>
        <v>0</v>
      </c>
      <c r="IE10" s="55">
        <v>100</v>
      </c>
      <c r="IF10" s="55">
        <v>-100</v>
      </c>
      <c r="IG10" s="55"/>
      <c r="IH10" s="55">
        <f t="shared" si="93"/>
        <v>0</v>
      </c>
      <c r="II10" s="55">
        <v>17</v>
      </c>
      <c r="IJ10" s="55">
        <f t="shared" si="94"/>
        <v>-1700</v>
      </c>
      <c r="IK10" s="55">
        <f t="shared" si="95"/>
        <v>0</v>
      </c>
      <c r="IL10" s="55">
        <v>100</v>
      </c>
      <c r="IM10" s="55">
        <v>-100</v>
      </c>
      <c r="IN10" s="55"/>
      <c r="IO10" s="55">
        <f t="shared" si="96"/>
        <v>0</v>
      </c>
      <c r="IP10" s="55">
        <v>17</v>
      </c>
      <c r="IQ10" s="55">
        <f t="shared" si="97"/>
        <v>-1700</v>
      </c>
      <c r="IR10" s="55">
        <f t="shared" si="98"/>
        <v>0</v>
      </c>
      <c r="IS10" s="55">
        <v>100</v>
      </c>
      <c r="IT10" s="55">
        <v>-100</v>
      </c>
      <c r="IU10" s="55"/>
      <c r="IV10" s="55">
        <f t="shared" si="99"/>
        <v>0</v>
      </c>
      <c r="IW10" s="55">
        <f t="shared" si="100"/>
        <v>17</v>
      </c>
      <c r="IX10" s="55">
        <f t="shared" si="101"/>
        <v>-1700</v>
      </c>
      <c r="IY10" s="55">
        <f t="shared" si="102"/>
        <v>0</v>
      </c>
      <c r="IZ10" s="55">
        <v>100</v>
      </c>
      <c r="JA10" s="55">
        <v>-100</v>
      </c>
      <c r="JB10" s="55"/>
      <c r="JC10" s="55">
        <f t="shared" si="103"/>
        <v>0</v>
      </c>
      <c r="JD10" s="55">
        <f t="shared" si="104"/>
        <v>17</v>
      </c>
      <c r="JE10" s="55">
        <f t="shared" si="105"/>
        <v>-1700</v>
      </c>
      <c r="JF10" s="55">
        <f t="shared" si="106"/>
        <v>0</v>
      </c>
      <c r="JG10" s="55">
        <v>100</v>
      </c>
      <c r="JH10" s="55">
        <v>-100</v>
      </c>
      <c r="JI10" s="55"/>
      <c r="JJ10" s="55">
        <f t="shared" si="107"/>
        <v>0</v>
      </c>
      <c r="JK10" s="55">
        <f t="shared" si="108"/>
        <v>17</v>
      </c>
      <c r="JL10" s="55">
        <f t="shared" si="109"/>
        <v>-1700</v>
      </c>
      <c r="JM10" s="55">
        <f t="shared" si="110"/>
        <v>0</v>
      </c>
      <c r="JN10" s="55">
        <v>249</v>
      </c>
      <c r="JO10" s="55">
        <v>-249</v>
      </c>
      <c r="JP10" s="55"/>
      <c r="JQ10" s="55">
        <f t="shared" si="111"/>
        <v>0</v>
      </c>
      <c r="JR10" s="55">
        <f t="shared" si="112"/>
        <v>17</v>
      </c>
      <c r="JS10" s="55">
        <f t="shared" si="113"/>
        <v>-4233</v>
      </c>
      <c r="JT10" s="55">
        <f t="shared" si="276"/>
        <v>0</v>
      </c>
      <c r="JU10" s="55">
        <v>100</v>
      </c>
      <c r="JV10" s="55">
        <v>-100</v>
      </c>
      <c r="JW10" s="55"/>
      <c r="JX10" s="55">
        <f t="shared" si="114"/>
        <v>0</v>
      </c>
      <c r="JY10" s="55">
        <v>17</v>
      </c>
      <c r="JZ10" s="55">
        <f t="shared" si="115"/>
        <v>-1700</v>
      </c>
      <c r="KA10" s="55">
        <f t="shared" si="116"/>
        <v>0</v>
      </c>
      <c r="KB10" s="55">
        <v>134</v>
      </c>
      <c r="KC10" s="55">
        <v>-134</v>
      </c>
      <c r="KD10" s="55"/>
      <c r="KE10" s="55">
        <f t="shared" si="117"/>
        <v>0</v>
      </c>
      <c r="KF10" s="55">
        <f t="shared" si="118"/>
        <v>17</v>
      </c>
      <c r="KG10" s="55">
        <f t="shared" si="119"/>
        <v>-2278</v>
      </c>
      <c r="KH10" s="55">
        <f t="shared" si="120"/>
        <v>0</v>
      </c>
      <c r="KI10" s="55">
        <v>128</v>
      </c>
      <c r="KJ10" s="55">
        <v>-128</v>
      </c>
      <c r="KK10" s="55">
        <v>0</v>
      </c>
      <c r="KL10" s="55">
        <f t="shared" si="121"/>
        <v>0</v>
      </c>
      <c r="KM10" s="55">
        <v>17</v>
      </c>
      <c r="KN10" s="55">
        <f t="shared" si="122"/>
        <v>-2176</v>
      </c>
      <c r="KO10" s="55">
        <f t="shared" si="123"/>
        <v>0</v>
      </c>
      <c r="KP10" s="55">
        <v>133</v>
      </c>
      <c r="KQ10" s="55">
        <v>-133</v>
      </c>
      <c r="KR10" s="55"/>
      <c r="KS10" s="55">
        <f t="shared" si="124"/>
        <v>0</v>
      </c>
      <c r="KT10" s="55">
        <v>17</v>
      </c>
      <c r="KU10" s="101">
        <f t="shared" si="125"/>
        <v>-2261</v>
      </c>
      <c r="KV10" s="55">
        <f t="shared" si="126"/>
        <v>0</v>
      </c>
      <c r="KW10" s="55">
        <v>138</v>
      </c>
      <c r="KX10" s="55">
        <v>-138</v>
      </c>
      <c r="KY10" s="55"/>
      <c r="KZ10" s="55">
        <f t="shared" si="127"/>
        <v>0</v>
      </c>
      <c r="LA10" s="55">
        <f t="shared" si="128"/>
        <v>17</v>
      </c>
      <c r="LB10" s="141">
        <f t="shared" si="129"/>
        <v>-2346</v>
      </c>
      <c r="LC10" s="55">
        <f t="shared" si="268"/>
        <v>0</v>
      </c>
      <c r="LD10" s="55">
        <v>140</v>
      </c>
      <c r="LE10" s="55">
        <v>-140</v>
      </c>
      <c r="LF10" s="55"/>
      <c r="LG10" s="55">
        <f t="shared" si="130"/>
        <v>0</v>
      </c>
      <c r="LH10" s="55">
        <f t="shared" si="131"/>
        <v>17</v>
      </c>
      <c r="LI10" s="55">
        <f t="shared" si="132"/>
        <v>-2380</v>
      </c>
      <c r="LJ10" s="358"/>
      <c r="LK10" s="55">
        <f t="shared" si="133"/>
        <v>0</v>
      </c>
      <c r="LL10" s="55">
        <v>99</v>
      </c>
      <c r="LM10" s="55">
        <v>-99</v>
      </c>
      <c r="LN10" s="55"/>
      <c r="LO10" s="55">
        <f t="shared" si="134"/>
        <v>0</v>
      </c>
      <c r="LP10" s="55">
        <f t="shared" si="135"/>
        <v>17</v>
      </c>
      <c r="LQ10" s="55">
        <f t="shared" si="136"/>
        <v>-1683</v>
      </c>
      <c r="LR10" s="55">
        <f t="shared" si="137"/>
        <v>0</v>
      </c>
      <c r="LS10" s="55">
        <v>154</v>
      </c>
      <c r="LT10" s="55">
        <v>-154</v>
      </c>
      <c r="LU10" s="55"/>
      <c r="LV10" s="55">
        <f t="shared" si="138"/>
        <v>0</v>
      </c>
      <c r="LW10" s="55">
        <f t="shared" si="139"/>
        <v>17</v>
      </c>
      <c r="LX10" s="55">
        <f t="shared" si="140"/>
        <v>-2618</v>
      </c>
      <c r="LY10" s="55">
        <f t="shared" si="141"/>
        <v>0</v>
      </c>
      <c r="LZ10" s="55">
        <v>116</v>
      </c>
      <c r="MA10" s="55">
        <v>-116</v>
      </c>
      <c r="MB10" s="55"/>
      <c r="MC10" s="55">
        <f t="shared" si="142"/>
        <v>0</v>
      </c>
      <c r="MD10" s="55">
        <f t="shared" si="143"/>
        <v>17</v>
      </c>
      <c r="ME10" s="55">
        <f t="shared" si="144"/>
        <v>-1972</v>
      </c>
      <c r="MF10" s="55">
        <f t="shared" si="145"/>
        <v>0</v>
      </c>
      <c r="MG10" s="55"/>
      <c r="MH10" s="55"/>
      <c r="MI10" s="55"/>
      <c r="MJ10" s="133">
        <f t="shared" si="146"/>
        <v>0</v>
      </c>
      <c r="MK10" s="55">
        <f t="shared" si="271"/>
        <v>17</v>
      </c>
      <c r="ML10" s="133">
        <f t="shared" si="147"/>
        <v>0</v>
      </c>
      <c r="MM10" s="55">
        <f t="shared" si="148"/>
        <v>0</v>
      </c>
      <c r="MN10" s="55">
        <v>119</v>
      </c>
      <c r="MO10" s="55">
        <v>-67</v>
      </c>
      <c r="MP10" s="55"/>
      <c r="MQ10" s="170">
        <f t="shared" si="149"/>
        <v>52</v>
      </c>
      <c r="MR10" s="55">
        <f t="shared" si="150"/>
        <v>17</v>
      </c>
      <c r="MS10" s="55">
        <f t="shared" si="151"/>
        <v>-1139</v>
      </c>
      <c r="MT10" s="55">
        <v>52</v>
      </c>
      <c r="MU10" s="55">
        <v>-20</v>
      </c>
      <c r="MV10" s="55">
        <v>-32</v>
      </c>
      <c r="MW10" s="55"/>
      <c r="MX10" s="170">
        <f t="shared" si="152"/>
        <v>0</v>
      </c>
      <c r="MY10" s="55">
        <f t="shared" si="272"/>
        <v>17</v>
      </c>
      <c r="MZ10" s="170">
        <f t="shared" si="153"/>
        <v>-544</v>
      </c>
      <c r="NA10" s="55">
        <f t="shared" si="154"/>
        <v>0</v>
      </c>
      <c r="NB10" s="55">
        <v>90</v>
      </c>
      <c r="NC10" s="55">
        <v>-85</v>
      </c>
      <c r="ND10" s="55"/>
      <c r="NE10" s="170">
        <f t="shared" si="155"/>
        <v>5</v>
      </c>
      <c r="NF10" s="55">
        <f t="shared" si="273"/>
        <v>17</v>
      </c>
      <c r="NG10" s="42">
        <f t="shared" si="156"/>
        <v>-1445</v>
      </c>
      <c r="NH10" s="55">
        <v>5</v>
      </c>
      <c r="NI10" s="55">
        <v>70</v>
      </c>
      <c r="NJ10" s="55">
        <v>-70</v>
      </c>
      <c r="NK10" s="55"/>
      <c r="NL10" s="194">
        <f t="shared" si="157"/>
        <v>5</v>
      </c>
      <c r="NM10" s="55">
        <f t="shared" si="274"/>
        <v>17</v>
      </c>
      <c r="NN10" s="194">
        <f t="shared" si="158"/>
        <v>-1190</v>
      </c>
      <c r="NO10" s="55">
        <f t="shared" si="159"/>
        <v>5</v>
      </c>
      <c r="NP10" s="55">
        <v>104</v>
      </c>
      <c r="NQ10" s="55">
        <v>-104</v>
      </c>
      <c r="NR10" s="55"/>
      <c r="NS10" s="194">
        <f t="shared" si="160"/>
        <v>5</v>
      </c>
      <c r="NT10" s="55">
        <f t="shared" si="275"/>
        <v>17</v>
      </c>
      <c r="NU10" s="194">
        <f t="shared" si="161"/>
        <v>-1768</v>
      </c>
      <c r="NV10" s="55">
        <f t="shared" si="162"/>
        <v>5</v>
      </c>
      <c r="NW10" s="55">
        <v>67</v>
      </c>
      <c r="NX10" s="55">
        <v>-67</v>
      </c>
      <c r="NY10" s="55"/>
      <c r="NZ10" s="194">
        <f t="shared" si="163"/>
        <v>5</v>
      </c>
      <c r="OA10" s="55">
        <f t="shared" si="164"/>
        <v>17</v>
      </c>
      <c r="OB10" s="194">
        <f t="shared" si="165"/>
        <v>-1139</v>
      </c>
      <c r="OC10" s="55">
        <f t="shared" si="166"/>
        <v>5</v>
      </c>
      <c r="OD10" s="55">
        <v>70</v>
      </c>
      <c r="OE10" s="55">
        <v>-70</v>
      </c>
      <c r="OF10" s="55"/>
      <c r="OG10" s="200">
        <f t="shared" si="167"/>
        <v>5</v>
      </c>
      <c r="OH10" s="55">
        <f t="shared" si="168"/>
        <v>17</v>
      </c>
      <c r="OI10" s="42">
        <f t="shared" si="169"/>
        <v>-1190</v>
      </c>
      <c r="OJ10" s="210">
        <f t="shared" si="170"/>
        <v>5</v>
      </c>
      <c r="OK10" s="55">
        <v>70</v>
      </c>
      <c r="OL10" s="55">
        <v>-70</v>
      </c>
      <c r="OM10" s="55"/>
      <c r="ON10" s="205">
        <f t="shared" si="171"/>
        <v>5</v>
      </c>
      <c r="OO10" s="55">
        <f t="shared" si="172"/>
        <v>17</v>
      </c>
      <c r="OP10" s="205">
        <f t="shared" si="173"/>
        <v>-1190</v>
      </c>
      <c r="OQ10" s="55">
        <f t="shared" si="174"/>
        <v>5</v>
      </c>
      <c r="OR10" s="55">
        <v>70</v>
      </c>
      <c r="OS10" s="55">
        <v>-70</v>
      </c>
      <c r="OT10" s="55"/>
      <c r="OU10" s="205">
        <f t="shared" si="175"/>
        <v>5</v>
      </c>
      <c r="OV10" s="55">
        <f t="shared" si="176"/>
        <v>17</v>
      </c>
      <c r="OW10" s="205">
        <f t="shared" si="177"/>
        <v>-1190</v>
      </c>
      <c r="OX10" s="55">
        <f t="shared" si="178"/>
        <v>5</v>
      </c>
      <c r="OY10" s="55">
        <v>69</v>
      </c>
      <c r="OZ10" s="55">
        <v>-69</v>
      </c>
      <c r="PA10" s="55"/>
      <c r="PB10" s="205">
        <f t="shared" si="179"/>
        <v>5</v>
      </c>
      <c r="PC10" s="55">
        <f t="shared" si="180"/>
        <v>17</v>
      </c>
      <c r="PD10" s="53">
        <f t="shared" si="181"/>
        <v>-1173</v>
      </c>
      <c r="PE10" s="55">
        <f t="shared" si="182"/>
        <v>5</v>
      </c>
      <c r="PF10" s="55">
        <v>70</v>
      </c>
      <c r="PG10" s="55">
        <v>-70</v>
      </c>
      <c r="PH10" s="55">
        <v>-5</v>
      </c>
      <c r="PI10" s="205">
        <f t="shared" si="183"/>
        <v>0</v>
      </c>
      <c r="PJ10" s="55">
        <f t="shared" si="184"/>
        <v>17</v>
      </c>
      <c r="PK10" s="55">
        <f t="shared" si="185"/>
        <v>-1190</v>
      </c>
      <c r="PL10" s="53">
        <f t="shared" si="186"/>
        <v>0</v>
      </c>
      <c r="PM10" s="53">
        <v>68</v>
      </c>
      <c r="PN10" s="55">
        <v>-68</v>
      </c>
      <c r="PO10" s="55"/>
      <c r="PP10" s="207">
        <f t="shared" si="187"/>
        <v>0</v>
      </c>
      <c r="PQ10" s="55">
        <f t="shared" si="247"/>
        <v>17</v>
      </c>
      <c r="PR10" s="42">
        <f t="shared" si="188"/>
        <v>-1156</v>
      </c>
      <c r="PS10" s="55">
        <f t="shared" si="189"/>
        <v>0</v>
      </c>
      <c r="PT10" s="55">
        <v>89</v>
      </c>
      <c r="PU10" s="55">
        <v>-89</v>
      </c>
      <c r="PV10" s="55"/>
      <c r="PW10" s="231">
        <f t="shared" si="190"/>
        <v>0</v>
      </c>
      <c r="PX10" s="55">
        <f t="shared" si="191"/>
        <v>17</v>
      </c>
      <c r="PY10" s="231">
        <f t="shared" si="192"/>
        <v>-1513</v>
      </c>
      <c r="PZ10" s="55">
        <f t="shared" si="193"/>
        <v>0</v>
      </c>
      <c r="QA10" s="55">
        <v>100</v>
      </c>
      <c r="QB10" s="55">
        <v>-80</v>
      </c>
      <c r="QC10" s="55"/>
      <c r="QD10" s="231">
        <f t="shared" si="194"/>
        <v>20</v>
      </c>
      <c r="QE10" s="55">
        <f t="shared" si="195"/>
        <v>17</v>
      </c>
      <c r="QF10" s="231">
        <f t="shared" si="196"/>
        <v>-1360</v>
      </c>
      <c r="QG10" s="55">
        <f t="shared" si="197"/>
        <v>20</v>
      </c>
      <c r="QH10" s="55">
        <v>60</v>
      </c>
      <c r="QI10" s="55">
        <v>-75</v>
      </c>
      <c r="QJ10" s="55">
        <v>-3</v>
      </c>
      <c r="QK10" s="244">
        <f t="shared" si="198"/>
        <v>2</v>
      </c>
      <c r="QL10" s="55">
        <f t="shared" si="199"/>
        <v>17</v>
      </c>
      <c r="QM10" s="231">
        <f t="shared" si="200"/>
        <v>-1275</v>
      </c>
      <c r="QN10" s="55">
        <f t="shared" si="201"/>
        <v>2</v>
      </c>
      <c r="QO10" s="55">
        <v>70</v>
      </c>
      <c r="QP10" s="55"/>
      <c r="QQ10" s="55"/>
      <c r="QR10" s="231">
        <f t="shared" si="202"/>
        <v>72</v>
      </c>
      <c r="QS10" s="55">
        <f t="shared" si="203"/>
        <v>17</v>
      </c>
      <c r="QT10" s="231">
        <f t="shared" si="204"/>
        <v>0</v>
      </c>
      <c r="QU10" s="55">
        <f t="shared" si="205"/>
        <v>72</v>
      </c>
      <c r="QV10" s="55"/>
      <c r="QW10" s="55">
        <v>0</v>
      </c>
      <c r="QX10" s="55"/>
      <c r="QY10" s="231">
        <f t="shared" si="206"/>
        <v>72</v>
      </c>
      <c r="QZ10" s="55">
        <f t="shared" si="207"/>
        <v>17</v>
      </c>
      <c r="RA10" s="42">
        <f t="shared" si="208"/>
        <v>0</v>
      </c>
      <c r="RB10" s="55">
        <f t="shared" si="209"/>
        <v>72</v>
      </c>
      <c r="RC10" s="55">
        <v>70</v>
      </c>
      <c r="RD10" s="142">
        <v>-140</v>
      </c>
      <c r="RE10" s="55"/>
      <c r="RF10" s="244">
        <v>2</v>
      </c>
      <c r="RG10" s="55">
        <f t="shared" si="210"/>
        <v>17</v>
      </c>
      <c r="RH10" s="231">
        <f>'general audit24.2.2025'!C27*RG10</f>
        <v>0</v>
      </c>
      <c r="RI10" s="55">
        <f t="shared" si="211"/>
        <v>2</v>
      </c>
      <c r="RJ10" s="55">
        <v>70</v>
      </c>
      <c r="RK10" s="55">
        <v>-70</v>
      </c>
      <c r="RL10" s="55">
        <v>-2</v>
      </c>
      <c r="RM10" s="231">
        <f t="shared" si="212"/>
        <v>0</v>
      </c>
      <c r="RN10" s="55">
        <f t="shared" si="213"/>
        <v>17</v>
      </c>
      <c r="RO10" s="231">
        <f t="shared" si="214"/>
        <v>-1190</v>
      </c>
      <c r="RP10" s="55">
        <f t="shared" si="215"/>
        <v>0</v>
      </c>
      <c r="RQ10" s="55">
        <v>70</v>
      </c>
      <c r="RR10" s="55"/>
      <c r="RS10" s="55"/>
      <c r="RT10" s="231">
        <f t="shared" si="248"/>
        <v>70</v>
      </c>
      <c r="RU10" s="55">
        <f t="shared" si="216"/>
        <v>17</v>
      </c>
      <c r="RV10" s="42">
        <f t="shared" si="249"/>
        <v>0</v>
      </c>
      <c r="RW10" s="55">
        <f t="shared" si="217"/>
        <v>70</v>
      </c>
      <c r="RX10" s="55">
        <v>70</v>
      </c>
      <c r="RY10" s="55">
        <v>-140</v>
      </c>
      <c r="RZ10" s="55"/>
      <c r="SA10" s="263">
        <f t="shared" si="250"/>
        <v>0</v>
      </c>
      <c r="SB10" s="55">
        <f t="shared" si="218"/>
        <v>17</v>
      </c>
      <c r="SC10" s="263">
        <f t="shared" si="219"/>
        <v>-2380</v>
      </c>
      <c r="SD10" s="55">
        <f t="shared" si="220"/>
        <v>0</v>
      </c>
      <c r="SE10" s="55">
        <v>50</v>
      </c>
      <c r="SF10" s="55">
        <v>-50</v>
      </c>
      <c r="SG10" s="55"/>
      <c r="SH10" s="231">
        <f t="shared" si="221"/>
        <v>0</v>
      </c>
      <c r="SI10" s="55">
        <f t="shared" si="222"/>
        <v>17</v>
      </c>
      <c r="SJ10" s="231">
        <f t="shared" si="223"/>
        <v>-850</v>
      </c>
      <c r="SK10" s="55">
        <f t="shared" si="224"/>
        <v>0</v>
      </c>
      <c r="SL10" s="55">
        <v>70</v>
      </c>
      <c r="SM10" s="55">
        <v>-70</v>
      </c>
      <c r="SN10" s="55"/>
      <c r="SO10" s="231">
        <f t="shared" si="225"/>
        <v>0</v>
      </c>
      <c r="SP10" s="55">
        <f t="shared" si="226"/>
        <v>17</v>
      </c>
      <c r="SQ10" s="231">
        <f t="shared" si="227"/>
        <v>-1190</v>
      </c>
      <c r="SR10" s="55">
        <f t="shared" si="228"/>
        <v>0</v>
      </c>
      <c r="SS10" s="55">
        <v>70</v>
      </c>
      <c r="ST10" s="55">
        <v>-70</v>
      </c>
      <c r="SU10" s="55"/>
      <c r="SV10" s="231">
        <f t="shared" si="229"/>
        <v>0</v>
      </c>
      <c r="SW10" s="55">
        <f t="shared" si="230"/>
        <v>17</v>
      </c>
      <c r="SX10" s="231">
        <f t="shared" si="231"/>
        <v>-1190</v>
      </c>
      <c r="SY10" s="55">
        <f t="shared" si="232"/>
        <v>0</v>
      </c>
      <c r="SZ10" s="55">
        <v>70</v>
      </c>
      <c r="TA10" s="55">
        <v>-70</v>
      </c>
      <c r="TB10" s="55"/>
      <c r="TC10" s="231">
        <f t="shared" si="233"/>
        <v>0</v>
      </c>
      <c r="TD10" s="55">
        <f t="shared" si="234"/>
        <v>17</v>
      </c>
      <c r="TE10" s="231">
        <f t="shared" si="235"/>
        <v>-1190</v>
      </c>
      <c r="TF10" s="55">
        <f t="shared" si="236"/>
        <v>0</v>
      </c>
      <c r="TG10" s="55">
        <v>70</v>
      </c>
      <c r="TH10" s="55">
        <v>-70</v>
      </c>
      <c r="TI10" s="55"/>
      <c r="TJ10" s="264">
        <f t="shared" si="251"/>
        <v>0</v>
      </c>
      <c r="TK10" s="55">
        <v>17</v>
      </c>
      <c r="TL10" s="264">
        <f t="shared" si="252"/>
        <v>-1190</v>
      </c>
      <c r="TM10" s="55">
        <f t="shared" si="237"/>
        <v>0</v>
      </c>
      <c r="TN10" s="55">
        <v>70</v>
      </c>
      <c r="TO10" s="55">
        <v>-70</v>
      </c>
      <c r="TP10" s="55"/>
      <c r="TQ10" s="264">
        <f t="shared" si="253"/>
        <v>0</v>
      </c>
      <c r="TR10" s="55">
        <v>17</v>
      </c>
      <c r="TS10" s="264">
        <f t="shared" si="254"/>
        <v>-1190</v>
      </c>
      <c r="TT10" s="55">
        <f t="shared" si="238"/>
        <v>0</v>
      </c>
      <c r="TU10" s="55">
        <v>70</v>
      </c>
      <c r="TV10" s="55">
        <v>-70</v>
      </c>
      <c r="TW10" s="55"/>
      <c r="TX10" s="264">
        <f t="shared" si="255"/>
        <v>0</v>
      </c>
      <c r="TY10" s="55">
        <v>17</v>
      </c>
      <c r="TZ10" s="264">
        <f t="shared" si="256"/>
        <v>-1190</v>
      </c>
      <c r="UA10" s="55">
        <f t="shared" si="239"/>
        <v>0</v>
      </c>
      <c r="UB10" s="43">
        <v>70</v>
      </c>
      <c r="UC10" s="55">
        <v>-70</v>
      </c>
      <c r="UD10" s="55"/>
      <c r="UE10" s="264">
        <f t="shared" si="257"/>
        <v>0</v>
      </c>
      <c r="UF10" s="55">
        <f t="shared" si="240"/>
        <v>17</v>
      </c>
      <c r="UG10" s="264">
        <f t="shared" si="258"/>
        <v>-1190</v>
      </c>
      <c r="UH10" s="55">
        <f t="shared" si="241"/>
        <v>0</v>
      </c>
      <c r="UI10" s="55">
        <v>70</v>
      </c>
      <c r="UJ10" s="55">
        <v>-20</v>
      </c>
      <c r="UK10" s="55"/>
      <c r="UL10" s="264">
        <f t="shared" si="259"/>
        <v>50</v>
      </c>
      <c r="UM10" s="55">
        <f t="shared" si="242"/>
        <v>17</v>
      </c>
      <c r="UN10" s="264">
        <f t="shared" si="260"/>
        <v>-340</v>
      </c>
      <c r="UO10" s="55">
        <f t="shared" si="243"/>
        <v>50</v>
      </c>
      <c r="UP10" s="55"/>
      <c r="UQ10" s="55">
        <v>-35</v>
      </c>
      <c r="UR10" s="55"/>
      <c r="US10" s="287">
        <f t="shared" si="261"/>
        <v>15</v>
      </c>
      <c r="UT10" s="55">
        <f t="shared" si="244"/>
        <v>17</v>
      </c>
      <c r="UU10" s="287">
        <f t="shared" si="262"/>
        <v>-595</v>
      </c>
      <c r="UV10" s="55">
        <f t="shared" si="245"/>
        <v>15</v>
      </c>
      <c r="UW10" s="55"/>
      <c r="UX10" s="55"/>
      <c r="UY10" s="55"/>
      <c r="UZ10" s="287">
        <f t="shared" si="263"/>
        <v>15</v>
      </c>
      <c r="VA10" s="55">
        <v>17</v>
      </c>
      <c r="VB10" s="287">
        <f t="shared" si="264"/>
        <v>0</v>
      </c>
      <c r="VC10" s="55">
        <f t="shared" si="246"/>
        <v>15</v>
      </c>
      <c r="VD10" s="55"/>
      <c r="VE10" s="55"/>
      <c r="VF10" s="55">
        <v>-10</v>
      </c>
      <c r="VG10" s="287">
        <f t="shared" si="265"/>
        <v>5</v>
      </c>
      <c r="VH10" s="55">
        <v>17</v>
      </c>
      <c r="VI10" s="287">
        <f t="shared" si="266"/>
        <v>0</v>
      </c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</row>
    <row r="11" spans="1:634" ht="16.5" thickTop="1" thickBot="1" x14ac:dyDescent="0.3">
      <c r="A11" s="3" t="s">
        <v>10</v>
      </c>
      <c r="B11" s="3"/>
      <c r="C11" s="3"/>
      <c r="D11" s="3">
        <f t="shared" si="3"/>
        <v>0</v>
      </c>
      <c r="E11" s="3">
        <v>100</v>
      </c>
      <c r="F11" s="3">
        <f t="shared" si="4"/>
        <v>0</v>
      </c>
      <c r="G11" s="5">
        <v>0</v>
      </c>
      <c r="H11" s="5"/>
      <c r="I11" s="5"/>
      <c r="J11" s="5">
        <f t="shared" si="5"/>
        <v>0</v>
      </c>
      <c r="K11" s="5">
        <v>100</v>
      </c>
      <c r="L11" s="5">
        <f t="shared" si="6"/>
        <v>0</v>
      </c>
      <c r="M11" s="3">
        <v>0</v>
      </c>
      <c r="N11" s="4"/>
      <c r="O11" s="4"/>
      <c r="P11" s="4">
        <f t="shared" si="7"/>
        <v>0</v>
      </c>
      <c r="Q11" s="3">
        <v>100</v>
      </c>
      <c r="R11" s="3">
        <f t="shared" si="8"/>
        <v>0</v>
      </c>
      <c r="S11" s="3">
        <v>0</v>
      </c>
      <c r="T11" s="3"/>
      <c r="U11" s="3"/>
      <c r="V11" s="3">
        <f t="shared" si="269"/>
        <v>0</v>
      </c>
      <c r="W11" s="3">
        <v>100</v>
      </c>
      <c r="X11" s="3">
        <f t="shared" si="9"/>
        <v>0</v>
      </c>
      <c r="Y11" s="6">
        <v>0</v>
      </c>
      <c r="Z11" s="6"/>
      <c r="AA11" s="6"/>
      <c r="AB11" s="6">
        <f t="shared" si="10"/>
        <v>0</v>
      </c>
      <c r="AC11" s="6">
        <v>100</v>
      </c>
      <c r="AD11" s="6">
        <f t="shared" si="11"/>
        <v>0</v>
      </c>
      <c r="AE11" s="7">
        <v>0</v>
      </c>
      <c r="AF11" s="7"/>
      <c r="AG11" s="7"/>
      <c r="AH11" s="7">
        <f t="shared" si="12"/>
        <v>0</v>
      </c>
      <c r="AI11" s="7">
        <v>100</v>
      </c>
      <c r="AJ11" s="7">
        <f t="shared" si="13"/>
        <v>0</v>
      </c>
      <c r="AK11" s="4">
        <v>0</v>
      </c>
      <c r="AL11" s="4"/>
      <c r="AM11" s="4"/>
      <c r="AN11" s="4">
        <f t="shared" si="14"/>
        <v>0</v>
      </c>
      <c r="AO11" s="4">
        <v>100</v>
      </c>
      <c r="AP11" s="4">
        <f t="shared" si="15"/>
        <v>0</v>
      </c>
      <c r="AQ11" s="3">
        <v>0</v>
      </c>
      <c r="AR11" s="3"/>
      <c r="AS11" s="3"/>
      <c r="AT11" s="3">
        <f t="shared" si="16"/>
        <v>0</v>
      </c>
      <c r="AU11" s="3">
        <v>100</v>
      </c>
      <c r="AV11" s="3">
        <f t="shared" si="17"/>
        <v>0</v>
      </c>
      <c r="AW11" s="3">
        <v>0</v>
      </c>
      <c r="AX11" s="3"/>
      <c r="AY11" s="3"/>
      <c r="AZ11" s="8">
        <f t="shared" si="18"/>
        <v>0</v>
      </c>
      <c r="BA11" s="3">
        <v>100</v>
      </c>
      <c r="BB11" s="8">
        <f t="shared" si="19"/>
        <v>0</v>
      </c>
      <c r="BC11" s="3">
        <v>0</v>
      </c>
      <c r="BD11" s="3">
        <v>12</v>
      </c>
      <c r="BE11" s="3">
        <v>-3</v>
      </c>
      <c r="BF11" s="13">
        <f t="shared" si="20"/>
        <v>9</v>
      </c>
      <c r="BG11" s="3">
        <v>50</v>
      </c>
      <c r="BH11" s="8">
        <f>BE11*BG11</f>
        <v>-150</v>
      </c>
      <c r="BI11" s="15">
        <v>9</v>
      </c>
      <c r="BJ11" s="14"/>
      <c r="BK11" s="14"/>
      <c r="BL11" s="14">
        <f t="shared" si="22"/>
        <v>9</v>
      </c>
      <c r="BM11" s="14">
        <v>50</v>
      </c>
      <c r="BN11" s="14">
        <f t="shared" si="23"/>
        <v>0</v>
      </c>
      <c r="BO11" s="14">
        <v>9</v>
      </c>
      <c r="BP11" s="14"/>
      <c r="BQ11" s="14"/>
      <c r="BR11" s="14">
        <f t="shared" si="24"/>
        <v>9</v>
      </c>
      <c r="BS11" s="14">
        <v>50</v>
      </c>
      <c r="BT11" s="14">
        <f t="shared" si="25"/>
        <v>0</v>
      </c>
      <c r="BU11" s="14">
        <v>9</v>
      </c>
      <c r="BV11" s="14"/>
      <c r="BW11" s="14"/>
      <c r="BX11" s="14">
        <f t="shared" si="26"/>
        <v>9</v>
      </c>
      <c r="BY11" s="18">
        <v>50</v>
      </c>
      <c r="BZ11" s="14">
        <f t="shared" si="27"/>
        <v>0</v>
      </c>
      <c r="CA11" s="14">
        <v>9</v>
      </c>
      <c r="CB11" s="14"/>
      <c r="CC11" s="14"/>
      <c r="CD11" s="14">
        <f t="shared" si="28"/>
        <v>9</v>
      </c>
      <c r="CE11" s="14">
        <v>50</v>
      </c>
      <c r="CF11" s="14">
        <f t="shared" si="29"/>
        <v>0</v>
      </c>
      <c r="CG11" s="14">
        <v>9</v>
      </c>
      <c r="CH11" s="14"/>
      <c r="CI11" s="14"/>
      <c r="CJ11" s="23">
        <f t="shared" si="30"/>
        <v>9</v>
      </c>
      <c r="CK11" s="14">
        <v>50</v>
      </c>
      <c r="CL11" s="15">
        <f t="shared" si="31"/>
        <v>0</v>
      </c>
      <c r="CM11" s="24">
        <v>9</v>
      </c>
      <c r="CN11" s="24"/>
      <c r="CO11" s="24"/>
      <c r="CP11" s="12"/>
      <c r="CQ11" s="24">
        <f t="shared" si="32"/>
        <v>9</v>
      </c>
      <c r="CR11" s="24">
        <v>50</v>
      </c>
      <c r="CS11" s="24">
        <f t="shared" si="33"/>
        <v>0</v>
      </c>
      <c r="CT11" s="24">
        <v>9</v>
      </c>
      <c r="CU11" s="24"/>
      <c r="CV11" s="24"/>
      <c r="CW11" s="24"/>
      <c r="CX11" s="24">
        <f t="shared" si="34"/>
        <v>9</v>
      </c>
      <c r="CY11" s="24">
        <v>50</v>
      </c>
      <c r="CZ11" s="24">
        <f t="shared" si="35"/>
        <v>0</v>
      </c>
      <c r="DA11" s="24">
        <v>9</v>
      </c>
      <c r="DB11" s="24"/>
      <c r="DC11" s="24">
        <v>0</v>
      </c>
      <c r="DD11" s="24"/>
      <c r="DE11" s="24">
        <f t="shared" si="36"/>
        <v>9</v>
      </c>
      <c r="DF11" s="24">
        <v>50</v>
      </c>
      <c r="DG11" s="24">
        <f t="shared" si="37"/>
        <v>0</v>
      </c>
      <c r="DH11" s="24">
        <v>9</v>
      </c>
      <c r="DI11" s="24"/>
      <c r="DJ11" s="24"/>
      <c r="DK11" s="24"/>
      <c r="DL11" s="24">
        <f t="shared" si="38"/>
        <v>9</v>
      </c>
      <c r="DM11" s="24">
        <v>50</v>
      </c>
      <c r="DN11" s="24">
        <f t="shared" si="39"/>
        <v>0</v>
      </c>
      <c r="DO11" s="24">
        <v>9</v>
      </c>
      <c r="DP11" s="24"/>
      <c r="DQ11" s="24"/>
      <c r="DR11" s="24"/>
      <c r="DS11" s="41">
        <f t="shared" si="40"/>
        <v>9</v>
      </c>
      <c r="DT11" s="24">
        <v>50</v>
      </c>
      <c r="DU11" s="35">
        <f t="shared" si="41"/>
        <v>0</v>
      </c>
      <c r="DV11" s="24">
        <f t="shared" si="42"/>
        <v>9</v>
      </c>
      <c r="DW11" s="24"/>
      <c r="DX11" s="24"/>
      <c r="DY11" s="24"/>
      <c r="DZ11" s="35">
        <f t="shared" si="43"/>
        <v>9</v>
      </c>
      <c r="EA11" s="24">
        <v>50</v>
      </c>
      <c r="EB11" s="24">
        <f t="shared" si="44"/>
        <v>0</v>
      </c>
      <c r="EC11" s="38">
        <f t="shared" si="45"/>
        <v>9</v>
      </c>
      <c r="ED11" s="38"/>
      <c r="EE11" s="38"/>
      <c r="EF11" s="38"/>
      <c r="EG11" s="41">
        <f t="shared" si="46"/>
        <v>9</v>
      </c>
      <c r="EH11" s="38">
        <v>50</v>
      </c>
      <c r="EI11" s="41">
        <f t="shared" si="47"/>
        <v>0</v>
      </c>
      <c r="EJ11" s="38">
        <f t="shared" si="48"/>
        <v>9</v>
      </c>
      <c r="EK11" s="38"/>
      <c r="EL11" s="38"/>
      <c r="EM11" s="38"/>
      <c r="EN11" s="41">
        <f t="shared" si="49"/>
        <v>9</v>
      </c>
      <c r="EO11" s="38">
        <v>50</v>
      </c>
      <c r="EP11" s="41">
        <f t="shared" si="50"/>
        <v>0</v>
      </c>
      <c r="EQ11" s="38">
        <f t="shared" si="51"/>
        <v>9</v>
      </c>
      <c r="ER11" s="38"/>
      <c r="ES11" s="38"/>
      <c r="ET11" s="38"/>
      <c r="EU11" s="41">
        <f t="shared" si="52"/>
        <v>9</v>
      </c>
      <c r="EV11" s="38">
        <v>50</v>
      </c>
      <c r="EW11" s="45">
        <f t="shared" si="53"/>
        <v>0</v>
      </c>
      <c r="EX11" s="38">
        <f t="shared" si="54"/>
        <v>9</v>
      </c>
      <c r="EY11" s="38"/>
      <c r="EZ11" s="38"/>
      <c r="FA11" s="38"/>
      <c r="FB11" s="45">
        <f t="shared" si="55"/>
        <v>9</v>
      </c>
      <c r="FC11" s="38">
        <v>50</v>
      </c>
      <c r="FD11" s="45">
        <f t="shared" si="56"/>
        <v>0</v>
      </c>
      <c r="FE11" s="38">
        <f t="shared" si="57"/>
        <v>9</v>
      </c>
      <c r="FF11" s="38"/>
      <c r="FG11" s="38"/>
      <c r="FH11" s="38"/>
      <c r="FI11" s="45">
        <f t="shared" si="58"/>
        <v>9</v>
      </c>
      <c r="FJ11" s="38">
        <v>50</v>
      </c>
      <c r="FK11" s="45">
        <f t="shared" si="59"/>
        <v>0</v>
      </c>
      <c r="FL11" s="38">
        <f t="shared" si="60"/>
        <v>9</v>
      </c>
      <c r="FM11" s="38"/>
      <c r="FN11" s="38"/>
      <c r="FO11" s="38"/>
      <c r="FP11" s="45">
        <f t="shared" si="61"/>
        <v>9</v>
      </c>
      <c r="FQ11" s="38">
        <v>50</v>
      </c>
      <c r="FR11" s="41">
        <f t="shared" si="270"/>
        <v>0</v>
      </c>
      <c r="FS11" s="38">
        <f t="shared" si="62"/>
        <v>9</v>
      </c>
      <c r="FT11" s="38"/>
      <c r="FU11" s="38"/>
      <c r="FV11" s="38"/>
      <c r="FW11" s="41">
        <f t="shared" si="63"/>
        <v>9</v>
      </c>
      <c r="FX11" s="38">
        <v>50</v>
      </c>
      <c r="FY11" s="41">
        <f t="shared" si="64"/>
        <v>0</v>
      </c>
      <c r="FZ11" s="38">
        <f t="shared" si="65"/>
        <v>9</v>
      </c>
      <c r="GA11" s="38"/>
      <c r="GB11" s="38"/>
      <c r="GC11" s="38"/>
      <c r="GD11" s="46">
        <f t="shared" si="66"/>
        <v>9</v>
      </c>
      <c r="GE11" s="38">
        <v>50</v>
      </c>
      <c r="GF11" s="46">
        <f t="shared" si="67"/>
        <v>0</v>
      </c>
      <c r="GG11" s="38">
        <f t="shared" si="68"/>
        <v>9</v>
      </c>
      <c r="GH11" s="38"/>
      <c r="GI11" s="38"/>
      <c r="GJ11" s="38"/>
      <c r="GK11" s="46">
        <f t="shared" si="69"/>
        <v>9</v>
      </c>
      <c r="GL11" s="38">
        <f t="shared" si="70"/>
        <v>50</v>
      </c>
      <c r="GM11" s="46">
        <f t="shared" si="71"/>
        <v>0</v>
      </c>
      <c r="GN11" s="38">
        <f t="shared" si="72"/>
        <v>9</v>
      </c>
      <c r="GO11" s="38"/>
      <c r="GP11" s="38"/>
      <c r="GQ11" s="38"/>
      <c r="GR11" s="46">
        <f t="shared" si="73"/>
        <v>9</v>
      </c>
      <c r="GS11" s="38">
        <f t="shared" si="74"/>
        <v>50</v>
      </c>
      <c r="GT11" s="46">
        <f t="shared" si="75"/>
        <v>0</v>
      </c>
      <c r="GU11" s="38">
        <f t="shared" si="76"/>
        <v>9</v>
      </c>
      <c r="GV11" s="38"/>
      <c r="GW11" s="38"/>
      <c r="GX11" s="38"/>
      <c r="GY11" s="46">
        <f t="shared" si="77"/>
        <v>9</v>
      </c>
      <c r="GZ11" s="38">
        <f t="shared" si="78"/>
        <v>50</v>
      </c>
      <c r="HA11" s="46">
        <f t="shared" si="79"/>
        <v>0</v>
      </c>
      <c r="HB11" s="38">
        <f t="shared" si="80"/>
        <v>9</v>
      </c>
      <c r="HC11" s="38"/>
      <c r="HD11" s="38"/>
      <c r="HE11" s="38"/>
      <c r="HF11" s="49">
        <f t="shared" si="81"/>
        <v>9</v>
      </c>
      <c r="HG11" s="38">
        <f t="shared" si="82"/>
        <v>50</v>
      </c>
      <c r="HH11" s="49">
        <f t="shared" si="83"/>
        <v>0</v>
      </c>
      <c r="HI11" s="38">
        <f t="shared" si="84"/>
        <v>9</v>
      </c>
      <c r="HJ11" s="38"/>
      <c r="HK11" s="38"/>
      <c r="HL11" s="38"/>
      <c r="HM11" s="49">
        <f t="shared" si="85"/>
        <v>9</v>
      </c>
      <c r="HN11" s="38">
        <v>50</v>
      </c>
      <c r="HO11" s="49">
        <f t="shared" si="86"/>
        <v>0</v>
      </c>
      <c r="HP11" s="38">
        <f t="shared" si="87"/>
        <v>9</v>
      </c>
      <c r="HQ11" s="38"/>
      <c r="HR11" s="38"/>
      <c r="HS11" s="38"/>
      <c r="HT11" s="49">
        <f t="shared" si="267"/>
        <v>9</v>
      </c>
      <c r="HU11" s="38">
        <v>50</v>
      </c>
      <c r="HV11" s="42">
        <f t="shared" si="88"/>
        <v>0</v>
      </c>
      <c r="HW11" s="38">
        <f t="shared" si="89"/>
        <v>9</v>
      </c>
      <c r="HX11" s="38"/>
      <c r="HY11" s="38">
        <v>-4</v>
      </c>
      <c r="HZ11" s="38"/>
      <c r="IA11" s="49">
        <f t="shared" si="90"/>
        <v>5</v>
      </c>
      <c r="IB11" s="38">
        <v>50</v>
      </c>
      <c r="IC11" s="49">
        <f t="shared" si="91"/>
        <v>-200</v>
      </c>
      <c r="ID11" s="38">
        <f t="shared" si="92"/>
        <v>5</v>
      </c>
      <c r="IE11" s="38"/>
      <c r="IF11" s="38"/>
      <c r="IG11" s="38"/>
      <c r="IH11" s="49">
        <f t="shared" si="93"/>
        <v>5</v>
      </c>
      <c r="II11" s="38">
        <v>50</v>
      </c>
      <c r="IJ11" s="49">
        <f t="shared" si="94"/>
        <v>0</v>
      </c>
      <c r="IK11" s="38">
        <f t="shared" si="95"/>
        <v>5</v>
      </c>
      <c r="IL11" s="38"/>
      <c r="IM11" s="38"/>
      <c r="IN11" s="38"/>
      <c r="IO11" s="84">
        <f t="shared" si="96"/>
        <v>5</v>
      </c>
      <c r="IP11" s="38">
        <v>50</v>
      </c>
      <c r="IQ11" s="84">
        <f t="shared" si="97"/>
        <v>0</v>
      </c>
      <c r="IR11" s="38">
        <f t="shared" si="98"/>
        <v>5</v>
      </c>
      <c r="IS11" s="38"/>
      <c r="IT11" s="38"/>
      <c r="IU11" s="38"/>
      <c r="IV11" s="85">
        <f t="shared" si="99"/>
        <v>5</v>
      </c>
      <c r="IW11" s="38">
        <f t="shared" si="100"/>
        <v>50</v>
      </c>
      <c r="IX11" s="85">
        <f t="shared" si="101"/>
        <v>0</v>
      </c>
      <c r="IY11" s="38">
        <f t="shared" si="102"/>
        <v>5</v>
      </c>
      <c r="IZ11" s="38"/>
      <c r="JA11" s="38"/>
      <c r="JB11" s="38"/>
      <c r="JC11" s="86">
        <f t="shared" si="103"/>
        <v>5</v>
      </c>
      <c r="JD11" s="38">
        <f t="shared" si="104"/>
        <v>50</v>
      </c>
      <c r="JE11" s="88">
        <f t="shared" si="105"/>
        <v>0</v>
      </c>
      <c r="JF11" s="38">
        <f t="shared" si="106"/>
        <v>5</v>
      </c>
      <c r="JG11" s="38"/>
      <c r="JH11" s="38"/>
      <c r="JI11" s="38"/>
      <c r="JJ11" s="86">
        <f t="shared" si="107"/>
        <v>5</v>
      </c>
      <c r="JK11" s="38">
        <f t="shared" si="108"/>
        <v>50</v>
      </c>
      <c r="JL11" s="86">
        <f t="shared" si="109"/>
        <v>0</v>
      </c>
      <c r="JM11" s="38">
        <f t="shared" si="110"/>
        <v>5</v>
      </c>
      <c r="JN11" s="38"/>
      <c r="JO11" s="38"/>
      <c r="JP11" s="38"/>
      <c r="JQ11" s="86">
        <f t="shared" si="111"/>
        <v>5</v>
      </c>
      <c r="JR11" s="38">
        <f t="shared" si="112"/>
        <v>50</v>
      </c>
      <c r="JS11" s="86">
        <f t="shared" si="113"/>
        <v>0</v>
      </c>
      <c r="JT11" s="38">
        <f t="shared" si="276"/>
        <v>5</v>
      </c>
      <c r="JU11" s="38"/>
      <c r="JV11" s="38"/>
      <c r="JW11" s="38"/>
      <c r="JX11" s="86">
        <f t="shared" si="114"/>
        <v>5</v>
      </c>
      <c r="JY11" s="38">
        <v>50</v>
      </c>
      <c r="JZ11" s="86">
        <f t="shared" si="115"/>
        <v>0</v>
      </c>
      <c r="KA11" s="38">
        <f t="shared" si="116"/>
        <v>5</v>
      </c>
      <c r="KB11" s="38"/>
      <c r="KC11" s="38"/>
      <c r="KD11" s="38"/>
      <c r="KE11" s="86">
        <f t="shared" si="117"/>
        <v>5</v>
      </c>
      <c r="KF11" s="38">
        <f t="shared" si="118"/>
        <v>50</v>
      </c>
      <c r="KG11" s="86">
        <f t="shared" si="119"/>
        <v>0</v>
      </c>
      <c r="KH11" s="38">
        <f t="shared" si="120"/>
        <v>5</v>
      </c>
      <c r="KI11" s="38"/>
      <c r="KJ11" s="38"/>
      <c r="KK11" s="38"/>
      <c r="KL11" s="86">
        <f t="shared" si="121"/>
        <v>5</v>
      </c>
      <c r="KM11" s="38">
        <v>50</v>
      </c>
      <c r="KN11" s="42">
        <f t="shared" si="122"/>
        <v>0</v>
      </c>
      <c r="KO11" s="38">
        <f t="shared" si="123"/>
        <v>5</v>
      </c>
      <c r="KP11" s="38"/>
      <c r="KQ11" s="38"/>
      <c r="KR11" s="38"/>
      <c r="KS11" s="87">
        <f t="shared" si="124"/>
        <v>5</v>
      </c>
      <c r="KT11" s="38">
        <v>50</v>
      </c>
      <c r="KU11" s="15">
        <f t="shared" si="125"/>
        <v>0</v>
      </c>
      <c r="KV11" s="117">
        <f t="shared" si="126"/>
        <v>5</v>
      </c>
      <c r="KW11" s="117"/>
      <c r="KX11" s="117"/>
      <c r="KY11" s="117"/>
      <c r="KZ11" s="117">
        <f t="shared" si="127"/>
        <v>5</v>
      </c>
      <c r="LA11" s="117">
        <f t="shared" si="128"/>
        <v>50</v>
      </c>
      <c r="LB11" s="50">
        <f t="shared" si="129"/>
        <v>0</v>
      </c>
      <c r="LC11" s="38">
        <f t="shared" si="268"/>
        <v>5</v>
      </c>
      <c r="LD11" s="38"/>
      <c r="LE11" s="38"/>
      <c r="LF11" s="38"/>
      <c r="LG11" s="117">
        <f t="shared" si="130"/>
        <v>5</v>
      </c>
      <c r="LH11" s="38">
        <f t="shared" si="131"/>
        <v>50</v>
      </c>
      <c r="LI11" s="117">
        <f t="shared" si="132"/>
        <v>0</v>
      </c>
      <c r="LJ11" s="358"/>
      <c r="LK11" s="118">
        <f t="shared" si="133"/>
        <v>5</v>
      </c>
      <c r="LL11" s="118"/>
      <c r="LM11" s="118"/>
      <c r="LN11" s="118"/>
      <c r="LO11" s="118">
        <f t="shared" si="134"/>
        <v>5</v>
      </c>
      <c r="LP11" s="118">
        <f t="shared" si="135"/>
        <v>50</v>
      </c>
      <c r="LQ11" s="118">
        <f t="shared" si="136"/>
        <v>0</v>
      </c>
      <c r="LR11" s="38">
        <f t="shared" si="137"/>
        <v>5</v>
      </c>
      <c r="LS11" s="38"/>
      <c r="LT11" s="38"/>
      <c r="LU11" s="38"/>
      <c r="LV11" s="131">
        <f t="shared" si="138"/>
        <v>5</v>
      </c>
      <c r="LW11" s="38">
        <f t="shared" si="139"/>
        <v>50</v>
      </c>
      <c r="LX11" s="131">
        <f t="shared" si="140"/>
        <v>0</v>
      </c>
      <c r="LY11" s="38">
        <f t="shared" si="141"/>
        <v>5</v>
      </c>
      <c r="LZ11" s="38"/>
      <c r="MA11" s="38">
        <v>-2</v>
      </c>
      <c r="MB11" s="38"/>
      <c r="MC11" s="131">
        <f t="shared" si="142"/>
        <v>3</v>
      </c>
      <c r="MD11" s="38">
        <f t="shared" si="143"/>
        <v>50</v>
      </c>
      <c r="ME11" s="131">
        <f t="shared" si="144"/>
        <v>-100</v>
      </c>
      <c r="MF11" s="38">
        <f t="shared" si="145"/>
        <v>3</v>
      </c>
      <c r="MG11" s="38"/>
      <c r="MH11" s="38"/>
      <c r="MI11" s="38"/>
      <c r="MJ11" s="133">
        <f t="shared" si="146"/>
        <v>3</v>
      </c>
      <c r="MK11" s="38">
        <f t="shared" si="271"/>
        <v>50</v>
      </c>
      <c r="ML11" s="133">
        <f t="shared" si="147"/>
        <v>0</v>
      </c>
      <c r="MM11" s="38">
        <f t="shared" si="148"/>
        <v>3</v>
      </c>
      <c r="MN11" s="38"/>
      <c r="MO11" s="38"/>
      <c r="MP11" s="38"/>
      <c r="MQ11" s="170">
        <f t="shared" si="149"/>
        <v>3</v>
      </c>
      <c r="MR11" s="38">
        <f t="shared" si="150"/>
        <v>50</v>
      </c>
      <c r="MS11" s="131">
        <f t="shared" si="151"/>
        <v>0</v>
      </c>
      <c r="MT11" s="38">
        <v>3</v>
      </c>
      <c r="MU11" s="38"/>
      <c r="MV11" s="38"/>
      <c r="MW11" s="38"/>
      <c r="MX11" s="170">
        <f t="shared" si="152"/>
        <v>3</v>
      </c>
      <c r="MY11" s="38">
        <f t="shared" si="272"/>
        <v>50</v>
      </c>
      <c r="MZ11" s="170">
        <f t="shared" si="153"/>
        <v>0</v>
      </c>
      <c r="NA11" s="38">
        <f t="shared" si="154"/>
        <v>3</v>
      </c>
      <c r="NB11" s="38"/>
      <c r="NC11" s="38"/>
      <c r="ND11" s="38"/>
      <c r="NE11" s="170">
        <f t="shared" si="155"/>
        <v>3</v>
      </c>
      <c r="NF11" s="38">
        <f t="shared" si="273"/>
        <v>50</v>
      </c>
      <c r="NG11" s="42">
        <f t="shared" si="156"/>
        <v>0</v>
      </c>
      <c r="NH11" s="38">
        <v>3</v>
      </c>
      <c r="NI11" s="38"/>
      <c r="NJ11" s="38"/>
      <c r="NK11" s="38"/>
      <c r="NL11" s="194">
        <f t="shared" si="157"/>
        <v>3</v>
      </c>
      <c r="NM11" s="38">
        <f t="shared" si="274"/>
        <v>50</v>
      </c>
      <c r="NN11" s="194">
        <f t="shared" si="158"/>
        <v>0</v>
      </c>
      <c r="NO11" s="38">
        <f t="shared" si="159"/>
        <v>3</v>
      </c>
      <c r="NP11" s="38"/>
      <c r="NQ11" s="38">
        <v>-2</v>
      </c>
      <c r="NR11" s="38"/>
      <c r="NS11" s="194">
        <f t="shared" si="160"/>
        <v>1</v>
      </c>
      <c r="NT11" s="38">
        <f t="shared" si="275"/>
        <v>50</v>
      </c>
      <c r="NU11" s="194">
        <f t="shared" si="161"/>
        <v>-100</v>
      </c>
      <c r="NV11" s="38">
        <f t="shared" si="162"/>
        <v>1</v>
      </c>
      <c r="NW11" s="38"/>
      <c r="NX11" s="38"/>
      <c r="NY11" s="38"/>
      <c r="NZ11" s="194">
        <f t="shared" si="163"/>
        <v>1</v>
      </c>
      <c r="OA11" s="38">
        <f t="shared" si="164"/>
        <v>50</v>
      </c>
      <c r="OB11" s="194">
        <f t="shared" si="165"/>
        <v>0</v>
      </c>
      <c r="OC11" s="38">
        <f t="shared" si="166"/>
        <v>1</v>
      </c>
      <c r="OD11" s="38"/>
      <c r="OE11" s="38"/>
      <c r="OF11" s="38"/>
      <c r="OG11" s="200">
        <f t="shared" si="167"/>
        <v>1</v>
      </c>
      <c r="OH11" s="38">
        <f t="shared" si="168"/>
        <v>50</v>
      </c>
      <c r="OI11" s="42">
        <f t="shared" si="169"/>
        <v>0</v>
      </c>
      <c r="OJ11" s="53">
        <f t="shared" si="170"/>
        <v>1</v>
      </c>
      <c r="OK11" s="38"/>
      <c r="OL11" s="38"/>
      <c r="OM11" s="38"/>
      <c r="ON11" s="205">
        <f t="shared" si="171"/>
        <v>1</v>
      </c>
      <c r="OO11" s="38">
        <f t="shared" si="172"/>
        <v>50</v>
      </c>
      <c r="OP11" s="205">
        <f t="shared" si="173"/>
        <v>0</v>
      </c>
      <c r="OQ11" s="38">
        <f t="shared" si="174"/>
        <v>1</v>
      </c>
      <c r="OR11" s="38"/>
      <c r="OS11" s="38"/>
      <c r="OT11" s="38"/>
      <c r="OU11" s="205">
        <f t="shared" si="175"/>
        <v>1</v>
      </c>
      <c r="OV11" s="38">
        <f t="shared" si="176"/>
        <v>50</v>
      </c>
      <c r="OW11" s="205">
        <f t="shared" si="177"/>
        <v>0</v>
      </c>
      <c r="OX11" s="38">
        <f t="shared" si="178"/>
        <v>1</v>
      </c>
      <c r="OY11" s="38"/>
      <c r="OZ11" s="38"/>
      <c r="PA11" s="38"/>
      <c r="PB11" s="205">
        <f t="shared" si="179"/>
        <v>1</v>
      </c>
      <c r="PC11" s="38">
        <f t="shared" si="180"/>
        <v>50</v>
      </c>
      <c r="PD11" s="53">
        <f t="shared" si="181"/>
        <v>0</v>
      </c>
      <c r="PE11" s="38">
        <f t="shared" si="182"/>
        <v>1</v>
      </c>
      <c r="PF11" s="38"/>
      <c r="PG11" s="38"/>
      <c r="PH11" s="38"/>
      <c r="PI11" s="205">
        <f t="shared" si="183"/>
        <v>1</v>
      </c>
      <c r="PJ11" s="38">
        <f t="shared" si="184"/>
        <v>50</v>
      </c>
      <c r="PK11" s="55">
        <f t="shared" si="185"/>
        <v>0</v>
      </c>
      <c r="PL11" s="53">
        <f t="shared" si="186"/>
        <v>1</v>
      </c>
      <c r="PM11" s="53"/>
      <c r="PN11" s="38"/>
      <c r="PO11" s="38"/>
      <c r="PP11" s="207">
        <f t="shared" si="187"/>
        <v>1</v>
      </c>
      <c r="PQ11" s="38">
        <f t="shared" si="247"/>
        <v>50</v>
      </c>
      <c r="PR11" s="42">
        <f t="shared" si="188"/>
        <v>0</v>
      </c>
      <c r="PS11" s="38">
        <f t="shared" si="189"/>
        <v>1</v>
      </c>
      <c r="PT11" s="38"/>
      <c r="PU11" s="38"/>
      <c r="PV11" s="38"/>
      <c r="PW11" s="231">
        <f t="shared" si="190"/>
        <v>1</v>
      </c>
      <c r="PX11" s="38">
        <f t="shared" si="191"/>
        <v>50</v>
      </c>
      <c r="PY11" s="231">
        <f t="shared" si="192"/>
        <v>0</v>
      </c>
      <c r="PZ11" s="38">
        <f t="shared" si="193"/>
        <v>1</v>
      </c>
      <c r="QA11" s="38"/>
      <c r="QB11" s="38"/>
      <c r="QC11" s="38"/>
      <c r="QD11" s="231">
        <f t="shared" si="194"/>
        <v>1</v>
      </c>
      <c r="QE11" s="38">
        <f t="shared" si="195"/>
        <v>50</v>
      </c>
      <c r="QF11" s="231">
        <f t="shared" si="196"/>
        <v>0</v>
      </c>
      <c r="QG11" s="38">
        <f t="shared" si="197"/>
        <v>1</v>
      </c>
      <c r="QH11" s="38"/>
      <c r="QI11" s="38"/>
      <c r="QJ11" s="38"/>
      <c r="QK11" s="244">
        <f t="shared" si="198"/>
        <v>1</v>
      </c>
      <c r="QL11" s="38">
        <f t="shared" si="199"/>
        <v>50</v>
      </c>
      <c r="QM11" s="231">
        <f t="shared" si="200"/>
        <v>0</v>
      </c>
      <c r="QN11" s="38">
        <f t="shared" si="201"/>
        <v>1</v>
      </c>
      <c r="QO11" s="38"/>
      <c r="QP11" s="38"/>
      <c r="QQ11" s="38"/>
      <c r="QR11" s="231">
        <f t="shared" si="202"/>
        <v>1</v>
      </c>
      <c r="QS11" s="38">
        <f t="shared" si="203"/>
        <v>50</v>
      </c>
      <c r="QT11" s="231">
        <f t="shared" si="204"/>
        <v>0</v>
      </c>
      <c r="QU11" s="38">
        <f t="shared" si="205"/>
        <v>1</v>
      </c>
      <c r="QV11" s="38"/>
      <c r="QW11" s="38">
        <v>0</v>
      </c>
      <c r="QX11" s="38"/>
      <c r="QY11" s="231">
        <f t="shared" si="206"/>
        <v>1</v>
      </c>
      <c r="QZ11" s="38">
        <f t="shared" si="207"/>
        <v>50</v>
      </c>
      <c r="RA11" s="42">
        <f t="shared" si="208"/>
        <v>0</v>
      </c>
      <c r="RB11" s="38">
        <f t="shared" si="209"/>
        <v>1</v>
      </c>
      <c r="RC11" s="38"/>
      <c r="RD11">
        <v>0</v>
      </c>
      <c r="RE11" s="38"/>
      <c r="RF11" s="244">
        <f>SUM(RB11:RE11)</f>
        <v>1</v>
      </c>
      <c r="RG11" s="38">
        <f t="shared" si="210"/>
        <v>50</v>
      </c>
      <c r="RH11" s="231">
        <f>'general audit24.2.2025'!C28*RG11</f>
        <v>0</v>
      </c>
      <c r="RI11" s="38">
        <f t="shared" si="211"/>
        <v>1</v>
      </c>
      <c r="RJ11" s="38"/>
      <c r="RK11" s="38"/>
      <c r="RL11" s="38"/>
      <c r="RM11" s="231">
        <f t="shared" si="212"/>
        <v>1</v>
      </c>
      <c r="RN11" s="38">
        <f t="shared" si="213"/>
        <v>50</v>
      </c>
      <c r="RO11" s="231">
        <f t="shared" si="214"/>
        <v>0</v>
      </c>
      <c r="RP11" s="38">
        <f t="shared" si="215"/>
        <v>1</v>
      </c>
      <c r="RQ11" s="38"/>
      <c r="RR11" s="38"/>
      <c r="RS11" s="38"/>
      <c r="RT11" s="231">
        <f t="shared" si="248"/>
        <v>1</v>
      </c>
      <c r="RU11" s="38">
        <f t="shared" si="216"/>
        <v>50</v>
      </c>
      <c r="RV11" s="42">
        <f t="shared" si="249"/>
        <v>0</v>
      </c>
      <c r="RW11" s="38">
        <f t="shared" si="217"/>
        <v>1</v>
      </c>
      <c r="RX11" s="38"/>
      <c r="RY11" s="38"/>
      <c r="RZ11" s="38"/>
      <c r="SA11" s="263">
        <f t="shared" si="250"/>
        <v>1</v>
      </c>
      <c r="SB11" s="38">
        <f t="shared" si="218"/>
        <v>50</v>
      </c>
      <c r="SC11" s="263">
        <f t="shared" si="219"/>
        <v>0</v>
      </c>
      <c r="SD11" s="38">
        <f t="shared" si="220"/>
        <v>1</v>
      </c>
      <c r="SE11" s="38"/>
      <c r="SF11" s="38"/>
      <c r="SG11" s="38"/>
      <c r="SH11" s="231">
        <f t="shared" si="221"/>
        <v>1</v>
      </c>
      <c r="SI11" s="38">
        <f t="shared" si="222"/>
        <v>50</v>
      </c>
      <c r="SJ11" s="231">
        <f t="shared" si="223"/>
        <v>0</v>
      </c>
      <c r="SK11" s="38">
        <f t="shared" si="224"/>
        <v>1</v>
      </c>
      <c r="SL11" s="38"/>
      <c r="SM11" s="38"/>
      <c r="SN11" s="38"/>
      <c r="SO11" s="231">
        <f t="shared" si="225"/>
        <v>1</v>
      </c>
      <c r="SP11" s="38">
        <f t="shared" si="226"/>
        <v>50</v>
      </c>
      <c r="SQ11" s="231">
        <f t="shared" si="227"/>
        <v>0</v>
      </c>
      <c r="SR11" s="38">
        <f t="shared" si="228"/>
        <v>1</v>
      </c>
      <c r="SS11" s="38"/>
      <c r="ST11" s="38"/>
      <c r="SU11" s="38"/>
      <c r="SV11" s="231">
        <f t="shared" si="229"/>
        <v>1</v>
      </c>
      <c r="SW11" s="38">
        <f t="shared" si="230"/>
        <v>50</v>
      </c>
      <c r="SX11" s="231">
        <f t="shared" si="231"/>
        <v>0</v>
      </c>
      <c r="SY11" s="38">
        <f t="shared" si="232"/>
        <v>1</v>
      </c>
      <c r="SZ11" s="38"/>
      <c r="TA11" s="38"/>
      <c r="TB11" s="38"/>
      <c r="TC11" s="231">
        <f t="shared" si="233"/>
        <v>1</v>
      </c>
      <c r="TD11" s="38">
        <f t="shared" si="234"/>
        <v>50</v>
      </c>
      <c r="TE11" s="231">
        <f t="shared" si="235"/>
        <v>0</v>
      </c>
      <c r="TF11" s="38">
        <f t="shared" si="236"/>
        <v>1</v>
      </c>
      <c r="TG11" s="38"/>
      <c r="TH11" s="38"/>
      <c r="TI11" s="38"/>
      <c r="TJ11" s="264">
        <f t="shared" si="251"/>
        <v>1</v>
      </c>
      <c r="TK11" s="38">
        <v>50</v>
      </c>
      <c r="TL11" s="264">
        <f t="shared" si="252"/>
        <v>0</v>
      </c>
      <c r="TM11" s="38">
        <f t="shared" si="237"/>
        <v>1</v>
      </c>
      <c r="TN11" s="38"/>
      <c r="TO11" s="38"/>
      <c r="TP11" s="38"/>
      <c r="TQ11" s="264">
        <f t="shared" si="253"/>
        <v>1</v>
      </c>
      <c r="TR11" s="38">
        <v>50</v>
      </c>
      <c r="TS11" s="264">
        <f t="shared" si="254"/>
        <v>0</v>
      </c>
      <c r="TT11" s="38">
        <f t="shared" si="238"/>
        <v>1</v>
      </c>
      <c r="TU11" s="38"/>
      <c r="TV11" s="38"/>
      <c r="TW11" s="38"/>
      <c r="TX11" s="264">
        <f t="shared" si="255"/>
        <v>1</v>
      </c>
      <c r="TY11" s="38">
        <v>50</v>
      </c>
      <c r="TZ11" s="264">
        <f t="shared" si="256"/>
        <v>0</v>
      </c>
      <c r="UA11" s="38">
        <f t="shared" si="239"/>
        <v>1</v>
      </c>
      <c r="UB11" s="38"/>
      <c r="UC11" s="38"/>
      <c r="UD11" s="38"/>
      <c r="UE11" s="264">
        <f t="shared" si="257"/>
        <v>1</v>
      </c>
      <c r="UF11" s="38">
        <f t="shared" si="240"/>
        <v>50</v>
      </c>
      <c r="UG11" s="264">
        <f t="shared" si="258"/>
        <v>0</v>
      </c>
      <c r="UH11" s="38">
        <f t="shared" si="241"/>
        <v>1</v>
      </c>
      <c r="UI11" s="38"/>
      <c r="UJ11" s="38"/>
      <c r="UK11" s="38"/>
      <c r="UL11" s="264">
        <f t="shared" si="259"/>
        <v>1</v>
      </c>
      <c r="UM11" s="38">
        <f t="shared" si="242"/>
        <v>50</v>
      </c>
      <c r="UN11" s="264">
        <f t="shared" si="260"/>
        <v>0</v>
      </c>
      <c r="UO11" s="38">
        <f t="shared" si="243"/>
        <v>1</v>
      </c>
      <c r="UP11" s="38"/>
      <c r="UQ11" s="38"/>
      <c r="UR11" s="38"/>
      <c r="US11" s="287">
        <f t="shared" si="261"/>
        <v>1</v>
      </c>
      <c r="UT11" s="38">
        <f t="shared" si="244"/>
        <v>50</v>
      </c>
      <c r="UU11" s="287">
        <f t="shared" si="262"/>
        <v>0</v>
      </c>
      <c r="UV11" s="38">
        <f t="shared" si="245"/>
        <v>1</v>
      </c>
      <c r="UW11" s="38"/>
      <c r="UX11" s="38"/>
      <c r="UY11" s="38"/>
      <c r="UZ11" s="287">
        <f t="shared" si="263"/>
        <v>1</v>
      </c>
      <c r="VA11" s="38">
        <v>50</v>
      </c>
      <c r="VB11" s="287">
        <f t="shared" si="264"/>
        <v>0</v>
      </c>
      <c r="VC11" s="38">
        <f t="shared" si="246"/>
        <v>1</v>
      </c>
      <c r="VD11" s="38"/>
      <c r="VE11" s="38"/>
      <c r="VF11" s="38"/>
      <c r="VG11" s="287">
        <f t="shared" si="265"/>
        <v>1</v>
      </c>
      <c r="VH11" s="38">
        <v>50</v>
      </c>
      <c r="VI11" s="287">
        <f t="shared" si="266"/>
        <v>0</v>
      </c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8"/>
      <c r="VW11" s="38"/>
      <c r="VX11" s="38"/>
      <c r="VY11" s="38"/>
      <c r="VZ11" s="38"/>
      <c r="WA11" s="38"/>
      <c r="WB11" s="38"/>
      <c r="WC11" s="38"/>
      <c r="WD11" s="38"/>
      <c r="WE11" s="38"/>
      <c r="WF11" s="38"/>
      <c r="WG11" s="38"/>
      <c r="WH11" s="38"/>
      <c r="WI11" s="38"/>
      <c r="WJ11" s="38"/>
      <c r="WK11" s="38"/>
      <c r="WL11" s="38"/>
      <c r="WM11" s="38"/>
      <c r="WN11" s="38"/>
      <c r="WO11" s="38"/>
      <c r="WP11" s="38"/>
      <c r="WQ11" s="38"/>
      <c r="WR11" s="38"/>
      <c r="WS11" s="38"/>
      <c r="WT11" s="38"/>
      <c r="WU11" s="38"/>
      <c r="WV11" s="38"/>
      <c r="WW11" s="38"/>
      <c r="WX11" s="38"/>
      <c r="WY11" s="38"/>
      <c r="WZ11" s="38"/>
      <c r="XA11" s="38"/>
      <c r="XB11" s="38"/>
      <c r="XC11" s="38"/>
      <c r="XD11" s="38"/>
      <c r="XE11" s="38"/>
      <c r="XF11" s="38"/>
      <c r="XG11" s="38"/>
      <c r="XH11" s="38"/>
      <c r="XI11" s="38"/>
      <c r="XJ11" s="38"/>
    </row>
    <row r="12" spans="1:634" ht="16.5" thickTop="1" thickBot="1" x14ac:dyDescent="0.3">
      <c r="A12" s="3" t="s">
        <v>11</v>
      </c>
      <c r="B12" s="3"/>
      <c r="C12" s="3"/>
      <c r="D12" s="3">
        <f t="shared" si="3"/>
        <v>0</v>
      </c>
      <c r="E12" s="3">
        <v>50</v>
      </c>
      <c r="F12" s="3">
        <f t="shared" si="4"/>
        <v>0</v>
      </c>
      <c r="G12" s="5">
        <v>0</v>
      </c>
      <c r="H12" s="5"/>
      <c r="I12" s="5"/>
      <c r="J12" s="5">
        <f t="shared" si="5"/>
        <v>0</v>
      </c>
      <c r="K12" s="5">
        <v>50</v>
      </c>
      <c r="L12" s="5">
        <f t="shared" si="6"/>
        <v>0</v>
      </c>
      <c r="M12" s="3">
        <v>0</v>
      </c>
      <c r="N12" s="4"/>
      <c r="O12" s="4"/>
      <c r="P12" s="4">
        <f t="shared" si="7"/>
        <v>0</v>
      </c>
      <c r="Q12" s="3">
        <v>50</v>
      </c>
      <c r="R12" s="3">
        <f t="shared" si="8"/>
        <v>0</v>
      </c>
      <c r="S12" s="3">
        <v>0</v>
      </c>
      <c r="T12" s="3"/>
      <c r="U12" s="3"/>
      <c r="V12" s="3">
        <f t="shared" si="269"/>
        <v>0</v>
      </c>
      <c r="W12" s="3">
        <v>50</v>
      </c>
      <c r="X12" s="3">
        <f t="shared" si="9"/>
        <v>0</v>
      </c>
      <c r="Y12" s="6">
        <v>0</v>
      </c>
      <c r="Z12" s="6"/>
      <c r="AA12" s="6"/>
      <c r="AB12" s="6">
        <f t="shared" si="10"/>
        <v>0</v>
      </c>
      <c r="AC12" s="6">
        <v>50</v>
      </c>
      <c r="AD12" s="6">
        <f t="shared" si="11"/>
        <v>0</v>
      </c>
      <c r="AE12" s="7">
        <v>0</v>
      </c>
      <c r="AF12" s="7"/>
      <c r="AG12" s="7"/>
      <c r="AH12" s="7">
        <f t="shared" si="12"/>
        <v>0</v>
      </c>
      <c r="AI12" s="7">
        <v>50</v>
      </c>
      <c r="AJ12" s="7">
        <f t="shared" si="13"/>
        <v>0</v>
      </c>
      <c r="AK12" s="4">
        <v>0</v>
      </c>
      <c r="AL12" s="4"/>
      <c r="AM12" s="4"/>
      <c r="AN12" s="4">
        <f t="shared" si="14"/>
        <v>0</v>
      </c>
      <c r="AO12" s="4">
        <v>50</v>
      </c>
      <c r="AP12" s="4">
        <f t="shared" si="15"/>
        <v>0</v>
      </c>
      <c r="AQ12" s="3">
        <v>0</v>
      </c>
      <c r="AR12" s="3"/>
      <c r="AS12" s="3"/>
      <c r="AT12" s="3">
        <f t="shared" si="16"/>
        <v>0</v>
      </c>
      <c r="AU12" s="3">
        <v>50</v>
      </c>
      <c r="AV12" s="3">
        <f t="shared" si="17"/>
        <v>0</v>
      </c>
      <c r="AW12" s="3">
        <v>0</v>
      </c>
      <c r="AX12" s="3"/>
      <c r="AY12" s="3"/>
      <c r="AZ12" s="8">
        <f t="shared" si="18"/>
        <v>0</v>
      </c>
      <c r="BA12" s="3">
        <v>50</v>
      </c>
      <c r="BB12" s="8">
        <f t="shared" si="19"/>
        <v>0</v>
      </c>
      <c r="BC12" s="3">
        <v>0</v>
      </c>
      <c r="BD12" s="3">
        <v>12</v>
      </c>
      <c r="BE12" s="3">
        <v>0</v>
      </c>
      <c r="BF12" s="13">
        <f t="shared" si="20"/>
        <v>12</v>
      </c>
      <c r="BG12" s="3">
        <v>50</v>
      </c>
      <c r="BH12" s="8">
        <f>BE12*BG12</f>
        <v>0</v>
      </c>
      <c r="BI12" s="15">
        <v>12</v>
      </c>
      <c r="BJ12" s="14"/>
      <c r="BK12" s="14"/>
      <c r="BL12" s="14">
        <f t="shared" si="22"/>
        <v>12</v>
      </c>
      <c r="BM12" s="14">
        <v>50</v>
      </c>
      <c r="BN12" s="14">
        <f t="shared" si="23"/>
        <v>0</v>
      </c>
      <c r="BO12" s="14">
        <v>12</v>
      </c>
      <c r="BP12" s="14"/>
      <c r="BQ12" s="14"/>
      <c r="BR12" s="14">
        <f t="shared" si="24"/>
        <v>12</v>
      </c>
      <c r="BS12" s="14">
        <v>50</v>
      </c>
      <c r="BT12" s="14">
        <f t="shared" si="25"/>
        <v>0</v>
      </c>
      <c r="BU12" s="14">
        <v>12</v>
      </c>
      <c r="BV12" s="14"/>
      <c r="BW12" s="14"/>
      <c r="BX12" s="14">
        <f t="shared" si="26"/>
        <v>12</v>
      </c>
      <c r="BY12" s="18">
        <v>50</v>
      </c>
      <c r="BZ12" s="14">
        <f t="shared" si="27"/>
        <v>0</v>
      </c>
      <c r="CA12" s="14">
        <v>12</v>
      </c>
      <c r="CB12" s="14"/>
      <c r="CC12" s="14"/>
      <c r="CD12" s="14">
        <f t="shared" si="28"/>
        <v>12</v>
      </c>
      <c r="CE12" s="14">
        <v>50</v>
      </c>
      <c r="CF12" s="14">
        <f t="shared" si="29"/>
        <v>0</v>
      </c>
      <c r="CG12" s="14">
        <v>12</v>
      </c>
      <c r="CH12" s="14"/>
      <c r="CI12" s="14"/>
      <c r="CJ12" s="23">
        <f t="shared" si="30"/>
        <v>12</v>
      </c>
      <c r="CK12" s="14">
        <v>50</v>
      </c>
      <c r="CL12" s="15">
        <f t="shared" si="31"/>
        <v>0</v>
      </c>
      <c r="CM12" s="24">
        <v>12</v>
      </c>
      <c r="CN12" s="24"/>
      <c r="CO12" s="24"/>
      <c r="CP12" s="12"/>
      <c r="CQ12" s="24">
        <f t="shared" si="32"/>
        <v>12</v>
      </c>
      <c r="CR12" s="24">
        <v>50</v>
      </c>
      <c r="CS12" s="24">
        <f t="shared" si="33"/>
        <v>0</v>
      </c>
      <c r="CT12" s="24">
        <v>12</v>
      </c>
      <c r="CU12" s="24"/>
      <c r="CV12" s="24"/>
      <c r="CW12" s="24"/>
      <c r="CX12" s="24">
        <f t="shared" si="34"/>
        <v>12</v>
      </c>
      <c r="CY12" s="24">
        <v>50</v>
      </c>
      <c r="CZ12" s="24">
        <f t="shared" si="35"/>
        <v>0</v>
      </c>
      <c r="DA12" s="24">
        <v>12</v>
      </c>
      <c r="DB12" s="24"/>
      <c r="DC12" s="24">
        <v>0</v>
      </c>
      <c r="DD12" s="24"/>
      <c r="DE12" s="24">
        <f t="shared" si="36"/>
        <v>12</v>
      </c>
      <c r="DF12" s="24">
        <v>50</v>
      </c>
      <c r="DG12" s="24">
        <f t="shared" si="37"/>
        <v>0</v>
      </c>
      <c r="DH12" s="24">
        <v>12</v>
      </c>
      <c r="DI12" s="24"/>
      <c r="DJ12" s="24"/>
      <c r="DK12" s="24"/>
      <c r="DL12" s="24">
        <f t="shared" si="38"/>
        <v>12</v>
      </c>
      <c r="DM12" s="24">
        <v>50</v>
      </c>
      <c r="DN12" s="24">
        <f t="shared" si="39"/>
        <v>0</v>
      </c>
      <c r="DO12" s="24">
        <v>12</v>
      </c>
      <c r="DP12" s="24"/>
      <c r="DQ12" s="24"/>
      <c r="DR12" s="24"/>
      <c r="DS12" s="41">
        <f t="shared" si="40"/>
        <v>12</v>
      </c>
      <c r="DT12" s="24">
        <v>50</v>
      </c>
      <c r="DU12" s="35">
        <f t="shared" si="41"/>
        <v>0</v>
      </c>
      <c r="DV12" s="24">
        <f t="shared" si="42"/>
        <v>12</v>
      </c>
      <c r="DW12" s="24"/>
      <c r="DX12" s="24"/>
      <c r="DY12" s="24"/>
      <c r="DZ12" s="35">
        <f t="shared" si="43"/>
        <v>12</v>
      </c>
      <c r="EA12" s="24">
        <v>50</v>
      </c>
      <c r="EB12" s="24">
        <f t="shared" si="44"/>
        <v>0</v>
      </c>
      <c r="EC12" s="38">
        <f t="shared" si="45"/>
        <v>12</v>
      </c>
      <c r="ED12" s="38"/>
      <c r="EE12" s="38"/>
      <c r="EF12" s="38"/>
      <c r="EG12" s="41">
        <f t="shared" si="46"/>
        <v>12</v>
      </c>
      <c r="EH12" s="38">
        <v>50</v>
      </c>
      <c r="EI12" s="41">
        <f t="shared" si="47"/>
        <v>0</v>
      </c>
      <c r="EJ12" s="38">
        <f t="shared" si="48"/>
        <v>12</v>
      </c>
      <c r="EK12" s="38"/>
      <c r="EL12" s="38"/>
      <c r="EM12" s="38"/>
      <c r="EN12" s="41">
        <f t="shared" si="49"/>
        <v>12</v>
      </c>
      <c r="EO12" s="38">
        <v>50</v>
      </c>
      <c r="EP12" s="41">
        <f t="shared" si="50"/>
        <v>0</v>
      </c>
      <c r="EQ12" s="38">
        <f t="shared" si="51"/>
        <v>12</v>
      </c>
      <c r="ER12" s="38"/>
      <c r="ES12" s="38"/>
      <c r="ET12" s="38"/>
      <c r="EU12" s="41">
        <f t="shared" si="52"/>
        <v>12</v>
      </c>
      <c r="EV12" s="38">
        <v>50</v>
      </c>
      <c r="EW12" s="45">
        <f t="shared" si="53"/>
        <v>0</v>
      </c>
      <c r="EX12" s="38">
        <f t="shared" si="54"/>
        <v>12</v>
      </c>
      <c r="EY12" s="38"/>
      <c r="EZ12" s="38"/>
      <c r="FA12" s="38"/>
      <c r="FB12" s="45">
        <f t="shared" si="55"/>
        <v>12</v>
      </c>
      <c r="FC12" s="38">
        <v>50</v>
      </c>
      <c r="FD12" s="45">
        <f t="shared" si="56"/>
        <v>0</v>
      </c>
      <c r="FE12" s="38">
        <f t="shared" si="57"/>
        <v>12</v>
      </c>
      <c r="FF12" s="38"/>
      <c r="FG12" s="38"/>
      <c r="FH12" s="38"/>
      <c r="FI12" s="45">
        <f t="shared" si="58"/>
        <v>12</v>
      </c>
      <c r="FJ12" s="38">
        <v>50</v>
      </c>
      <c r="FK12" s="45">
        <f t="shared" si="59"/>
        <v>0</v>
      </c>
      <c r="FL12" s="38">
        <f t="shared" si="60"/>
        <v>12</v>
      </c>
      <c r="FM12" s="38"/>
      <c r="FN12" s="38"/>
      <c r="FO12" s="38"/>
      <c r="FP12" s="45">
        <f t="shared" si="61"/>
        <v>12</v>
      </c>
      <c r="FQ12" s="38">
        <v>50</v>
      </c>
      <c r="FR12" s="41">
        <f t="shared" si="270"/>
        <v>0</v>
      </c>
      <c r="FS12" s="38">
        <f t="shared" si="62"/>
        <v>12</v>
      </c>
      <c r="FT12" s="38"/>
      <c r="FU12" s="38"/>
      <c r="FV12" s="38"/>
      <c r="FW12" s="41">
        <f t="shared" si="63"/>
        <v>12</v>
      </c>
      <c r="FX12" s="38">
        <v>50</v>
      </c>
      <c r="FY12" s="41">
        <f t="shared" si="64"/>
        <v>0</v>
      </c>
      <c r="FZ12" s="38">
        <f t="shared" si="65"/>
        <v>12</v>
      </c>
      <c r="GA12" s="38"/>
      <c r="GB12" s="38"/>
      <c r="GC12" s="38"/>
      <c r="GD12" s="46">
        <f t="shared" si="66"/>
        <v>12</v>
      </c>
      <c r="GE12" s="38">
        <v>50</v>
      </c>
      <c r="GF12" s="46">
        <f t="shared" si="67"/>
        <v>0</v>
      </c>
      <c r="GG12" s="38">
        <f t="shared" si="68"/>
        <v>12</v>
      </c>
      <c r="GH12" s="38"/>
      <c r="GI12" s="38"/>
      <c r="GJ12" s="38"/>
      <c r="GK12" s="46">
        <f t="shared" si="69"/>
        <v>12</v>
      </c>
      <c r="GL12" s="38">
        <f t="shared" si="70"/>
        <v>50</v>
      </c>
      <c r="GM12" s="46">
        <f t="shared" si="71"/>
        <v>0</v>
      </c>
      <c r="GN12" s="38">
        <f t="shared" si="72"/>
        <v>12</v>
      </c>
      <c r="GO12" s="38"/>
      <c r="GP12" s="38"/>
      <c r="GQ12" s="38"/>
      <c r="GR12" s="46">
        <f t="shared" si="73"/>
        <v>12</v>
      </c>
      <c r="GS12" s="38">
        <f t="shared" si="74"/>
        <v>50</v>
      </c>
      <c r="GT12" s="46">
        <f t="shared" si="75"/>
        <v>0</v>
      </c>
      <c r="GU12" s="38">
        <f t="shared" si="76"/>
        <v>12</v>
      </c>
      <c r="GV12" s="38"/>
      <c r="GW12" s="38"/>
      <c r="GX12" s="38"/>
      <c r="GY12" s="46">
        <f t="shared" si="77"/>
        <v>12</v>
      </c>
      <c r="GZ12" s="38">
        <f t="shared" si="78"/>
        <v>50</v>
      </c>
      <c r="HA12" s="46">
        <f t="shared" si="79"/>
        <v>0</v>
      </c>
      <c r="HB12" s="38">
        <f t="shared" si="80"/>
        <v>12</v>
      </c>
      <c r="HC12" s="38"/>
      <c r="HD12" s="38"/>
      <c r="HE12" s="38"/>
      <c r="HF12" s="49">
        <f t="shared" si="81"/>
        <v>12</v>
      </c>
      <c r="HG12" s="38">
        <f t="shared" si="82"/>
        <v>50</v>
      </c>
      <c r="HH12" s="49">
        <f t="shared" si="83"/>
        <v>0</v>
      </c>
      <c r="HI12" s="38">
        <f t="shared" si="84"/>
        <v>12</v>
      </c>
      <c r="HJ12" s="38"/>
      <c r="HK12" s="38"/>
      <c r="HL12" s="38"/>
      <c r="HM12" s="49">
        <f t="shared" si="85"/>
        <v>12</v>
      </c>
      <c r="HN12" s="38">
        <v>50</v>
      </c>
      <c r="HO12" s="49">
        <f t="shared" si="86"/>
        <v>0</v>
      </c>
      <c r="HP12" s="38">
        <f t="shared" si="87"/>
        <v>12</v>
      </c>
      <c r="HQ12" s="38"/>
      <c r="HR12" s="38"/>
      <c r="HS12" s="38"/>
      <c r="HT12" s="49">
        <f t="shared" si="267"/>
        <v>12</v>
      </c>
      <c r="HU12" s="38">
        <v>50</v>
      </c>
      <c r="HV12" s="42">
        <f t="shared" si="88"/>
        <v>0</v>
      </c>
      <c r="HW12" s="38">
        <f t="shared" si="89"/>
        <v>12</v>
      </c>
      <c r="HX12" s="38"/>
      <c r="HY12" s="38">
        <v>0</v>
      </c>
      <c r="HZ12" s="38"/>
      <c r="IA12" s="49">
        <f t="shared" si="90"/>
        <v>12</v>
      </c>
      <c r="IB12" s="38">
        <v>50</v>
      </c>
      <c r="IC12" s="49">
        <f t="shared" si="91"/>
        <v>0</v>
      </c>
      <c r="ID12" s="38">
        <f t="shared" si="92"/>
        <v>12</v>
      </c>
      <c r="IE12" s="38"/>
      <c r="IF12" s="38"/>
      <c r="IG12" s="38"/>
      <c r="IH12" s="49">
        <f t="shared" si="93"/>
        <v>12</v>
      </c>
      <c r="II12" s="38">
        <v>50</v>
      </c>
      <c r="IJ12" s="49">
        <f t="shared" si="94"/>
        <v>0</v>
      </c>
      <c r="IK12" s="38">
        <f t="shared" si="95"/>
        <v>12</v>
      </c>
      <c r="IL12" s="38"/>
      <c r="IM12" s="38"/>
      <c r="IN12" s="38"/>
      <c r="IO12" s="84">
        <f t="shared" si="96"/>
        <v>12</v>
      </c>
      <c r="IP12" s="38">
        <v>50</v>
      </c>
      <c r="IQ12" s="84">
        <f t="shared" si="97"/>
        <v>0</v>
      </c>
      <c r="IR12" s="38">
        <f t="shared" si="98"/>
        <v>12</v>
      </c>
      <c r="IS12" s="38"/>
      <c r="IT12" s="38"/>
      <c r="IU12" s="38"/>
      <c r="IV12" s="85">
        <f t="shared" si="99"/>
        <v>12</v>
      </c>
      <c r="IW12" s="38">
        <f t="shared" si="100"/>
        <v>50</v>
      </c>
      <c r="IX12" s="85">
        <f t="shared" si="101"/>
        <v>0</v>
      </c>
      <c r="IY12" s="38">
        <f t="shared" si="102"/>
        <v>12</v>
      </c>
      <c r="IZ12" s="38"/>
      <c r="JA12" s="38"/>
      <c r="JB12" s="38"/>
      <c r="JC12" s="86">
        <f t="shared" si="103"/>
        <v>12</v>
      </c>
      <c r="JD12" s="38">
        <f t="shared" si="104"/>
        <v>50</v>
      </c>
      <c r="JE12" s="88">
        <f t="shared" si="105"/>
        <v>0</v>
      </c>
      <c r="JF12" s="38">
        <f t="shared" si="106"/>
        <v>12</v>
      </c>
      <c r="JG12" s="38"/>
      <c r="JH12" s="38"/>
      <c r="JI12" s="38"/>
      <c r="JJ12" s="86">
        <f t="shared" si="107"/>
        <v>12</v>
      </c>
      <c r="JK12" s="38">
        <f t="shared" si="108"/>
        <v>50</v>
      </c>
      <c r="JL12" s="86">
        <f t="shared" si="109"/>
        <v>0</v>
      </c>
      <c r="JM12" s="38">
        <f t="shared" si="110"/>
        <v>12</v>
      </c>
      <c r="JN12" s="38"/>
      <c r="JO12" s="38"/>
      <c r="JP12" s="38"/>
      <c r="JQ12" s="86">
        <f t="shared" si="111"/>
        <v>12</v>
      </c>
      <c r="JR12" s="38">
        <f t="shared" si="112"/>
        <v>50</v>
      </c>
      <c r="JS12" s="86">
        <f t="shared" si="113"/>
        <v>0</v>
      </c>
      <c r="JT12" s="38">
        <f t="shared" si="276"/>
        <v>12</v>
      </c>
      <c r="JU12" s="38"/>
      <c r="JV12" s="38"/>
      <c r="JW12" s="38"/>
      <c r="JX12" s="86">
        <f t="shared" si="114"/>
        <v>12</v>
      </c>
      <c r="JY12" s="38">
        <v>50</v>
      </c>
      <c r="JZ12" s="86">
        <f t="shared" si="115"/>
        <v>0</v>
      </c>
      <c r="KA12" s="38">
        <f t="shared" si="116"/>
        <v>12</v>
      </c>
      <c r="KB12" s="38"/>
      <c r="KC12" s="38"/>
      <c r="KD12" s="38"/>
      <c r="KE12" s="86">
        <f t="shared" si="117"/>
        <v>12</v>
      </c>
      <c r="KF12" s="38">
        <f t="shared" si="118"/>
        <v>50</v>
      </c>
      <c r="KG12" s="86">
        <f t="shared" si="119"/>
        <v>0</v>
      </c>
      <c r="KH12" s="38">
        <f t="shared" si="120"/>
        <v>12</v>
      </c>
      <c r="KI12" s="38"/>
      <c r="KJ12" s="38"/>
      <c r="KK12" s="38"/>
      <c r="KL12" s="86">
        <f t="shared" si="121"/>
        <v>12</v>
      </c>
      <c r="KM12" s="38">
        <v>50</v>
      </c>
      <c r="KN12" s="42">
        <f t="shared" si="122"/>
        <v>0</v>
      </c>
      <c r="KO12" s="38">
        <f t="shared" si="123"/>
        <v>12</v>
      </c>
      <c r="KP12" s="38"/>
      <c r="KQ12" s="38"/>
      <c r="KR12" s="38"/>
      <c r="KS12" s="87">
        <f t="shared" si="124"/>
        <v>12</v>
      </c>
      <c r="KT12" s="38">
        <v>50</v>
      </c>
      <c r="KU12" s="15">
        <f t="shared" si="125"/>
        <v>0</v>
      </c>
      <c r="KV12" s="117">
        <f t="shared" si="126"/>
        <v>12</v>
      </c>
      <c r="KW12" s="117"/>
      <c r="KX12" s="117"/>
      <c r="KY12" s="117"/>
      <c r="KZ12" s="117">
        <f t="shared" si="127"/>
        <v>12</v>
      </c>
      <c r="LA12" s="117">
        <f t="shared" si="128"/>
        <v>50</v>
      </c>
      <c r="LB12" s="50">
        <f t="shared" si="129"/>
        <v>0</v>
      </c>
      <c r="LC12" s="38">
        <f t="shared" si="268"/>
        <v>12</v>
      </c>
      <c r="LD12" s="38"/>
      <c r="LE12" s="38"/>
      <c r="LF12" s="38"/>
      <c r="LG12" s="117">
        <f t="shared" si="130"/>
        <v>12</v>
      </c>
      <c r="LH12" s="38">
        <f t="shared" si="131"/>
        <v>50</v>
      </c>
      <c r="LI12" s="117">
        <f t="shared" si="132"/>
        <v>0</v>
      </c>
      <c r="LJ12" s="358"/>
      <c r="LK12" s="118">
        <f t="shared" si="133"/>
        <v>12</v>
      </c>
      <c r="LL12" s="118"/>
      <c r="LM12" s="118"/>
      <c r="LN12" s="118"/>
      <c r="LO12" s="118">
        <f t="shared" si="134"/>
        <v>12</v>
      </c>
      <c r="LP12" s="118">
        <f t="shared" si="135"/>
        <v>50</v>
      </c>
      <c r="LQ12" s="118">
        <f t="shared" si="136"/>
        <v>0</v>
      </c>
      <c r="LR12" s="38">
        <f t="shared" si="137"/>
        <v>12</v>
      </c>
      <c r="LS12" s="38"/>
      <c r="LT12" s="38"/>
      <c r="LU12" s="38"/>
      <c r="LV12" s="131">
        <f t="shared" si="138"/>
        <v>12</v>
      </c>
      <c r="LW12" s="38">
        <f t="shared" si="139"/>
        <v>50</v>
      </c>
      <c r="LX12" s="131">
        <f t="shared" si="140"/>
        <v>0</v>
      </c>
      <c r="LY12" s="38">
        <f t="shared" si="141"/>
        <v>12</v>
      </c>
      <c r="LZ12" s="38"/>
      <c r="MA12" s="38"/>
      <c r="MB12" s="38"/>
      <c r="MC12" s="131">
        <f t="shared" si="142"/>
        <v>12</v>
      </c>
      <c r="MD12" s="38">
        <f t="shared" si="143"/>
        <v>50</v>
      </c>
      <c r="ME12" s="131">
        <f t="shared" si="144"/>
        <v>0</v>
      </c>
      <c r="MF12" s="38">
        <f t="shared" si="145"/>
        <v>12</v>
      </c>
      <c r="MG12" s="38"/>
      <c r="MH12" s="38"/>
      <c r="MI12" s="38"/>
      <c r="MJ12" s="133">
        <f t="shared" si="146"/>
        <v>12</v>
      </c>
      <c r="MK12" s="38">
        <f t="shared" si="271"/>
        <v>50</v>
      </c>
      <c r="ML12" s="133">
        <f t="shared" si="147"/>
        <v>0</v>
      </c>
      <c r="MM12" s="38">
        <f t="shared" si="148"/>
        <v>12</v>
      </c>
      <c r="MN12" s="38"/>
      <c r="MO12" s="38"/>
      <c r="MP12" s="38"/>
      <c r="MQ12" s="170">
        <f t="shared" si="149"/>
        <v>12</v>
      </c>
      <c r="MR12" s="38">
        <f t="shared" si="150"/>
        <v>50</v>
      </c>
      <c r="MS12" s="131">
        <f t="shared" si="151"/>
        <v>0</v>
      </c>
      <c r="MT12" s="38">
        <v>12</v>
      </c>
      <c r="MU12" s="38"/>
      <c r="MV12" s="38"/>
      <c r="MW12" s="38"/>
      <c r="MX12" s="170">
        <f t="shared" si="152"/>
        <v>12</v>
      </c>
      <c r="MY12" s="38">
        <f t="shared" si="272"/>
        <v>50</v>
      </c>
      <c r="MZ12" s="170">
        <f t="shared" si="153"/>
        <v>0</v>
      </c>
      <c r="NA12" s="38">
        <f t="shared" si="154"/>
        <v>12</v>
      </c>
      <c r="NB12" s="38"/>
      <c r="NC12" s="38"/>
      <c r="ND12" s="38"/>
      <c r="NE12" s="170">
        <f t="shared" si="155"/>
        <v>12</v>
      </c>
      <c r="NF12" s="38">
        <f t="shared" si="273"/>
        <v>50</v>
      </c>
      <c r="NG12" s="42">
        <f t="shared" si="156"/>
        <v>0</v>
      </c>
      <c r="NH12" s="38">
        <v>12</v>
      </c>
      <c r="NI12" s="38"/>
      <c r="NJ12" s="38"/>
      <c r="NK12" s="38"/>
      <c r="NL12" s="194">
        <f t="shared" si="157"/>
        <v>12</v>
      </c>
      <c r="NM12" s="38">
        <f t="shared" si="274"/>
        <v>50</v>
      </c>
      <c r="NN12" s="194">
        <f t="shared" si="158"/>
        <v>0</v>
      </c>
      <c r="NO12" s="38">
        <f t="shared" si="159"/>
        <v>12</v>
      </c>
      <c r="NP12" s="38"/>
      <c r="NQ12" s="38"/>
      <c r="NR12" s="38"/>
      <c r="NS12" s="194">
        <f t="shared" si="160"/>
        <v>12</v>
      </c>
      <c r="NT12" s="38">
        <f t="shared" si="275"/>
        <v>50</v>
      </c>
      <c r="NU12" s="194">
        <f t="shared" si="161"/>
        <v>0</v>
      </c>
      <c r="NV12" s="38">
        <f t="shared" si="162"/>
        <v>12</v>
      </c>
      <c r="NW12" s="38"/>
      <c r="NX12" s="38"/>
      <c r="NY12" s="38"/>
      <c r="NZ12" s="194">
        <f t="shared" si="163"/>
        <v>12</v>
      </c>
      <c r="OA12" s="38">
        <f t="shared" si="164"/>
        <v>50</v>
      </c>
      <c r="OB12" s="194">
        <f t="shared" si="165"/>
        <v>0</v>
      </c>
      <c r="OC12" s="38">
        <f t="shared" si="166"/>
        <v>12</v>
      </c>
      <c r="OD12" s="38"/>
      <c r="OE12" s="38"/>
      <c r="OF12" s="38"/>
      <c r="OG12" s="200">
        <f t="shared" si="167"/>
        <v>12</v>
      </c>
      <c r="OH12" s="38">
        <f t="shared" si="168"/>
        <v>50</v>
      </c>
      <c r="OI12" s="42">
        <f t="shared" si="169"/>
        <v>0</v>
      </c>
      <c r="OJ12" s="53">
        <f t="shared" si="170"/>
        <v>12</v>
      </c>
      <c r="OK12" s="38"/>
      <c r="OL12" s="38"/>
      <c r="OM12" s="38"/>
      <c r="ON12" s="205">
        <f t="shared" si="171"/>
        <v>12</v>
      </c>
      <c r="OO12" s="38">
        <f t="shared" si="172"/>
        <v>50</v>
      </c>
      <c r="OP12" s="205">
        <f t="shared" si="173"/>
        <v>0</v>
      </c>
      <c r="OQ12" s="38">
        <f t="shared" si="174"/>
        <v>12</v>
      </c>
      <c r="OR12" s="38"/>
      <c r="OS12" s="38"/>
      <c r="OT12" s="38"/>
      <c r="OU12" s="205">
        <f t="shared" si="175"/>
        <v>12</v>
      </c>
      <c r="OV12" s="38">
        <f t="shared" si="176"/>
        <v>50</v>
      </c>
      <c r="OW12" s="205">
        <f t="shared" si="177"/>
        <v>0</v>
      </c>
      <c r="OX12" s="38">
        <f t="shared" si="178"/>
        <v>12</v>
      </c>
      <c r="OY12" s="38"/>
      <c r="OZ12" s="38"/>
      <c r="PA12" s="38"/>
      <c r="PB12" s="205">
        <f t="shared" si="179"/>
        <v>12</v>
      </c>
      <c r="PC12" s="38">
        <f t="shared" si="180"/>
        <v>50</v>
      </c>
      <c r="PD12" s="53">
        <f t="shared" si="181"/>
        <v>0</v>
      </c>
      <c r="PE12" s="38">
        <f t="shared" si="182"/>
        <v>12</v>
      </c>
      <c r="PF12" s="38"/>
      <c r="PG12" s="38"/>
      <c r="PH12" s="38"/>
      <c r="PI12" s="205">
        <f t="shared" si="183"/>
        <v>12</v>
      </c>
      <c r="PJ12" s="38">
        <f t="shared" si="184"/>
        <v>50</v>
      </c>
      <c r="PK12" s="55">
        <f t="shared" si="185"/>
        <v>0</v>
      </c>
      <c r="PL12" s="53">
        <f t="shared" si="186"/>
        <v>12</v>
      </c>
      <c r="PM12" s="53"/>
      <c r="PN12" s="38"/>
      <c r="PO12" s="38"/>
      <c r="PP12" s="207">
        <f t="shared" si="187"/>
        <v>12</v>
      </c>
      <c r="PQ12" s="38">
        <f t="shared" si="247"/>
        <v>50</v>
      </c>
      <c r="PR12" s="42">
        <f t="shared" si="188"/>
        <v>0</v>
      </c>
      <c r="PS12" s="38">
        <f t="shared" si="189"/>
        <v>12</v>
      </c>
      <c r="PT12" s="38"/>
      <c r="PU12" s="38"/>
      <c r="PV12" s="38"/>
      <c r="PW12" s="231">
        <f t="shared" si="190"/>
        <v>12</v>
      </c>
      <c r="PX12" s="38">
        <f t="shared" si="191"/>
        <v>50</v>
      </c>
      <c r="PY12" s="231">
        <f t="shared" si="192"/>
        <v>0</v>
      </c>
      <c r="PZ12" s="38">
        <f t="shared" si="193"/>
        <v>12</v>
      </c>
      <c r="QA12" s="38"/>
      <c r="QB12" s="38"/>
      <c r="QC12" s="38"/>
      <c r="QD12" s="231">
        <f t="shared" si="194"/>
        <v>12</v>
      </c>
      <c r="QE12" s="38">
        <f t="shared" si="195"/>
        <v>50</v>
      </c>
      <c r="QF12" s="231">
        <f t="shared" si="196"/>
        <v>0</v>
      </c>
      <c r="QG12" s="38">
        <f t="shared" si="197"/>
        <v>12</v>
      </c>
      <c r="QH12" s="38"/>
      <c r="QI12" s="38"/>
      <c r="QJ12" s="38"/>
      <c r="QK12" s="244">
        <f t="shared" si="198"/>
        <v>12</v>
      </c>
      <c r="QL12" s="38">
        <f t="shared" si="199"/>
        <v>50</v>
      </c>
      <c r="QM12" s="231">
        <f t="shared" si="200"/>
        <v>0</v>
      </c>
      <c r="QN12" s="38">
        <f t="shared" si="201"/>
        <v>12</v>
      </c>
      <c r="QO12" s="38"/>
      <c r="QP12" s="38"/>
      <c r="QQ12" s="38"/>
      <c r="QR12" s="231">
        <f t="shared" si="202"/>
        <v>12</v>
      </c>
      <c r="QS12" s="38">
        <f t="shared" si="203"/>
        <v>50</v>
      </c>
      <c r="QT12" s="231">
        <f t="shared" si="204"/>
        <v>0</v>
      </c>
      <c r="QU12" s="38">
        <f t="shared" si="205"/>
        <v>12</v>
      </c>
      <c r="QV12" s="38"/>
      <c r="QW12" s="38">
        <v>0</v>
      </c>
      <c r="QX12" s="38"/>
      <c r="QY12" s="231">
        <f t="shared" si="206"/>
        <v>12</v>
      </c>
      <c r="QZ12" s="38">
        <f t="shared" si="207"/>
        <v>50</v>
      </c>
      <c r="RA12" s="42">
        <f t="shared" si="208"/>
        <v>0</v>
      </c>
      <c r="RB12" s="38">
        <f t="shared" si="209"/>
        <v>12</v>
      </c>
      <c r="RC12" s="38"/>
      <c r="RD12">
        <v>0</v>
      </c>
      <c r="RE12" s="38"/>
      <c r="RF12" s="244">
        <f>SUM(RB12:RE12)</f>
        <v>12</v>
      </c>
      <c r="RG12" s="38">
        <f t="shared" si="210"/>
        <v>50</v>
      </c>
      <c r="RH12" s="231">
        <f>'general audit24.2.2025'!C29*RG12</f>
        <v>-600</v>
      </c>
      <c r="RI12" s="38">
        <f t="shared" si="211"/>
        <v>12</v>
      </c>
      <c r="RJ12" s="38"/>
      <c r="RK12" s="38"/>
      <c r="RL12" s="38"/>
      <c r="RM12" s="231">
        <f t="shared" si="212"/>
        <v>12</v>
      </c>
      <c r="RN12" s="38">
        <f t="shared" si="213"/>
        <v>50</v>
      </c>
      <c r="RO12" s="231">
        <f t="shared" si="214"/>
        <v>0</v>
      </c>
      <c r="RP12" s="38">
        <f t="shared" si="215"/>
        <v>12</v>
      </c>
      <c r="RQ12" s="38"/>
      <c r="RR12" s="38"/>
      <c r="RS12" s="38"/>
      <c r="RT12" s="231">
        <f t="shared" si="248"/>
        <v>12</v>
      </c>
      <c r="RU12" s="38">
        <f t="shared" si="216"/>
        <v>50</v>
      </c>
      <c r="RV12" s="42">
        <f t="shared" si="249"/>
        <v>0</v>
      </c>
      <c r="RW12" s="38">
        <f t="shared" si="217"/>
        <v>12</v>
      </c>
      <c r="RX12" s="38"/>
      <c r="RY12" s="38"/>
      <c r="RZ12" s="38"/>
      <c r="SA12" s="263">
        <f t="shared" si="250"/>
        <v>12</v>
      </c>
      <c r="SB12" s="38">
        <f t="shared" si="218"/>
        <v>50</v>
      </c>
      <c r="SC12" s="263">
        <f t="shared" si="219"/>
        <v>0</v>
      </c>
      <c r="SD12" s="38">
        <f t="shared" si="220"/>
        <v>12</v>
      </c>
      <c r="SE12" s="38"/>
      <c r="SF12" s="38"/>
      <c r="SG12" s="38"/>
      <c r="SH12" s="231">
        <f t="shared" si="221"/>
        <v>12</v>
      </c>
      <c r="SI12" s="38">
        <f t="shared" si="222"/>
        <v>50</v>
      </c>
      <c r="SJ12" s="231">
        <f t="shared" si="223"/>
        <v>0</v>
      </c>
      <c r="SK12" s="38">
        <f t="shared" si="224"/>
        <v>12</v>
      </c>
      <c r="SL12" s="38"/>
      <c r="SM12" s="38"/>
      <c r="SN12" s="38"/>
      <c r="SO12" s="231">
        <f t="shared" si="225"/>
        <v>12</v>
      </c>
      <c r="SP12" s="38">
        <f t="shared" si="226"/>
        <v>50</v>
      </c>
      <c r="SQ12" s="231">
        <f t="shared" si="227"/>
        <v>0</v>
      </c>
      <c r="SR12" s="38">
        <f t="shared" si="228"/>
        <v>12</v>
      </c>
      <c r="SS12" s="38"/>
      <c r="ST12" s="38"/>
      <c r="SU12" s="38"/>
      <c r="SV12" s="231">
        <f t="shared" si="229"/>
        <v>12</v>
      </c>
      <c r="SW12" s="38">
        <f t="shared" si="230"/>
        <v>50</v>
      </c>
      <c r="SX12" s="231">
        <f t="shared" si="231"/>
        <v>0</v>
      </c>
      <c r="SY12" s="38">
        <f t="shared" si="232"/>
        <v>12</v>
      </c>
      <c r="SZ12" s="38"/>
      <c r="TA12" s="38"/>
      <c r="TB12" s="38"/>
      <c r="TC12" s="231">
        <f t="shared" si="233"/>
        <v>12</v>
      </c>
      <c r="TD12" s="38">
        <f t="shared" si="234"/>
        <v>50</v>
      </c>
      <c r="TE12" s="231">
        <f t="shared" si="235"/>
        <v>0</v>
      </c>
      <c r="TF12" s="38">
        <f t="shared" si="236"/>
        <v>12</v>
      </c>
      <c r="TG12" s="38"/>
      <c r="TH12" s="38"/>
      <c r="TI12" s="38"/>
      <c r="TJ12" s="264">
        <f t="shared" si="251"/>
        <v>12</v>
      </c>
      <c r="TK12" s="38">
        <v>50</v>
      </c>
      <c r="TL12" s="264">
        <f t="shared" si="252"/>
        <v>0</v>
      </c>
      <c r="TM12" s="38">
        <f t="shared" si="237"/>
        <v>12</v>
      </c>
      <c r="TN12" s="38"/>
      <c r="TO12" s="38"/>
      <c r="TP12" s="38"/>
      <c r="TQ12" s="264">
        <f t="shared" si="253"/>
        <v>12</v>
      </c>
      <c r="TR12" s="38">
        <v>50</v>
      </c>
      <c r="TS12" s="264">
        <f t="shared" si="254"/>
        <v>0</v>
      </c>
      <c r="TT12" s="38">
        <f t="shared" si="238"/>
        <v>12</v>
      </c>
      <c r="TU12" s="38"/>
      <c r="TV12" s="38"/>
      <c r="TW12" s="38"/>
      <c r="TX12" s="264">
        <f t="shared" si="255"/>
        <v>12</v>
      </c>
      <c r="TY12" s="38">
        <v>50</v>
      </c>
      <c r="TZ12" s="264">
        <f t="shared" si="256"/>
        <v>0</v>
      </c>
      <c r="UA12" s="38">
        <f t="shared" si="239"/>
        <v>12</v>
      </c>
      <c r="UB12" s="38"/>
      <c r="UC12" s="38"/>
      <c r="UD12" s="38"/>
      <c r="UE12" s="264">
        <f t="shared" si="257"/>
        <v>12</v>
      </c>
      <c r="UF12" s="38">
        <f t="shared" si="240"/>
        <v>50</v>
      </c>
      <c r="UG12" s="264">
        <f t="shared" si="258"/>
        <v>0</v>
      </c>
      <c r="UH12" s="38">
        <f t="shared" si="241"/>
        <v>12</v>
      </c>
      <c r="UI12" s="38"/>
      <c r="UJ12" s="38"/>
      <c r="UK12" s="38"/>
      <c r="UL12" s="264">
        <f t="shared" si="259"/>
        <v>12</v>
      </c>
      <c r="UM12" s="38">
        <f t="shared" si="242"/>
        <v>50</v>
      </c>
      <c r="UN12" s="264">
        <f t="shared" si="260"/>
        <v>0</v>
      </c>
      <c r="UO12" s="38">
        <f t="shared" si="243"/>
        <v>12</v>
      </c>
      <c r="UP12" s="38"/>
      <c r="UQ12" s="38"/>
      <c r="UR12" s="38"/>
      <c r="US12" s="287">
        <f t="shared" si="261"/>
        <v>12</v>
      </c>
      <c r="UT12" s="38">
        <f t="shared" si="244"/>
        <v>50</v>
      </c>
      <c r="UU12" s="287">
        <f t="shared" si="262"/>
        <v>0</v>
      </c>
      <c r="UV12" s="38">
        <f t="shared" si="245"/>
        <v>12</v>
      </c>
      <c r="UW12" s="38"/>
      <c r="UX12" s="38"/>
      <c r="UY12" s="38"/>
      <c r="UZ12" s="287">
        <f t="shared" si="263"/>
        <v>12</v>
      </c>
      <c r="VA12" s="38">
        <v>50</v>
      </c>
      <c r="VB12" s="287">
        <f t="shared" si="264"/>
        <v>0</v>
      </c>
      <c r="VC12" s="38">
        <f t="shared" si="246"/>
        <v>12</v>
      </c>
      <c r="VD12" s="38"/>
      <c r="VE12" s="38"/>
      <c r="VF12" s="38"/>
      <c r="VG12" s="287">
        <f t="shared" si="265"/>
        <v>12</v>
      </c>
      <c r="VH12" s="38">
        <v>50</v>
      </c>
      <c r="VI12" s="287">
        <f t="shared" si="266"/>
        <v>0</v>
      </c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</row>
    <row r="13" spans="1:634" ht="16.5" thickTop="1" thickBot="1" x14ac:dyDescent="0.3">
      <c r="A13" s="3" t="s">
        <v>12</v>
      </c>
      <c r="B13" s="3"/>
      <c r="C13" s="3"/>
      <c r="D13" s="3">
        <f t="shared" si="3"/>
        <v>0</v>
      </c>
      <c r="E13" s="3">
        <v>60</v>
      </c>
      <c r="F13" s="3">
        <f t="shared" si="4"/>
        <v>0</v>
      </c>
      <c r="G13" s="5">
        <v>0</v>
      </c>
      <c r="H13" s="5"/>
      <c r="I13" s="5"/>
      <c r="J13" s="5">
        <f t="shared" si="5"/>
        <v>0</v>
      </c>
      <c r="K13" s="5">
        <v>60</v>
      </c>
      <c r="L13" s="5">
        <f t="shared" si="6"/>
        <v>0</v>
      </c>
      <c r="M13" s="3">
        <v>0</v>
      </c>
      <c r="N13" s="4"/>
      <c r="O13" s="4"/>
      <c r="P13" s="4">
        <f t="shared" si="7"/>
        <v>0</v>
      </c>
      <c r="Q13" s="3">
        <v>60</v>
      </c>
      <c r="R13" s="3">
        <f t="shared" si="8"/>
        <v>0</v>
      </c>
      <c r="S13" s="3">
        <v>0</v>
      </c>
      <c r="T13" s="3"/>
      <c r="U13" s="3"/>
      <c r="V13" s="3">
        <f t="shared" si="269"/>
        <v>0</v>
      </c>
      <c r="W13" s="3">
        <v>60</v>
      </c>
      <c r="X13" s="3">
        <f t="shared" si="9"/>
        <v>0</v>
      </c>
      <c r="Y13" s="6">
        <v>0</v>
      </c>
      <c r="Z13" s="6"/>
      <c r="AA13" s="6"/>
      <c r="AB13" s="6">
        <f t="shared" si="10"/>
        <v>0</v>
      </c>
      <c r="AC13" s="6">
        <v>60</v>
      </c>
      <c r="AD13" s="6">
        <f t="shared" si="11"/>
        <v>0</v>
      </c>
      <c r="AE13" s="7">
        <v>0</v>
      </c>
      <c r="AF13" s="7"/>
      <c r="AG13" s="7"/>
      <c r="AH13" s="7">
        <f t="shared" si="12"/>
        <v>0</v>
      </c>
      <c r="AI13" s="7">
        <v>60</v>
      </c>
      <c r="AJ13" s="7">
        <f t="shared" si="13"/>
        <v>0</v>
      </c>
      <c r="AK13" s="4">
        <v>0</v>
      </c>
      <c r="AL13" s="4"/>
      <c r="AM13" s="4"/>
      <c r="AN13" s="4">
        <f t="shared" si="14"/>
        <v>0</v>
      </c>
      <c r="AO13" s="4">
        <v>60</v>
      </c>
      <c r="AP13" s="4">
        <f t="shared" si="15"/>
        <v>0</v>
      </c>
      <c r="AQ13" s="3">
        <v>0</v>
      </c>
      <c r="AR13" s="3"/>
      <c r="AS13" s="3"/>
      <c r="AT13" s="3">
        <f t="shared" si="16"/>
        <v>0</v>
      </c>
      <c r="AU13" s="3">
        <v>60</v>
      </c>
      <c r="AV13" s="3">
        <f t="shared" si="17"/>
        <v>0</v>
      </c>
      <c r="AW13" s="3">
        <v>0</v>
      </c>
      <c r="AX13" s="3"/>
      <c r="AY13" s="3"/>
      <c r="AZ13" s="8">
        <f t="shared" si="18"/>
        <v>0</v>
      </c>
      <c r="BA13" s="3">
        <v>60</v>
      </c>
      <c r="BB13" s="8">
        <f t="shared" si="19"/>
        <v>0</v>
      </c>
      <c r="BC13" s="3">
        <v>0</v>
      </c>
      <c r="BD13" s="3">
        <v>50</v>
      </c>
      <c r="BE13" s="3">
        <v>0</v>
      </c>
      <c r="BF13" s="13">
        <f t="shared" si="20"/>
        <v>50</v>
      </c>
      <c r="BG13" s="3">
        <v>50</v>
      </c>
      <c r="BH13" s="8">
        <f>BE13*BG13</f>
        <v>0</v>
      </c>
      <c r="BI13" s="15">
        <v>50</v>
      </c>
      <c r="BJ13" s="14"/>
      <c r="BK13" s="14"/>
      <c r="BL13" s="14">
        <f t="shared" si="22"/>
        <v>50</v>
      </c>
      <c r="BM13" s="14">
        <v>50</v>
      </c>
      <c r="BN13" s="14">
        <f t="shared" si="23"/>
        <v>0</v>
      </c>
      <c r="BO13" s="14">
        <v>50</v>
      </c>
      <c r="BP13" s="14"/>
      <c r="BQ13" s="14"/>
      <c r="BR13" s="14">
        <f t="shared" si="24"/>
        <v>50</v>
      </c>
      <c r="BS13" s="14">
        <v>50</v>
      </c>
      <c r="BT13" s="16">
        <f t="shared" si="25"/>
        <v>0</v>
      </c>
      <c r="BU13" s="16">
        <v>50</v>
      </c>
      <c r="BV13" s="16"/>
      <c r="BW13" s="16"/>
      <c r="BX13" s="14">
        <f t="shared" si="26"/>
        <v>50</v>
      </c>
      <c r="BY13" s="18">
        <v>50</v>
      </c>
      <c r="BZ13" s="16">
        <f t="shared" si="27"/>
        <v>0</v>
      </c>
      <c r="CA13" s="16">
        <v>50</v>
      </c>
      <c r="CB13" s="16"/>
      <c r="CC13" s="16"/>
      <c r="CD13" s="14">
        <f t="shared" si="28"/>
        <v>50</v>
      </c>
      <c r="CE13" s="16">
        <v>50</v>
      </c>
      <c r="CF13" s="16">
        <f t="shared" si="29"/>
        <v>0</v>
      </c>
      <c r="CG13" s="16">
        <v>50</v>
      </c>
      <c r="CH13" s="16"/>
      <c r="CI13" s="16"/>
      <c r="CJ13" s="23">
        <f t="shared" si="30"/>
        <v>50</v>
      </c>
      <c r="CK13" s="16">
        <v>50</v>
      </c>
      <c r="CL13" s="15">
        <f t="shared" si="31"/>
        <v>0</v>
      </c>
      <c r="CM13" s="24">
        <v>50</v>
      </c>
      <c r="CN13" s="24"/>
      <c r="CO13" s="24"/>
      <c r="CP13" s="12"/>
      <c r="CQ13" s="24">
        <f t="shared" si="32"/>
        <v>50</v>
      </c>
      <c r="CR13" s="24">
        <v>50</v>
      </c>
      <c r="CS13" s="24">
        <f t="shared" si="33"/>
        <v>0</v>
      </c>
      <c r="CT13" s="24">
        <v>50</v>
      </c>
      <c r="CU13" s="24"/>
      <c r="CV13" s="24">
        <v>-3</v>
      </c>
      <c r="CW13" s="24"/>
      <c r="CX13" s="24">
        <f t="shared" si="34"/>
        <v>47</v>
      </c>
      <c r="CY13" s="24">
        <v>50</v>
      </c>
      <c r="CZ13" s="24">
        <f t="shared" si="35"/>
        <v>-150</v>
      </c>
      <c r="DA13" s="24">
        <v>47</v>
      </c>
      <c r="DB13" s="24"/>
      <c r="DC13" s="24">
        <v>0</v>
      </c>
      <c r="DD13" s="24"/>
      <c r="DE13" s="24">
        <f t="shared" si="36"/>
        <v>47</v>
      </c>
      <c r="DF13" s="24">
        <v>50</v>
      </c>
      <c r="DG13" s="24">
        <f t="shared" si="37"/>
        <v>0</v>
      </c>
      <c r="DH13" s="24">
        <v>47</v>
      </c>
      <c r="DI13" s="24"/>
      <c r="DJ13" s="24"/>
      <c r="DK13" s="24"/>
      <c r="DL13" s="24">
        <f t="shared" si="38"/>
        <v>47</v>
      </c>
      <c r="DM13" s="24">
        <v>50</v>
      </c>
      <c r="DN13" s="24">
        <f t="shared" si="39"/>
        <v>0</v>
      </c>
      <c r="DO13" s="24">
        <v>47</v>
      </c>
      <c r="DP13" s="24"/>
      <c r="DQ13" s="24"/>
      <c r="DR13" s="24"/>
      <c r="DS13" s="41">
        <f t="shared" si="40"/>
        <v>47</v>
      </c>
      <c r="DT13" s="24">
        <v>50</v>
      </c>
      <c r="DU13" s="35">
        <f t="shared" si="41"/>
        <v>0</v>
      </c>
      <c r="DV13" s="24">
        <f t="shared" si="42"/>
        <v>47</v>
      </c>
      <c r="DW13" s="24"/>
      <c r="DX13" s="24"/>
      <c r="DY13" s="24"/>
      <c r="DZ13" s="35">
        <f t="shared" si="43"/>
        <v>47</v>
      </c>
      <c r="EA13" s="24">
        <v>50</v>
      </c>
      <c r="EB13" s="24">
        <f t="shared" si="44"/>
        <v>0</v>
      </c>
      <c r="EC13" s="38">
        <f t="shared" si="45"/>
        <v>47</v>
      </c>
      <c r="ED13" s="38"/>
      <c r="EE13" s="38"/>
      <c r="EF13" s="38"/>
      <c r="EG13" s="41">
        <f t="shared" si="46"/>
        <v>47</v>
      </c>
      <c r="EH13" s="38">
        <v>50</v>
      </c>
      <c r="EI13" s="41">
        <f t="shared" si="47"/>
        <v>0</v>
      </c>
      <c r="EJ13" s="38">
        <f t="shared" si="48"/>
        <v>47</v>
      </c>
      <c r="EK13" s="38"/>
      <c r="EL13" s="38"/>
      <c r="EM13" s="38"/>
      <c r="EN13" s="41">
        <f t="shared" si="49"/>
        <v>47</v>
      </c>
      <c r="EO13" s="38">
        <v>50</v>
      </c>
      <c r="EP13" s="41">
        <f t="shared" si="50"/>
        <v>0</v>
      </c>
      <c r="EQ13" s="38">
        <f t="shared" si="51"/>
        <v>47</v>
      </c>
      <c r="ER13" s="38"/>
      <c r="ES13" s="38"/>
      <c r="ET13" s="38"/>
      <c r="EU13" s="41">
        <f t="shared" si="52"/>
        <v>47</v>
      </c>
      <c r="EV13" s="38">
        <v>50</v>
      </c>
      <c r="EW13" s="45">
        <f t="shared" si="53"/>
        <v>0</v>
      </c>
      <c r="EX13" s="38">
        <f t="shared" si="54"/>
        <v>47</v>
      </c>
      <c r="EY13" s="38"/>
      <c r="EZ13" s="38"/>
      <c r="FA13" s="38"/>
      <c r="FB13" s="45">
        <f t="shared" si="55"/>
        <v>47</v>
      </c>
      <c r="FC13" s="38">
        <v>50</v>
      </c>
      <c r="FD13" s="45">
        <f t="shared" si="56"/>
        <v>0</v>
      </c>
      <c r="FE13" s="38">
        <f t="shared" si="57"/>
        <v>47</v>
      </c>
      <c r="FF13" s="38"/>
      <c r="FG13" s="38"/>
      <c r="FH13" s="38"/>
      <c r="FI13" s="45">
        <f t="shared" si="58"/>
        <v>47</v>
      </c>
      <c r="FJ13" s="38">
        <v>50</v>
      </c>
      <c r="FK13" s="45">
        <f t="shared" si="59"/>
        <v>0</v>
      </c>
      <c r="FL13" s="38">
        <f t="shared" si="60"/>
        <v>47</v>
      </c>
      <c r="FM13" s="38"/>
      <c r="FN13" s="38"/>
      <c r="FO13" s="38"/>
      <c r="FP13" s="45">
        <f t="shared" si="61"/>
        <v>47</v>
      </c>
      <c r="FQ13" s="38">
        <v>50</v>
      </c>
      <c r="FR13" s="41">
        <f t="shared" si="270"/>
        <v>0</v>
      </c>
      <c r="FS13" s="38">
        <f t="shared" si="62"/>
        <v>47</v>
      </c>
      <c r="FT13" s="38"/>
      <c r="FU13" s="38"/>
      <c r="FV13" s="38"/>
      <c r="FW13" s="41">
        <f t="shared" si="63"/>
        <v>47</v>
      </c>
      <c r="FX13" s="38">
        <v>50</v>
      </c>
      <c r="FY13" s="41">
        <f t="shared" si="64"/>
        <v>0</v>
      </c>
      <c r="FZ13" s="38">
        <f t="shared" si="65"/>
        <v>47</v>
      </c>
      <c r="GA13" s="38"/>
      <c r="GB13" s="38"/>
      <c r="GC13" s="38"/>
      <c r="GD13" s="46">
        <f t="shared" si="66"/>
        <v>47</v>
      </c>
      <c r="GE13" s="38">
        <v>50</v>
      </c>
      <c r="GF13" s="46">
        <f t="shared" si="67"/>
        <v>0</v>
      </c>
      <c r="GG13" s="38">
        <f t="shared" si="68"/>
        <v>47</v>
      </c>
      <c r="GH13" s="38"/>
      <c r="GI13" s="38"/>
      <c r="GJ13" s="38"/>
      <c r="GK13" s="46">
        <f t="shared" si="69"/>
        <v>47</v>
      </c>
      <c r="GL13" s="38">
        <f t="shared" si="70"/>
        <v>50</v>
      </c>
      <c r="GM13" s="46">
        <f t="shared" si="71"/>
        <v>0</v>
      </c>
      <c r="GN13" s="38">
        <f t="shared" si="72"/>
        <v>47</v>
      </c>
      <c r="GO13" s="38"/>
      <c r="GP13" s="38"/>
      <c r="GQ13" s="38"/>
      <c r="GR13" s="46">
        <f t="shared" si="73"/>
        <v>47</v>
      </c>
      <c r="GS13" s="38">
        <f t="shared" si="74"/>
        <v>50</v>
      </c>
      <c r="GT13" s="46">
        <f t="shared" si="75"/>
        <v>0</v>
      </c>
      <c r="GU13" s="38">
        <f t="shared" si="76"/>
        <v>47</v>
      </c>
      <c r="GV13" s="38"/>
      <c r="GW13" s="38"/>
      <c r="GX13" s="38"/>
      <c r="GY13" s="46">
        <f t="shared" si="77"/>
        <v>47</v>
      </c>
      <c r="GZ13" s="38">
        <f t="shared" si="78"/>
        <v>50</v>
      </c>
      <c r="HA13" s="46">
        <f t="shared" si="79"/>
        <v>0</v>
      </c>
      <c r="HB13" s="38">
        <f t="shared" si="80"/>
        <v>47</v>
      </c>
      <c r="HC13" s="38"/>
      <c r="HD13" s="38"/>
      <c r="HE13" s="38"/>
      <c r="HF13" s="49">
        <f t="shared" si="81"/>
        <v>47</v>
      </c>
      <c r="HG13" s="38">
        <f t="shared" si="82"/>
        <v>50</v>
      </c>
      <c r="HH13" s="49">
        <f t="shared" si="83"/>
        <v>0</v>
      </c>
      <c r="HI13" s="38">
        <f t="shared" si="84"/>
        <v>47</v>
      </c>
      <c r="HJ13" s="38"/>
      <c r="HK13" s="38"/>
      <c r="HL13" s="38"/>
      <c r="HM13" s="49">
        <f t="shared" si="85"/>
        <v>47</v>
      </c>
      <c r="HN13" s="38">
        <v>50</v>
      </c>
      <c r="HO13" s="49">
        <f t="shared" si="86"/>
        <v>0</v>
      </c>
      <c r="HP13" s="38">
        <f t="shared" si="87"/>
        <v>47</v>
      </c>
      <c r="HQ13" s="38"/>
      <c r="HR13" s="38"/>
      <c r="HS13" s="38"/>
      <c r="HT13" s="49">
        <f t="shared" si="267"/>
        <v>47</v>
      </c>
      <c r="HU13" s="38">
        <v>50</v>
      </c>
      <c r="HV13" s="42">
        <f t="shared" si="88"/>
        <v>0</v>
      </c>
      <c r="HW13" s="38">
        <f t="shared" si="89"/>
        <v>47</v>
      </c>
      <c r="HX13" s="38"/>
      <c r="HY13" s="38">
        <v>-7</v>
      </c>
      <c r="HZ13" s="38"/>
      <c r="IA13" s="49">
        <f t="shared" si="90"/>
        <v>40</v>
      </c>
      <c r="IB13" s="38">
        <v>50</v>
      </c>
      <c r="IC13" s="49">
        <f t="shared" si="91"/>
        <v>-350</v>
      </c>
      <c r="ID13" s="38">
        <f t="shared" si="92"/>
        <v>40</v>
      </c>
      <c r="IE13" s="38"/>
      <c r="IF13" s="38"/>
      <c r="IG13" s="38"/>
      <c r="IH13" s="49">
        <f t="shared" si="93"/>
        <v>40</v>
      </c>
      <c r="II13" s="38">
        <v>50</v>
      </c>
      <c r="IJ13" s="49">
        <f t="shared" si="94"/>
        <v>0</v>
      </c>
      <c r="IK13" s="38">
        <f t="shared" si="95"/>
        <v>40</v>
      </c>
      <c r="IL13" s="38"/>
      <c r="IM13" s="38"/>
      <c r="IN13" s="38"/>
      <c r="IO13" s="84">
        <f t="shared" si="96"/>
        <v>40</v>
      </c>
      <c r="IP13" s="38">
        <v>50</v>
      </c>
      <c r="IQ13" s="84">
        <f t="shared" si="97"/>
        <v>0</v>
      </c>
      <c r="IR13" s="38">
        <f t="shared" si="98"/>
        <v>40</v>
      </c>
      <c r="IS13" s="38"/>
      <c r="IT13" s="38"/>
      <c r="IU13" s="38"/>
      <c r="IV13" s="85">
        <f t="shared" si="99"/>
        <v>40</v>
      </c>
      <c r="IW13" s="38">
        <f t="shared" si="100"/>
        <v>50</v>
      </c>
      <c r="IX13" s="85">
        <f t="shared" si="101"/>
        <v>0</v>
      </c>
      <c r="IY13" s="16">
        <f t="shared" si="102"/>
        <v>40</v>
      </c>
      <c r="IZ13" s="16"/>
      <c r="JA13" s="16"/>
      <c r="JB13" s="16"/>
      <c r="JC13" s="16">
        <f t="shared" si="103"/>
        <v>40</v>
      </c>
      <c r="JD13" s="16">
        <f t="shared" si="104"/>
        <v>50</v>
      </c>
      <c r="JE13" s="88">
        <f t="shared" si="105"/>
        <v>0</v>
      </c>
      <c r="JF13" s="38">
        <f t="shared" si="106"/>
        <v>40</v>
      </c>
      <c r="JG13" s="38"/>
      <c r="JH13" s="38"/>
      <c r="JI13" s="38"/>
      <c r="JJ13" s="86">
        <f t="shared" si="107"/>
        <v>40</v>
      </c>
      <c r="JK13" s="38">
        <f t="shared" si="108"/>
        <v>50</v>
      </c>
      <c r="JL13" s="86">
        <f t="shared" si="109"/>
        <v>0</v>
      </c>
      <c r="JM13" s="38">
        <f t="shared" si="110"/>
        <v>40</v>
      </c>
      <c r="JN13" s="38"/>
      <c r="JO13" s="38">
        <v>-2</v>
      </c>
      <c r="JP13" s="38"/>
      <c r="JQ13" s="86">
        <f t="shared" si="111"/>
        <v>38</v>
      </c>
      <c r="JR13" s="38">
        <f t="shared" si="112"/>
        <v>50</v>
      </c>
      <c r="JS13" s="86">
        <f t="shared" si="113"/>
        <v>-100</v>
      </c>
      <c r="JT13" s="38">
        <f t="shared" si="276"/>
        <v>38</v>
      </c>
      <c r="JU13" s="38"/>
      <c r="JV13" s="38"/>
      <c r="JW13" s="38"/>
      <c r="JX13" s="86">
        <f t="shared" si="114"/>
        <v>38</v>
      </c>
      <c r="JY13" s="38">
        <v>50</v>
      </c>
      <c r="JZ13" s="86">
        <f t="shared" si="115"/>
        <v>0</v>
      </c>
      <c r="KA13" s="38">
        <f t="shared" si="116"/>
        <v>38</v>
      </c>
      <c r="KB13" s="38"/>
      <c r="KC13" s="38"/>
      <c r="KD13" s="38"/>
      <c r="KE13" s="86">
        <f t="shared" si="117"/>
        <v>38</v>
      </c>
      <c r="KF13" s="38">
        <f t="shared" si="118"/>
        <v>50</v>
      </c>
      <c r="KG13" s="86">
        <f t="shared" si="119"/>
        <v>0</v>
      </c>
      <c r="KH13" s="38">
        <f t="shared" si="120"/>
        <v>38</v>
      </c>
      <c r="KI13" s="38"/>
      <c r="KJ13" s="38"/>
      <c r="KK13" s="38"/>
      <c r="KL13" s="86">
        <f t="shared" si="121"/>
        <v>38</v>
      </c>
      <c r="KM13" s="38">
        <v>50</v>
      </c>
      <c r="KN13" s="42">
        <f t="shared" si="122"/>
        <v>0</v>
      </c>
      <c r="KO13" s="38">
        <f t="shared" si="123"/>
        <v>38</v>
      </c>
      <c r="KP13" s="38"/>
      <c r="KQ13" s="38"/>
      <c r="KR13" s="38"/>
      <c r="KS13" s="87">
        <f t="shared" si="124"/>
        <v>38</v>
      </c>
      <c r="KT13" s="38">
        <v>50</v>
      </c>
      <c r="KU13" s="15">
        <f t="shared" si="125"/>
        <v>0</v>
      </c>
      <c r="KV13" s="117">
        <f t="shared" si="126"/>
        <v>38</v>
      </c>
      <c r="KW13" s="117"/>
      <c r="KX13" s="117"/>
      <c r="KY13" s="117"/>
      <c r="KZ13" s="117">
        <f t="shared" si="127"/>
        <v>38</v>
      </c>
      <c r="LA13" s="117">
        <f t="shared" si="128"/>
        <v>50</v>
      </c>
      <c r="LB13" s="50">
        <f t="shared" si="129"/>
        <v>0</v>
      </c>
      <c r="LC13" s="16">
        <f t="shared" si="268"/>
        <v>38</v>
      </c>
      <c r="LD13" s="16"/>
      <c r="LE13" s="16"/>
      <c r="LF13" s="16"/>
      <c r="LG13" s="117">
        <f t="shared" si="130"/>
        <v>38</v>
      </c>
      <c r="LH13" s="16">
        <f t="shared" si="131"/>
        <v>50</v>
      </c>
      <c r="LI13" s="117">
        <f t="shared" si="132"/>
        <v>0</v>
      </c>
      <c r="LJ13" s="358"/>
      <c r="LK13" s="118">
        <f t="shared" si="133"/>
        <v>38</v>
      </c>
      <c r="LL13" s="118"/>
      <c r="LM13" s="118">
        <v>-2</v>
      </c>
      <c r="LN13" s="118"/>
      <c r="LO13" s="118">
        <f t="shared" si="134"/>
        <v>36</v>
      </c>
      <c r="LP13" s="118">
        <f t="shared" si="135"/>
        <v>50</v>
      </c>
      <c r="LQ13" s="118">
        <f t="shared" si="136"/>
        <v>-100</v>
      </c>
      <c r="LR13" s="16">
        <f t="shared" si="137"/>
        <v>36</v>
      </c>
      <c r="LS13" s="16"/>
      <c r="LT13" s="16">
        <v>-15</v>
      </c>
      <c r="LU13" s="16"/>
      <c r="LV13" s="131">
        <f t="shared" si="138"/>
        <v>21</v>
      </c>
      <c r="LW13" s="16">
        <f t="shared" si="139"/>
        <v>50</v>
      </c>
      <c r="LX13" s="131">
        <f t="shared" si="140"/>
        <v>-750</v>
      </c>
      <c r="LY13" s="16">
        <f t="shared" si="141"/>
        <v>21</v>
      </c>
      <c r="LZ13" s="16"/>
      <c r="MA13" s="16"/>
      <c r="MB13" s="16"/>
      <c r="MC13" s="131">
        <f t="shared" si="142"/>
        <v>21</v>
      </c>
      <c r="MD13" s="16">
        <f t="shared" si="143"/>
        <v>50</v>
      </c>
      <c r="ME13" s="131">
        <f t="shared" si="144"/>
        <v>0</v>
      </c>
      <c r="MF13" s="16">
        <f t="shared" si="145"/>
        <v>21</v>
      </c>
      <c r="MG13" s="16"/>
      <c r="MH13" s="16"/>
      <c r="MI13" s="16"/>
      <c r="MJ13" s="133">
        <f t="shared" si="146"/>
        <v>21</v>
      </c>
      <c r="MK13" s="16">
        <f t="shared" si="271"/>
        <v>50</v>
      </c>
      <c r="ML13" s="133">
        <f t="shared" si="147"/>
        <v>0</v>
      </c>
      <c r="MM13" s="16">
        <f t="shared" si="148"/>
        <v>21</v>
      </c>
      <c r="MN13" s="16"/>
      <c r="MO13" s="16">
        <v>-2</v>
      </c>
      <c r="MP13" s="16"/>
      <c r="MQ13" s="170">
        <f t="shared" si="149"/>
        <v>19</v>
      </c>
      <c r="MR13" s="16">
        <f t="shared" si="150"/>
        <v>50</v>
      </c>
      <c r="MS13" s="131">
        <f t="shared" si="151"/>
        <v>-100</v>
      </c>
      <c r="MT13" s="16">
        <v>19</v>
      </c>
      <c r="MU13" s="16"/>
      <c r="MV13" s="16"/>
      <c r="MW13" s="16"/>
      <c r="MX13" s="170">
        <f t="shared" si="152"/>
        <v>19</v>
      </c>
      <c r="MY13" s="16">
        <f t="shared" si="272"/>
        <v>50</v>
      </c>
      <c r="MZ13" s="170">
        <f t="shared" si="153"/>
        <v>0</v>
      </c>
      <c r="NA13" s="16">
        <f t="shared" si="154"/>
        <v>19</v>
      </c>
      <c r="NB13" s="16"/>
      <c r="NC13" s="16"/>
      <c r="ND13" s="16"/>
      <c r="NE13" s="170">
        <f t="shared" si="155"/>
        <v>19</v>
      </c>
      <c r="NF13" s="16">
        <f t="shared" si="273"/>
        <v>50</v>
      </c>
      <c r="NG13" s="42">
        <f t="shared" si="156"/>
        <v>0</v>
      </c>
      <c r="NH13" s="16">
        <v>19</v>
      </c>
      <c r="NI13" s="16"/>
      <c r="NJ13" s="16"/>
      <c r="NK13" s="16"/>
      <c r="NL13" s="194">
        <f t="shared" si="157"/>
        <v>19</v>
      </c>
      <c r="NM13" s="16">
        <f t="shared" si="274"/>
        <v>50</v>
      </c>
      <c r="NN13" s="194">
        <f t="shared" si="158"/>
        <v>0</v>
      </c>
      <c r="NO13" s="16">
        <f t="shared" si="159"/>
        <v>19</v>
      </c>
      <c r="NP13" s="16"/>
      <c r="NQ13" s="16">
        <v>-4</v>
      </c>
      <c r="NR13" s="16"/>
      <c r="NS13" s="194">
        <f t="shared" si="160"/>
        <v>15</v>
      </c>
      <c r="NT13" s="16">
        <f t="shared" si="275"/>
        <v>50</v>
      </c>
      <c r="NU13" s="194">
        <f t="shared" si="161"/>
        <v>-200</v>
      </c>
      <c r="NV13" s="16">
        <f t="shared" si="162"/>
        <v>15</v>
      </c>
      <c r="NW13" s="16"/>
      <c r="NX13" s="16"/>
      <c r="NY13" s="16"/>
      <c r="NZ13" s="194">
        <f t="shared" si="163"/>
        <v>15</v>
      </c>
      <c r="OA13" s="16">
        <f t="shared" si="164"/>
        <v>50</v>
      </c>
      <c r="OB13" s="194">
        <f t="shared" si="165"/>
        <v>0</v>
      </c>
      <c r="OC13" s="16">
        <f t="shared" si="166"/>
        <v>15</v>
      </c>
      <c r="OD13" s="16"/>
      <c r="OE13" s="16"/>
      <c r="OF13" s="16"/>
      <c r="OG13" s="200">
        <f t="shared" si="167"/>
        <v>15</v>
      </c>
      <c r="OH13" s="16">
        <f t="shared" si="168"/>
        <v>50</v>
      </c>
      <c r="OI13" s="42">
        <f t="shared" si="169"/>
        <v>0</v>
      </c>
      <c r="OJ13" s="53">
        <f t="shared" si="170"/>
        <v>15</v>
      </c>
      <c r="OK13" s="16"/>
      <c r="OL13" s="16"/>
      <c r="OM13" s="16"/>
      <c r="ON13" s="205">
        <f t="shared" si="171"/>
        <v>15</v>
      </c>
      <c r="OO13" s="16">
        <f t="shared" si="172"/>
        <v>50</v>
      </c>
      <c r="OP13" s="205">
        <f t="shared" si="173"/>
        <v>0</v>
      </c>
      <c r="OQ13" s="16">
        <f t="shared" si="174"/>
        <v>15</v>
      </c>
      <c r="OR13" s="16"/>
      <c r="OS13" s="16"/>
      <c r="OT13" s="16"/>
      <c r="OU13" s="205">
        <f t="shared" si="175"/>
        <v>15</v>
      </c>
      <c r="OV13" s="16">
        <f t="shared" si="176"/>
        <v>50</v>
      </c>
      <c r="OW13" s="205">
        <f t="shared" si="177"/>
        <v>0</v>
      </c>
      <c r="OX13" s="16">
        <f t="shared" si="178"/>
        <v>15</v>
      </c>
      <c r="OY13" s="16"/>
      <c r="OZ13" s="16"/>
      <c r="PA13" s="16"/>
      <c r="PB13" s="205">
        <f t="shared" si="179"/>
        <v>15</v>
      </c>
      <c r="PC13" s="16">
        <f t="shared" si="180"/>
        <v>50</v>
      </c>
      <c r="PD13" s="53">
        <f t="shared" si="181"/>
        <v>0</v>
      </c>
      <c r="PE13" s="16">
        <f t="shared" si="182"/>
        <v>15</v>
      </c>
      <c r="PF13" s="16"/>
      <c r="PG13" s="16"/>
      <c r="PH13" s="38"/>
      <c r="PI13" s="205">
        <f t="shared" si="183"/>
        <v>15</v>
      </c>
      <c r="PJ13" s="16">
        <f t="shared" si="184"/>
        <v>50</v>
      </c>
      <c r="PK13" s="55">
        <f t="shared" si="185"/>
        <v>0</v>
      </c>
      <c r="PL13" s="53">
        <f t="shared" si="186"/>
        <v>15</v>
      </c>
      <c r="PM13" s="53"/>
      <c r="PN13" s="38"/>
      <c r="PO13" s="38"/>
      <c r="PP13" s="207">
        <f t="shared" si="187"/>
        <v>15</v>
      </c>
      <c r="PQ13" s="38">
        <f t="shared" si="247"/>
        <v>50</v>
      </c>
      <c r="PR13" s="42">
        <f t="shared" si="188"/>
        <v>0</v>
      </c>
      <c r="PS13" s="38">
        <f t="shared" si="189"/>
        <v>15</v>
      </c>
      <c r="PT13" s="38"/>
      <c r="PU13" s="38"/>
      <c r="PV13" s="38"/>
      <c r="PW13" s="231">
        <f t="shared" si="190"/>
        <v>15</v>
      </c>
      <c r="PX13" s="38">
        <f t="shared" si="191"/>
        <v>50</v>
      </c>
      <c r="PY13" s="231">
        <f t="shared" si="192"/>
        <v>0</v>
      </c>
      <c r="PZ13" s="38">
        <f t="shared" si="193"/>
        <v>15</v>
      </c>
      <c r="QA13" s="38"/>
      <c r="QB13" s="38"/>
      <c r="QC13" s="38"/>
      <c r="QD13" s="231">
        <f t="shared" si="194"/>
        <v>15</v>
      </c>
      <c r="QE13" s="38">
        <f t="shared" si="195"/>
        <v>50</v>
      </c>
      <c r="QF13" s="231">
        <f t="shared" si="196"/>
        <v>0</v>
      </c>
      <c r="QG13" s="38">
        <f t="shared" si="197"/>
        <v>15</v>
      </c>
      <c r="QH13" s="38"/>
      <c r="QI13" s="38"/>
      <c r="QJ13" s="38"/>
      <c r="QK13" s="244">
        <f t="shared" si="198"/>
        <v>15</v>
      </c>
      <c r="QL13" s="38">
        <f t="shared" si="199"/>
        <v>50</v>
      </c>
      <c r="QM13" s="231">
        <f t="shared" si="200"/>
        <v>0</v>
      </c>
      <c r="QN13" s="38">
        <f t="shared" si="201"/>
        <v>15</v>
      </c>
      <c r="QO13" s="38"/>
      <c r="QP13" s="38"/>
      <c r="QQ13" s="38"/>
      <c r="QR13" s="231">
        <f t="shared" si="202"/>
        <v>15</v>
      </c>
      <c r="QS13" s="38">
        <f t="shared" si="203"/>
        <v>50</v>
      </c>
      <c r="QT13" s="231">
        <f t="shared" si="204"/>
        <v>0</v>
      </c>
      <c r="QU13" s="38">
        <f t="shared" si="205"/>
        <v>15</v>
      </c>
      <c r="QV13" s="38"/>
      <c r="QW13" s="38">
        <v>0</v>
      </c>
      <c r="QX13" s="38"/>
      <c r="QY13" s="231">
        <f t="shared" si="206"/>
        <v>15</v>
      </c>
      <c r="QZ13" s="38">
        <f t="shared" si="207"/>
        <v>50</v>
      </c>
      <c r="RA13" s="42">
        <f t="shared" si="208"/>
        <v>0</v>
      </c>
      <c r="RB13" s="38">
        <f t="shared" si="209"/>
        <v>15</v>
      </c>
      <c r="RC13" s="38"/>
      <c r="RD13">
        <v>-9</v>
      </c>
      <c r="RE13" s="38"/>
      <c r="RF13" s="244">
        <f>SUM(RB13:RE13)</f>
        <v>6</v>
      </c>
      <c r="RG13" s="38">
        <f t="shared" si="210"/>
        <v>50</v>
      </c>
      <c r="RH13" s="231">
        <f>'general audit24.2.2025'!C30*RG13</f>
        <v>-300</v>
      </c>
      <c r="RI13" s="38">
        <f t="shared" si="211"/>
        <v>6</v>
      </c>
      <c r="RJ13" s="38"/>
      <c r="RK13" s="38"/>
      <c r="RL13" s="38"/>
      <c r="RM13" s="231">
        <f t="shared" si="212"/>
        <v>6</v>
      </c>
      <c r="RN13" s="38">
        <f t="shared" si="213"/>
        <v>50</v>
      </c>
      <c r="RO13" s="231">
        <f t="shared" si="214"/>
        <v>0</v>
      </c>
      <c r="RP13" s="38">
        <f t="shared" si="215"/>
        <v>6</v>
      </c>
      <c r="RQ13" s="38"/>
      <c r="RR13" s="38"/>
      <c r="RS13" s="38"/>
      <c r="RT13" s="231">
        <f t="shared" si="248"/>
        <v>6</v>
      </c>
      <c r="RU13" s="38">
        <f t="shared" si="216"/>
        <v>50</v>
      </c>
      <c r="RV13" s="42">
        <f t="shared" si="249"/>
        <v>0</v>
      </c>
      <c r="RW13" s="38">
        <f t="shared" si="217"/>
        <v>6</v>
      </c>
      <c r="RX13" s="38"/>
      <c r="RY13" s="38"/>
      <c r="RZ13" s="38"/>
      <c r="SA13" s="263">
        <f t="shared" si="250"/>
        <v>6</v>
      </c>
      <c r="SB13" s="38">
        <f t="shared" si="218"/>
        <v>50</v>
      </c>
      <c r="SC13" s="263">
        <f t="shared" si="219"/>
        <v>0</v>
      </c>
      <c r="SD13" s="38">
        <f t="shared" si="220"/>
        <v>6</v>
      </c>
      <c r="SE13" s="38"/>
      <c r="SF13" s="38"/>
      <c r="SG13" s="38"/>
      <c r="SH13" s="231">
        <f t="shared" si="221"/>
        <v>6</v>
      </c>
      <c r="SI13" s="38">
        <f t="shared" si="222"/>
        <v>50</v>
      </c>
      <c r="SJ13" s="231">
        <f t="shared" si="223"/>
        <v>0</v>
      </c>
      <c r="SK13" s="38">
        <f t="shared" si="224"/>
        <v>6</v>
      </c>
      <c r="SL13" s="38"/>
      <c r="SM13" s="38"/>
      <c r="SN13" s="38"/>
      <c r="SO13" s="231">
        <f t="shared" si="225"/>
        <v>6</v>
      </c>
      <c r="SP13" s="38">
        <f t="shared" si="226"/>
        <v>50</v>
      </c>
      <c r="SQ13" s="231">
        <f t="shared" si="227"/>
        <v>0</v>
      </c>
      <c r="SR13" s="38">
        <f t="shared" si="228"/>
        <v>6</v>
      </c>
      <c r="SS13" s="38"/>
      <c r="ST13" s="38"/>
      <c r="SU13" s="38"/>
      <c r="SV13" s="231">
        <f t="shared" si="229"/>
        <v>6</v>
      </c>
      <c r="SW13" s="38">
        <f t="shared" si="230"/>
        <v>50</v>
      </c>
      <c r="SX13" s="231">
        <f t="shared" si="231"/>
        <v>0</v>
      </c>
      <c r="SY13" s="38">
        <f t="shared" si="232"/>
        <v>6</v>
      </c>
      <c r="SZ13" s="38"/>
      <c r="TA13" s="38"/>
      <c r="TB13" s="38"/>
      <c r="TC13" s="231">
        <f t="shared" si="233"/>
        <v>6</v>
      </c>
      <c r="TD13" s="38">
        <f t="shared" si="234"/>
        <v>50</v>
      </c>
      <c r="TE13" s="231">
        <f t="shared" si="235"/>
        <v>0</v>
      </c>
      <c r="TF13" s="38">
        <f t="shared" si="236"/>
        <v>6</v>
      </c>
      <c r="TG13" s="38"/>
      <c r="TH13" s="38"/>
      <c r="TI13" s="38"/>
      <c r="TJ13" s="264">
        <f t="shared" si="251"/>
        <v>6</v>
      </c>
      <c r="TK13" s="38">
        <v>50</v>
      </c>
      <c r="TL13" s="264">
        <f t="shared" si="252"/>
        <v>0</v>
      </c>
      <c r="TM13" s="38">
        <f t="shared" si="237"/>
        <v>6</v>
      </c>
      <c r="TN13" s="38"/>
      <c r="TO13" s="38"/>
      <c r="TP13" s="38"/>
      <c r="TQ13" s="264">
        <f t="shared" si="253"/>
        <v>6</v>
      </c>
      <c r="TR13" s="38">
        <v>50</v>
      </c>
      <c r="TS13" s="264">
        <f t="shared" si="254"/>
        <v>0</v>
      </c>
      <c r="TT13" s="38">
        <f t="shared" si="238"/>
        <v>6</v>
      </c>
      <c r="TU13" s="38"/>
      <c r="TV13" s="38"/>
      <c r="TW13" s="38"/>
      <c r="TX13" s="264">
        <f t="shared" si="255"/>
        <v>6</v>
      </c>
      <c r="TY13" s="38">
        <v>50</v>
      </c>
      <c r="TZ13" s="264">
        <f t="shared" si="256"/>
        <v>0</v>
      </c>
      <c r="UA13" s="38">
        <f t="shared" si="239"/>
        <v>6</v>
      </c>
      <c r="UB13" s="38"/>
      <c r="UC13" s="38"/>
      <c r="UD13" s="38"/>
      <c r="UE13" s="264">
        <f t="shared" si="257"/>
        <v>6</v>
      </c>
      <c r="UF13" s="38">
        <f t="shared" si="240"/>
        <v>50</v>
      </c>
      <c r="UG13" s="264">
        <f t="shared" si="258"/>
        <v>0</v>
      </c>
      <c r="UH13" s="38">
        <f t="shared" si="241"/>
        <v>6</v>
      </c>
      <c r="UI13" s="38"/>
      <c r="UJ13" s="38"/>
      <c r="UK13" s="38"/>
      <c r="UL13" s="264">
        <f t="shared" si="259"/>
        <v>6</v>
      </c>
      <c r="UM13" s="38">
        <f t="shared" si="242"/>
        <v>50</v>
      </c>
      <c r="UN13" s="264">
        <f t="shared" si="260"/>
        <v>0</v>
      </c>
      <c r="UO13" s="38">
        <f t="shared" si="243"/>
        <v>6</v>
      </c>
      <c r="UP13" s="38"/>
      <c r="UQ13" s="38"/>
      <c r="UR13" s="38"/>
      <c r="US13" s="287">
        <f t="shared" si="261"/>
        <v>6</v>
      </c>
      <c r="UT13" s="38">
        <f t="shared" si="244"/>
        <v>50</v>
      </c>
      <c r="UU13" s="287">
        <f t="shared" si="262"/>
        <v>0</v>
      </c>
      <c r="UV13" s="38">
        <f t="shared" si="245"/>
        <v>6</v>
      </c>
      <c r="UW13" s="38"/>
      <c r="UX13" s="38"/>
      <c r="UY13" s="38"/>
      <c r="UZ13" s="287">
        <f t="shared" si="263"/>
        <v>6</v>
      </c>
      <c r="VA13" s="38">
        <v>50</v>
      </c>
      <c r="VB13" s="287">
        <f t="shared" si="264"/>
        <v>0</v>
      </c>
      <c r="VC13" s="38">
        <f t="shared" si="246"/>
        <v>6</v>
      </c>
      <c r="VD13" s="38"/>
      <c r="VE13" s="38"/>
      <c r="VF13" s="38"/>
      <c r="VG13" s="287">
        <f t="shared" si="265"/>
        <v>6</v>
      </c>
      <c r="VH13" s="38">
        <v>50</v>
      </c>
      <c r="VI13" s="287">
        <f t="shared" si="266"/>
        <v>0</v>
      </c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</row>
    <row r="14" spans="1:634" s="140" customFormat="1" ht="16.5" thickTop="1" thickBot="1" x14ac:dyDescent="0.3">
      <c r="A14" s="4" t="s">
        <v>35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135"/>
      <c r="BG14" s="48"/>
      <c r="BH14" s="48"/>
      <c r="BI14" s="136">
        <v>50</v>
      </c>
      <c r="BJ14" s="137"/>
      <c r="BK14" s="4">
        <v>-9</v>
      </c>
      <c r="BL14" s="4">
        <f t="shared" si="22"/>
        <v>41</v>
      </c>
      <c r="BM14" s="48">
        <v>27</v>
      </c>
      <c r="BN14" s="4">
        <f t="shared" si="23"/>
        <v>-243</v>
      </c>
      <c r="BO14" s="4">
        <v>41</v>
      </c>
      <c r="BP14" s="4"/>
      <c r="BQ14" s="4">
        <v>-12</v>
      </c>
      <c r="BR14" s="4">
        <f t="shared" si="24"/>
        <v>29</v>
      </c>
      <c r="BS14" s="4">
        <v>27</v>
      </c>
      <c r="BT14" s="4">
        <f t="shared" si="25"/>
        <v>-324</v>
      </c>
      <c r="BU14" s="4">
        <v>29</v>
      </c>
      <c r="BV14" s="4"/>
      <c r="BW14" s="4">
        <v>-12</v>
      </c>
      <c r="BX14" s="4">
        <f t="shared" si="26"/>
        <v>17</v>
      </c>
      <c r="BY14" s="31">
        <v>27</v>
      </c>
      <c r="BZ14" s="4">
        <f t="shared" si="27"/>
        <v>-324</v>
      </c>
      <c r="CA14" s="4">
        <v>17</v>
      </c>
      <c r="CB14" s="4"/>
      <c r="CC14" s="4">
        <v>-10</v>
      </c>
      <c r="CD14" s="4">
        <f t="shared" si="28"/>
        <v>7</v>
      </c>
      <c r="CE14" s="4">
        <v>27</v>
      </c>
      <c r="CF14" s="4">
        <f t="shared" si="29"/>
        <v>-270</v>
      </c>
      <c r="CG14" s="4">
        <v>7</v>
      </c>
      <c r="CH14" s="4"/>
      <c r="CI14" s="4">
        <v>-4</v>
      </c>
      <c r="CJ14" s="4">
        <f t="shared" si="30"/>
        <v>3</v>
      </c>
      <c r="CK14" s="4">
        <v>27</v>
      </c>
      <c r="CL14" s="40">
        <f t="shared" si="31"/>
        <v>-108</v>
      </c>
      <c r="CM14" s="4">
        <v>3</v>
      </c>
      <c r="CN14" s="4"/>
      <c r="CO14" s="4">
        <v>-2</v>
      </c>
      <c r="CP14" s="4"/>
      <c r="CQ14" s="4">
        <f t="shared" si="32"/>
        <v>1</v>
      </c>
      <c r="CR14" s="4">
        <v>27</v>
      </c>
      <c r="CS14" s="4">
        <f t="shared" si="33"/>
        <v>-54</v>
      </c>
      <c r="CT14" s="4">
        <v>1</v>
      </c>
      <c r="CU14" s="4"/>
      <c r="CV14" s="4"/>
      <c r="CW14" s="4"/>
      <c r="CX14" s="4">
        <f t="shared" si="34"/>
        <v>1</v>
      </c>
      <c r="CY14" s="4">
        <v>27</v>
      </c>
      <c r="CZ14" s="4">
        <f t="shared" si="35"/>
        <v>0</v>
      </c>
      <c r="DA14" s="4">
        <v>1</v>
      </c>
      <c r="DB14" s="4"/>
      <c r="DC14" s="4">
        <v>0</v>
      </c>
      <c r="DD14" s="4"/>
      <c r="DE14" s="4">
        <f t="shared" si="36"/>
        <v>1</v>
      </c>
      <c r="DF14" s="4">
        <v>27</v>
      </c>
      <c r="DG14" s="4">
        <f t="shared" si="37"/>
        <v>0</v>
      </c>
      <c r="DH14" s="4">
        <v>1</v>
      </c>
      <c r="DI14" s="4"/>
      <c r="DJ14" s="4"/>
      <c r="DK14" s="4"/>
      <c r="DL14" s="4">
        <f t="shared" si="38"/>
        <v>1</v>
      </c>
      <c r="DM14" s="4">
        <v>27</v>
      </c>
      <c r="DN14" s="4">
        <f t="shared" si="39"/>
        <v>0</v>
      </c>
      <c r="DO14" s="4">
        <v>1</v>
      </c>
      <c r="DP14" s="4"/>
      <c r="DQ14" s="4"/>
      <c r="DR14" s="4"/>
      <c r="DS14" s="4">
        <f t="shared" si="40"/>
        <v>1</v>
      </c>
      <c r="DT14" s="4">
        <v>27</v>
      </c>
      <c r="DU14" s="4">
        <f t="shared" si="41"/>
        <v>0</v>
      </c>
      <c r="DV14" s="4">
        <f t="shared" si="42"/>
        <v>1</v>
      </c>
      <c r="DW14" s="4"/>
      <c r="DX14" s="4"/>
      <c r="DY14" s="4"/>
      <c r="DZ14" s="4">
        <f t="shared" si="43"/>
        <v>1</v>
      </c>
      <c r="EA14" s="4">
        <v>27</v>
      </c>
      <c r="EB14" s="4">
        <f t="shared" si="44"/>
        <v>0</v>
      </c>
      <c r="EC14" s="4">
        <f t="shared" si="45"/>
        <v>1</v>
      </c>
      <c r="ED14" s="4"/>
      <c r="EE14" s="4"/>
      <c r="EF14" s="4"/>
      <c r="EG14" s="4">
        <f t="shared" si="46"/>
        <v>1</v>
      </c>
      <c r="EH14" s="4">
        <v>27</v>
      </c>
      <c r="EI14" s="4">
        <f t="shared" si="47"/>
        <v>0</v>
      </c>
      <c r="EJ14" s="4">
        <f t="shared" si="48"/>
        <v>1</v>
      </c>
      <c r="EK14" s="4"/>
      <c r="EL14" s="4"/>
      <c r="EM14" s="4"/>
      <c r="EN14" s="4">
        <f t="shared" si="49"/>
        <v>1</v>
      </c>
      <c r="EO14" s="4">
        <v>27</v>
      </c>
      <c r="EP14" s="4">
        <f t="shared" si="50"/>
        <v>0</v>
      </c>
      <c r="EQ14" s="4">
        <f t="shared" si="51"/>
        <v>1</v>
      </c>
      <c r="ER14" s="4"/>
      <c r="ES14" s="4"/>
      <c r="ET14" s="4"/>
      <c r="EU14" s="4">
        <f t="shared" si="52"/>
        <v>1</v>
      </c>
      <c r="EV14" s="4">
        <v>27</v>
      </c>
      <c r="EW14" s="4">
        <f t="shared" si="53"/>
        <v>0</v>
      </c>
      <c r="EX14" s="4">
        <f t="shared" si="54"/>
        <v>1</v>
      </c>
      <c r="EY14" s="4"/>
      <c r="EZ14" s="4"/>
      <c r="FA14" s="4"/>
      <c r="FB14" s="4">
        <f t="shared" si="55"/>
        <v>1</v>
      </c>
      <c r="FC14" s="4">
        <v>27</v>
      </c>
      <c r="FD14" s="4">
        <f t="shared" si="56"/>
        <v>0</v>
      </c>
      <c r="FE14" s="4">
        <f t="shared" si="57"/>
        <v>1</v>
      </c>
      <c r="FF14" s="4"/>
      <c r="FG14" s="4"/>
      <c r="FH14" s="4"/>
      <c r="FI14" s="4">
        <f t="shared" si="58"/>
        <v>1</v>
      </c>
      <c r="FJ14" s="4">
        <v>27</v>
      </c>
      <c r="FK14" s="4">
        <f t="shared" si="59"/>
        <v>0</v>
      </c>
      <c r="FL14" s="4">
        <f t="shared" si="60"/>
        <v>1</v>
      </c>
      <c r="FM14" s="4"/>
      <c r="FN14" s="4"/>
      <c r="FO14" s="4"/>
      <c r="FP14" s="4">
        <f t="shared" si="61"/>
        <v>1</v>
      </c>
      <c r="FQ14" s="4">
        <v>27</v>
      </c>
      <c r="FR14" s="4">
        <f t="shared" si="270"/>
        <v>0</v>
      </c>
      <c r="FS14" s="4">
        <f t="shared" si="62"/>
        <v>1</v>
      </c>
      <c r="FT14" s="4">
        <v>50</v>
      </c>
      <c r="FU14" s="4"/>
      <c r="FV14" s="4">
        <v>-1</v>
      </c>
      <c r="FW14" s="4">
        <f t="shared" si="63"/>
        <v>50</v>
      </c>
      <c r="FX14" s="4">
        <v>27</v>
      </c>
      <c r="FY14" s="4">
        <f t="shared" si="64"/>
        <v>0</v>
      </c>
      <c r="FZ14" s="4">
        <f t="shared" si="65"/>
        <v>50</v>
      </c>
      <c r="GA14" s="4"/>
      <c r="GB14" s="4">
        <v>-8</v>
      </c>
      <c r="GC14" s="4"/>
      <c r="GD14" s="4">
        <f t="shared" si="66"/>
        <v>42</v>
      </c>
      <c r="GE14" s="4">
        <v>27</v>
      </c>
      <c r="GF14" s="4">
        <f t="shared" si="67"/>
        <v>-216</v>
      </c>
      <c r="GG14" s="4">
        <f t="shared" si="68"/>
        <v>42</v>
      </c>
      <c r="GH14" s="4"/>
      <c r="GI14" s="4">
        <v>-6</v>
      </c>
      <c r="GJ14" s="4"/>
      <c r="GK14" s="4">
        <f t="shared" si="69"/>
        <v>36</v>
      </c>
      <c r="GL14" s="4">
        <f t="shared" si="70"/>
        <v>27</v>
      </c>
      <c r="GM14" s="4">
        <f t="shared" si="71"/>
        <v>-162</v>
      </c>
      <c r="GN14" s="4">
        <f t="shared" si="72"/>
        <v>36</v>
      </c>
      <c r="GO14" s="4"/>
      <c r="GP14" s="4"/>
      <c r="GQ14" s="4"/>
      <c r="GR14" s="4">
        <f t="shared" si="73"/>
        <v>36</v>
      </c>
      <c r="GS14" s="4">
        <f t="shared" si="74"/>
        <v>27</v>
      </c>
      <c r="GT14" s="4">
        <f t="shared" si="75"/>
        <v>0</v>
      </c>
      <c r="GU14" s="4">
        <f t="shared" si="76"/>
        <v>36</v>
      </c>
      <c r="GV14" s="4"/>
      <c r="GW14" s="4"/>
      <c r="GX14" s="4"/>
      <c r="GY14" s="4">
        <f t="shared" si="77"/>
        <v>36</v>
      </c>
      <c r="GZ14" s="4">
        <f t="shared" si="78"/>
        <v>27</v>
      </c>
      <c r="HA14" s="4">
        <f t="shared" si="79"/>
        <v>0</v>
      </c>
      <c r="HB14" s="4">
        <f t="shared" si="80"/>
        <v>36</v>
      </c>
      <c r="HC14" s="4"/>
      <c r="HD14" s="4">
        <v>-4</v>
      </c>
      <c r="HE14" s="4"/>
      <c r="HF14" s="4">
        <f t="shared" si="81"/>
        <v>32</v>
      </c>
      <c r="HG14" s="4">
        <f t="shared" si="82"/>
        <v>27</v>
      </c>
      <c r="HH14" s="4">
        <f t="shared" si="83"/>
        <v>-108</v>
      </c>
      <c r="HI14" s="48">
        <f t="shared" si="84"/>
        <v>32</v>
      </c>
      <c r="HJ14" s="48"/>
      <c r="HK14" s="48">
        <v>-8</v>
      </c>
      <c r="HL14" s="48"/>
      <c r="HM14" s="48">
        <f t="shared" si="85"/>
        <v>24</v>
      </c>
      <c r="HN14" s="48">
        <v>27</v>
      </c>
      <c r="HO14" s="4">
        <f t="shared" si="86"/>
        <v>-216</v>
      </c>
      <c r="HP14" s="4">
        <f t="shared" si="87"/>
        <v>24</v>
      </c>
      <c r="HQ14" s="4"/>
      <c r="HR14" s="4">
        <v>-3</v>
      </c>
      <c r="HS14" s="4"/>
      <c r="HT14" s="56">
        <f t="shared" si="267"/>
        <v>21</v>
      </c>
      <c r="HU14" s="4">
        <v>27</v>
      </c>
      <c r="HV14" s="4">
        <f t="shared" si="88"/>
        <v>-81</v>
      </c>
      <c r="HW14" s="4">
        <f t="shared" si="89"/>
        <v>21</v>
      </c>
      <c r="HX14" s="4"/>
      <c r="HY14" s="4">
        <v>-5</v>
      </c>
      <c r="HZ14" s="4"/>
      <c r="IA14" s="4">
        <f t="shared" si="90"/>
        <v>16</v>
      </c>
      <c r="IB14" s="4">
        <v>27</v>
      </c>
      <c r="IC14" s="4">
        <f t="shared" si="91"/>
        <v>-135</v>
      </c>
      <c r="ID14" s="4">
        <f t="shared" si="92"/>
        <v>16</v>
      </c>
      <c r="IE14" s="4"/>
      <c r="IF14" s="4"/>
      <c r="IG14" s="4"/>
      <c r="IH14" s="4">
        <f t="shared" si="93"/>
        <v>16</v>
      </c>
      <c r="II14" s="4">
        <v>27</v>
      </c>
      <c r="IJ14" s="4">
        <f t="shared" si="94"/>
        <v>0</v>
      </c>
      <c r="IK14" s="4">
        <f t="shared" si="95"/>
        <v>16</v>
      </c>
      <c r="IL14" s="4"/>
      <c r="IM14" s="4"/>
      <c r="IN14" s="4"/>
      <c r="IO14" s="4">
        <f t="shared" si="96"/>
        <v>16</v>
      </c>
      <c r="IP14" s="4">
        <v>27</v>
      </c>
      <c r="IQ14" s="48">
        <f t="shared" si="97"/>
        <v>0</v>
      </c>
      <c r="IR14" s="48">
        <f t="shared" si="98"/>
        <v>16</v>
      </c>
      <c r="IS14" s="48"/>
      <c r="IT14" s="48"/>
      <c r="IU14" s="48"/>
      <c r="IV14" s="4">
        <f t="shared" si="99"/>
        <v>16</v>
      </c>
      <c r="IW14" s="48">
        <f t="shared" si="100"/>
        <v>27</v>
      </c>
      <c r="IX14" s="136">
        <f t="shared" si="101"/>
        <v>0</v>
      </c>
      <c r="IY14" s="51">
        <f t="shared" si="102"/>
        <v>16</v>
      </c>
      <c r="IZ14" s="51"/>
      <c r="JA14" s="51"/>
      <c r="JB14" s="51"/>
      <c r="JC14" s="51">
        <f t="shared" si="103"/>
        <v>16</v>
      </c>
      <c r="JD14" s="51">
        <f t="shared" si="104"/>
        <v>27</v>
      </c>
      <c r="JE14" s="138">
        <f t="shared" si="105"/>
        <v>0</v>
      </c>
      <c r="JF14" s="48">
        <f t="shared" si="106"/>
        <v>16</v>
      </c>
      <c r="JG14" s="48"/>
      <c r="JH14" s="48"/>
      <c r="JI14" s="48"/>
      <c r="JJ14" s="48">
        <f t="shared" si="107"/>
        <v>16</v>
      </c>
      <c r="JK14" s="48">
        <f t="shared" si="108"/>
        <v>27</v>
      </c>
      <c r="JL14" s="4">
        <f t="shared" si="109"/>
        <v>0</v>
      </c>
      <c r="JM14" s="4">
        <f t="shared" si="110"/>
        <v>16</v>
      </c>
      <c r="JN14" s="4">
        <v>50</v>
      </c>
      <c r="JO14" s="4">
        <v>-10</v>
      </c>
      <c r="JP14" s="4"/>
      <c r="JQ14" s="4">
        <f t="shared" si="111"/>
        <v>56</v>
      </c>
      <c r="JR14" s="4">
        <f t="shared" si="112"/>
        <v>27</v>
      </c>
      <c r="JS14" s="4">
        <f t="shared" si="113"/>
        <v>-270</v>
      </c>
      <c r="JT14" s="4">
        <f t="shared" si="276"/>
        <v>56</v>
      </c>
      <c r="JU14" s="4"/>
      <c r="JV14" s="4">
        <v>-2</v>
      </c>
      <c r="JW14" s="4"/>
      <c r="JX14" s="4">
        <f t="shared" si="114"/>
        <v>54</v>
      </c>
      <c r="JY14" s="4">
        <v>27</v>
      </c>
      <c r="JZ14" s="4">
        <f t="shared" si="115"/>
        <v>-54</v>
      </c>
      <c r="KA14" s="4">
        <f t="shared" si="116"/>
        <v>54</v>
      </c>
      <c r="KB14" s="4"/>
      <c r="KC14" s="4">
        <v>-12</v>
      </c>
      <c r="KD14" s="4"/>
      <c r="KE14" s="4">
        <f t="shared" si="117"/>
        <v>42</v>
      </c>
      <c r="KF14" s="4">
        <f t="shared" si="118"/>
        <v>27</v>
      </c>
      <c r="KG14" s="4">
        <f t="shared" si="119"/>
        <v>-324</v>
      </c>
      <c r="KH14" s="4">
        <f t="shared" si="120"/>
        <v>42</v>
      </c>
      <c r="KI14" s="4"/>
      <c r="KJ14" s="4"/>
      <c r="KK14" s="4">
        <v>-2</v>
      </c>
      <c r="KL14" s="4">
        <f t="shared" si="121"/>
        <v>40</v>
      </c>
      <c r="KM14" s="4">
        <v>27</v>
      </c>
      <c r="KN14" s="4">
        <f t="shared" si="122"/>
        <v>0</v>
      </c>
      <c r="KO14" s="4">
        <f t="shared" si="123"/>
        <v>40</v>
      </c>
      <c r="KP14" s="4"/>
      <c r="KQ14" s="4">
        <v>-7</v>
      </c>
      <c r="KR14" s="4"/>
      <c r="KS14" s="4">
        <f t="shared" si="124"/>
        <v>33</v>
      </c>
      <c r="KT14" s="4">
        <v>27</v>
      </c>
      <c r="KU14" s="40">
        <f t="shared" si="125"/>
        <v>-189</v>
      </c>
      <c r="KV14" s="31">
        <f t="shared" si="126"/>
        <v>33</v>
      </c>
      <c r="KW14" s="31"/>
      <c r="KX14" s="31">
        <v>-7</v>
      </c>
      <c r="KY14" s="31"/>
      <c r="KZ14" s="4">
        <f t="shared" si="127"/>
        <v>26</v>
      </c>
      <c r="LA14" s="31">
        <f t="shared" si="128"/>
        <v>27</v>
      </c>
      <c r="LB14" s="139">
        <f t="shared" si="129"/>
        <v>-189</v>
      </c>
      <c r="LC14" s="31">
        <f t="shared" si="268"/>
        <v>26</v>
      </c>
      <c r="LD14" s="31"/>
      <c r="LE14" s="31"/>
      <c r="LF14" s="31"/>
      <c r="LG14" s="4">
        <f t="shared" si="130"/>
        <v>26</v>
      </c>
      <c r="LH14" s="31">
        <f t="shared" si="131"/>
        <v>27</v>
      </c>
      <c r="LI14" s="4">
        <f t="shared" si="132"/>
        <v>0</v>
      </c>
      <c r="LJ14" s="358"/>
      <c r="LK14" s="31">
        <f t="shared" si="133"/>
        <v>26</v>
      </c>
      <c r="LL14" s="31"/>
      <c r="LM14" s="31"/>
      <c r="LN14" s="31"/>
      <c r="LO14" s="4">
        <f t="shared" si="134"/>
        <v>26</v>
      </c>
      <c r="LP14" s="31">
        <f t="shared" si="135"/>
        <v>27</v>
      </c>
      <c r="LQ14" s="4">
        <f t="shared" si="136"/>
        <v>0</v>
      </c>
      <c r="LR14" s="4">
        <f t="shared" si="137"/>
        <v>26</v>
      </c>
      <c r="LS14" s="4"/>
      <c r="LT14" s="4"/>
      <c r="LU14" s="4"/>
      <c r="LV14" s="9">
        <f t="shared" si="138"/>
        <v>26</v>
      </c>
      <c r="LW14" s="4">
        <f t="shared" si="139"/>
        <v>27</v>
      </c>
      <c r="LX14" s="4">
        <f t="shared" si="140"/>
        <v>0</v>
      </c>
      <c r="LY14" s="4">
        <f t="shared" si="141"/>
        <v>26</v>
      </c>
      <c r="LZ14" s="4"/>
      <c r="MA14" s="4">
        <v>-26</v>
      </c>
      <c r="MB14" s="4"/>
      <c r="MC14" s="131">
        <f t="shared" si="142"/>
        <v>0</v>
      </c>
      <c r="MD14" s="4">
        <f t="shared" si="143"/>
        <v>27</v>
      </c>
      <c r="ME14" s="4">
        <f t="shared" si="144"/>
        <v>-702</v>
      </c>
      <c r="MF14" s="4">
        <f t="shared" si="145"/>
        <v>0</v>
      </c>
      <c r="MG14" s="4"/>
      <c r="MH14" s="4"/>
      <c r="MI14" s="4"/>
      <c r="MJ14" s="133">
        <f t="shared" si="146"/>
        <v>0</v>
      </c>
      <c r="MK14" s="4">
        <f t="shared" si="271"/>
        <v>27</v>
      </c>
      <c r="ML14" s="133">
        <f t="shared" si="147"/>
        <v>0</v>
      </c>
      <c r="MM14" s="4">
        <f t="shared" si="148"/>
        <v>0</v>
      </c>
      <c r="MN14" s="4"/>
      <c r="MO14" s="4"/>
      <c r="MP14" s="4"/>
      <c r="MQ14" s="170">
        <f t="shared" si="149"/>
        <v>0</v>
      </c>
      <c r="MR14" s="4">
        <f t="shared" si="150"/>
        <v>27</v>
      </c>
      <c r="MS14" s="4">
        <f t="shared" si="151"/>
        <v>0</v>
      </c>
      <c r="MT14" s="4">
        <v>0</v>
      </c>
      <c r="MU14" s="4"/>
      <c r="MV14" s="4"/>
      <c r="MW14" s="4"/>
      <c r="MX14" s="170">
        <f t="shared" si="152"/>
        <v>0</v>
      </c>
      <c r="MY14" s="4">
        <f t="shared" si="272"/>
        <v>27</v>
      </c>
      <c r="MZ14" s="170">
        <f t="shared" si="153"/>
        <v>0</v>
      </c>
      <c r="NA14" s="4">
        <f t="shared" si="154"/>
        <v>0</v>
      </c>
      <c r="NB14" s="4"/>
      <c r="NC14" s="4"/>
      <c r="ND14" s="4"/>
      <c r="NE14" s="170">
        <f t="shared" si="155"/>
        <v>0</v>
      </c>
      <c r="NF14" s="4">
        <f t="shared" si="273"/>
        <v>27</v>
      </c>
      <c r="NG14" s="42">
        <f t="shared" si="156"/>
        <v>0</v>
      </c>
      <c r="NH14" s="4">
        <v>0</v>
      </c>
      <c r="NI14" s="4"/>
      <c r="NJ14" s="4"/>
      <c r="NK14" s="4"/>
      <c r="NL14" s="194">
        <f t="shared" si="157"/>
        <v>0</v>
      </c>
      <c r="NM14" s="4">
        <f t="shared" si="274"/>
        <v>27</v>
      </c>
      <c r="NN14" s="194">
        <f t="shared" si="158"/>
        <v>0</v>
      </c>
      <c r="NO14" s="4">
        <f t="shared" si="159"/>
        <v>0</v>
      </c>
      <c r="NP14" s="4"/>
      <c r="NQ14" s="4"/>
      <c r="NR14" s="4"/>
      <c r="NS14" s="194">
        <f t="shared" si="160"/>
        <v>0</v>
      </c>
      <c r="NT14" s="4">
        <f t="shared" si="275"/>
        <v>27</v>
      </c>
      <c r="NU14" s="194">
        <f t="shared" si="161"/>
        <v>0</v>
      </c>
      <c r="NV14" s="4">
        <f t="shared" si="162"/>
        <v>0</v>
      </c>
      <c r="NW14" s="4"/>
      <c r="NX14" s="4"/>
      <c r="NY14" s="4"/>
      <c r="NZ14" s="194">
        <f t="shared" si="163"/>
        <v>0</v>
      </c>
      <c r="OA14" s="4">
        <f t="shared" si="164"/>
        <v>27</v>
      </c>
      <c r="OB14" s="194">
        <f t="shared" si="165"/>
        <v>0</v>
      </c>
      <c r="OC14" s="4">
        <f t="shared" si="166"/>
        <v>0</v>
      </c>
      <c r="OD14" s="4"/>
      <c r="OE14" s="4"/>
      <c r="OF14" s="4"/>
      <c r="OG14" s="200">
        <f t="shared" si="167"/>
        <v>0</v>
      </c>
      <c r="OH14" s="4">
        <f t="shared" si="168"/>
        <v>27</v>
      </c>
      <c r="OI14" s="42">
        <f t="shared" si="169"/>
        <v>0</v>
      </c>
      <c r="OJ14" s="211">
        <f t="shared" si="170"/>
        <v>0</v>
      </c>
      <c r="OK14" s="4"/>
      <c r="OL14" s="4"/>
      <c r="OM14" s="4"/>
      <c r="ON14" s="205">
        <f t="shared" si="171"/>
        <v>0</v>
      </c>
      <c r="OO14" s="4">
        <f t="shared" si="172"/>
        <v>27</v>
      </c>
      <c r="OP14" s="205">
        <f t="shared" si="173"/>
        <v>0</v>
      </c>
      <c r="OQ14" s="4">
        <f t="shared" si="174"/>
        <v>0</v>
      </c>
      <c r="OR14" s="4"/>
      <c r="OS14" s="4"/>
      <c r="OT14" s="4"/>
      <c r="OU14" s="205">
        <f t="shared" si="175"/>
        <v>0</v>
      </c>
      <c r="OV14" s="4">
        <f t="shared" si="176"/>
        <v>27</v>
      </c>
      <c r="OW14" s="205">
        <f t="shared" si="177"/>
        <v>0</v>
      </c>
      <c r="OX14" s="4">
        <f t="shared" si="178"/>
        <v>0</v>
      </c>
      <c r="OY14" s="4"/>
      <c r="OZ14" s="4"/>
      <c r="PA14" s="4"/>
      <c r="PB14" s="205">
        <f t="shared" si="179"/>
        <v>0</v>
      </c>
      <c r="PC14" s="4">
        <f t="shared" si="180"/>
        <v>27</v>
      </c>
      <c r="PD14" s="53">
        <f t="shared" si="181"/>
        <v>0</v>
      </c>
      <c r="PE14" s="4">
        <f t="shared" si="182"/>
        <v>0</v>
      </c>
      <c r="PF14" s="4"/>
      <c r="PG14" s="4"/>
      <c r="PH14" s="139"/>
      <c r="PI14" s="15">
        <f t="shared" si="183"/>
        <v>0</v>
      </c>
      <c r="PJ14" s="51">
        <f t="shared" si="184"/>
        <v>27</v>
      </c>
      <c r="PK14" s="141">
        <f t="shared" si="185"/>
        <v>0</v>
      </c>
      <c r="PL14" s="230">
        <f t="shared" si="186"/>
        <v>0</v>
      </c>
      <c r="PM14" s="230"/>
      <c r="PN14" s="4"/>
      <c r="PO14" s="4"/>
      <c r="PP14" s="207">
        <f t="shared" si="187"/>
        <v>0</v>
      </c>
      <c r="PQ14" s="4">
        <f t="shared" si="247"/>
        <v>27</v>
      </c>
      <c r="PR14" s="42">
        <f t="shared" si="188"/>
        <v>0</v>
      </c>
      <c r="PS14" s="4">
        <f t="shared" si="189"/>
        <v>0</v>
      </c>
      <c r="PT14" s="4"/>
      <c r="PU14" s="4"/>
      <c r="PV14" s="4"/>
      <c r="PW14" s="231">
        <f t="shared" si="190"/>
        <v>0</v>
      </c>
      <c r="PX14" s="4">
        <f t="shared" si="191"/>
        <v>27</v>
      </c>
      <c r="PY14" s="231">
        <f t="shared" si="192"/>
        <v>0</v>
      </c>
      <c r="PZ14" s="4">
        <f t="shared" si="193"/>
        <v>0</v>
      </c>
      <c r="QA14" s="4">
        <v>50</v>
      </c>
      <c r="QB14" s="4"/>
      <c r="QC14" s="4"/>
      <c r="QD14" s="231">
        <f t="shared" si="194"/>
        <v>50</v>
      </c>
      <c r="QE14" s="4">
        <f t="shared" si="195"/>
        <v>27</v>
      </c>
      <c r="QF14" s="231">
        <f t="shared" si="196"/>
        <v>0</v>
      </c>
      <c r="QG14" s="4">
        <f t="shared" si="197"/>
        <v>50</v>
      </c>
      <c r="QH14" s="4">
        <v>-5</v>
      </c>
      <c r="QI14" s="4"/>
      <c r="QJ14" s="4"/>
      <c r="QK14" s="244">
        <f t="shared" si="198"/>
        <v>45</v>
      </c>
      <c r="QL14" s="4">
        <f t="shared" si="199"/>
        <v>27</v>
      </c>
      <c r="QM14" s="231">
        <f t="shared" si="200"/>
        <v>0</v>
      </c>
      <c r="QN14" s="4">
        <f t="shared" si="201"/>
        <v>45</v>
      </c>
      <c r="QO14" s="4"/>
      <c r="QP14" s="4"/>
      <c r="QQ14" s="4"/>
      <c r="QR14" s="231">
        <f t="shared" si="202"/>
        <v>45</v>
      </c>
      <c r="QS14" s="4">
        <f t="shared" si="203"/>
        <v>27</v>
      </c>
      <c r="QT14" s="231">
        <f t="shared" si="204"/>
        <v>0</v>
      </c>
      <c r="QU14" s="4">
        <f t="shared" si="205"/>
        <v>45</v>
      </c>
      <c r="QV14" s="4"/>
      <c r="QW14" s="4">
        <v>0</v>
      </c>
      <c r="QX14" s="4"/>
      <c r="QY14" s="231">
        <f t="shared" si="206"/>
        <v>45</v>
      </c>
      <c r="QZ14" s="4">
        <f t="shared" si="207"/>
        <v>27</v>
      </c>
      <c r="RA14" s="42">
        <f t="shared" si="208"/>
        <v>0</v>
      </c>
      <c r="RB14" s="4">
        <f t="shared" si="209"/>
        <v>45</v>
      </c>
      <c r="RC14" s="4"/>
      <c r="RD14" s="140">
        <v>-9</v>
      </c>
      <c r="RE14" s="4"/>
      <c r="RF14" s="244">
        <f>SUM(RB14:RE14)</f>
        <v>36</v>
      </c>
      <c r="RG14" s="4">
        <f t="shared" si="210"/>
        <v>27</v>
      </c>
      <c r="RH14" s="231">
        <f>'general audit24.2.2025'!C31*RG14</f>
        <v>-972</v>
      </c>
      <c r="RI14" s="4">
        <f t="shared" si="211"/>
        <v>36</v>
      </c>
      <c r="RJ14" s="4"/>
      <c r="RK14" s="4">
        <v>-14</v>
      </c>
      <c r="RL14" s="4"/>
      <c r="RM14" s="231">
        <f t="shared" si="212"/>
        <v>22</v>
      </c>
      <c r="RN14" s="4">
        <f t="shared" si="213"/>
        <v>27</v>
      </c>
      <c r="RO14" s="231">
        <f t="shared" si="214"/>
        <v>-378</v>
      </c>
      <c r="RP14" s="48">
        <f t="shared" si="215"/>
        <v>22</v>
      </c>
      <c r="RQ14" s="48"/>
      <c r="RR14" s="48">
        <v>-4</v>
      </c>
      <c r="RS14" s="48"/>
      <c r="RT14" s="16">
        <f t="shared" si="248"/>
        <v>18</v>
      </c>
      <c r="RU14" s="48">
        <f t="shared" si="216"/>
        <v>27</v>
      </c>
      <c r="RV14" s="201">
        <f t="shared" si="249"/>
        <v>-108</v>
      </c>
      <c r="RW14" s="48">
        <f t="shared" si="217"/>
        <v>18</v>
      </c>
      <c r="RX14" s="48"/>
      <c r="RY14" s="48">
        <v>-4</v>
      </c>
      <c r="RZ14" s="48"/>
      <c r="SA14" s="263">
        <f t="shared" si="250"/>
        <v>14</v>
      </c>
      <c r="SB14" s="48">
        <f t="shared" si="218"/>
        <v>27</v>
      </c>
      <c r="SC14" s="263">
        <f t="shared" si="219"/>
        <v>-108</v>
      </c>
      <c r="SD14" s="4">
        <f t="shared" si="220"/>
        <v>14</v>
      </c>
      <c r="SE14" s="4"/>
      <c r="SF14" s="4"/>
      <c r="SG14" s="4"/>
      <c r="SH14" s="231">
        <f t="shared" si="221"/>
        <v>14</v>
      </c>
      <c r="SI14" s="4">
        <f t="shared" si="222"/>
        <v>27</v>
      </c>
      <c r="SJ14" s="231">
        <f t="shared" si="223"/>
        <v>0</v>
      </c>
      <c r="SK14" s="4">
        <f t="shared" si="224"/>
        <v>14</v>
      </c>
      <c r="SL14" s="4"/>
      <c r="SM14" s="4">
        <v>-6</v>
      </c>
      <c r="SN14" s="4"/>
      <c r="SO14" s="231">
        <f t="shared" si="225"/>
        <v>8</v>
      </c>
      <c r="SP14" s="4">
        <f t="shared" si="226"/>
        <v>27</v>
      </c>
      <c r="SQ14" s="231">
        <f t="shared" si="227"/>
        <v>-162</v>
      </c>
      <c r="SR14" s="4">
        <f t="shared" si="228"/>
        <v>8</v>
      </c>
      <c r="SS14" s="4"/>
      <c r="ST14" s="4">
        <v>-8</v>
      </c>
      <c r="SU14" s="4"/>
      <c r="SV14" s="231">
        <f t="shared" si="229"/>
        <v>0</v>
      </c>
      <c r="SW14" s="4">
        <f t="shared" si="230"/>
        <v>27</v>
      </c>
      <c r="SX14" s="231">
        <f t="shared" si="231"/>
        <v>-216</v>
      </c>
      <c r="SY14" s="48">
        <f t="shared" si="232"/>
        <v>0</v>
      </c>
      <c r="SZ14" s="48"/>
      <c r="TA14" s="48"/>
      <c r="TB14" s="48"/>
      <c r="TC14" s="231">
        <f t="shared" si="233"/>
        <v>0</v>
      </c>
      <c r="TD14" s="48">
        <f t="shared" si="234"/>
        <v>27</v>
      </c>
      <c r="TE14" s="16">
        <f t="shared" si="235"/>
        <v>0</v>
      </c>
      <c r="TF14" s="4">
        <f t="shared" si="236"/>
        <v>0</v>
      </c>
      <c r="TG14" s="4"/>
      <c r="TH14" s="4"/>
      <c r="TI14" s="4"/>
      <c r="TJ14" s="264">
        <f t="shared" si="251"/>
        <v>0</v>
      </c>
      <c r="TK14" s="4">
        <v>27</v>
      </c>
      <c r="TL14" s="264">
        <f t="shared" si="252"/>
        <v>0</v>
      </c>
      <c r="TM14" s="4">
        <f t="shared" si="237"/>
        <v>0</v>
      </c>
      <c r="TN14" s="4"/>
      <c r="TO14" s="4"/>
      <c r="TP14" s="4"/>
      <c r="TQ14" s="264">
        <f t="shared" si="253"/>
        <v>0</v>
      </c>
      <c r="TR14" s="4">
        <v>27</v>
      </c>
      <c r="TS14" s="264">
        <f t="shared" si="254"/>
        <v>0</v>
      </c>
      <c r="TT14" s="4">
        <f t="shared" si="238"/>
        <v>0</v>
      </c>
      <c r="TU14" s="4"/>
      <c r="TV14" s="4"/>
      <c r="TW14" s="4"/>
      <c r="TX14" s="264">
        <f t="shared" si="255"/>
        <v>0</v>
      </c>
      <c r="TY14" s="4">
        <v>27</v>
      </c>
      <c r="TZ14" s="264">
        <f t="shared" si="256"/>
        <v>0</v>
      </c>
      <c r="UA14" s="4">
        <f t="shared" si="239"/>
        <v>0</v>
      </c>
      <c r="UB14" s="4"/>
      <c r="UC14" s="4"/>
      <c r="UD14" s="4"/>
      <c r="UE14" s="264">
        <f t="shared" si="257"/>
        <v>0</v>
      </c>
      <c r="UF14" s="4">
        <f t="shared" si="240"/>
        <v>27</v>
      </c>
      <c r="UG14" s="264">
        <f t="shared" si="258"/>
        <v>0</v>
      </c>
      <c r="UH14" s="4">
        <f t="shared" si="241"/>
        <v>0</v>
      </c>
      <c r="UI14" s="4"/>
      <c r="UJ14" s="4"/>
      <c r="UK14" s="4"/>
      <c r="UL14" s="264">
        <f t="shared" si="259"/>
        <v>0</v>
      </c>
      <c r="UM14" s="4">
        <f t="shared" si="242"/>
        <v>27</v>
      </c>
      <c r="UN14" s="264">
        <f t="shared" si="260"/>
        <v>0</v>
      </c>
      <c r="UO14" s="4">
        <f t="shared" si="243"/>
        <v>0</v>
      </c>
      <c r="UP14" s="4"/>
      <c r="UQ14" s="4"/>
      <c r="UR14" s="4"/>
      <c r="US14" s="287">
        <f t="shared" si="261"/>
        <v>0</v>
      </c>
      <c r="UT14" s="4">
        <f t="shared" si="244"/>
        <v>27</v>
      </c>
      <c r="UU14" s="287">
        <f t="shared" si="262"/>
        <v>0</v>
      </c>
      <c r="UV14" s="4">
        <f t="shared" si="245"/>
        <v>0</v>
      </c>
      <c r="UW14" s="4"/>
      <c r="UX14" s="4"/>
      <c r="UY14" s="4"/>
      <c r="UZ14" s="287">
        <f t="shared" si="263"/>
        <v>0</v>
      </c>
      <c r="VA14" s="4">
        <v>27</v>
      </c>
      <c r="VB14" s="287">
        <f t="shared" si="264"/>
        <v>0</v>
      </c>
      <c r="VC14" s="4">
        <f t="shared" si="246"/>
        <v>0</v>
      </c>
      <c r="VD14" s="4"/>
      <c r="VE14" s="4"/>
      <c r="VF14" s="4"/>
      <c r="VG14" s="287">
        <f t="shared" si="265"/>
        <v>0</v>
      </c>
      <c r="VH14" s="4">
        <v>27</v>
      </c>
      <c r="VI14" s="287">
        <f t="shared" si="266"/>
        <v>0</v>
      </c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</row>
    <row r="15" spans="1:634" s="123" customFormat="1" ht="17.25" thickTop="1" thickBot="1" x14ac:dyDescent="0.3">
      <c r="A15" s="43"/>
      <c r="B15" s="43"/>
      <c r="C15" s="43"/>
      <c r="D15" s="43"/>
      <c r="E15" s="43"/>
      <c r="F15" s="43">
        <f>SUM(F3:F13)</f>
        <v>-1800</v>
      </c>
      <c r="G15" s="43"/>
      <c r="H15" s="43"/>
      <c r="I15" s="43"/>
      <c r="J15" s="43">
        <f>SUM(G15:I15)</f>
        <v>0</v>
      </c>
      <c r="K15" s="43"/>
      <c r="L15" s="43">
        <f>SUM(L3:L13)</f>
        <v>-9525</v>
      </c>
      <c r="M15" s="43">
        <v>0</v>
      </c>
      <c r="N15" s="43"/>
      <c r="O15" s="43"/>
      <c r="P15" s="43"/>
      <c r="Q15" s="43"/>
      <c r="R15" s="43">
        <f>SUM(R3:R13)</f>
        <v>-11231.666666666668</v>
      </c>
      <c r="S15" s="43"/>
      <c r="T15" s="43"/>
      <c r="U15" s="43"/>
      <c r="V15" s="43"/>
      <c r="W15" s="43"/>
      <c r="X15" s="43">
        <f>SUM(X3:X13)</f>
        <v>-15900</v>
      </c>
      <c r="Y15" s="43"/>
      <c r="Z15" s="43"/>
      <c r="AA15" s="43"/>
      <c r="AB15" s="43">
        <f>SUM(Y15:AA15)</f>
        <v>0</v>
      </c>
      <c r="AC15" s="43"/>
      <c r="AD15" s="43">
        <f>SUM(AD3:AD13)</f>
        <v>-14016.666666666668</v>
      </c>
      <c r="AE15" s="43">
        <v>0</v>
      </c>
      <c r="AF15" s="43"/>
      <c r="AG15" s="43"/>
      <c r="AH15" s="43"/>
      <c r="AI15" s="43"/>
      <c r="AJ15" s="43">
        <f>SUM(AJ3:AJ13)</f>
        <v>-16016.666666666666</v>
      </c>
      <c r="AK15" s="43"/>
      <c r="AL15" s="43"/>
      <c r="AM15" s="43"/>
      <c r="AN15" s="43"/>
      <c r="AO15" s="43"/>
      <c r="AP15" s="43">
        <f>SUM(AP3:AP13)</f>
        <v>-15346.666666666668</v>
      </c>
      <c r="AQ15" s="425"/>
      <c r="AR15" s="425"/>
      <c r="AS15" s="425"/>
      <c r="AT15" s="425"/>
      <c r="AU15" s="425"/>
      <c r="AV15" s="429">
        <f>SUM(AV3:AV13)</f>
        <v>-16133.333333333334</v>
      </c>
      <c r="AW15" s="425"/>
      <c r="AX15" s="425"/>
      <c r="AY15" s="425"/>
      <c r="AZ15" s="425"/>
      <c r="BA15" s="425"/>
      <c r="BB15" s="429">
        <f>SUM(BB3:BB13)</f>
        <v>-16866.666666666668</v>
      </c>
      <c r="BC15" s="425"/>
      <c r="BD15" s="425"/>
      <c r="BE15" s="425"/>
      <c r="BG15" s="236"/>
      <c r="BH15" s="429">
        <f>SUM(BH3:BH13)</f>
        <v>-15010</v>
      </c>
      <c r="BI15" s="401">
        <f>SUM(BN3:BN14)</f>
        <v>-14242.000000000002</v>
      </c>
      <c r="BJ15" s="402"/>
      <c r="BK15" s="402"/>
      <c r="BL15" s="402"/>
      <c r="BM15" s="403"/>
      <c r="BN15" s="347"/>
      <c r="BO15" s="348"/>
      <c r="BP15" s="348"/>
      <c r="BQ15" s="348"/>
      <c r="BR15" s="348"/>
      <c r="BS15" s="356"/>
      <c r="BT15" s="433">
        <f>SUM(BT3:BT14)</f>
        <v>-18374</v>
      </c>
      <c r="BU15" s="347"/>
      <c r="BV15" s="348"/>
      <c r="BW15" s="348"/>
      <c r="BX15" s="348"/>
      <c r="BY15" s="345"/>
      <c r="BZ15" s="429">
        <f>SUM(BZ3:BZ14)</f>
        <v>-15767.333333333334</v>
      </c>
      <c r="CA15" s="356"/>
      <c r="CB15" s="356"/>
      <c r="CC15" s="356"/>
      <c r="CD15" s="356"/>
      <c r="CE15" s="356"/>
      <c r="CF15" s="429">
        <f>SUM(CF3:CF14)</f>
        <v>-13140</v>
      </c>
      <c r="CG15" s="347" t="s">
        <v>36</v>
      </c>
      <c r="CH15" s="348"/>
      <c r="CI15" s="348"/>
      <c r="CJ15" s="348"/>
      <c r="CK15" s="345"/>
      <c r="CL15" s="237">
        <f>SUM(CL3:CL14)</f>
        <v>-19991.333333333336</v>
      </c>
      <c r="CM15" s="407"/>
      <c r="CN15" s="408"/>
      <c r="CO15" s="408"/>
      <c r="CP15" s="408"/>
      <c r="CQ15" s="408"/>
      <c r="CR15" s="409"/>
      <c r="CS15" s="43">
        <f>SUM(CS3:CS14)</f>
        <v>-13564</v>
      </c>
      <c r="CT15" s="401"/>
      <c r="CU15" s="402"/>
      <c r="CV15" s="402"/>
      <c r="CW15" s="402"/>
      <c r="CX15" s="402"/>
      <c r="CY15" s="403"/>
      <c r="CZ15" s="43">
        <f>SUM(CZ3:CZ14)</f>
        <v>-16535</v>
      </c>
      <c r="DA15" s="413"/>
      <c r="DB15" s="414"/>
      <c r="DC15" s="414"/>
      <c r="DD15" s="414"/>
      <c r="DE15" s="414"/>
      <c r="DF15" s="415"/>
      <c r="DG15" s="43">
        <f>SUM(DG3:DG14)</f>
        <v>0</v>
      </c>
      <c r="DH15" s="419"/>
      <c r="DI15" s="420"/>
      <c r="DJ15" s="420"/>
      <c r="DK15" s="420"/>
      <c r="DL15" s="420"/>
      <c r="DM15" s="421"/>
      <c r="DN15" s="43">
        <f>SUM(DN3:DN14)</f>
        <v>-19517.666666666668</v>
      </c>
      <c r="DO15" s="366"/>
      <c r="DP15" s="367"/>
      <c r="DQ15" s="367"/>
      <c r="DR15" s="367"/>
      <c r="DS15" s="367"/>
      <c r="DT15" s="368"/>
      <c r="DU15" s="43">
        <f>SUM(DU3:DU14)</f>
        <v>-16403.333333333336</v>
      </c>
      <c r="DV15" s="401"/>
      <c r="DW15" s="402"/>
      <c r="DX15" s="402"/>
      <c r="DY15" s="402"/>
      <c r="DZ15" s="402"/>
      <c r="EA15" s="403"/>
      <c r="EB15" s="43">
        <f>SUM(EB3:EB14)</f>
        <v>-18733.333333333332</v>
      </c>
      <c r="EC15" s="395"/>
      <c r="ED15" s="396"/>
      <c r="EE15" s="396"/>
      <c r="EF15" s="396"/>
      <c r="EG15" s="396"/>
      <c r="EH15" s="397"/>
      <c r="EI15" s="237">
        <f>SUM(EI3:EI14)</f>
        <v>-13571.666666666668</v>
      </c>
      <c r="EJ15" s="366"/>
      <c r="EK15" s="367"/>
      <c r="EL15" s="367"/>
      <c r="EM15" s="367"/>
      <c r="EN15" s="368"/>
      <c r="EO15" s="237"/>
      <c r="EP15" s="43">
        <f>SUM(EP3:EP14)</f>
        <v>-12355.666666666668</v>
      </c>
      <c r="EQ15" s="383"/>
      <c r="ER15" s="384"/>
      <c r="ES15" s="384"/>
      <c r="ET15" s="384"/>
      <c r="EU15" s="384"/>
      <c r="EV15" s="385"/>
      <c r="EW15" s="43">
        <f>SUM(EW3:EW14)</f>
        <v>-11580</v>
      </c>
      <c r="EX15" s="389"/>
      <c r="EY15" s="390"/>
      <c r="EZ15" s="390"/>
      <c r="FA15" s="390"/>
      <c r="FB15" s="390"/>
      <c r="FC15" s="391"/>
      <c r="FD15" s="43">
        <f>SUM(FD3:FD14)</f>
        <v>-13010</v>
      </c>
      <c r="FE15" s="389"/>
      <c r="FF15" s="390"/>
      <c r="FG15" s="390"/>
      <c r="FH15" s="390"/>
      <c r="FI15" s="390"/>
      <c r="FJ15" s="391"/>
      <c r="FK15" s="43">
        <f>SUM(FK3:FK14)</f>
        <v>-12666.666666666668</v>
      </c>
      <c r="FL15" s="360"/>
      <c r="FM15" s="361"/>
      <c r="FN15" s="361"/>
      <c r="FO15" s="361"/>
      <c r="FP15" s="361"/>
      <c r="FQ15" s="362"/>
      <c r="FR15" s="43">
        <f>SUM(FR3:FR14)</f>
        <v>-11026.666666666666</v>
      </c>
      <c r="FS15" s="366"/>
      <c r="FT15" s="367"/>
      <c r="FU15" s="367"/>
      <c r="FV15" s="367"/>
      <c r="FW15" s="367"/>
      <c r="FX15" s="368"/>
      <c r="FY15" s="43">
        <f>SUM(FY3:FY14)</f>
        <v>-9683.3333333333339</v>
      </c>
      <c r="FZ15" s="43"/>
      <c r="GA15" s="43"/>
      <c r="GB15" s="43"/>
      <c r="GC15" s="43"/>
      <c r="GD15" s="43"/>
      <c r="GE15" s="43"/>
      <c r="GF15" s="43">
        <f>SUM(GF3:GF14)</f>
        <v>-13559.333333333332</v>
      </c>
      <c r="GG15" s="43"/>
      <c r="GH15" s="43"/>
      <c r="GI15" s="43"/>
      <c r="GJ15" s="43"/>
      <c r="GK15" s="43"/>
      <c r="GL15" s="43"/>
      <c r="GM15" s="43">
        <f>SUM(GM3:GM14)</f>
        <v>-12255.333333333334</v>
      </c>
      <c r="GN15" s="43"/>
      <c r="GO15" s="43"/>
      <c r="GP15" s="43"/>
      <c r="GQ15" s="43"/>
      <c r="GR15" s="43"/>
      <c r="GS15" s="43"/>
      <c r="GT15" s="43">
        <f>SUM(GT3:GT13)</f>
        <v>-11693.333333333334</v>
      </c>
      <c r="GU15" s="43"/>
      <c r="GV15" s="43"/>
      <c r="GW15" s="43"/>
      <c r="GX15" s="43"/>
      <c r="GY15" s="43"/>
      <c r="GZ15" s="43"/>
      <c r="HA15" s="43">
        <f>SUM(HA3:HA14)</f>
        <v>-10871.666666666668</v>
      </c>
      <c r="HB15" s="43"/>
      <c r="HC15" s="43"/>
      <c r="HD15" s="43"/>
      <c r="HE15" s="43"/>
      <c r="HF15" s="43"/>
      <c r="HG15" s="43"/>
      <c r="HH15" s="121">
        <f>SUM(HH3:HH14)</f>
        <v>-9334.6666666666679</v>
      </c>
      <c r="HI15" s="347"/>
      <c r="HJ15" s="348"/>
      <c r="HK15" s="348"/>
      <c r="HL15" s="348"/>
      <c r="HM15" s="348"/>
      <c r="HN15" s="345"/>
      <c r="HO15" s="125">
        <f>SUM(HO3:HO14)</f>
        <v>-11626</v>
      </c>
      <c r="HP15" s="347"/>
      <c r="HQ15" s="348"/>
      <c r="HR15" s="348"/>
      <c r="HS15" s="348"/>
      <c r="HT15" s="348"/>
      <c r="HU15" s="345"/>
      <c r="HV15" s="43">
        <f>SUM(HV3:HV14)</f>
        <v>-14257.666666666668</v>
      </c>
      <c r="HW15" s="347"/>
      <c r="HX15" s="348"/>
      <c r="HY15" s="348"/>
      <c r="HZ15" s="348"/>
      <c r="IA15" s="348"/>
      <c r="IB15" s="345"/>
      <c r="IC15" s="43">
        <f>SUM(IC3:IC14)</f>
        <v>-10071.666666666668</v>
      </c>
      <c r="ID15" s="347"/>
      <c r="IE15" s="348"/>
      <c r="IF15" s="348"/>
      <c r="IG15" s="348"/>
      <c r="IH15" s="348"/>
      <c r="II15" s="345"/>
      <c r="IJ15" s="43">
        <f>SUM(IJ3:IJ14)</f>
        <v>-12781.666666666668</v>
      </c>
      <c r="IK15" s="347"/>
      <c r="IL15" s="348"/>
      <c r="IM15" s="348"/>
      <c r="IN15" s="348"/>
      <c r="IO15" s="348"/>
      <c r="IP15" s="345"/>
      <c r="IQ15" s="237">
        <f>SUM(IQ3:IQ14)</f>
        <v>-7560</v>
      </c>
      <c r="IR15" s="347"/>
      <c r="IS15" s="348"/>
      <c r="IT15" s="348"/>
      <c r="IU15" s="348"/>
      <c r="IV15" s="348"/>
      <c r="IW15" s="348"/>
      <c r="IX15" s="238">
        <f>SUM(IX3:IX14)</f>
        <v>-11595</v>
      </c>
      <c r="IY15" s="355"/>
      <c r="IZ15" s="355"/>
      <c r="JA15" s="355"/>
      <c r="JB15" s="355"/>
      <c r="JC15" s="355"/>
      <c r="JD15" s="355"/>
      <c r="JE15" s="239">
        <f>SUM(JE3:JE14)</f>
        <v>-13698.333333333332</v>
      </c>
      <c r="JF15" s="237"/>
      <c r="JG15" s="237"/>
      <c r="JH15" s="237"/>
      <c r="JI15" s="237"/>
      <c r="JJ15" s="237"/>
      <c r="JK15" s="237"/>
      <c r="JL15" s="125">
        <f>SUM(JL3:JL14)</f>
        <v>-14276.666666666666</v>
      </c>
      <c r="JM15" s="347"/>
      <c r="JN15" s="348"/>
      <c r="JO15" s="348"/>
      <c r="JP15" s="348"/>
      <c r="JQ15" s="348"/>
      <c r="JR15" s="345"/>
      <c r="JS15" s="43">
        <f>SUM(JS3:JS14)</f>
        <v>-61403</v>
      </c>
      <c r="JT15" s="347"/>
      <c r="JU15" s="348"/>
      <c r="JV15" s="348"/>
      <c r="JW15" s="348"/>
      <c r="JX15" s="348"/>
      <c r="JY15" s="345"/>
      <c r="JZ15" s="240">
        <f>SUM(JZ3:JZ14)</f>
        <v>-17520.666666666668</v>
      </c>
      <c r="KA15" s="347" t="s">
        <v>189</v>
      </c>
      <c r="KB15" s="348"/>
      <c r="KC15" s="348"/>
      <c r="KD15" s="348"/>
      <c r="KE15" s="348"/>
      <c r="KF15" s="348"/>
      <c r="KG15" s="237">
        <f>SUM(KG3:KG14)</f>
        <v>-16583.666666666668</v>
      </c>
      <c r="KH15" s="347"/>
      <c r="KI15" s="348"/>
      <c r="KJ15" s="348"/>
      <c r="KK15" s="348"/>
      <c r="KL15" s="348"/>
      <c r="KM15" s="345"/>
      <c r="KN15" s="43">
        <f>SUM(KN3:KN14)</f>
        <v>-13367.666666666666</v>
      </c>
      <c r="KO15" s="347"/>
      <c r="KP15" s="348"/>
      <c r="KQ15" s="348"/>
      <c r="KR15" s="348"/>
      <c r="KS15" s="348"/>
      <c r="KT15" s="345"/>
      <c r="KU15" s="121">
        <f>SUM(KU3:KU14)</f>
        <v>-17056.666666666664</v>
      </c>
      <c r="KV15" s="347"/>
      <c r="KW15" s="348"/>
      <c r="KX15" s="348"/>
      <c r="KY15" s="348"/>
      <c r="KZ15" s="348"/>
      <c r="LA15" s="345"/>
      <c r="LB15" s="43">
        <f>SUM(LB3:LB14)</f>
        <v>-13205.000000000002</v>
      </c>
      <c r="LC15" s="356"/>
      <c r="LD15" s="356"/>
      <c r="LE15" s="356"/>
      <c r="LF15" s="356"/>
      <c r="LG15" s="356"/>
      <c r="LH15" s="356"/>
      <c r="LI15" s="43">
        <f>SUM(LI3:LI14)</f>
        <v>-17666.666666666664</v>
      </c>
      <c r="LJ15" s="359"/>
      <c r="LK15" s="356"/>
      <c r="LL15" s="356"/>
      <c r="LM15" s="356"/>
      <c r="LN15" s="356"/>
      <c r="LO15" s="356"/>
      <c r="LP15" s="236"/>
      <c r="LQ15" s="241">
        <f>SUM(LQ3:LQ14)</f>
        <v>-16829.666666666668</v>
      </c>
      <c r="LR15" s="347"/>
      <c r="LS15" s="348"/>
      <c r="LT15" s="348"/>
      <c r="LU15" s="348"/>
      <c r="LV15" s="348"/>
      <c r="LW15" s="345"/>
      <c r="LX15" s="241">
        <f>SUM(LX3:LX14)</f>
        <v>-21129.666666666668</v>
      </c>
      <c r="LY15" s="347"/>
      <c r="LZ15" s="348"/>
      <c r="MA15" s="348"/>
      <c r="MB15" s="348"/>
      <c r="MC15" s="348"/>
      <c r="MD15" s="345"/>
      <c r="ME15" s="241">
        <f>SUM(ME3:ME14)</f>
        <v>-13902.333333333334</v>
      </c>
      <c r="MF15" s="347"/>
      <c r="MG15" s="348"/>
      <c r="MH15" s="348"/>
      <c r="MI15" s="348"/>
      <c r="MJ15" s="348"/>
      <c r="MK15" s="345"/>
      <c r="ML15" s="43">
        <f>SUM(ML3:ML14)</f>
        <v>-12556.666666666666</v>
      </c>
      <c r="MM15" s="43"/>
      <c r="MN15" s="43"/>
      <c r="MO15" s="43"/>
      <c r="MP15" s="43"/>
      <c r="MQ15" s="43"/>
      <c r="MR15" s="43"/>
      <c r="MS15" s="43">
        <f>SUM(MS3:MS14)</f>
        <v>-9374</v>
      </c>
      <c r="MT15" s="43"/>
      <c r="MU15" s="43"/>
      <c r="MV15" s="43"/>
      <c r="MW15" s="43"/>
      <c r="MX15" s="43"/>
      <c r="MY15" s="43"/>
      <c r="MZ15" s="43">
        <f>SUM(MZ3:MZ14)</f>
        <v>-10309</v>
      </c>
      <c r="NA15" s="43"/>
      <c r="NB15" s="43"/>
      <c r="NC15" s="43"/>
      <c r="ND15" s="43"/>
      <c r="NE15" s="43"/>
      <c r="NF15" s="43"/>
      <c r="NG15" s="43">
        <f>SUM(NG3:NG14)</f>
        <v>-9180</v>
      </c>
      <c r="NH15" s="43"/>
      <c r="NI15" s="43"/>
      <c r="NJ15" s="43"/>
      <c r="NK15" s="43"/>
      <c r="NL15" s="43"/>
      <c r="NM15" s="43"/>
      <c r="NN15" s="43">
        <f>SUM(NN3:NN14)</f>
        <v>-10005</v>
      </c>
      <c r="NO15" s="43"/>
      <c r="NP15" s="43"/>
      <c r="NQ15" s="43"/>
      <c r="NR15" s="43"/>
      <c r="NS15" s="43"/>
      <c r="NT15" s="43"/>
      <c r="NU15" s="43">
        <f>SUM(NU3:NU14)</f>
        <v>-11776.333333333334</v>
      </c>
      <c r="NV15" s="43"/>
      <c r="NW15" s="43"/>
      <c r="NX15" s="43"/>
      <c r="NY15" s="43"/>
      <c r="NZ15" s="43"/>
      <c r="OA15" s="43"/>
      <c r="OB15" s="43">
        <f>SUM(OB3:OB14)</f>
        <v>-9234</v>
      </c>
      <c r="OC15" s="43"/>
      <c r="OD15" s="43"/>
      <c r="OE15" s="43"/>
      <c r="OF15" s="43"/>
      <c r="OG15" s="43"/>
      <c r="OH15" s="43"/>
      <c r="OI15" s="43">
        <f>SUM(OI3:OI14)</f>
        <v>-12110.000000000002</v>
      </c>
      <c r="OJ15" s="43"/>
      <c r="OK15" s="43"/>
      <c r="OL15" s="43"/>
      <c r="OM15" s="43"/>
      <c r="ON15" s="43"/>
      <c r="OO15" s="43"/>
      <c r="OP15" s="43">
        <f>SUM(OP3:OP14)</f>
        <v>-12183.333333333334</v>
      </c>
      <c r="OQ15" s="43"/>
      <c r="OR15" s="43"/>
      <c r="OS15" s="43"/>
      <c r="OT15" s="43"/>
      <c r="OU15" s="43"/>
      <c r="OV15" s="43"/>
      <c r="OW15" s="43">
        <f>SUM(OW3:OW14)</f>
        <v>-12665</v>
      </c>
      <c r="OX15" s="43"/>
      <c r="OY15" s="43"/>
      <c r="OZ15" s="43"/>
      <c r="PA15" s="43"/>
      <c r="PB15" s="43"/>
      <c r="PC15" s="43"/>
      <c r="PD15" s="43">
        <f>SUM(PD3:PD14)</f>
        <v>-13428</v>
      </c>
      <c r="PE15" s="43"/>
      <c r="PF15" s="43"/>
      <c r="PG15" s="43"/>
      <c r="PH15" s="125"/>
      <c r="PI15" s="43"/>
      <c r="PJ15" s="242"/>
      <c r="PK15" s="43">
        <f>SUM(PK3:PK14)</f>
        <v>-12271.666666666666</v>
      </c>
      <c r="PL15" s="43"/>
      <c r="PM15" s="43"/>
      <c r="PN15" s="43"/>
      <c r="PO15" s="43"/>
      <c r="PP15" s="43"/>
      <c r="PQ15" s="43"/>
      <c r="PR15" s="43">
        <f>SUM(PR3:PR14)</f>
        <v>-13584.333333333332</v>
      </c>
      <c r="PS15" s="347"/>
      <c r="PT15" s="348"/>
      <c r="PU15" s="348"/>
      <c r="PV15" s="348"/>
      <c r="PW15" s="348"/>
      <c r="PX15" s="345"/>
      <c r="PY15" s="43">
        <f>SUM(PY3:PY14)</f>
        <v>-6756.333333333333</v>
      </c>
      <c r="PZ15" s="347"/>
      <c r="QA15" s="348"/>
      <c r="QB15" s="348"/>
      <c r="QC15" s="348"/>
      <c r="QD15" s="348"/>
      <c r="QE15" s="348"/>
      <c r="QF15" s="43">
        <f>SUM(QF3:QF14)</f>
        <v>-5243.3333333333339</v>
      </c>
      <c r="QG15" s="348"/>
      <c r="QH15" s="348"/>
      <c r="QI15" s="348"/>
      <c r="QJ15" s="348"/>
      <c r="QK15" s="348"/>
      <c r="QL15" s="345"/>
      <c r="QM15" s="43">
        <f>SUM(QM3:QM14)</f>
        <v>-9525</v>
      </c>
      <c r="QN15" s="347"/>
      <c r="QO15" s="348"/>
      <c r="QP15" s="348"/>
      <c r="QQ15" s="348"/>
      <c r="QR15" s="348"/>
      <c r="QS15" s="345"/>
      <c r="QT15" s="43">
        <f>SUM(QT3:QT14)</f>
        <v>-13418.333333333334</v>
      </c>
      <c r="QU15" s="347"/>
      <c r="QV15" s="348"/>
      <c r="QW15" s="348"/>
      <c r="QX15" s="348"/>
      <c r="QY15" s="348"/>
      <c r="QZ15" s="345"/>
      <c r="RA15" s="42">
        <f>SUM(RA3:RA14)</f>
        <v>0</v>
      </c>
      <c r="RB15" s="43"/>
      <c r="RC15" s="43"/>
      <c r="RD15" s="43"/>
      <c r="RE15" s="43"/>
      <c r="RF15" s="244"/>
      <c r="RG15" s="43"/>
      <c r="RH15" s="43">
        <f>SUM(RH3:RH14)</f>
        <v>-30488.666666666664</v>
      </c>
      <c r="RI15" s="237"/>
      <c r="RJ15" s="237"/>
      <c r="RK15" s="237"/>
      <c r="RL15" s="237"/>
      <c r="RM15" s="237"/>
      <c r="RN15" s="237"/>
      <c r="RO15" s="121">
        <f>SUM(RO3:RO14)</f>
        <v>-10243</v>
      </c>
      <c r="RP15" s="237"/>
      <c r="RQ15" s="237"/>
      <c r="RR15" s="237"/>
      <c r="RS15" s="237"/>
      <c r="RT15" s="237"/>
      <c r="RU15" s="237"/>
      <c r="RV15" s="265">
        <f>SUM(RV3:RV14)</f>
        <v>-5649.666666666667</v>
      </c>
      <c r="RW15" s="237"/>
      <c r="RX15" s="237"/>
      <c r="RY15" s="237"/>
      <c r="RZ15" s="237"/>
      <c r="SA15" s="237"/>
      <c r="SB15" s="237"/>
      <c r="SC15" s="268">
        <f>SUM(SC3:SC14)</f>
        <v>-11511.333333333334</v>
      </c>
      <c r="SD15" s="447"/>
      <c r="SE15" s="448"/>
      <c r="SF15" s="448"/>
      <c r="SG15" s="448"/>
      <c r="SH15" s="448"/>
      <c r="SI15" s="449"/>
      <c r="SJ15" s="43">
        <f>SUM(SJ3:SJ14)</f>
        <v>-6833.3333333333339</v>
      </c>
      <c r="SK15" s="447"/>
      <c r="SL15" s="448"/>
      <c r="SM15" s="448"/>
      <c r="SN15" s="448"/>
      <c r="SO15" s="448"/>
      <c r="SP15" s="449"/>
      <c r="SQ15" s="43">
        <f>SUM(SQ3:SQ14)</f>
        <v>-6852</v>
      </c>
      <c r="SR15" s="43"/>
      <c r="SS15" s="43"/>
      <c r="ST15" s="43"/>
      <c r="SU15" s="43"/>
      <c r="SV15" s="43"/>
      <c r="SW15" s="121"/>
      <c r="SX15" s="277">
        <f>SUM(SX3:SX14)</f>
        <v>-8496</v>
      </c>
      <c r="SY15" s="278"/>
      <c r="SZ15" s="278"/>
      <c r="TA15" s="278"/>
      <c r="TB15" s="278"/>
      <c r="TC15" s="278"/>
      <c r="TD15" s="279"/>
      <c r="TE15" s="43">
        <f>SUM(TE3:TE14)</f>
        <v>-8740</v>
      </c>
      <c r="TF15" s="125"/>
      <c r="TG15" s="43"/>
      <c r="TH15" s="43"/>
      <c r="TI15" s="43"/>
      <c r="TJ15" s="43"/>
      <c r="TK15" s="43"/>
      <c r="TL15" s="43">
        <f>SUM(TL3:TL14)</f>
        <v>-7698.333333333333</v>
      </c>
      <c r="TM15" s="43"/>
      <c r="TN15" s="43"/>
      <c r="TO15" s="43"/>
      <c r="TP15" s="43"/>
      <c r="TQ15" s="43"/>
      <c r="TR15" s="43"/>
      <c r="TS15" s="43">
        <f>SUM(TS3:TS14)</f>
        <v>-9396.6666666666679</v>
      </c>
      <c r="TT15" s="43"/>
      <c r="TU15" s="43"/>
      <c r="TV15" s="43"/>
      <c r="TW15" s="43"/>
      <c r="TX15" s="43"/>
      <c r="TY15" s="43"/>
      <c r="TZ15" s="43">
        <f>SUM(TZ3:TZ14)</f>
        <v>-6588.333333333333</v>
      </c>
      <c r="UA15" s="43"/>
      <c r="UB15" s="43"/>
      <c r="UC15" s="43"/>
      <c r="UD15" s="43"/>
      <c r="UE15" s="43"/>
      <c r="UF15" s="43"/>
      <c r="UG15" s="43">
        <f>SUM(UG3:UG14)</f>
        <v>-7218.333333333333</v>
      </c>
      <c r="UH15" s="43"/>
      <c r="UI15" s="43"/>
      <c r="UJ15" s="43"/>
      <c r="UK15" s="43"/>
      <c r="UL15" s="43"/>
      <c r="UM15" s="43"/>
      <c r="UN15" s="43">
        <f>SUM(UN3:UN14)</f>
        <v>-3088.3333333333335</v>
      </c>
      <c r="UO15" s="43"/>
      <c r="UP15" s="43"/>
      <c r="UQ15" s="43"/>
      <c r="UR15" s="43"/>
      <c r="US15" s="43"/>
      <c r="UT15" s="43"/>
      <c r="UU15" s="43">
        <f>SUM(UU3:UU14)</f>
        <v>-2488.3333333333335</v>
      </c>
      <c r="UV15" s="43"/>
      <c r="UW15" s="43"/>
      <c r="UX15" s="43"/>
      <c r="UY15" s="43"/>
      <c r="UZ15" s="43"/>
      <c r="VA15" s="43"/>
      <c r="VB15" s="43">
        <f>SUM(VB3:VB14)</f>
        <v>-2686.6666666666665</v>
      </c>
      <c r="VC15" s="43"/>
      <c r="VD15" s="43"/>
      <c r="VE15" s="43"/>
      <c r="VF15" s="43"/>
      <c r="VG15" s="43"/>
      <c r="VH15" s="43"/>
      <c r="VI15" s="43">
        <f>SUM(VI3:VI14)</f>
        <v>-3400</v>
      </c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</row>
    <row r="16" spans="1:634" ht="17.25" thickTop="1" thickBot="1" x14ac:dyDescent="0.3">
      <c r="A16" s="3"/>
      <c r="B16" s="3"/>
      <c r="C16" s="3"/>
      <c r="D16" s="3"/>
      <c r="E16" s="3"/>
      <c r="F16" s="3"/>
      <c r="G16" s="338" t="s">
        <v>37</v>
      </c>
      <c r="H16" s="339"/>
      <c r="I16" s="339"/>
      <c r="J16" s="339"/>
      <c r="K16" s="339"/>
      <c r="L16" s="339"/>
      <c r="M16" s="339"/>
      <c r="N16" s="339"/>
      <c r="O16" s="339"/>
      <c r="P16" s="34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26"/>
      <c r="AR16" s="426"/>
      <c r="AS16" s="426"/>
      <c r="AT16" s="426"/>
      <c r="AU16" s="426"/>
      <c r="AV16" s="430"/>
      <c r="AW16" s="426"/>
      <c r="AX16" s="426"/>
      <c r="AY16" s="426"/>
      <c r="AZ16" s="426"/>
      <c r="BA16" s="426"/>
      <c r="BB16" s="430"/>
      <c r="BC16" s="426"/>
      <c r="BD16" s="426"/>
      <c r="BE16" s="426"/>
      <c r="BG16" s="11"/>
      <c r="BH16" s="430"/>
      <c r="BI16" s="404"/>
      <c r="BJ16" s="405"/>
      <c r="BK16" s="405"/>
      <c r="BL16" s="405"/>
      <c r="BM16" s="406"/>
      <c r="BN16" s="349"/>
      <c r="BO16" s="350"/>
      <c r="BP16" s="350"/>
      <c r="BQ16" s="432"/>
      <c r="BR16" s="432"/>
      <c r="BS16" s="425"/>
      <c r="BT16" s="433"/>
      <c r="BU16" s="349"/>
      <c r="BV16" s="350"/>
      <c r="BW16" s="350"/>
      <c r="BX16" s="350"/>
      <c r="BY16" s="351"/>
      <c r="BZ16" s="430"/>
      <c r="CA16" s="356"/>
      <c r="CB16" s="356"/>
      <c r="CC16" s="356"/>
      <c r="CD16" s="356"/>
      <c r="CE16" s="356"/>
      <c r="CF16" s="430"/>
      <c r="CG16" s="349"/>
      <c r="CH16" s="350"/>
      <c r="CI16" s="350"/>
      <c r="CJ16" s="350"/>
      <c r="CK16" s="351"/>
      <c r="CL16" s="31">
        <v>3300</v>
      </c>
      <c r="CM16" s="410"/>
      <c r="CN16" s="411"/>
      <c r="CO16" s="411"/>
      <c r="CP16" s="411"/>
      <c r="CQ16" s="411"/>
      <c r="CR16" s="412"/>
      <c r="CS16" s="30">
        <v>3100</v>
      </c>
      <c r="CT16" s="404"/>
      <c r="CU16" s="405"/>
      <c r="CV16" s="405"/>
      <c r="CW16" s="405"/>
      <c r="CX16" s="405"/>
      <c r="CY16" s="406"/>
      <c r="CZ16" s="4">
        <v>2300</v>
      </c>
      <c r="DA16" s="416"/>
      <c r="DB16" s="417"/>
      <c r="DC16" s="417"/>
      <c r="DD16" s="417"/>
      <c r="DE16" s="417"/>
      <c r="DF16" s="418"/>
      <c r="DG16" s="27"/>
      <c r="DH16" s="422"/>
      <c r="DI16" s="423"/>
      <c r="DJ16" s="423"/>
      <c r="DK16" s="423"/>
      <c r="DL16" s="423"/>
      <c r="DM16" s="424"/>
      <c r="DN16" s="28">
        <v>0</v>
      </c>
      <c r="DO16" s="369"/>
      <c r="DP16" s="370"/>
      <c r="DQ16" s="370"/>
      <c r="DR16" s="370"/>
      <c r="DS16" s="370"/>
      <c r="DT16" s="371"/>
      <c r="DU16" s="5">
        <v>0</v>
      </c>
      <c r="DV16" s="404"/>
      <c r="DW16" s="405"/>
      <c r="DX16" s="405"/>
      <c r="DY16" s="405"/>
      <c r="DZ16" s="405"/>
      <c r="EA16" s="406"/>
      <c r="EB16" s="4">
        <v>0</v>
      </c>
      <c r="EC16" s="398"/>
      <c r="ED16" s="399"/>
      <c r="EE16" s="399"/>
      <c r="EF16" s="399"/>
      <c r="EG16" s="399"/>
      <c r="EH16" s="400"/>
      <c r="EI16" s="44">
        <v>2100</v>
      </c>
      <c r="EJ16" s="369"/>
      <c r="EK16" s="370"/>
      <c r="EL16" s="370"/>
      <c r="EM16" s="370"/>
      <c r="EN16" s="371"/>
      <c r="EO16" s="44"/>
      <c r="EP16" s="38">
        <v>1900</v>
      </c>
      <c r="EQ16" s="386"/>
      <c r="ER16" s="387"/>
      <c r="ES16" s="387"/>
      <c r="ET16" s="387"/>
      <c r="EU16" s="387"/>
      <c r="EV16" s="388"/>
      <c r="EW16" s="38">
        <v>2000</v>
      </c>
      <c r="EX16" s="392"/>
      <c r="EY16" s="393"/>
      <c r="EZ16" s="393"/>
      <c r="FA16" s="393"/>
      <c r="FB16" s="393"/>
      <c r="FC16" s="394"/>
      <c r="FD16" s="38">
        <v>2200</v>
      </c>
      <c r="FE16" s="392"/>
      <c r="FF16" s="393"/>
      <c r="FG16" s="393"/>
      <c r="FH16" s="393"/>
      <c r="FI16" s="393"/>
      <c r="FJ16" s="394"/>
      <c r="FK16" s="38">
        <v>0</v>
      </c>
      <c r="FL16" s="363"/>
      <c r="FM16" s="364"/>
      <c r="FN16" s="364"/>
      <c r="FO16" s="364"/>
      <c r="FP16" s="364"/>
      <c r="FQ16" s="365"/>
      <c r="FR16" s="38">
        <v>0</v>
      </c>
      <c r="FS16" s="369"/>
      <c r="FT16" s="370"/>
      <c r="FU16" s="370"/>
      <c r="FV16" s="370"/>
      <c r="FW16" s="370"/>
      <c r="FX16" s="371"/>
      <c r="FY16" s="38">
        <v>0</v>
      </c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>
        <v>2400</v>
      </c>
      <c r="GN16" s="38"/>
      <c r="GO16" s="38"/>
      <c r="GP16" s="38"/>
      <c r="GQ16" s="38"/>
      <c r="GR16" s="38"/>
      <c r="GS16" s="38"/>
      <c r="GT16" s="38">
        <v>0</v>
      </c>
      <c r="GU16" s="38"/>
      <c r="GV16" s="38"/>
      <c r="GW16" s="38"/>
      <c r="GX16" s="38"/>
      <c r="GY16" s="38"/>
      <c r="GZ16" s="38"/>
      <c r="HA16" s="38">
        <v>2300</v>
      </c>
      <c r="HB16" s="338"/>
      <c r="HC16" s="339"/>
      <c r="HD16" s="339"/>
      <c r="HE16" s="339"/>
      <c r="HF16" s="339"/>
      <c r="HG16" s="344"/>
      <c r="HH16" s="15">
        <v>2000</v>
      </c>
      <c r="HI16" s="349"/>
      <c r="HJ16" s="350"/>
      <c r="HK16" s="350"/>
      <c r="HL16" s="350"/>
      <c r="HM16" s="350"/>
      <c r="HN16" s="351"/>
      <c r="HO16" s="50">
        <v>0</v>
      </c>
      <c r="HP16" s="349"/>
      <c r="HQ16" s="350"/>
      <c r="HR16" s="350"/>
      <c r="HS16" s="350"/>
      <c r="HT16" s="350"/>
      <c r="HU16" s="351"/>
      <c r="HV16" s="42">
        <v>0</v>
      </c>
      <c r="HW16" s="349"/>
      <c r="HX16" s="350"/>
      <c r="HY16" s="350"/>
      <c r="HZ16" s="350"/>
      <c r="IA16" s="350"/>
      <c r="IB16" s="351"/>
      <c r="IC16" s="38">
        <v>2300</v>
      </c>
      <c r="ID16" s="349"/>
      <c r="IE16" s="350"/>
      <c r="IF16" s="350"/>
      <c r="IG16" s="350"/>
      <c r="IH16" s="350"/>
      <c r="II16" s="351"/>
      <c r="IJ16" s="38">
        <v>1700</v>
      </c>
      <c r="IK16" s="349"/>
      <c r="IL16" s="350"/>
      <c r="IM16" s="350"/>
      <c r="IN16" s="350"/>
      <c r="IO16" s="350"/>
      <c r="IP16" s="351"/>
      <c r="IQ16" s="20">
        <v>1400</v>
      </c>
      <c r="IR16" s="349"/>
      <c r="IS16" s="350"/>
      <c r="IT16" s="350"/>
      <c r="IU16" s="350"/>
      <c r="IV16" s="350"/>
      <c r="IW16" s="350"/>
      <c r="IX16" s="91">
        <v>3200</v>
      </c>
      <c r="IY16" s="355"/>
      <c r="IZ16" s="355"/>
      <c r="JA16" s="355"/>
      <c r="JB16" s="355"/>
      <c r="JC16" s="355"/>
      <c r="JD16" s="355"/>
      <c r="JE16" s="89">
        <v>1900</v>
      </c>
      <c r="JF16" s="20"/>
      <c r="JG16" s="20"/>
      <c r="JH16" s="20"/>
      <c r="JI16" s="20"/>
      <c r="JJ16" s="20"/>
      <c r="JK16" s="20"/>
      <c r="JL16" s="50">
        <v>0</v>
      </c>
      <c r="JM16" s="349"/>
      <c r="JN16" s="350"/>
      <c r="JO16" s="350"/>
      <c r="JP16" s="350"/>
      <c r="JQ16" s="350"/>
      <c r="JR16" s="351"/>
      <c r="JS16" s="38"/>
      <c r="JT16" s="349"/>
      <c r="JU16" s="350"/>
      <c r="JV16" s="350"/>
      <c r="JW16" s="350"/>
      <c r="JX16" s="350"/>
      <c r="JY16" s="351"/>
      <c r="JZ16" s="97">
        <v>1800</v>
      </c>
      <c r="KA16" s="349"/>
      <c r="KB16" s="350"/>
      <c r="KC16" s="350"/>
      <c r="KD16" s="350"/>
      <c r="KE16" s="350"/>
      <c r="KF16" s="350"/>
      <c r="KG16" s="20">
        <v>2300</v>
      </c>
      <c r="KH16" s="349"/>
      <c r="KI16" s="350"/>
      <c r="KJ16" s="350"/>
      <c r="KK16" s="350"/>
      <c r="KL16" s="350"/>
      <c r="KM16" s="351"/>
      <c r="KN16" s="42">
        <v>1800</v>
      </c>
      <c r="KO16" s="349"/>
      <c r="KP16" s="350"/>
      <c r="KQ16" s="350"/>
      <c r="KR16" s="350"/>
      <c r="KS16" s="350"/>
      <c r="KT16" s="351"/>
      <c r="KU16" s="15">
        <v>4300</v>
      </c>
      <c r="KV16" s="349"/>
      <c r="KW16" s="350"/>
      <c r="KX16" s="350"/>
      <c r="KY16" s="350"/>
      <c r="KZ16" s="350"/>
      <c r="LA16" s="351"/>
      <c r="LB16" s="117">
        <v>2600</v>
      </c>
      <c r="LC16" s="356"/>
      <c r="LD16" s="356"/>
      <c r="LE16" s="356"/>
      <c r="LF16" s="356"/>
      <c r="LG16" s="356"/>
      <c r="LH16" s="356"/>
      <c r="LI16" s="16"/>
      <c r="LJ16" s="16"/>
      <c r="LK16" s="356"/>
      <c r="LL16" s="356"/>
      <c r="LM16" s="356"/>
      <c r="LN16" s="356"/>
      <c r="LO16" s="338"/>
      <c r="LP16" s="131"/>
      <c r="LQ16" s="131">
        <v>1800</v>
      </c>
      <c r="LR16" s="349"/>
      <c r="LS16" s="350"/>
      <c r="LT16" s="350"/>
      <c r="LU16" s="350"/>
      <c r="LV16" s="350"/>
      <c r="LW16" s="351"/>
      <c r="LX16" s="131"/>
      <c r="LY16" s="349"/>
      <c r="LZ16" s="350"/>
      <c r="MA16" s="350"/>
      <c r="MB16" s="350"/>
      <c r="MC16" s="350"/>
      <c r="MD16" s="351"/>
      <c r="ME16" s="131">
        <v>1400</v>
      </c>
      <c r="MF16" s="349"/>
      <c r="MG16" s="350"/>
      <c r="MH16" s="350"/>
      <c r="MI16" s="350"/>
      <c r="MJ16" s="350"/>
      <c r="MK16" s="351"/>
      <c r="ML16" s="131">
        <v>2000</v>
      </c>
      <c r="MM16" s="131"/>
      <c r="MN16" s="131"/>
      <c r="MO16" s="131"/>
      <c r="MP16" s="131"/>
      <c r="MQ16" s="131"/>
      <c r="MR16" s="131"/>
      <c r="MS16" s="131"/>
      <c r="MT16" s="131"/>
      <c r="MU16" s="131"/>
      <c r="MV16" s="131"/>
      <c r="MW16" s="131"/>
      <c r="MX16" s="131"/>
      <c r="MY16" s="131"/>
      <c r="MZ16" s="131">
        <v>0</v>
      </c>
      <c r="NA16" s="131"/>
      <c r="NB16" s="131"/>
      <c r="NC16" s="131"/>
      <c r="ND16" s="131"/>
      <c r="NE16" s="131"/>
      <c r="NF16" s="131"/>
      <c r="NG16" s="42">
        <v>0</v>
      </c>
      <c r="NH16" s="131"/>
      <c r="NI16" s="131"/>
      <c r="NJ16" s="131"/>
      <c r="NK16" s="131"/>
      <c r="NL16" s="131"/>
      <c r="NM16" s="131"/>
      <c r="NN16" s="131">
        <v>3100</v>
      </c>
      <c r="NO16" s="131"/>
      <c r="NP16" s="131"/>
      <c r="NQ16" s="131"/>
      <c r="NR16" s="131"/>
      <c r="NS16" s="131"/>
      <c r="NT16" s="131"/>
      <c r="NU16" s="131">
        <v>3500</v>
      </c>
      <c r="NV16" s="131"/>
      <c r="NW16" s="131"/>
      <c r="NX16" s="131"/>
      <c r="NY16" s="131"/>
      <c r="NZ16" s="131"/>
      <c r="OA16" s="131"/>
      <c r="OB16" s="131"/>
      <c r="OC16" s="131"/>
      <c r="OD16" s="131"/>
      <c r="OE16" s="131"/>
      <c r="OF16" s="131"/>
      <c r="OG16" s="131"/>
      <c r="OH16" s="131"/>
      <c r="OI16" s="42"/>
      <c r="OJ16" s="53"/>
      <c r="OK16" s="131"/>
      <c r="OL16" s="131"/>
      <c r="OM16" s="131"/>
      <c r="ON16" s="131"/>
      <c r="OO16" s="131"/>
      <c r="OP16" s="131">
        <v>1700</v>
      </c>
      <c r="OQ16" s="131"/>
      <c r="OR16" s="131"/>
      <c r="OS16" s="131"/>
      <c r="OT16" s="131"/>
      <c r="OU16" s="131"/>
      <c r="OV16" s="131"/>
      <c r="OW16" s="131"/>
      <c r="OX16" s="131"/>
      <c r="OY16" s="131"/>
      <c r="OZ16" s="131"/>
      <c r="PA16" s="131"/>
      <c r="PB16" s="131"/>
      <c r="PC16" s="131"/>
      <c r="PD16" s="53"/>
      <c r="PE16" s="131"/>
      <c r="PF16" s="131"/>
      <c r="PG16" s="131"/>
      <c r="PH16" s="131"/>
      <c r="PI16" s="131"/>
      <c r="PJ16" s="131"/>
      <c r="PK16" s="55">
        <v>1400</v>
      </c>
      <c r="PL16" s="53"/>
      <c r="PM16" s="53"/>
      <c r="PN16" s="131"/>
      <c r="PO16" s="131"/>
      <c r="PP16" s="131"/>
      <c r="PQ16" s="131"/>
      <c r="PR16" s="42">
        <v>1600</v>
      </c>
      <c r="PS16" s="349"/>
      <c r="PT16" s="350"/>
      <c r="PU16" s="350"/>
      <c r="PV16" s="350"/>
      <c r="PW16" s="350"/>
      <c r="PX16" s="351"/>
      <c r="PY16" s="131">
        <v>1600</v>
      </c>
      <c r="PZ16" s="349"/>
      <c r="QA16" s="350"/>
      <c r="QB16" s="350"/>
      <c r="QC16" s="350"/>
      <c r="QD16" s="350"/>
      <c r="QE16" s="350"/>
      <c r="QF16" s="231">
        <v>3100</v>
      </c>
      <c r="QG16" s="350"/>
      <c r="QH16" s="350"/>
      <c r="QI16" s="350"/>
      <c r="QJ16" s="350"/>
      <c r="QK16" s="350"/>
      <c r="QL16" s="351"/>
      <c r="QM16" s="231">
        <v>1600</v>
      </c>
      <c r="QN16" s="349"/>
      <c r="QO16" s="350"/>
      <c r="QP16" s="350"/>
      <c r="QQ16" s="350"/>
      <c r="QR16" s="350"/>
      <c r="QS16" s="351"/>
      <c r="QT16" s="231">
        <v>0</v>
      </c>
      <c r="QU16" s="349"/>
      <c r="QV16" s="350"/>
      <c r="QW16" s="350"/>
      <c r="QX16" s="350"/>
      <c r="QY16" s="350"/>
      <c r="QZ16" s="351"/>
      <c r="RA16" s="42"/>
      <c r="RB16" s="231"/>
      <c r="RC16" s="231"/>
      <c r="RD16" s="231"/>
      <c r="RE16" s="231"/>
      <c r="RF16" s="231"/>
      <c r="RG16" s="231"/>
      <c r="RH16" s="231"/>
      <c r="RI16" s="237"/>
      <c r="RJ16" s="237"/>
      <c r="RK16" s="237"/>
      <c r="RL16" s="237"/>
      <c r="RM16" s="237"/>
      <c r="RN16" s="237"/>
      <c r="RO16" s="15">
        <v>2100</v>
      </c>
      <c r="RP16" s="237"/>
      <c r="RQ16" s="237"/>
      <c r="RR16" s="237"/>
      <c r="RS16" s="237"/>
      <c r="RT16" s="237"/>
      <c r="RU16" s="237"/>
      <c r="RV16" s="265">
        <v>1600</v>
      </c>
      <c r="RW16" s="237"/>
      <c r="RX16" s="237"/>
      <c r="RY16" s="237"/>
      <c r="RZ16" s="237"/>
      <c r="SA16" s="237"/>
      <c r="SB16" s="267"/>
      <c r="SC16" s="1">
        <v>2000</v>
      </c>
      <c r="SD16" s="451"/>
      <c r="SE16" s="451"/>
      <c r="SF16" s="451"/>
      <c r="SG16" s="451"/>
      <c r="SH16" s="451"/>
      <c r="SI16" s="452"/>
      <c r="SJ16" s="231">
        <v>1400</v>
      </c>
      <c r="SK16" s="450"/>
      <c r="SL16" s="451"/>
      <c r="SM16" s="451"/>
      <c r="SN16" s="451"/>
      <c r="SO16" s="451"/>
      <c r="SP16" s="452"/>
      <c r="SQ16" s="231"/>
      <c r="SR16" s="231"/>
      <c r="SS16" s="231"/>
      <c r="ST16" s="231"/>
      <c r="SU16" s="231"/>
      <c r="SV16" s="231"/>
      <c r="SW16" s="231"/>
      <c r="SX16" s="259">
        <v>0</v>
      </c>
      <c r="SY16" s="260"/>
      <c r="SZ16" s="260"/>
      <c r="TA16" s="260"/>
      <c r="TB16" s="260"/>
      <c r="TC16" s="260"/>
      <c r="TD16" s="261"/>
      <c r="TE16" s="231"/>
    </row>
    <row r="17" spans="1:497" ht="16.5" thickTop="1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BB17" s="425"/>
      <c r="BJ17" s="14"/>
      <c r="BK17" s="14"/>
      <c r="BL17" s="14"/>
      <c r="BM17" s="14"/>
      <c r="BN17" s="14"/>
      <c r="BO17" s="14"/>
      <c r="BP17" s="15"/>
      <c r="BQ17" s="17"/>
      <c r="BR17" s="17"/>
      <c r="BS17" s="17"/>
      <c r="BT17" s="17"/>
      <c r="BU17" s="17"/>
      <c r="BV17" s="17"/>
      <c r="BW17" s="17"/>
      <c r="BX17" s="17"/>
      <c r="BY17" s="17"/>
      <c r="BZ17" s="19"/>
      <c r="CA17" s="17"/>
      <c r="CB17" s="17"/>
      <c r="CC17" s="17"/>
      <c r="CD17" s="17"/>
      <c r="CE17" s="17"/>
      <c r="CF17" s="19"/>
      <c r="CG17" s="19"/>
      <c r="CH17" s="19"/>
      <c r="CI17" s="19"/>
      <c r="CJ17" s="19"/>
      <c r="CK17" s="17"/>
      <c r="CL17" s="17"/>
      <c r="DN17">
        <v>1800</v>
      </c>
      <c r="KV17" s="432"/>
      <c r="KW17" s="432"/>
      <c r="KX17" s="432"/>
      <c r="KY17" s="432"/>
      <c r="KZ17" s="432"/>
      <c r="LA17" s="432"/>
      <c r="LB17" s="432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1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1"/>
      <c r="OJ17" s="212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212"/>
      <c r="PE17" s="17"/>
      <c r="PF17" s="17"/>
      <c r="PG17" s="17"/>
      <c r="PH17" s="17"/>
      <c r="PI17" s="17"/>
      <c r="PJ17" s="17"/>
      <c r="PK17" s="162"/>
      <c r="PL17" s="212"/>
      <c r="PM17" s="212"/>
      <c r="PN17" s="17"/>
      <c r="PO17" s="17"/>
      <c r="PP17" s="17"/>
      <c r="PQ17" s="17"/>
      <c r="PR17" s="171"/>
      <c r="PS17" s="17"/>
      <c r="PT17" s="17"/>
      <c r="PU17" s="17"/>
      <c r="PV17" s="17"/>
      <c r="PW17" s="17"/>
      <c r="PX17" s="134"/>
      <c r="PY17" s="134"/>
      <c r="PZ17" s="134"/>
      <c r="QA17" s="134"/>
      <c r="QB17" s="134"/>
      <c r="QC17" s="134"/>
      <c r="QD17" s="134"/>
      <c r="QE17" s="134"/>
      <c r="QF17" s="231">
        <v>200</v>
      </c>
      <c r="QG17" s="134"/>
      <c r="QH17" s="134"/>
      <c r="QI17" s="134"/>
      <c r="QJ17" s="134"/>
      <c r="QK17" s="134"/>
      <c r="QL17" s="134"/>
      <c r="QM17" s="134">
        <v>200</v>
      </c>
      <c r="QN17" s="134"/>
      <c r="QO17" s="134"/>
      <c r="QP17" s="134"/>
      <c r="QQ17" s="134"/>
      <c r="QR17" s="134"/>
      <c r="QS17" s="134"/>
      <c r="QT17" s="134"/>
      <c r="QU17" s="134"/>
      <c r="QV17" s="134"/>
      <c r="QW17" s="134"/>
      <c r="QX17" s="134"/>
      <c r="QY17" s="134"/>
      <c r="QZ17" s="134"/>
      <c r="RA17" s="245"/>
      <c r="RB17" s="134"/>
      <c r="RC17" s="134"/>
      <c r="RD17" s="134"/>
      <c r="RE17" s="134"/>
      <c r="RF17" s="134"/>
      <c r="SC17" s="1">
        <v>200</v>
      </c>
    </row>
    <row r="18" spans="1:497" ht="16.5" thickTop="1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BB18" s="426"/>
      <c r="BH18">
        <v>794184075</v>
      </c>
      <c r="CE18" s="20" t="s">
        <v>50</v>
      </c>
      <c r="CF18" s="20" t="s">
        <v>48</v>
      </c>
      <c r="CG18" s="35" t="s">
        <v>49</v>
      </c>
      <c r="DY18" t="s">
        <v>140</v>
      </c>
      <c r="EJ18" s="1" t="s">
        <v>50</v>
      </c>
      <c r="EK18" s="1" t="s">
        <v>48</v>
      </c>
      <c r="EL18" s="1" t="s">
        <v>49</v>
      </c>
      <c r="EN18" s="1" t="s">
        <v>50</v>
      </c>
      <c r="EO18" s="1" t="s">
        <v>48</v>
      </c>
      <c r="EP18" s="1" t="s">
        <v>49</v>
      </c>
      <c r="MZ18" s="172">
        <v>20</v>
      </c>
      <c r="NA18" s="172">
        <v>17057</v>
      </c>
      <c r="NB18" s="172">
        <v>4300</v>
      </c>
      <c r="NC18" s="172">
        <v>200</v>
      </c>
      <c r="ND18" s="172" t="s">
        <v>6</v>
      </c>
      <c r="RP18" s="453" t="s">
        <v>353</v>
      </c>
      <c r="RQ18" s="453"/>
      <c r="RR18" s="453"/>
      <c r="RS18" s="453"/>
    </row>
    <row r="19" spans="1:497" ht="17.25" thickTop="1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BD19" s="431" t="s">
        <v>38</v>
      </c>
      <c r="BE19" s="431"/>
      <c r="BF19" s="14" t="s">
        <v>47</v>
      </c>
      <c r="BJ19" s="32">
        <v>16</v>
      </c>
      <c r="BK19" s="32">
        <v>4</v>
      </c>
      <c r="BL19" s="32">
        <v>14242</v>
      </c>
      <c r="BM19" s="32">
        <v>5900</v>
      </c>
      <c r="CE19" s="35" t="s">
        <v>93</v>
      </c>
      <c r="CF19" s="35">
        <v>19991</v>
      </c>
      <c r="CG19" s="35">
        <v>3300</v>
      </c>
      <c r="DJ19">
        <f ca="1">+DJ19:DK20</f>
        <v>0</v>
      </c>
      <c r="EJ19" s="1" t="s">
        <v>151</v>
      </c>
      <c r="EK19" s="1"/>
      <c r="EL19" s="1"/>
      <c r="EN19" s="51" t="s">
        <v>158</v>
      </c>
      <c r="EO19" s="51">
        <v>13559</v>
      </c>
      <c r="EP19" s="51"/>
      <c r="JW19" s="111" t="s">
        <v>204</v>
      </c>
      <c r="JX19" s="111" t="s">
        <v>48</v>
      </c>
      <c r="JY19" s="111" t="s">
        <v>203</v>
      </c>
      <c r="KA19" s="111" t="s">
        <v>204</v>
      </c>
      <c r="KB19" s="111" t="s">
        <v>48</v>
      </c>
      <c r="KC19" s="111" t="s">
        <v>203</v>
      </c>
      <c r="KE19" s="76" t="s">
        <v>211</v>
      </c>
      <c r="KF19" s="76" t="s">
        <v>210</v>
      </c>
      <c r="KG19" s="76" t="s">
        <v>209</v>
      </c>
      <c r="KH19" s="76" t="s">
        <v>16</v>
      </c>
      <c r="MZ19" s="172">
        <v>21</v>
      </c>
      <c r="NA19" s="172">
        <v>13205</v>
      </c>
      <c r="NB19" s="172">
        <v>2600</v>
      </c>
      <c r="NC19" s="172"/>
      <c r="ND19" s="172"/>
      <c r="OC19" s="338" t="s">
        <v>289</v>
      </c>
      <c r="OD19" s="339"/>
      <c r="OE19" s="339"/>
      <c r="OF19" s="339"/>
      <c r="OG19" s="344"/>
      <c r="PN19" s="340" t="s">
        <v>307</v>
      </c>
      <c r="PO19" s="340"/>
      <c r="PP19" s="340"/>
      <c r="PQ19" s="340"/>
      <c r="PT19">
        <v>12</v>
      </c>
      <c r="RP19" s="269">
        <v>12</v>
      </c>
      <c r="RQ19" s="269">
        <v>6756</v>
      </c>
      <c r="RR19" s="269">
        <v>1600</v>
      </c>
      <c r="RS19" s="269"/>
    </row>
    <row r="20" spans="1:497" ht="17.25" thickTop="1" thickBot="1" x14ac:dyDescent="0.3">
      <c r="BD20" s="39" t="s">
        <v>39</v>
      </c>
      <c r="BE20" s="39">
        <v>16133</v>
      </c>
      <c r="BF20" s="4">
        <v>2100</v>
      </c>
      <c r="BG20" t="s">
        <v>100</v>
      </c>
      <c r="BJ20" s="32">
        <v>17</v>
      </c>
      <c r="BK20" s="32">
        <v>5</v>
      </c>
      <c r="BL20" s="32">
        <v>18374</v>
      </c>
      <c r="BM20" s="32">
        <v>2900</v>
      </c>
      <c r="CE20" s="35" t="s">
        <v>94</v>
      </c>
      <c r="CF20" s="35">
        <v>13564</v>
      </c>
      <c r="CG20" s="35">
        <v>3100</v>
      </c>
      <c r="EJ20" s="1" t="s">
        <v>152</v>
      </c>
      <c r="EK20" s="1">
        <v>12356</v>
      </c>
      <c r="EL20" s="1">
        <v>1900</v>
      </c>
      <c r="EN20" s="51" t="s">
        <v>159</v>
      </c>
      <c r="EO20" s="51">
        <v>12255</v>
      </c>
      <c r="EP20" s="51">
        <v>2400</v>
      </c>
      <c r="JW20" s="111">
        <v>10</v>
      </c>
      <c r="JX20" s="42">
        <v>10072</v>
      </c>
      <c r="JY20" s="42">
        <v>2300</v>
      </c>
      <c r="KA20" s="111">
        <v>18</v>
      </c>
      <c r="KB20" s="42">
        <v>16584</v>
      </c>
      <c r="KC20" s="42">
        <v>2300</v>
      </c>
      <c r="KE20" s="76" t="s">
        <v>2</v>
      </c>
      <c r="KF20" s="76">
        <v>1000</v>
      </c>
      <c r="KG20" s="76">
        <v>80</v>
      </c>
      <c r="KH20" s="76">
        <f>KF20*KG20</f>
        <v>80000</v>
      </c>
      <c r="MZ20" s="172">
        <v>22</v>
      </c>
      <c r="NA20" s="172">
        <v>17667</v>
      </c>
      <c r="NB20" s="172">
        <v>0</v>
      </c>
      <c r="NC20" s="172"/>
      <c r="ND20" s="172"/>
      <c r="OC20" s="200">
        <v>3</v>
      </c>
      <c r="OD20" s="200">
        <v>10005</v>
      </c>
      <c r="OE20" s="200">
        <v>3100</v>
      </c>
      <c r="OF20" s="200"/>
      <c r="OG20" s="200"/>
      <c r="PN20" s="232">
        <v>38276</v>
      </c>
      <c r="PO20" s="340" t="s">
        <v>48</v>
      </c>
      <c r="PP20" s="340"/>
      <c r="PQ20" s="340"/>
      <c r="PT20">
        <v>13</v>
      </c>
      <c r="RP20" s="248">
        <v>13</v>
      </c>
      <c r="RQ20" s="248">
        <v>5243</v>
      </c>
      <c r="RR20" s="248">
        <v>3100</v>
      </c>
      <c r="RS20" s="248">
        <v>200</v>
      </c>
    </row>
    <row r="21" spans="1:497" ht="17.25" thickTop="1" thickBot="1" x14ac:dyDescent="0.3">
      <c r="BD21" s="39" t="s">
        <v>40</v>
      </c>
      <c r="BE21" s="39">
        <v>16867</v>
      </c>
      <c r="BF21" s="4"/>
      <c r="BJ21" s="32">
        <v>18</v>
      </c>
      <c r="BK21" s="32">
        <v>6</v>
      </c>
      <c r="BL21" s="32">
        <v>15767</v>
      </c>
      <c r="BM21" s="32">
        <v>0</v>
      </c>
      <c r="CE21" s="35" t="s">
        <v>95</v>
      </c>
      <c r="CF21" s="35">
        <v>16535</v>
      </c>
      <c r="CG21" s="35">
        <v>2300</v>
      </c>
      <c r="EJ21" s="1" t="s">
        <v>153</v>
      </c>
      <c r="EK21" s="51">
        <v>11180</v>
      </c>
      <c r="EL21" s="51">
        <v>2000</v>
      </c>
      <c r="EN21" s="51" t="s">
        <v>160</v>
      </c>
      <c r="EO21" s="51">
        <v>11693</v>
      </c>
      <c r="EP21" s="51">
        <v>1600</v>
      </c>
      <c r="JW21" s="111">
        <v>11</v>
      </c>
      <c r="JX21" s="42">
        <v>12782</v>
      </c>
      <c r="JY21" s="42">
        <v>1700</v>
      </c>
      <c r="KA21" s="111">
        <v>19</v>
      </c>
      <c r="KB21" s="42">
        <v>17943</v>
      </c>
      <c r="KC21" s="42">
        <v>1800</v>
      </c>
      <c r="KE21" s="76" t="s">
        <v>3</v>
      </c>
      <c r="KF21" s="76">
        <v>1000</v>
      </c>
      <c r="KG21" s="76">
        <v>50</v>
      </c>
      <c r="KH21" s="76">
        <f>KF21*KG21</f>
        <v>50000</v>
      </c>
      <c r="MZ21" s="172">
        <v>23</v>
      </c>
      <c r="NA21" s="172">
        <v>0</v>
      </c>
      <c r="NB21" s="172">
        <v>0</v>
      </c>
      <c r="NC21" s="172"/>
      <c r="ND21" s="172"/>
      <c r="OC21" s="200">
        <v>4</v>
      </c>
      <c r="OD21" s="200">
        <v>11776</v>
      </c>
      <c r="OE21" s="200">
        <v>3500</v>
      </c>
      <c r="OF21" s="200"/>
      <c r="OG21" s="200"/>
      <c r="PN21" s="232">
        <v>1700</v>
      </c>
      <c r="PO21" s="340" t="s">
        <v>203</v>
      </c>
      <c r="PP21" s="340"/>
      <c r="PQ21" s="340"/>
      <c r="PT21">
        <v>14</v>
      </c>
      <c r="QV21" s="243"/>
      <c r="RP21" s="248">
        <v>14</v>
      </c>
      <c r="RQ21" s="248">
        <v>9525</v>
      </c>
      <c r="RR21" s="248">
        <v>1600</v>
      </c>
      <c r="RS21" s="248">
        <v>200</v>
      </c>
    </row>
    <row r="22" spans="1:497" s="206" customFormat="1" ht="17.25" thickTop="1" thickBot="1" x14ac:dyDescent="0.3">
      <c r="BD22" s="39"/>
      <c r="BE22" s="39"/>
      <c r="BF22" s="40"/>
      <c r="BJ22" s="207"/>
      <c r="BK22" s="207"/>
      <c r="BL22" s="207"/>
      <c r="BM22" s="207"/>
      <c r="CE22" s="207"/>
      <c r="CF22" s="207"/>
      <c r="CG22" s="207"/>
      <c r="EJ22" s="1"/>
      <c r="EK22" s="51"/>
      <c r="EL22" s="51"/>
      <c r="EN22" s="51"/>
      <c r="EO22" s="51"/>
      <c r="EP22" s="51"/>
      <c r="HV22" s="100"/>
      <c r="JW22" s="207"/>
      <c r="JX22" s="42"/>
      <c r="JY22" s="42"/>
      <c r="KA22" s="207"/>
      <c r="KB22" s="42"/>
      <c r="KC22" s="42"/>
      <c r="KE22" s="76"/>
      <c r="KF22" s="76"/>
      <c r="KG22" s="76"/>
      <c r="KH22" s="76"/>
      <c r="KN22" s="100"/>
      <c r="MZ22" s="207"/>
      <c r="NA22" s="207"/>
      <c r="NB22" s="207"/>
      <c r="NC22" s="207"/>
      <c r="ND22" s="207"/>
      <c r="NG22" s="100"/>
      <c r="OC22" s="207"/>
      <c r="OD22" s="207"/>
      <c r="OE22" s="207"/>
      <c r="OF22" s="207"/>
      <c r="OG22" s="207"/>
      <c r="OI22" s="100"/>
      <c r="OJ22" s="54"/>
      <c r="PD22" s="54"/>
      <c r="PK22" s="142"/>
      <c r="PL22" s="54"/>
      <c r="PM22" s="54"/>
      <c r="PN22" s="232">
        <v>12272</v>
      </c>
      <c r="PO22" s="233">
        <v>1400</v>
      </c>
      <c r="PP22" s="233"/>
      <c r="PQ22" s="233"/>
      <c r="PR22" s="100"/>
      <c r="PT22" s="17">
        <v>15</v>
      </c>
      <c r="PU22" s="17"/>
      <c r="PV22" s="17"/>
      <c r="QV22" s="243"/>
      <c r="RA22" s="100"/>
      <c r="RP22" s="248">
        <v>15</v>
      </c>
      <c r="RQ22" s="248">
        <v>10388</v>
      </c>
      <c r="RR22" s="248">
        <v>0</v>
      </c>
      <c r="RS22" s="248">
        <v>0</v>
      </c>
      <c r="RV22" s="100"/>
    </row>
    <row r="23" spans="1:497" ht="17.25" thickTop="1" thickBot="1" x14ac:dyDescent="0.3">
      <c r="BD23" s="39" t="s">
        <v>41</v>
      </c>
      <c r="BE23" s="39">
        <v>15010</v>
      </c>
      <c r="BF23" s="40">
        <v>3600</v>
      </c>
      <c r="BG23" s="36">
        <v>3000</v>
      </c>
      <c r="BH23" s="36" t="s">
        <v>62</v>
      </c>
      <c r="BJ23" s="32">
        <v>19</v>
      </c>
      <c r="BK23" s="32">
        <v>7</v>
      </c>
      <c r="BL23" s="32">
        <v>13140</v>
      </c>
      <c r="BM23" s="32">
        <v>0</v>
      </c>
      <c r="CE23" s="35" t="s">
        <v>96</v>
      </c>
      <c r="CF23" s="35">
        <v>0</v>
      </c>
      <c r="CG23" s="35">
        <v>0</v>
      </c>
      <c r="EJ23" s="1" t="s">
        <v>154</v>
      </c>
      <c r="EK23" s="51">
        <v>13010</v>
      </c>
      <c r="EL23" s="51">
        <v>2200</v>
      </c>
      <c r="EN23" s="51" t="s">
        <v>161</v>
      </c>
      <c r="EO23" s="51">
        <v>10872</v>
      </c>
      <c r="EP23" s="51">
        <v>2300</v>
      </c>
      <c r="JW23" s="111">
        <v>12</v>
      </c>
      <c r="JX23" s="42">
        <v>7560</v>
      </c>
      <c r="JY23" s="42">
        <v>1400</v>
      </c>
      <c r="KA23" s="111">
        <v>20</v>
      </c>
      <c r="KB23" s="111"/>
      <c r="KC23" s="111"/>
      <c r="KE23" s="76" t="s">
        <v>4</v>
      </c>
      <c r="KF23" s="76">
        <v>6500</v>
      </c>
      <c r="KG23" s="76">
        <v>4</v>
      </c>
      <c r="KH23" s="76">
        <f t="shared" ref="KH23:KH31" si="277">KF23*KG23</f>
        <v>26000</v>
      </c>
      <c r="MZ23" s="172" t="s">
        <v>16</v>
      </c>
      <c r="NA23" s="172">
        <f>SUM(NA18:NA20)</f>
        <v>47929</v>
      </c>
      <c r="NB23" s="172">
        <f>SUM(NB18:NB21)</f>
        <v>6900</v>
      </c>
      <c r="NC23" s="172"/>
      <c r="ND23" s="172"/>
      <c r="OC23" s="200">
        <v>5</v>
      </c>
      <c r="OD23" s="200">
        <v>9234</v>
      </c>
      <c r="OE23" s="200">
        <v>0</v>
      </c>
      <c r="OF23" s="200"/>
      <c r="OG23" s="200"/>
      <c r="PN23" s="232">
        <v>4700</v>
      </c>
      <c r="PO23" s="340" t="s">
        <v>264</v>
      </c>
      <c r="PP23" s="340"/>
      <c r="PQ23" s="340"/>
      <c r="PT23" s="198">
        <v>16</v>
      </c>
      <c r="PU23" s="17"/>
      <c r="PV23" s="17"/>
      <c r="RP23" s="248">
        <v>16</v>
      </c>
      <c r="RQ23" s="248">
        <v>0</v>
      </c>
      <c r="RR23" s="248">
        <v>0</v>
      </c>
      <c r="RS23" s="248">
        <v>0</v>
      </c>
    </row>
    <row r="24" spans="1:497" ht="17.25" thickTop="1" thickBot="1" x14ac:dyDescent="0.3">
      <c r="BD24" s="21" t="s">
        <v>42</v>
      </c>
      <c r="BE24" s="21">
        <v>14242</v>
      </c>
      <c r="BF24" s="15"/>
      <c r="BG24" s="36">
        <v>2500</v>
      </c>
      <c r="BH24" s="36" t="s">
        <v>63</v>
      </c>
      <c r="BJ24" s="32">
        <v>20</v>
      </c>
      <c r="BK24" s="32">
        <v>1</v>
      </c>
      <c r="BL24" s="32">
        <v>19991</v>
      </c>
      <c r="BM24" s="32">
        <v>3300</v>
      </c>
      <c r="CE24" s="35" t="s">
        <v>97</v>
      </c>
      <c r="CF24" s="35">
        <v>19518</v>
      </c>
      <c r="CG24" s="35">
        <v>1800</v>
      </c>
      <c r="EJ24" s="1" t="s">
        <v>155</v>
      </c>
      <c r="EK24" s="51">
        <v>12667</v>
      </c>
      <c r="EL24" s="51">
        <v>1800</v>
      </c>
      <c r="EN24" s="51" t="s">
        <v>162</v>
      </c>
      <c r="EO24" s="51">
        <v>9335</v>
      </c>
      <c r="EP24" s="51">
        <v>2000</v>
      </c>
      <c r="ER24" s="356" t="s">
        <v>175</v>
      </c>
      <c r="ES24" s="356"/>
      <c r="JW24" s="111">
        <v>13</v>
      </c>
      <c r="JX24" s="42">
        <v>11195</v>
      </c>
      <c r="JY24" s="42">
        <v>3200</v>
      </c>
      <c r="KA24" s="111">
        <v>21</v>
      </c>
      <c r="KB24" s="111"/>
      <c r="KC24" s="111"/>
      <c r="KE24" s="76" t="s">
        <v>208</v>
      </c>
      <c r="KF24" s="76">
        <v>9600</v>
      </c>
      <c r="KG24" s="76">
        <v>2</v>
      </c>
      <c r="KH24" s="76">
        <f t="shared" si="277"/>
        <v>19200</v>
      </c>
      <c r="MZ24" s="172">
        <v>24</v>
      </c>
      <c r="NA24" s="172">
        <v>21130</v>
      </c>
      <c r="NB24" s="172">
        <v>1000</v>
      </c>
      <c r="NC24" s="172"/>
      <c r="ND24" s="172"/>
      <c r="OC24" s="200">
        <v>6</v>
      </c>
      <c r="OD24" s="200">
        <v>12110</v>
      </c>
      <c r="OE24" s="200">
        <v>1500</v>
      </c>
      <c r="OF24" s="200">
        <v>1200</v>
      </c>
      <c r="OG24" s="200"/>
      <c r="PN24" s="232">
        <v>20000</v>
      </c>
      <c r="PO24" s="340" t="s">
        <v>304</v>
      </c>
      <c r="PP24" s="340"/>
      <c r="PQ24" s="340"/>
      <c r="PT24" s="17"/>
      <c r="PU24" s="17"/>
      <c r="PV24" s="17"/>
      <c r="RP24" s="263">
        <v>17</v>
      </c>
      <c r="RQ24" s="263">
        <v>30488</v>
      </c>
      <c r="RR24" s="263">
        <v>0</v>
      </c>
      <c r="RS24" s="263">
        <v>200</v>
      </c>
    </row>
    <row r="25" spans="1:497" ht="17.25" thickTop="1" thickBot="1" x14ac:dyDescent="0.3">
      <c r="BD25" s="21" t="s">
        <v>43</v>
      </c>
      <c r="BE25" s="21">
        <v>18374</v>
      </c>
      <c r="BF25" s="15"/>
      <c r="BG25" s="36">
        <v>500</v>
      </c>
      <c r="BH25" s="36" t="s">
        <v>64</v>
      </c>
      <c r="BJ25" s="32">
        <v>21</v>
      </c>
      <c r="BK25" s="32">
        <v>2</v>
      </c>
      <c r="BL25" s="32">
        <v>13564</v>
      </c>
      <c r="BM25" s="32">
        <v>3100</v>
      </c>
      <c r="BO25" s="32">
        <f>SUM(BL19:BL26)</f>
        <v>111613</v>
      </c>
      <c r="BP25" s="32">
        <f>SUM(BM19:BM25)</f>
        <v>15200</v>
      </c>
      <c r="BQ25" s="32">
        <f>SUM(BO25-BP25)</f>
        <v>96413</v>
      </c>
      <c r="CE25" s="35" t="s">
        <v>98</v>
      </c>
      <c r="CF25" s="35">
        <v>16403</v>
      </c>
      <c r="CG25" s="35">
        <v>0</v>
      </c>
      <c r="EJ25" s="1" t="s">
        <v>157</v>
      </c>
      <c r="EK25" s="51">
        <v>11026</v>
      </c>
      <c r="EL25" s="51">
        <v>0</v>
      </c>
      <c r="EN25" s="51" t="s">
        <v>163</v>
      </c>
      <c r="EO25" s="51">
        <v>11426</v>
      </c>
      <c r="EP25" s="51">
        <v>0</v>
      </c>
      <c r="ER25" s="49">
        <f>SUM(EK27,EO27)</f>
        <v>137084</v>
      </c>
      <c r="ES25" s="49" t="s">
        <v>16</v>
      </c>
      <c r="JW25" s="111">
        <v>14</v>
      </c>
      <c r="JX25" s="42">
        <v>13698</v>
      </c>
      <c r="JY25" s="42">
        <v>1900</v>
      </c>
      <c r="KA25" s="111">
        <v>22</v>
      </c>
      <c r="KB25" s="111"/>
      <c r="KC25" s="111"/>
      <c r="KE25" s="76" t="s">
        <v>7</v>
      </c>
      <c r="KF25" s="76">
        <v>0</v>
      </c>
      <c r="KG25" s="76">
        <v>0</v>
      </c>
      <c r="KH25" s="76">
        <f t="shared" si="277"/>
        <v>0</v>
      </c>
      <c r="MZ25" s="172">
        <v>25</v>
      </c>
      <c r="NA25" s="172">
        <v>16830</v>
      </c>
      <c r="NB25" s="172">
        <v>1800</v>
      </c>
      <c r="NC25" s="172"/>
      <c r="ND25" s="172"/>
      <c r="OC25" s="16">
        <v>7</v>
      </c>
      <c r="OD25" s="16"/>
      <c r="OE25" s="16"/>
      <c r="OF25" s="16"/>
      <c r="OG25" s="16"/>
      <c r="PN25" s="232">
        <f>SUM(PN20-PN21+PN22-PO22+PN23-PN24)</f>
        <v>32148</v>
      </c>
      <c r="PO25" s="340"/>
      <c r="PP25" s="340"/>
      <c r="PQ25" s="340"/>
      <c r="PT25" s="17"/>
      <c r="PU25" s="17"/>
      <c r="PV25" s="17"/>
      <c r="RP25" s="263">
        <v>18</v>
      </c>
      <c r="RQ25" s="263">
        <v>10243</v>
      </c>
      <c r="RR25" s="263">
        <v>2100</v>
      </c>
      <c r="RS25" s="263"/>
    </row>
    <row r="26" spans="1:497" ht="17.25" thickTop="1" thickBot="1" x14ac:dyDescent="0.3">
      <c r="BD26" s="21" t="s">
        <v>44</v>
      </c>
      <c r="BE26" s="21">
        <v>15767</v>
      </c>
      <c r="BF26" s="15"/>
      <c r="BG26" s="36">
        <v>600</v>
      </c>
      <c r="BH26" s="36" t="s">
        <v>65</v>
      </c>
      <c r="BJ26" s="16">
        <v>22</v>
      </c>
      <c r="BK26" s="16">
        <v>3</v>
      </c>
      <c r="BL26" s="16">
        <v>16535</v>
      </c>
      <c r="BM26" s="16">
        <v>2300</v>
      </c>
      <c r="BQ26" s="32">
        <v>-3000</v>
      </c>
      <c r="CE26" s="35" t="s">
        <v>99</v>
      </c>
      <c r="CF26" s="35">
        <v>18733</v>
      </c>
      <c r="CG26" s="35">
        <v>0</v>
      </c>
      <c r="EJ26" s="1" t="s">
        <v>156</v>
      </c>
      <c r="EK26" s="51">
        <v>9683</v>
      </c>
      <c r="EL26" s="51">
        <v>0</v>
      </c>
      <c r="EN26" s="51" t="s">
        <v>164</v>
      </c>
      <c r="EO26" s="51">
        <v>10378</v>
      </c>
      <c r="EP26" s="51">
        <v>0</v>
      </c>
      <c r="ER26" s="49">
        <f>SUM(EK27+EO27-EL27-EP27)</f>
        <v>122784</v>
      </c>
      <c r="ES26" s="49" t="s">
        <v>165</v>
      </c>
      <c r="JW26" s="111">
        <v>15</v>
      </c>
      <c r="JX26" s="42">
        <v>14277</v>
      </c>
      <c r="JY26" s="42">
        <v>0</v>
      </c>
      <c r="KA26" s="111">
        <v>23</v>
      </c>
      <c r="KB26" s="111"/>
      <c r="KC26" s="111"/>
      <c r="KE26" s="76" t="s">
        <v>5</v>
      </c>
      <c r="KF26" s="76">
        <v>45</v>
      </c>
      <c r="KG26" s="76">
        <v>250</v>
      </c>
      <c r="KH26" s="76">
        <f t="shared" si="277"/>
        <v>11250</v>
      </c>
      <c r="KJ26" s="356" t="s">
        <v>224</v>
      </c>
      <c r="KK26" s="356"/>
      <c r="KL26" s="356"/>
      <c r="KM26" s="356"/>
      <c r="MZ26" s="172">
        <v>26</v>
      </c>
      <c r="NA26" s="172">
        <v>13202</v>
      </c>
      <c r="NB26" s="172">
        <v>1400</v>
      </c>
      <c r="NC26" s="172">
        <v>400</v>
      </c>
      <c r="ND26" s="172" t="s">
        <v>262</v>
      </c>
      <c r="OC26" s="338"/>
      <c r="OD26" s="345"/>
      <c r="OE26" s="16"/>
      <c r="OF26" s="16"/>
      <c r="OG26" s="16"/>
      <c r="PN26" s="232">
        <v>13584</v>
      </c>
      <c r="PO26" s="234">
        <v>1600</v>
      </c>
      <c r="PP26" s="234">
        <v>200</v>
      </c>
      <c r="PQ26" s="234">
        <v>400</v>
      </c>
      <c r="RP26" s="16">
        <v>19</v>
      </c>
      <c r="RQ26" s="16">
        <v>5650</v>
      </c>
      <c r="RR26" s="16">
        <v>1600</v>
      </c>
      <c r="RS26" s="16"/>
    </row>
    <row r="27" spans="1:497" ht="22.5" thickTop="1" thickBot="1" x14ac:dyDescent="0.4">
      <c r="BD27" s="21" t="s">
        <v>45</v>
      </c>
      <c r="BE27" s="21">
        <v>13140</v>
      </c>
      <c r="BF27" s="15"/>
      <c r="BG27" s="36">
        <v>400</v>
      </c>
      <c r="BH27" s="36" t="s">
        <v>65</v>
      </c>
      <c r="BJ27" s="1">
        <v>23</v>
      </c>
      <c r="BK27" s="1"/>
      <c r="BL27" s="1"/>
      <c r="BM27" s="1"/>
      <c r="BQ27" s="32">
        <v>-2500</v>
      </c>
      <c r="CE27" s="35" t="s">
        <v>16</v>
      </c>
      <c r="CF27" s="35">
        <f>SUM(CF19:CF26)</f>
        <v>104744</v>
      </c>
      <c r="CG27" s="35">
        <f>SUM(CG19:CG26)</f>
        <v>10500</v>
      </c>
      <c r="EK27">
        <f>SUM(EK21:EK26)</f>
        <v>57566</v>
      </c>
      <c r="EL27">
        <f>SUM(EL21:EL26)</f>
        <v>6000</v>
      </c>
      <c r="EO27">
        <f>SUM(EO19:EO26)</f>
        <v>79518</v>
      </c>
      <c r="EP27">
        <f>SUM(EP19:EP26)</f>
        <v>8300</v>
      </c>
      <c r="ER27" s="49">
        <f>SUM(EL27+EP27)</f>
        <v>14300</v>
      </c>
      <c r="ES27" s="49" t="s">
        <v>166</v>
      </c>
      <c r="JW27" s="111">
        <v>16</v>
      </c>
      <c r="JX27" s="42">
        <v>63803</v>
      </c>
      <c r="JY27" s="42">
        <v>0</v>
      </c>
      <c r="KA27" s="111">
        <v>24</v>
      </c>
      <c r="KB27" s="111"/>
      <c r="KC27" s="111"/>
      <c r="KE27" s="76" t="s">
        <v>6</v>
      </c>
      <c r="KF27" s="76">
        <v>12500</v>
      </c>
      <c r="KG27" s="76">
        <v>3</v>
      </c>
      <c r="KH27" s="76">
        <f t="shared" si="277"/>
        <v>37500</v>
      </c>
      <c r="KJ27" s="110" t="s">
        <v>214</v>
      </c>
      <c r="KK27" s="110"/>
      <c r="KL27" s="110" t="s">
        <v>197</v>
      </c>
      <c r="KM27" s="110" t="s">
        <v>223</v>
      </c>
      <c r="KN27" s="119"/>
      <c r="KO27" s="20"/>
      <c r="KP27" s="17"/>
      <c r="KQ27" s="17"/>
      <c r="KR27" s="17"/>
      <c r="KS27" s="17"/>
      <c r="KT27" s="17"/>
      <c r="KU27" s="17"/>
      <c r="KV27" s="17"/>
      <c r="KW27" s="17"/>
      <c r="KX27" s="50"/>
      <c r="KY27" s="98"/>
      <c r="KZ27" s="98"/>
      <c r="LA27" s="98"/>
      <c r="LB27" s="98"/>
      <c r="LC27" s="98"/>
      <c r="LD27" s="98"/>
      <c r="LE27" s="98"/>
      <c r="MZ27" s="172">
        <v>27</v>
      </c>
      <c r="NA27" s="172">
        <v>12557</v>
      </c>
      <c r="NB27" s="172">
        <v>2000</v>
      </c>
      <c r="NC27" s="172"/>
      <c r="ND27" s="172"/>
      <c r="OC27" s="17"/>
      <c r="OD27" s="202">
        <f>SUM(OD20:OD24)</f>
        <v>43125</v>
      </c>
      <c r="OE27" s="346" t="s">
        <v>290</v>
      </c>
      <c r="OF27" s="346"/>
      <c r="OG27" s="346"/>
      <c r="PN27" s="235">
        <f>SUM(PN25+PN26-PO26-PP26-PQ26)</f>
        <v>43532</v>
      </c>
      <c r="PO27" s="335" t="s">
        <v>308</v>
      </c>
      <c r="PP27" s="335"/>
      <c r="PQ27" s="335"/>
      <c r="RP27" s="270" t="s">
        <v>16</v>
      </c>
      <c r="RQ27" s="270">
        <f>SUM(RQ19:RQ26)</f>
        <v>78293</v>
      </c>
      <c r="RR27" s="266">
        <f>SUM(RR19:RR26)</f>
        <v>10000</v>
      </c>
      <c r="RS27" s="266">
        <f>SUM(RS20:RS26)</f>
        <v>600</v>
      </c>
    </row>
    <row r="28" spans="1:497" ht="17.25" thickTop="1" thickBot="1" x14ac:dyDescent="0.3">
      <c r="BD28" s="21" t="s">
        <v>46</v>
      </c>
      <c r="BE28" s="22">
        <f>SUM(BE20:BE27)</f>
        <v>109533</v>
      </c>
      <c r="BG28" s="36">
        <f>SUM(BG23:BG27)</f>
        <v>7000</v>
      </c>
      <c r="BH28" s="36"/>
      <c r="BJ28" s="1">
        <v>24</v>
      </c>
      <c r="BK28" s="1"/>
      <c r="BL28" s="1"/>
      <c r="BM28" s="1"/>
      <c r="BO28" s="1">
        <v>111613</v>
      </c>
      <c r="BQ28" s="32">
        <v>-500</v>
      </c>
      <c r="ER28" s="49">
        <v>2150</v>
      </c>
      <c r="ES28" s="77" t="s">
        <v>173</v>
      </c>
      <c r="JW28" s="111">
        <v>17</v>
      </c>
      <c r="JX28" s="42">
        <v>15354</v>
      </c>
      <c r="JY28" s="42">
        <v>1800</v>
      </c>
      <c r="KA28" s="111">
        <v>25</v>
      </c>
      <c r="KB28" s="111"/>
      <c r="KC28" s="111"/>
      <c r="KE28" s="76" t="s">
        <v>9</v>
      </c>
      <c r="KF28" s="76">
        <v>200</v>
      </c>
      <c r="KG28" s="76">
        <v>87</v>
      </c>
      <c r="KH28" s="76">
        <f t="shared" si="277"/>
        <v>17400</v>
      </c>
      <c r="KJ28" s="55" t="s">
        <v>70</v>
      </c>
      <c r="KK28" s="55" t="s">
        <v>215</v>
      </c>
      <c r="KL28" s="55"/>
      <c r="KM28" s="55"/>
      <c r="KN28" s="120"/>
      <c r="KO28" s="98"/>
      <c r="KP28" s="17"/>
      <c r="KQ28" s="17"/>
      <c r="KR28" s="17"/>
      <c r="KS28" s="17"/>
      <c r="KT28" s="17"/>
      <c r="KU28" s="17"/>
      <c r="KV28" s="17"/>
      <c r="KW28" s="17"/>
      <c r="KX28" s="50"/>
      <c r="KY28" s="98"/>
      <c r="KZ28" s="98"/>
      <c r="LA28" s="98"/>
      <c r="LB28" s="98"/>
      <c r="LC28" s="98"/>
      <c r="LD28" s="98"/>
      <c r="LE28" s="98"/>
      <c r="MZ28" s="172">
        <v>28</v>
      </c>
      <c r="NA28" s="172">
        <v>9374</v>
      </c>
      <c r="NB28" s="172"/>
      <c r="NC28" s="172"/>
      <c r="ND28" s="172"/>
      <c r="OC28" s="17"/>
      <c r="OD28" s="202">
        <f>SUM(OE20:OE24)</f>
        <v>8100</v>
      </c>
      <c r="OE28" s="346" t="s">
        <v>291</v>
      </c>
      <c r="OF28" s="346"/>
      <c r="OG28" s="346"/>
      <c r="RP28" s="40" t="s">
        <v>48</v>
      </c>
      <c r="RQ28" s="4">
        <f>SUM(RQ27-RR27-RS27)</f>
        <v>67693</v>
      </c>
      <c r="RR28" s="272"/>
      <c r="RS28" s="276"/>
      <c r="RT28" s="274"/>
    </row>
    <row r="29" spans="1:497" ht="17.25" thickTop="1" thickBot="1" x14ac:dyDescent="0.3">
      <c r="BA29">
        <v>40300</v>
      </c>
      <c r="BJ29" s="1">
        <v>25</v>
      </c>
      <c r="BK29" s="1"/>
      <c r="BL29" s="1"/>
      <c r="BM29" s="1"/>
      <c r="BO29" s="1">
        <v>-7000</v>
      </c>
      <c r="BQ29" s="32">
        <f>SUM(BQ25:BQ28)</f>
        <v>90413</v>
      </c>
      <c r="ER29" s="49">
        <v>1730</v>
      </c>
      <c r="ES29" s="77" t="s">
        <v>174</v>
      </c>
      <c r="JW29" s="111"/>
      <c r="JX29" s="76">
        <f>SUM(JX20:JX28)</f>
        <v>148741</v>
      </c>
      <c r="JY29" s="76">
        <f>SUM(JY20:JY28)</f>
        <v>12300</v>
      </c>
      <c r="KA29" s="111" t="s">
        <v>16</v>
      </c>
      <c r="KB29" s="111">
        <f>SUM(KB20:KB28)</f>
        <v>34527</v>
      </c>
      <c r="KC29" s="111">
        <f>SUM(KC20:KC28)</f>
        <v>4100</v>
      </c>
      <c r="KE29" s="76" t="s">
        <v>207</v>
      </c>
      <c r="KF29" s="76">
        <v>100</v>
      </c>
      <c r="KG29" s="76">
        <v>87</v>
      </c>
      <c r="KH29" s="76">
        <f t="shared" si="277"/>
        <v>8700</v>
      </c>
      <c r="KJ29" s="55" t="s">
        <v>216</v>
      </c>
      <c r="KK29" s="55">
        <v>2800</v>
      </c>
      <c r="KL29" s="55">
        <v>2800</v>
      </c>
      <c r="KM29" s="55">
        <f t="shared" ref="KM29:KM34" si="278">SUM(KK29-KL29)</f>
        <v>0</v>
      </c>
      <c r="KN29" s="120"/>
      <c r="KO29" s="98"/>
      <c r="MZ29" s="172">
        <v>1</v>
      </c>
      <c r="NA29" s="172">
        <v>10309</v>
      </c>
      <c r="NB29" s="172">
        <v>0</v>
      </c>
      <c r="NC29" s="172"/>
      <c r="ND29" s="172"/>
      <c r="OC29" s="17"/>
      <c r="OD29" s="202">
        <v>1200</v>
      </c>
      <c r="OE29" s="346" t="s">
        <v>292</v>
      </c>
      <c r="OF29" s="346"/>
      <c r="OG29" s="346"/>
      <c r="RP29" s="103" t="s">
        <v>212</v>
      </c>
      <c r="RQ29" s="4">
        <v>80000</v>
      </c>
      <c r="RR29" s="263"/>
      <c r="RS29" s="15"/>
      <c r="RT29" s="274"/>
    </row>
    <row r="30" spans="1:497" ht="21" thickTop="1" thickBot="1" x14ac:dyDescent="0.3">
      <c r="BA30">
        <v>-28400</v>
      </c>
      <c r="BB30" t="s">
        <v>66</v>
      </c>
      <c r="BJ30" s="34">
        <v>26</v>
      </c>
      <c r="BK30" s="1"/>
      <c r="BL30" s="1"/>
      <c r="BM30" s="1"/>
      <c r="BO30" s="1">
        <v>-17500</v>
      </c>
      <c r="BQ30" s="29">
        <v>-600</v>
      </c>
      <c r="ER30" s="78">
        <f>SUM(ER26,ER28,ER29)</f>
        <v>126664</v>
      </c>
      <c r="ES30" s="77" t="s">
        <v>100</v>
      </c>
      <c r="JX30" s="115">
        <f>SUM(JX29-JY29)</f>
        <v>136441</v>
      </c>
      <c r="JY30" s="437" t="s">
        <v>199</v>
      </c>
      <c r="JZ30" s="438"/>
      <c r="KA30" s="437"/>
      <c r="KB30" s="437"/>
      <c r="KC30" s="437"/>
      <c r="KD30" s="438"/>
      <c r="KE30" s="107" t="s">
        <v>206</v>
      </c>
      <c r="KF30" s="76">
        <v>9000</v>
      </c>
      <c r="KG30" s="76">
        <v>1</v>
      </c>
      <c r="KH30" s="76">
        <f t="shared" si="277"/>
        <v>9000</v>
      </c>
      <c r="KJ30" s="55" t="s">
        <v>217</v>
      </c>
      <c r="KK30" s="55">
        <v>0</v>
      </c>
      <c r="KL30" s="55"/>
      <c r="KM30" s="55">
        <f t="shared" si="278"/>
        <v>0</v>
      </c>
      <c r="KN30" s="120"/>
      <c r="KO30" s="98"/>
      <c r="MZ30" s="172">
        <v>2</v>
      </c>
      <c r="NA30" s="172">
        <v>9180</v>
      </c>
      <c r="NB30" s="172">
        <v>0</v>
      </c>
      <c r="NC30" s="172"/>
      <c r="ND30" s="172" t="s">
        <v>6</v>
      </c>
      <c r="OC30" s="17"/>
      <c r="OD30" s="202">
        <v>3000</v>
      </c>
      <c r="OE30" s="346" t="s">
        <v>62</v>
      </c>
      <c r="OF30" s="346"/>
      <c r="OG30" s="346"/>
      <c r="RP30" s="271" t="s">
        <v>264</v>
      </c>
      <c r="RQ30" s="48">
        <v>3700</v>
      </c>
      <c r="RR30" s="263"/>
      <c r="RS30" s="263"/>
      <c r="RT30" s="274"/>
    </row>
    <row r="31" spans="1:497" ht="21" thickTop="1" thickBot="1" x14ac:dyDescent="0.3">
      <c r="BA31">
        <f>SUM(BA29:BA30)</f>
        <v>11900</v>
      </c>
      <c r="BM31">
        <f>SUM(BM19:BM30)</f>
        <v>17500</v>
      </c>
      <c r="BO31" s="1">
        <v>-800</v>
      </c>
      <c r="BQ31" s="4">
        <f>SUM(BQ29:BQ30)</f>
        <v>89813</v>
      </c>
      <c r="ER31" s="16">
        <v>-1300</v>
      </c>
      <c r="JX31" s="108">
        <v>9300</v>
      </c>
      <c r="JY31" s="438" t="s">
        <v>200</v>
      </c>
      <c r="JZ31" s="438"/>
      <c r="KA31" s="438"/>
      <c r="KB31" s="438"/>
      <c r="KC31" s="438"/>
      <c r="KD31" s="438"/>
      <c r="KE31" s="107" t="s">
        <v>35</v>
      </c>
      <c r="KF31" s="76">
        <v>2300</v>
      </c>
      <c r="KG31" s="76">
        <v>1</v>
      </c>
      <c r="KH31" s="76">
        <f t="shared" si="277"/>
        <v>2300</v>
      </c>
      <c r="KJ31" s="55" t="s">
        <v>218</v>
      </c>
      <c r="KK31" s="55">
        <v>6700</v>
      </c>
      <c r="KL31" s="55"/>
      <c r="KM31" s="55">
        <f t="shared" si="278"/>
        <v>6700</v>
      </c>
      <c r="KN31" s="120"/>
      <c r="KO31" s="98"/>
      <c r="MZ31" s="172" t="s">
        <v>16</v>
      </c>
      <c r="NA31" s="172">
        <f>SUM(NA24:NA30)</f>
        <v>92582</v>
      </c>
      <c r="NB31" s="172">
        <f>SUM(NB24:NB29)</f>
        <v>6200</v>
      </c>
      <c r="NC31" s="172"/>
      <c r="ND31" s="172"/>
      <c r="OC31" s="17"/>
      <c r="OD31" s="202">
        <v>200</v>
      </c>
      <c r="OE31" s="346" t="s">
        <v>293</v>
      </c>
      <c r="OF31" s="346"/>
      <c r="OG31" s="346"/>
      <c r="RP31" s="401" t="s">
        <v>354</v>
      </c>
      <c r="RQ31" s="403"/>
      <c r="RR31" s="263"/>
      <c r="RS31" s="15"/>
      <c r="RT31" s="274"/>
    </row>
    <row r="32" spans="1:497" ht="21" thickTop="1" thickBot="1" x14ac:dyDescent="0.3">
      <c r="BO32" s="1">
        <f>SUM(BO28:BO31)</f>
        <v>86313</v>
      </c>
      <c r="ER32" s="97">
        <f>SUM(ER30:ER31)</f>
        <v>125364</v>
      </c>
      <c r="ES32" s="4" t="s">
        <v>176</v>
      </c>
      <c r="JX32" s="108">
        <f>SUM(JX30-JX31)</f>
        <v>127141</v>
      </c>
      <c r="JY32" s="434" t="s">
        <v>228</v>
      </c>
      <c r="JZ32" s="435"/>
      <c r="KA32" s="435"/>
      <c r="KB32" s="435"/>
      <c r="KC32" s="435"/>
      <c r="KD32" s="436"/>
      <c r="KE32" s="107"/>
      <c r="KF32" s="97"/>
      <c r="KG32" s="76"/>
      <c r="KH32" s="97">
        <f>SUM(KH20:KH31)</f>
        <v>261350</v>
      </c>
      <c r="KJ32" s="55" t="s">
        <v>66</v>
      </c>
      <c r="KK32" s="55">
        <v>28400</v>
      </c>
      <c r="KL32" s="55">
        <v>28400</v>
      </c>
      <c r="KM32" s="55">
        <f t="shared" si="278"/>
        <v>0</v>
      </c>
      <c r="KN32" s="120"/>
      <c r="KO32" s="98"/>
      <c r="OD32" s="202">
        <v>600</v>
      </c>
      <c r="OE32" s="346" t="s">
        <v>294</v>
      </c>
      <c r="OF32" s="346"/>
      <c r="OG32" s="346"/>
      <c r="RP32" s="4" t="s">
        <v>16</v>
      </c>
      <c r="RQ32" s="262">
        <f>SUM(RQ28:RQ31)</f>
        <v>151393</v>
      </c>
      <c r="RR32" s="15"/>
      <c r="RS32" s="263"/>
    </row>
    <row r="33" spans="67:488" ht="21" thickTop="1" thickBot="1" x14ac:dyDescent="0.3">
      <c r="BO33" s="1">
        <v>2800</v>
      </c>
      <c r="BP33" s="1" t="s">
        <v>67</v>
      </c>
      <c r="ER33" s="4">
        <v>-20000</v>
      </c>
      <c r="ES33" s="4" t="s">
        <v>220</v>
      </c>
      <c r="JX33" s="108">
        <v>35300</v>
      </c>
      <c r="JY33" s="438" t="s">
        <v>201</v>
      </c>
      <c r="JZ33" s="438"/>
      <c r="KA33" s="438"/>
      <c r="KB33" s="438"/>
      <c r="KC33" s="438"/>
      <c r="KD33" s="438"/>
      <c r="KE33" s="107"/>
      <c r="KF33" s="97"/>
      <c r="KG33" s="76"/>
      <c r="KH33" s="97">
        <v>180000</v>
      </c>
      <c r="KJ33" s="55" t="s">
        <v>116</v>
      </c>
      <c r="KK33" s="55">
        <v>1900</v>
      </c>
      <c r="KL33" s="55">
        <v>700</v>
      </c>
      <c r="KM33" s="55">
        <f t="shared" si="278"/>
        <v>1200</v>
      </c>
      <c r="KN33" s="120">
        <v>-700</v>
      </c>
      <c r="KO33" s="98"/>
      <c r="MQ33">
        <v>5000</v>
      </c>
      <c r="MR33" t="s">
        <v>271</v>
      </c>
      <c r="NA33" s="446" t="s">
        <v>263</v>
      </c>
      <c r="NB33" s="446"/>
      <c r="NC33" s="446"/>
      <c r="ND33" s="446"/>
      <c r="OD33" s="202">
        <v>52000</v>
      </c>
      <c r="OE33" s="346" t="s">
        <v>295</v>
      </c>
      <c r="OF33" s="346"/>
      <c r="OG33" s="346"/>
      <c r="RQ33" s="4">
        <v>11511</v>
      </c>
      <c r="RR33" s="26"/>
      <c r="RS33" s="15"/>
      <c r="RT33" s="274"/>
    </row>
    <row r="34" spans="67:488" ht="21" thickTop="1" thickBot="1" x14ac:dyDescent="0.3">
      <c r="BO34" s="109">
        <v>28400</v>
      </c>
      <c r="BP34" s="109" t="s">
        <v>66</v>
      </c>
      <c r="ER34" s="4">
        <v>-6000</v>
      </c>
      <c r="ES34" s="4" t="s">
        <v>221</v>
      </c>
      <c r="JX34" s="108">
        <v>42100</v>
      </c>
      <c r="JY34" s="438" t="s">
        <v>202</v>
      </c>
      <c r="JZ34" s="438"/>
      <c r="KA34" s="438"/>
      <c r="KB34" s="438"/>
      <c r="KC34" s="438"/>
      <c r="KD34" s="438"/>
      <c r="KE34" s="107"/>
      <c r="KF34" s="97"/>
      <c r="KG34" s="76"/>
      <c r="KH34" s="97">
        <v>32000</v>
      </c>
      <c r="KJ34" s="55" t="s">
        <v>219</v>
      </c>
      <c r="KK34" s="55">
        <v>500</v>
      </c>
      <c r="KL34" s="55">
        <v>500</v>
      </c>
      <c r="KM34" s="55">
        <f t="shared" si="278"/>
        <v>0</v>
      </c>
      <c r="KN34" s="120"/>
      <c r="KO34" s="98"/>
      <c r="MZ34" s="445" t="s">
        <v>270</v>
      </c>
      <c r="NA34" s="445"/>
      <c r="NB34" s="445"/>
      <c r="NC34" s="445"/>
      <c r="OD34" s="202">
        <v>1000</v>
      </c>
      <c r="OE34" s="346" t="s">
        <v>296</v>
      </c>
      <c r="OF34" s="346"/>
      <c r="OG34" s="346"/>
      <c r="RQ34" s="4">
        <v>-900</v>
      </c>
      <c r="RR34" s="16"/>
      <c r="RS34" s="263"/>
    </row>
    <row r="35" spans="67:488" ht="21" thickTop="1" thickBot="1" x14ac:dyDescent="0.3">
      <c r="BO35" s="76">
        <f>SUM(BO32:BO34)</f>
        <v>117513</v>
      </c>
      <c r="BP35" s="98" t="s">
        <v>68</v>
      </c>
      <c r="ER35" s="4">
        <f>SUM(ER32:ER34)</f>
        <v>99364</v>
      </c>
      <c r="ES35" s="4"/>
      <c r="JX35" s="108">
        <v>180000</v>
      </c>
      <c r="JY35" s="438" t="s">
        <v>212</v>
      </c>
      <c r="JZ35" s="438"/>
      <c r="KA35" s="438"/>
      <c r="KB35" s="438"/>
      <c r="KC35" s="438"/>
      <c r="KD35" s="108"/>
      <c r="KE35" s="107"/>
      <c r="KF35" s="97"/>
      <c r="KG35" s="76"/>
      <c r="KH35" s="97">
        <f>SUM(KH32-KH33-KH34)</f>
        <v>49350</v>
      </c>
      <c r="KJ35" s="55"/>
      <c r="KK35" s="55">
        <f>SUM(KK29:KK34)</f>
        <v>40300</v>
      </c>
      <c r="KL35" s="55"/>
      <c r="KM35" s="55">
        <f>SUM(KM29:KM34)</f>
        <v>7900</v>
      </c>
      <c r="MU35" s="1">
        <v>20</v>
      </c>
      <c r="MV35" s="1">
        <v>83</v>
      </c>
      <c r="MW35" s="1">
        <f>MU35*MV35</f>
        <v>1660</v>
      </c>
      <c r="MZ35" s="178"/>
      <c r="NA35" s="178">
        <f>SUM(NA23+NA31-NB23-NB31)</f>
        <v>127411</v>
      </c>
      <c r="NB35" s="445" t="s">
        <v>48</v>
      </c>
      <c r="NC35" s="445"/>
      <c r="OD35" s="202">
        <v>4700</v>
      </c>
      <c r="OE35" s="346" t="s">
        <v>297</v>
      </c>
      <c r="OF35" s="346"/>
      <c r="OG35" s="346"/>
      <c r="RQ35" s="4">
        <v>-200</v>
      </c>
      <c r="RR35" s="273"/>
      <c r="RS35" s="273"/>
      <c r="RT35" s="274"/>
    </row>
    <row r="36" spans="67:488" ht="21" thickTop="1" thickBot="1" x14ac:dyDescent="0.3">
      <c r="ER36" s="4">
        <v>99500</v>
      </c>
      <c r="ES36" s="4" t="s">
        <v>222</v>
      </c>
      <c r="JX36" s="108">
        <v>99500</v>
      </c>
      <c r="JY36" s="438" t="s">
        <v>213</v>
      </c>
      <c r="JZ36" s="438"/>
      <c r="KA36" s="438"/>
      <c r="KB36" s="438"/>
      <c r="KC36" s="438"/>
      <c r="KD36" s="108" t="s">
        <v>233</v>
      </c>
      <c r="KE36" s="107"/>
      <c r="KF36" s="97"/>
      <c r="KG36" s="76"/>
      <c r="KH36" s="97">
        <v>50000</v>
      </c>
      <c r="MU36" s="1">
        <v>10</v>
      </c>
      <c r="MV36" s="1">
        <v>40</v>
      </c>
      <c r="MW36" s="1">
        <f>MU36*MV36</f>
        <v>400</v>
      </c>
      <c r="MZ36" s="178"/>
      <c r="NA36" s="178">
        <v>13200</v>
      </c>
      <c r="NB36" s="445" t="s">
        <v>264</v>
      </c>
      <c r="NC36" s="445"/>
      <c r="OD36" s="203">
        <f>SUM(OD27-OD28-OD29-OD30-OD31-OD32+OD33+OD34+OD35)</f>
        <v>87725</v>
      </c>
      <c r="OE36" s="341" t="s">
        <v>298</v>
      </c>
      <c r="OF36" s="342"/>
      <c r="OG36" s="343"/>
      <c r="RQ36" s="4">
        <f>SUM(RQ32:RQ35)</f>
        <v>161804</v>
      </c>
      <c r="RR36" s="273"/>
      <c r="RS36" s="263"/>
    </row>
    <row r="37" spans="67:488" ht="21" thickTop="1" thickBot="1" x14ac:dyDescent="0.3">
      <c r="JX37" s="112">
        <f ca="1">SUM(JX32:JX37)</f>
        <v>15005271</v>
      </c>
      <c r="JY37" s="439" t="s">
        <v>225</v>
      </c>
      <c r="JZ37" s="440"/>
      <c r="KA37" s="440"/>
      <c r="KB37" s="440"/>
      <c r="KC37" s="440"/>
      <c r="KD37" s="441"/>
      <c r="KK37" s="54"/>
      <c r="MU37" s="1"/>
      <c r="MV37" s="1"/>
      <c r="MW37" s="1">
        <f>SUM(MW35:MW36)</f>
        <v>2060</v>
      </c>
      <c r="MZ37" s="178" t="s">
        <v>16</v>
      </c>
      <c r="NA37" s="178">
        <f>SUM(NA35:NA36)</f>
        <v>140611</v>
      </c>
      <c r="NB37" s="445" t="s">
        <v>265</v>
      </c>
      <c r="NC37" s="445"/>
      <c r="RR37" s="275"/>
    </row>
    <row r="38" spans="67:488" ht="21" thickTop="1" thickBot="1" x14ac:dyDescent="0.3">
      <c r="JX38" s="113">
        <v>11900</v>
      </c>
      <c r="JY38" s="356" t="s">
        <v>226</v>
      </c>
      <c r="JZ38" s="356"/>
      <c r="KA38" s="356"/>
      <c r="KB38" s="356"/>
      <c r="KC38" s="356"/>
      <c r="KD38" s="356"/>
      <c r="KF38">
        <v>180000</v>
      </c>
      <c r="MU38" s="1"/>
      <c r="MV38" s="1"/>
      <c r="MW38" s="1">
        <v>2400</v>
      </c>
      <c r="MZ38" s="178"/>
      <c r="NA38" s="178">
        <v>-3000</v>
      </c>
      <c r="NB38" s="445" t="s">
        <v>266</v>
      </c>
      <c r="NC38" s="445"/>
    </row>
    <row r="39" spans="67:488" ht="27" thickTop="1" thickBot="1" x14ac:dyDescent="0.4">
      <c r="JX39" s="114">
        <v>495940</v>
      </c>
      <c r="JY39" s="356" t="s">
        <v>227</v>
      </c>
      <c r="JZ39" s="356"/>
      <c r="KA39" s="356"/>
      <c r="KB39" s="356"/>
      <c r="KC39" s="356"/>
      <c r="KD39" s="356"/>
      <c r="KF39">
        <v>3</v>
      </c>
      <c r="MU39" s="1"/>
      <c r="MV39" s="1"/>
      <c r="MW39" s="1">
        <v>200</v>
      </c>
      <c r="MZ39" s="178"/>
      <c r="NA39" s="178">
        <v>-3000</v>
      </c>
      <c r="NB39" s="445" t="s">
        <v>267</v>
      </c>
      <c r="NC39" s="445"/>
    </row>
    <row r="40" spans="67:488" ht="17.25" thickTop="1" thickBot="1" x14ac:dyDescent="0.3">
      <c r="KH40">
        <v>180000</v>
      </c>
      <c r="KI40" t="s">
        <v>212</v>
      </c>
      <c r="MU40" s="1"/>
      <c r="MV40" s="1"/>
      <c r="MW40" s="1">
        <f>SUM(MW37:MW39)</f>
        <v>4660</v>
      </c>
      <c r="MZ40" s="178"/>
      <c r="NA40" s="178">
        <v>-3000</v>
      </c>
      <c r="NB40" s="445" t="s">
        <v>268</v>
      </c>
      <c r="NC40" s="445"/>
    </row>
    <row r="41" spans="67:488" ht="17.25" thickTop="1" thickBot="1" x14ac:dyDescent="0.3">
      <c r="JX41" s="442" t="s">
        <v>230</v>
      </c>
      <c r="JY41" s="443"/>
      <c r="JZ41" s="443"/>
      <c r="KA41" s="443"/>
      <c r="KB41" s="443"/>
      <c r="KC41" s="443"/>
      <c r="KD41" s="444"/>
      <c r="KI41" t="s">
        <v>253</v>
      </c>
      <c r="MZ41" s="178"/>
      <c r="NA41" s="178">
        <v>-1500</v>
      </c>
      <c r="NB41" s="445" t="s">
        <v>65</v>
      </c>
      <c r="NC41" s="445"/>
    </row>
    <row r="42" spans="67:488" ht="17.25" thickTop="1" thickBot="1" x14ac:dyDescent="0.3">
      <c r="JX42" s="42">
        <v>127141</v>
      </c>
      <c r="JY42" s="42" t="s">
        <v>49</v>
      </c>
      <c r="JZ42" s="42"/>
      <c r="KA42" s="42"/>
      <c r="KB42" s="42"/>
      <c r="KC42" s="42"/>
      <c r="KD42" s="42"/>
      <c r="KH42">
        <v>33500</v>
      </c>
      <c r="KI42" t="s">
        <v>234</v>
      </c>
      <c r="MZ42" s="178" t="s">
        <v>16</v>
      </c>
      <c r="NA42" s="178">
        <f>SUM(NA37:NA41)</f>
        <v>130111</v>
      </c>
      <c r="NB42" s="445" t="s">
        <v>269</v>
      </c>
      <c r="NC42" s="445"/>
    </row>
    <row r="43" spans="67:488" ht="16.5" thickTop="1" thickBot="1" x14ac:dyDescent="0.3">
      <c r="JX43" s="42">
        <v>34527</v>
      </c>
      <c r="JY43" s="42">
        <v>4100</v>
      </c>
      <c r="JZ43" s="42"/>
      <c r="KA43" s="42"/>
      <c r="KB43" s="42"/>
      <c r="KC43" s="42"/>
      <c r="KD43" s="42"/>
    </row>
    <row r="44" spans="67:488" ht="16.5" thickTop="1" thickBot="1" x14ac:dyDescent="0.3">
      <c r="JX44" s="42">
        <f>SUM(JX42+JX43-JY43)</f>
        <v>157568</v>
      </c>
      <c r="JY44" s="442" t="s">
        <v>231</v>
      </c>
      <c r="JZ44" s="443"/>
      <c r="KA44" s="444"/>
      <c r="KB44" s="42"/>
      <c r="KC44" s="42"/>
      <c r="KD44" s="42"/>
    </row>
    <row r="45" spans="67:488" ht="15.75" thickTop="1" x14ac:dyDescent="0.25">
      <c r="JX45" s="100">
        <v>99500</v>
      </c>
      <c r="JY45" s="395" t="s">
        <v>232</v>
      </c>
      <c r="JZ45" s="396"/>
      <c r="KA45" s="396"/>
      <c r="KB45" s="396"/>
      <c r="KC45" s="396"/>
      <c r="KD45" s="397"/>
    </row>
    <row r="46" spans="67:488" ht="34.5" thickBot="1" x14ac:dyDescent="0.5">
      <c r="JX46" s="116">
        <f>SUM(JX44:JX45)</f>
        <v>257068</v>
      </c>
      <c r="JY46" s="398"/>
      <c r="JZ46" s="399"/>
      <c r="KA46" s="399"/>
      <c r="KB46" s="399"/>
      <c r="KC46" s="399"/>
      <c r="KD46" s="400"/>
    </row>
    <row r="47" spans="67:488" ht="15.75" thickTop="1" x14ac:dyDescent="0.25"/>
  </sheetData>
  <mergeCells count="200">
    <mergeCell ref="UO1:UU1"/>
    <mergeCell ref="UV1:VB1"/>
    <mergeCell ref="VC1:VI1"/>
    <mergeCell ref="RP31:RQ31"/>
    <mergeCell ref="RV1:SB1"/>
    <mergeCell ref="SY1:TD1"/>
    <mergeCell ref="SR1:SW1"/>
    <mergeCell ref="SK1:SP1"/>
    <mergeCell ref="SD1:SI1"/>
    <mergeCell ref="UH1:UN1"/>
    <mergeCell ref="UA1:UG1"/>
    <mergeCell ref="TT1:TZ1"/>
    <mergeCell ref="TM1:TS1"/>
    <mergeCell ref="TF1:TL1"/>
    <mergeCell ref="RP18:RS18"/>
    <mergeCell ref="PZ15:QE16"/>
    <mergeCell ref="QG15:QL16"/>
    <mergeCell ref="QN15:QS16"/>
    <mergeCell ref="QU15:QZ16"/>
    <mergeCell ref="SK15:SP16"/>
    <mergeCell ref="SD15:SI16"/>
    <mergeCell ref="PZ1:QE1"/>
    <mergeCell ref="QG1:QL1"/>
    <mergeCell ref="QN1:QT1"/>
    <mergeCell ref="QV1:RA1"/>
    <mergeCell ref="RC1:RH1"/>
    <mergeCell ref="RP1:RU1"/>
    <mergeCell ref="RI1:RO1"/>
    <mergeCell ref="NB42:NC42"/>
    <mergeCell ref="MZ34:NC34"/>
    <mergeCell ref="LR1:LX1"/>
    <mergeCell ref="NA33:ND33"/>
    <mergeCell ref="NB35:NC35"/>
    <mergeCell ref="NB36:NC36"/>
    <mergeCell ref="NB37:NC37"/>
    <mergeCell ref="NB38:NC38"/>
    <mergeCell ref="NB39:NC39"/>
    <mergeCell ref="NB40:NC40"/>
    <mergeCell ref="NB41:NC41"/>
    <mergeCell ref="NA1:NF1"/>
    <mergeCell ref="LY1:ME1"/>
    <mergeCell ref="MF1:ML1"/>
    <mergeCell ref="MM1:MS1"/>
    <mergeCell ref="MT1:MZ1"/>
    <mergeCell ref="LR15:LW16"/>
    <mergeCell ref="LY15:MD16"/>
    <mergeCell ref="MF15:MK16"/>
    <mergeCell ref="HW15:IB16"/>
    <mergeCell ref="ID15:II16"/>
    <mergeCell ref="IK15:IP16"/>
    <mergeCell ref="KH1:KM1"/>
    <mergeCell ref="LC1:LI1"/>
    <mergeCell ref="LK1:LQ1"/>
    <mergeCell ref="JY45:KD46"/>
    <mergeCell ref="JY39:KD39"/>
    <mergeCell ref="JY32:KD32"/>
    <mergeCell ref="JY38:KD38"/>
    <mergeCell ref="JY30:KD30"/>
    <mergeCell ref="JY31:KD31"/>
    <mergeCell ref="JY34:KD34"/>
    <mergeCell ref="JY35:KC35"/>
    <mergeCell ref="JY36:KC36"/>
    <mergeCell ref="JY37:KD37"/>
    <mergeCell ref="KJ26:KM26"/>
    <mergeCell ref="JX41:KD41"/>
    <mergeCell ref="JY44:KA44"/>
    <mergeCell ref="KV17:LB17"/>
    <mergeCell ref="KV15:LA16"/>
    <mergeCell ref="KO15:KT16"/>
    <mergeCell ref="JY33:KD33"/>
    <mergeCell ref="KA15:KF16"/>
    <mergeCell ref="BD19:BE19"/>
    <mergeCell ref="CA1:CF1"/>
    <mergeCell ref="CG1:CL1"/>
    <mergeCell ref="BN15:BR16"/>
    <mergeCell ref="BS15:BS16"/>
    <mergeCell ref="BT15:BT16"/>
    <mergeCell ref="CF15:CF16"/>
    <mergeCell ref="CG15:CK16"/>
    <mergeCell ref="CA15:CE16"/>
    <mergeCell ref="BI1:BN1"/>
    <mergeCell ref="BO1:BT1"/>
    <mergeCell ref="BU1:BZ1"/>
    <mergeCell ref="BI15:BM16"/>
    <mergeCell ref="BU15:BY16"/>
    <mergeCell ref="BZ15:BZ16"/>
    <mergeCell ref="BH15:BH16"/>
    <mergeCell ref="BC1:BH1"/>
    <mergeCell ref="A1:D1"/>
    <mergeCell ref="M1:P1"/>
    <mergeCell ref="G1:K1"/>
    <mergeCell ref="Q1:X1"/>
    <mergeCell ref="Y1:AD1"/>
    <mergeCell ref="AE1:AJ1"/>
    <mergeCell ref="BB17:BB18"/>
    <mergeCell ref="G16:P16"/>
    <mergeCell ref="AQ15:AQ16"/>
    <mergeCell ref="AR15:AR16"/>
    <mergeCell ref="AS15:AS16"/>
    <mergeCell ref="AT15:AT16"/>
    <mergeCell ref="AU15:AU16"/>
    <mergeCell ref="AV15:AV16"/>
    <mergeCell ref="AW1:BB1"/>
    <mergeCell ref="AW15:AW16"/>
    <mergeCell ref="AX15:AX16"/>
    <mergeCell ref="AY15:AY16"/>
    <mergeCell ref="AZ15:AZ16"/>
    <mergeCell ref="BA15:BA16"/>
    <mergeCell ref="BB15:BB16"/>
    <mergeCell ref="DA1:DG1"/>
    <mergeCell ref="DH1:DN1"/>
    <mergeCell ref="CM15:CR16"/>
    <mergeCell ref="CT15:CY16"/>
    <mergeCell ref="DA15:DF16"/>
    <mergeCell ref="DH15:DM16"/>
    <mergeCell ref="AK1:AP1"/>
    <mergeCell ref="AQ1:AV1"/>
    <mergeCell ref="BC15:BC16"/>
    <mergeCell ref="BD15:BD16"/>
    <mergeCell ref="BE15:BE16"/>
    <mergeCell ref="CM1:CS1"/>
    <mergeCell ref="CT1:CZ1"/>
    <mergeCell ref="IR15:IW16"/>
    <mergeCell ref="EJ15:EN16"/>
    <mergeCell ref="EQ15:EV16"/>
    <mergeCell ref="EX15:FC16"/>
    <mergeCell ref="FE15:FJ16"/>
    <mergeCell ref="EC15:EH16"/>
    <mergeCell ref="DO15:DT16"/>
    <mergeCell ref="DO1:DU1"/>
    <mergeCell ref="DV1:EB1"/>
    <mergeCell ref="DV15:EA16"/>
    <mergeCell ref="EC1:EI1"/>
    <mergeCell ref="EJ1:EP1"/>
    <mergeCell ref="EQ1:EW1"/>
    <mergeCell ref="EX1:FD1"/>
    <mergeCell ref="FE1:FK1"/>
    <mergeCell ref="IR1:IW1"/>
    <mergeCell ref="HB16:HG16"/>
    <mergeCell ref="HI1:HO1"/>
    <mergeCell ref="HP1:HV1"/>
    <mergeCell ref="HW1:IC1"/>
    <mergeCell ref="IK1:IQ1"/>
    <mergeCell ref="ID1:IJ1"/>
    <mergeCell ref="HI15:HN16"/>
    <mergeCell ref="HP15:HU16"/>
    <mergeCell ref="ER24:ES24"/>
    <mergeCell ref="FL15:FQ16"/>
    <mergeCell ref="FS15:FX16"/>
    <mergeCell ref="GG1:GM1"/>
    <mergeCell ref="GN1:GT1"/>
    <mergeCell ref="GU1:HA1"/>
    <mergeCell ref="HB1:HH1"/>
    <mergeCell ref="FL1:FR1"/>
    <mergeCell ref="FS1:FY1"/>
    <mergeCell ref="FZ1:GF1"/>
    <mergeCell ref="IY15:JD16"/>
    <mergeCell ref="LK15:LO16"/>
    <mergeCell ref="LC15:LH16"/>
    <mergeCell ref="LJ2:LJ15"/>
    <mergeCell ref="IY1:JD1"/>
    <mergeCell ref="JF1:JK1"/>
    <mergeCell ref="JM1:JR1"/>
    <mergeCell ref="JT1:JY1"/>
    <mergeCell ref="KA1:KF1"/>
    <mergeCell ref="KH15:KM16"/>
    <mergeCell ref="NO1:NT1"/>
    <mergeCell ref="NV1:OA1"/>
    <mergeCell ref="OC1:OH1"/>
    <mergeCell ref="JM15:JR16"/>
    <mergeCell ref="JT15:JY16"/>
    <mergeCell ref="KO1:KU1"/>
    <mergeCell ref="KV1:LB1"/>
    <mergeCell ref="PL1:PQ1"/>
    <mergeCell ref="PS1:PX1"/>
    <mergeCell ref="OQ1:OV1"/>
    <mergeCell ref="OX1:PC1"/>
    <mergeCell ref="PS15:PX16"/>
    <mergeCell ref="NH1:NM1"/>
    <mergeCell ref="OE36:OG36"/>
    <mergeCell ref="OC19:OG19"/>
    <mergeCell ref="OC26:OD26"/>
    <mergeCell ref="OE27:OG27"/>
    <mergeCell ref="OE28:OG28"/>
    <mergeCell ref="OE29:OG29"/>
    <mergeCell ref="OE30:OG30"/>
    <mergeCell ref="OE31:OG31"/>
    <mergeCell ref="OE32:OG32"/>
    <mergeCell ref="OE35:OG35"/>
    <mergeCell ref="OE34:OG34"/>
    <mergeCell ref="OE33:OG33"/>
    <mergeCell ref="PO27:PQ27"/>
    <mergeCell ref="OJ1:OO1"/>
    <mergeCell ref="PE1:PI1"/>
    <mergeCell ref="PO20:PQ20"/>
    <mergeCell ref="PO23:PQ23"/>
    <mergeCell ref="PO24:PQ24"/>
    <mergeCell ref="PO25:PQ25"/>
    <mergeCell ref="PN19:PQ19"/>
    <mergeCell ref="PO21:PQ21"/>
  </mergeCells>
  <conditionalFormatting sqref="KO2:KP2">
    <cfRule type="duplicateValues" dxfId="21" priority="14"/>
  </conditionalFormatting>
  <conditionalFormatting sqref="LK2:LN2">
    <cfRule type="containsText" dxfId="20" priority="13" operator="containsText" text="rest">
      <formula>NOT(ISERROR(SEARCH("rest",LK2)))</formula>
    </cfRule>
  </conditionalFormatting>
  <conditionalFormatting sqref="LR2:LU2">
    <cfRule type="containsText" dxfId="19" priority="12" operator="containsText" text="rest">
      <formula>NOT(ISERROR(SEARCH("rest",LR2)))</formula>
    </cfRule>
  </conditionalFormatting>
  <conditionalFormatting sqref="NA2:ND2">
    <cfRule type="containsText" dxfId="18" priority="11" operator="containsText" text="rest">
      <formula>NOT(ISERROR(SEARCH("rest",NA2)))</formula>
    </cfRule>
  </conditionalFormatting>
  <conditionalFormatting sqref="NH2:NK2">
    <cfRule type="containsText" dxfId="17" priority="10" operator="containsText" text="rest">
      <formula>NOT(ISERROR(SEARCH("rest",NH2)))</formula>
    </cfRule>
  </conditionalFormatting>
  <conditionalFormatting sqref="NH2:NJ3">
    <cfRule type="containsText" dxfId="16" priority="9" operator="containsText" text="rest">
      <formula>NOT(ISERROR(SEARCH("rest",NH2)))</formula>
    </cfRule>
  </conditionalFormatting>
  <conditionalFormatting sqref="NO2:NR2">
    <cfRule type="containsText" dxfId="15" priority="8" operator="containsText" text="rest">
      <formula>NOT(ISERROR(SEARCH("rest",NO2)))</formula>
    </cfRule>
  </conditionalFormatting>
  <conditionalFormatting sqref="NV2:NY2">
    <cfRule type="containsText" dxfId="14" priority="7" operator="containsText" text="rest">
      <formula>NOT(ISERROR(SEARCH("rest",NV2)))</formula>
    </cfRule>
  </conditionalFormatting>
  <conditionalFormatting sqref="NV2:NX2">
    <cfRule type="containsText" dxfId="13" priority="6" operator="containsText" text="rest">
      <formula>NOT(ISERROR(SEARCH("rest",NV2)))</formula>
    </cfRule>
  </conditionalFormatting>
  <conditionalFormatting sqref="OC2:OF2">
    <cfRule type="containsText" dxfId="12" priority="4" operator="containsText" text="rest">
      <formula>NOT(ISERROR(SEARCH("rest",OC2)))</formula>
    </cfRule>
  </conditionalFormatting>
  <conditionalFormatting sqref="OC2:OE2">
    <cfRule type="containsText" dxfId="11" priority="3" operator="containsText" text="rest">
      <formula>NOT(ISERROR(SEARCH("rest",OC2)))</formula>
    </cfRule>
  </conditionalFormatting>
  <conditionalFormatting sqref="PQ3:PQ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{88114E1E-6F29-40FA-9C76-42258BDE04A9}</x14:id>
        </ext>
      </extLst>
    </cfRule>
  </conditionalFormatting>
  <conditionalFormatting sqref="SH3:SH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114E1E-6F29-40FA-9C76-42258BDE0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PQ3:PQ5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80" zoomScaleNormal="80" workbookViewId="0">
      <selection activeCell="G15" sqref="G15"/>
    </sheetView>
  </sheetViews>
  <sheetFormatPr defaultRowHeight="15" x14ac:dyDescent="0.25"/>
  <cols>
    <col min="1" max="1" width="17.85546875" customWidth="1"/>
    <col min="2" max="2" width="19.85546875" customWidth="1"/>
    <col min="3" max="3" width="17.28515625" customWidth="1"/>
    <col min="4" max="4" width="18.5703125" customWidth="1"/>
  </cols>
  <sheetData>
    <row r="1" spans="1:4" ht="16.5" thickTop="1" thickBot="1" x14ac:dyDescent="0.3">
      <c r="A1" s="477" t="s">
        <v>378</v>
      </c>
      <c r="B1" s="477"/>
      <c r="C1" s="477"/>
      <c r="D1" s="477"/>
    </row>
    <row r="2" spans="1:4" ht="16.5" thickTop="1" thickBot="1" x14ac:dyDescent="0.3">
      <c r="A2" s="330" t="s">
        <v>379</v>
      </c>
      <c r="B2" s="330" t="s">
        <v>209</v>
      </c>
      <c r="C2" s="330" t="s">
        <v>210</v>
      </c>
      <c r="D2" s="330" t="s">
        <v>16</v>
      </c>
    </row>
    <row r="3" spans="1:4" ht="16.5" thickTop="1" thickBot="1" x14ac:dyDescent="0.3">
      <c r="A3" s="330" t="s">
        <v>2</v>
      </c>
      <c r="B3" s="330">
        <v>40</v>
      </c>
      <c r="C3" s="330">
        <v>1000</v>
      </c>
      <c r="D3" s="330">
        <f>B3*C3</f>
        <v>40000</v>
      </c>
    </row>
    <row r="4" spans="1:4" ht="16.5" thickTop="1" thickBot="1" x14ac:dyDescent="0.3">
      <c r="A4" s="330" t="s">
        <v>3</v>
      </c>
      <c r="B4" s="330">
        <v>30</v>
      </c>
      <c r="C4" s="330">
        <v>1000</v>
      </c>
      <c r="D4" s="330">
        <f t="shared" ref="D4:D21" si="0">B4*C4</f>
        <v>30000</v>
      </c>
    </row>
    <row r="5" spans="1:4" ht="16.5" thickTop="1" thickBot="1" x14ac:dyDescent="0.3">
      <c r="A5" s="330" t="s">
        <v>4</v>
      </c>
      <c r="B5" s="330">
        <v>2</v>
      </c>
      <c r="C5" s="330">
        <v>6000</v>
      </c>
      <c r="D5" s="330">
        <f t="shared" si="0"/>
        <v>12000</v>
      </c>
    </row>
    <row r="6" spans="1:4" ht="16.5" thickTop="1" thickBot="1" x14ac:dyDescent="0.3">
      <c r="A6" s="330" t="s">
        <v>6</v>
      </c>
      <c r="B6" s="330">
        <v>1</v>
      </c>
      <c r="C6" s="330">
        <v>12500</v>
      </c>
      <c r="D6" s="330">
        <f t="shared" si="0"/>
        <v>12500</v>
      </c>
    </row>
    <row r="7" spans="1:4" ht="16.5" thickTop="1" thickBot="1" x14ac:dyDescent="0.3">
      <c r="A7" s="330" t="s">
        <v>380</v>
      </c>
      <c r="B7" s="330">
        <v>2</v>
      </c>
      <c r="C7" s="330">
        <v>4800</v>
      </c>
      <c r="D7" s="330">
        <f t="shared" si="0"/>
        <v>9600</v>
      </c>
    </row>
    <row r="8" spans="1:4" ht="16.5" thickTop="1" thickBot="1" x14ac:dyDescent="0.3">
      <c r="A8" s="330" t="s">
        <v>8</v>
      </c>
      <c r="B8" s="330">
        <v>3</v>
      </c>
      <c r="C8" s="330">
        <v>5200</v>
      </c>
      <c r="D8" s="330">
        <f t="shared" si="0"/>
        <v>15600</v>
      </c>
    </row>
    <row r="9" spans="1:4" ht="16.5" thickTop="1" thickBot="1" x14ac:dyDescent="0.3">
      <c r="A9" s="330" t="s">
        <v>5</v>
      </c>
      <c r="B9" s="330">
        <v>150</v>
      </c>
      <c r="C9" s="330">
        <v>45</v>
      </c>
      <c r="D9" s="330">
        <f t="shared" si="0"/>
        <v>6750</v>
      </c>
    </row>
    <row r="10" spans="1:4" ht="16.5" thickTop="1" thickBot="1" x14ac:dyDescent="0.3">
      <c r="A10" s="330" t="s">
        <v>9</v>
      </c>
      <c r="B10" s="330">
        <v>100</v>
      </c>
      <c r="C10" s="330">
        <v>83</v>
      </c>
      <c r="D10" s="330">
        <f t="shared" si="0"/>
        <v>8300</v>
      </c>
    </row>
    <row r="11" spans="1:4" ht="16.5" thickTop="1" thickBot="1" x14ac:dyDescent="0.3">
      <c r="A11" s="330" t="s">
        <v>381</v>
      </c>
      <c r="B11" s="330">
        <v>10</v>
      </c>
      <c r="C11" s="330"/>
      <c r="D11" s="330">
        <f t="shared" si="0"/>
        <v>0</v>
      </c>
    </row>
    <row r="12" spans="1:4" ht="16.5" thickTop="1" thickBot="1" x14ac:dyDescent="0.3">
      <c r="A12" s="330" t="s">
        <v>382</v>
      </c>
      <c r="B12" s="330">
        <v>1</v>
      </c>
      <c r="C12" s="330">
        <v>3000</v>
      </c>
      <c r="D12" s="330">
        <f t="shared" si="0"/>
        <v>3000</v>
      </c>
    </row>
    <row r="13" spans="1:4" ht="16.5" thickTop="1" thickBot="1" x14ac:dyDescent="0.3">
      <c r="A13" s="330" t="s">
        <v>12</v>
      </c>
      <c r="B13" s="330">
        <v>1</v>
      </c>
      <c r="C13" s="330">
        <v>600</v>
      </c>
      <c r="D13" s="330">
        <f t="shared" si="0"/>
        <v>600</v>
      </c>
    </row>
    <row r="14" spans="1:4" ht="16.5" thickTop="1" thickBot="1" x14ac:dyDescent="0.3">
      <c r="A14" s="330" t="s">
        <v>64</v>
      </c>
      <c r="B14" s="330">
        <v>1</v>
      </c>
      <c r="C14" s="330">
        <v>1700</v>
      </c>
      <c r="D14" s="330">
        <f t="shared" si="0"/>
        <v>1700</v>
      </c>
    </row>
    <row r="15" spans="1:4" ht="16.5" thickTop="1" thickBot="1" x14ac:dyDescent="0.3">
      <c r="A15" s="330" t="s">
        <v>383</v>
      </c>
      <c r="B15" s="330">
        <v>1</v>
      </c>
      <c r="C15" s="330">
        <v>1000</v>
      </c>
      <c r="D15" s="330">
        <f t="shared" si="0"/>
        <v>1000</v>
      </c>
    </row>
    <row r="16" spans="1:4" ht="16.5" thickTop="1" thickBot="1" x14ac:dyDescent="0.3">
      <c r="A16" s="330" t="s">
        <v>35</v>
      </c>
      <c r="B16" s="330">
        <v>1</v>
      </c>
      <c r="C16" s="330">
        <v>2400</v>
      </c>
      <c r="D16" s="330">
        <f t="shared" si="0"/>
        <v>2400</v>
      </c>
    </row>
    <row r="17" spans="1:4" ht="16.5" thickTop="1" thickBot="1" x14ac:dyDescent="0.3">
      <c r="A17" s="330" t="s">
        <v>384</v>
      </c>
      <c r="B17" s="330">
        <v>5</v>
      </c>
      <c r="C17" s="330">
        <v>1600</v>
      </c>
      <c r="D17" s="330">
        <f t="shared" si="0"/>
        <v>8000</v>
      </c>
    </row>
    <row r="18" spans="1:4" ht="16.5" thickTop="1" thickBot="1" x14ac:dyDescent="0.3">
      <c r="A18" s="330" t="s">
        <v>385</v>
      </c>
      <c r="B18" s="330"/>
      <c r="C18" s="330"/>
      <c r="D18" s="330">
        <f t="shared" si="0"/>
        <v>0</v>
      </c>
    </row>
    <row r="19" spans="1:4" ht="16.5" thickTop="1" thickBot="1" x14ac:dyDescent="0.3">
      <c r="A19" s="330" t="s">
        <v>386</v>
      </c>
      <c r="B19" s="330">
        <v>1</v>
      </c>
      <c r="C19" s="330">
        <v>1500</v>
      </c>
      <c r="D19" s="330">
        <f t="shared" si="0"/>
        <v>1500</v>
      </c>
    </row>
    <row r="20" spans="1:4" ht="16.5" thickTop="1" thickBot="1" x14ac:dyDescent="0.3">
      <c r="A20" s="330" t="s">
        <v>6</v>
      </c>
      <c r="B20" s="330">
        <v>3</v>
      </c>
      <c r="C20" s="330">
        <v>500</v>
      </c>
      <c r="D20" s="330">
        <f t="shared" si="0"/>
        <v>1500</v>
      </c>
    </row>
    <row r="21" spans="1:4" ht="16.5" thickTop="1" thickBot="1" x14ac:dyDescent="0.3">
      <c r="A21" s="330" t="s">
        <v>387</v>
      </c>
      <c r="B21" s="330">
        <v>1</v>
      </c>
      <c r="C21" s="330">
        <v>13000</v>
      </c>
      <c r="D21" s="330">
        <f t="shared" si="0"/>
        <v>13000</v>
      </c>
    </row>
    <row r="22" spans="1:4" ht="16.5" thickTop="1" thickBot="1" x14ac:dyDescent="0.3">
      <c r="A22" s="330"/>
      <c r="B22" s="330"/>
      <c r="C22" s="330"/>
      <c r="D22" s="330">
        <f>SUM(D3:D21)</f>
        <v>167450</v>
      </c>
    </row>
    <row r="23" spans="1:4" ht="15.75" thickTop="1" x14ac:dyDescent="0.25">
      <c r="A23" s="17"/>
      <c r="B23" s="17"/>
      <c r="C23" s="17"/>
      <c r="D23" s="17"/>
    </row>
    <row r="24" spans="1:4" x14ac:dyDescent="0.25">
      <c r="A24" s="17"/>
      <c r="B24" s="17"/>
      <c r="C24" s="17"/>
      <c r="D24" s="17"/>
    </row>
    <row r="25" spans="1:4" x14ac:dyDescent="0.25">
      <c r="A25" s="17"/>
      <c r="B25" s="17"/>
      <c r="C25" s="17"/>
      <c r="D25" s="17"/>
    </row>
    <row r="26" spans="1:4" x14ac:dyDescent="0.25">
      <c r="A26" s="17"/>
      <c r="B26" s="17"/>
      <c r="C26" s="17"/>
      <c r="D26" s="17"/>
    </row>
    <row r="27" spans="1:4" x14ac:dyDescent="0.25">
      <c r="A27" s="17"/>
      <c r="B27" s="17"/>
      <c r="C27" s="17"/>
      <c r="D27" s="17"/>
    </row>
    <row r="28" spans="1:4" x14ac:dyDescent="0.25">
      <c r="A28" s="17"/>
      <c r="B28" s="17"/>
      <c r="C28" s="17"/>
      <c r="D28" s="17"/>
    </row>
    <row r="29" spans="1:4" x14ac:dyDescent="0.25">
      <c r="A29" s="17"/>
      <c r="B29" s="17"/>
      <c r="C29" s="17"/>
      <c r="D29" s="1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17"/>
  <sheetViews>
    <sheetView tabSelected="1" workbookViewId="0">
      <selection activeCell="Y3" sqref="Y3"/>
    </sheetView>
  </sheetViews>
  <sheetFormatPr defaultRowHeight="15" x14ac:dyDescent="0.25"/>
  <cols>
    <col min="1" max="1" width="16.5703125" customWidth="1"/>
    <col min="21" max="21" width="9.140625" style="328"/>
    <col min="56" max="56" width="9.140625" style="142"/>
  </cols>
  <sheetData>
    <row r="1" spans="1:286" ht="16.5" thickTop="1" thickBot="1" x14ac:dyDescent="0.3">
      <c r="A1" s="454" t="s">
        <v>389</v>
      </c>
      <c r="B1" s="454"/>
      <c r="C1" s="454"/>
      <c r="D1" s="454"/>
      <c r="E1" s="454"/>
      <c r="F1" s="455"/>
      <c r="G1" s="338" t="s">
        <v>390</v>
      </c>
      <c r="H1" s="339"/>
      <c r="I1" s="339"/>
      <c r="J1" s="339"/>
      <c r="K1" s="339"/>
      <c r="L1" s="339"/>
      <c r="M1" s="344"/>
      <c r="N1" s="338" t="s">
        <v>391</v>
      </c>
      <c r="O1" s="339"/>
      <c r="P1" s="339"/>
      <c r="Q1" s="339"/>
      <c r="R1" s="339"/>
      <c r="S1" s="339"/>
      <c r="T1" s="344"/>
      <c r="U1" s="338" t="s">
        <v>392</v>
      </c>
      <c r="V1" s="339"/>
      <c r="W1" s="339"/>
      <c r="X1" s="339"/>
      <c r="Y1" s="339"/>
      <c r="Z1" s="339"/>
      <c r="AA1" s="344"/>
      <c r="AB1" s="356" t="s">
        <v>401</v>
      </c>
      <c r="AC1" s="356"/>
      <c r="AD1" s="356"/>
      <c r="AE1" s="356"/>
      <c r="AF1" s="356"/>
      <c r="AG1" s="356"/>
      <c r="AH1" s="356"/>
      <c r="AI1" s="338" t="s">
        <v>393</v>
      </c>
      <c r="AJ1" s="339"/>
      <c r="AK1" s="339"/>
      <c r="AL1" s="339"/>
      <c r="AM1" s="339"/>
      <c r="AN1" s="339"/>
      <c r="AO1" s="344"/>
      <c r="AP1" s="338" t="s">
        <v>402</v>
      </c>
      <c r="AQ1" s="339"/>
      <c r="AR1" s="339"/>
      <c r="AS1" s="339"/>
      <c r="AT1" s="339"/>
      <c r="AU1" s="339"/>
      <c r="AV1" s="344"/>
      <c r="AW1" s="338" t="s">
        <v>403</v>
      </c>
      <c r="AX1" s="339"/>
      <c r="AY1" s="339"/>
      <c r="AZ1" s="339"/>
      <c r="BA1" s="339"/>
      <c r="BB1" s="339"/>
      <c r="BC1" s="344"/>
      <c r="BD1" s="338" t="s">
        <v>404</v>
      </c>
      <c r="BE1" s="339"/>
      <c r="BF1" s="339"/>
      <c r="BG1" s="339"/>
      <c r="BH1" s="339"/>
      <c r="BI1" s="339"/>
      <c r="BJ1" s="344"/>
      <c r="BK1" s="338" t="s">
        <v>405</v>
      </c>
      <c r="BL1" s="339"/>
      <c r="BM1" s="339"/>
      <c r="BN1" s="339"/>
      <c r="BO1" s="339"/>
      <c r="BP1" s="339"/>
      <c r="BQ1" s="344"/>
      <c r="BR1" s="338" t="s">
        <v>394</v>
      </c>
      <c r="BS1" s="339"/>
      <c r="BT1" s="339"/>
      <c r="BU1" s="339"/>
      <c r="BV1" s="339"/>
      <c r="BW1" s="339"/>
      <c r="BX1" s="119"/>
      <c r="BY1" s="338" t="s">
        <v>395</v>
      </c>
      <c r="BZ1" s="339"/>
      <c r="CA1" s="339"/>
      <c r="CB1" s="339"/>
      <c r="CC1" s="339"/>
      <c r="CD1" s="344"/>
      <c r="CE1" s="329"/>
      <c r="CF1" s="338" t="s">
        <v>396</v>
      </c>
      <c r="CG1" s="339"/>
      <c r="CH1" s="339"/>
      <c r="CI1" s="339"/>
      <c r="CJ1" s="339"/>
      <c r="CK1" s="339"/>
      <c r="CL1" s="89"/>
      <c r="CM1" s="338" t="s">
        <v>397</v>
      </c>
      <c r="CN1" s="339"/>
      <c r="CO1" s="339"/>
      <c r="CP1" s="339"/>
      <c r="CQ1" s="339"/>
      <c r="CR1" s="344"/>
      <c r="CS1" s="329"/>
      <c r="CT1" s="338" t="s">
        <v>398</v>
      </c>
      <c r="CU1" s="339"/>
      <c r="CV1" s="339"/>
      <c r="CW1" s="339"/>
      <c r="CX1" s="339"/>
      <c r="CY1" s="339"/>
      <c r="CZ1" s="208"/>
      <c r="DA1" s="336" t="s">
        <v>399</v>
      </c>
      <c r="DB1" s="336"/>
      <c r="DC1" s="336"/>
      <c r="DD1" s="336"/>
      <c r="DE1" s="336"/>
      <c r="DF1" s="337"/>
      <c r="DG1" s="329"/>
      <c r="DH1" s="338" t="s">
        <v>400</v>
      </c>
      <c r="DI1" s="339"/>
      <c r="DJ1" s="339"/>
      <c r="DK1" s="339"/>
      <c r="DL1" s="339"/>
      <c r="DM1" s="344"/>
      <c r="DN1" s="329"/>
      <c r="DO1" s="338" t="s">
        <v>300</v>
      </c>
      <c r="DP1" s="339"/>
      <c r="DQ1" s="339"/>
      <c r="DR1" s="339"/>
      <c r="DS1" s="339"/>
      <c r="DT1" s="344"/>
      <c r="DU1" s="53"/>
      <c r="DV1" s="338" t="s">
        <v>302</v>
      </c>
      <c r="DW1" s="339"/>
      <c r="DX1" s="339"/>
      <c r="DY1" s="339"/>
      <c r="DZ1" s="339"/>
      <c r="EA1" s="89"/>
      <c r="EB1" s="55"/>
      <c r="EC1" s="352" t="s">
        <v>311</v>
      </c>
      <c r="ED1" s="353"/>
      <c r="EE1" s="353"/>
      <c r="EF1" s="353"/>
      <c r="EG1" s="353"/>
      <c r="EH1" s="354"/>
      <c r="EI1" s="42"/>
      <c r="EJ1" s="338" t="s">
        <v>312</v>
      </c>
      <c r="EK1" s="339"/>
      <c r="EL1" s="339"/>
      <c r="EM1" s="339"/>
      <c r="EN1" s="339"/>
      <c r="EO1" s="344"/>
      <c r="EP1" s="329"/>
      <c r="EQ1" s="338" t="s">
        <v>313</v>
      </c>
      <c r="ER1" s="339"/>
      <c r="ES1" s="339"/>
      <c r="ET1" s="339"/>
      <c r="EU1" s="339"/>
      <c r="EV1" s="344"/>
      <c r="EW1" s="329"/>
      <c r="EX1" s="338" t="s">
        <v>314</v>
      </c>
      <c r="EY1" s="339"/>
      <c r="EZ1" s="339"/>
      <c r="FA1" s="339"/>
      <c r="FB1" s="339"/>
      <c r="FC1" s="344"/>
      <c r="FD1" s="329"/>
      <c r="FE1" s="338" t="s">
        <v>315</v>
      </c>
      <c r="FF1" s="339"/>
      <c r="FG1" s="339"/>
      <c r="FH1" s="339"/>
      <c r="FI1" s="339"/>
      <c r="FJ1" s="339"/>
      <c r="FK1" s="344"/>
      <c r="FL1" s="329"/>
      <c r="FM1" s="338" t="s">
        <v>316</v>
      </c>
      <c r="FN1" s="339"/>
      <c r="FO1" s="339"/>
      <c r="FP1" s="339"/>
      <c r="FQ1" s="339"/>
      <c r="FR1" s="344"/>
      <c r="FS1" s="329"/>
      <c r="FT1" s="338" t="s">
        <v>317</v>
      </c>
      <c r="FU1" s="339"/>
      <c r="FV1" s="339"/>
      <c r="FW1" s="339"/>
      <c r="FX1" s="339"/>
      <c r="FY1" s="344"/>
      <c r="FZ1" s="338" t="s">
        <v>318</v>
      </c>
      <c r="GA1" s="339"/>
      <c r="GB1" s="339"/>
      <c r="GC1" s="339"/>
      <c r="GD1" s="339"/>
      <c r="GE1" s="339"/>
      <c r="GF1" s="344"/>
      <c r="GG1" s="338" t="s">
        <v>319</v>
      </c>
      <c r="GH1" s="339"/>
      <c r="GI1" s="339"/>
      <c r="GJ1" s="339"/>
      <c r="GK1" s="339"/>
      <c r="GL1" s="344"/>
      <c r="GM1" s="338" t="s">
        <v>320</v>
      </c>
      <c r="GN1" s="339"/>
      <c r="GO1" s="339"/>
      <c r="GP1" s="339"/>
      <c r="GQ1" s="339"/>
      <c r="GR1" s="339"/>
      <c r="GS1" s="344"/>
      <c r="GT1" s="329"/>
      <c r="GU1" s="338" t="s">
        <v>321</v>
      </c>
      <c r="GV1" s="339"/>
      <c r="GW1" s="339"/>
      <c r="GX1" s="339"/>
      <c r="GY1" s="339"/>
      <c r="GZ1" s="344"/>
      <c r="HA1" s="329"/>
      <c r="HB1" s="338" t="s">
        <v>322</v>
      </c>
      <c r="HC1" s="339"/>
      <c r="HD1" s="339"/>
      <c r="HE1" s="339"/>
      <c r="HF1" s="339"/>
      <c r="HG1" s="344"/>
      <c r="HH1" s="329"/>
      <c r="HI1" s="338" t="s">
        <v>323</v>
      </c>
      <c r="HJ1" s="339"/>
      <c r="HK1" s="339"/>
      <c r="HL1" s="339"/>
      <c r="HM1" s="339"/>
      <c r="HN1" s="344"/>
      <c r="HO1" s="329"/>
      <c r="HP1" s="338" t="s">
        <v>324</v>
      </c>
      <c r="HQ1" s="339"/>
      <c r="HR1" s="339"/>
      <c r="HS1" s="339"/>
      <c r="HT1" s="339"/>
      <c r="HU1" s="344"/>
      <c r="HV1" s="329"/>
      <c r="HW1" s="338" t="s">
        <v>355</v>
      </c>
      <c r="HX1" s="339"/>
      <c r="HY1" s="339"/>
      <c r="HZ1" s="339"/>
      <c r="IA1" s="339"/>
      <c r="IB1" s="339"/>
      <c r="IC1" s="344"/>
      <c r="ID1" s="338" t="s">
        <v>356</v>
      </c>
      <c r="IE1" s="339"/>
      <c r="IF1" s="339"/>
      <c r="IG1" s="339"/>
      <c r="IH1" s="339"/>
      <c r="II1" s="339"/>
      <c r="IJ1" s="344"/>
      <c r="IK1" s="338" t="s">
        <v>357</v>
      </c>
      <c r="IL1" s="339"/>
      <c r="IM1" s="339"/>
      <c r="IN1" s="339"/>
      <c r="IO1" s="339"/>
      <c r="IP1" s="339"/>
      <c r="IQ1" s="344"/>
      <c r="IR1" s="338" t="s">
        <v>358</v>
      </c>
      <c r="IS1" s="339"/>
      <c r="IT1" s="339"/>
      <c r="IU1" s="339"/>
      <c r="IV1" s="339"/>
      <c r="IW1" s="339"/>
      <c r="IX1" s="344"/>
      <c r="IY1" s="338" t="s">
        <v>363</v>
      </c>
      <c r="IZ1" s="339"/>
      <c r="JA1" s="339"/>
      <c r="JB1" s="339"/>
      <c r="JC1" s="339"/>
      <c r="JD1" s="339"/>
      <c r="JE1" s="344"/>
      <c r="JF1" s="338" t="s">
        <v>364</v>
      </c>
      <c r="JG1" s="339"/>
      <c r="JH1" s="339"/>
      <c r="JI1" s="339"/>
      <c r="JJ1" s="339"/>
      <c r="JK1" s="339"/>
      <c r="JL1" s="344"/>
      <c r="JM1" s="338" t="s">
        <v>365</v>
      </c>
      <c r="JN1" s="339"/>
      <c r="JO1" s="339"/>
      <c r="JP1" s="339"/>
      <c r="JQ1" s="339"/>
      <c r="JR1" s="339"/>
      <c r="JS1" s="344"/>
      <c r="JT1" s="338" t="s">
        <v>366</v>
      </c>
      <c r="JU1" s="339"/>
      <c r="JV1" s="339"/>
      <c r="JW1" s="339"/>
      <c r="JX1" s="339"/>
      <c r="JY1" s="339"/>
      <c r="JZ1" s="344"/>
    </row>
    <row r="2" spans="1:286" ht="16.5" customHeight="1" thickTop="1" thickBot="1" x14ac:dyDescent="0.3">
      <c r="A2" s="182" t="s">
        <v>1</v>
      </c>
      <c r="B2" s="182" t="s">
        <v>14</v>
      </c>
      <c r="C2" s="182" t="s">
        <v>15</v>
      </c>
      <c r="D2" s="182" t="s">
        <v>16</v>
      </c>
      <c r="E2" s="182" t="s">
        <v>17</v>
      </c>
      <c r="F2" s="331" t="s">
        <v>18</v>
      </c>
      <c r="G2" s="329" t="s">
        <v>13</v>
      </c>
      <c r="H2" s="329" t="s">
        <v>14</v>
      </c>
      <c r="I2" s="329" t="s">
        <v>15</v>
      </c>
      <c r="J2" s="329" t="s">
        <v>51</v>
      </c>
      <c r="K2" s="329" t="s">
        <v>20</v>
      </c>
      <c r="L2" s="329" t="s">
        <v>22</v>
      </c>
      <c r="M2" s="329" t="s">
        <v>19</v>
      </c>
      <c r="N2" s="16" t="s">
        <v>13</v>
      </c>
      <c r="O2" s="16" t="s">
        <v>14</v>
      </c>
      <c r="P2" s="16" t="s">
        <v>15</v>
      </c>
      <c r="Q2" s="16" t="s">
        <v>51</v>
      </c>
      <c r="R2" s="16" t="s">
        <v>20</v>
      </c>
      <c r="S2" s="16" t="s">
        <v>22</v>
      </c>
      <c r="T2" s="329" t="s">
        <v>19</v>
      </c>
      <c r="U2" s="329" t="s">
        <v>13</v>
      </c>
      <c r="V2" s="329" t="s">
        <v>14</v>
      </c>
      <c r="W2" s="329" t="s">
        <v>15</v>
      </c>
      <c r="X2" s="329" t="s">
        <v>51</v>
      </c>
      <c r="Y2" s="329" t="s">
        <v>20</v>
      </c>
      <c r="Z2" s="329" t="s">
        <v>22</v>
      </c>
      <c r="AA2" s="329" t="s">
        <v>19</v>
      </c>
      <c r="AB2" s="329" t="s">
        <v>13</v>
      </c>
      <c r="AC2" s="329" t="s">
        <v>14</v>
      </c>
      <c r="AD2" s="329" t="s">
        <v>15</v>
      </c>
      <c r="AE2" s="329" t="s">
        <v>51</v>
      </c>
      <c r="AF2" s="329" t="s">
        <v>20</v>
      </c>
      <c r="AG2" s="329" t="s">
        <v>22</v>
      </c>
      <c r="AH2" s="329" t="s">
        <v>19</v>
      </c>
      <c r="AI2" s="329" t="s">
        <v>13</v>
      </c>
      <c r="AJ2" s="329" t="s">
        <v>14</v>
      </c>
      <c r="AK2" s="329" t="s">
        <v>15</v>
      </c>
      <c r="AL2" s="329" t="s">
        <v>51</v>
      </c>
      <c r="AM2" s="329" t="s">
        <v>20</v>
      </c>
      <c r="AN2" s="329" t="s">
        <v>22</v>
      </c>
      <c r="AO2" s="329" t="s">
        <v>19</v>
      </c>
      <c r="AP2" s="329" t="s">
        <v>13</v>
      </c>
      <c r="AQ2" s="329" t="s">
        <v>14</v>
      </c>
      <c r="AR2" s="329" t="s">
        <v>15</v>
      </c>
      <c r="AS2" s="329" t="s">
        <v>51</v>
      </c>
      <c r="AT2" s="329" t="s">
        <v>20</v>
      </c>
      <c r="AU2" s="329" t="s">
        <v>22</v>
      </c>
      <c r="AV2" s="329" t="s">
        <v>19</v>
      </c>
      <c r="AW2" s="329" t="s">
        <v>13</v>
      </c>
      <c r="AX2" s="329" t="s">
        <v>14</v>
      </c>
      <c r="AY2" s="329" t="s">
        <v>15</v>
      </c>
      <c r="AZ2" s="329" t="s">
        <v>51</v>
      </c>
      <c r="BA2" s="329" t="s">
        <v>20</v>
      </c>
      <c r="BB2" s="329" t="s">
        <v>22</v>
      </c>
      <c r="BC2" s="329" t="s">
        <v>19</v>
      </c>
      <c r="BD2" s="55" t="s">
        <v>13</v>
      </c>
      <c r="BE2" s="329" t="s">
        <v>14</v>
      </c>
      <c r="BF2" s="329" t="s">
        <v>15</v>
      </c>
      <c r="BG2" s="329" t="s">
        <v>51</v>
      </c>
      <c r="BH2" s="329" t="s">
        <v>20</v>
      </c>
      <c r="BI2" s="329" t="s">
        <v>22</v>
      </c>
      <c r="BJ2" s="329" t="s">
        <v>19</v>
      </c>
      <c r="BK2" s="329" t="s">
        <v>13</v>
      </c>
      <c r="BL2" s="329" t="s">
        <v>14</v>
      </c>
      <c r="BM2" s="329" t="s">
        <v>15</v>
      </c>
      <c r="BN2" s="329" t="s">
        <v>51</v>
      </c>
      <c r="BO2" s="329" t="s">
        <v>20</v>
      </c>
      <c r="BP2" s="329" t="s">
        <v>22</v>
      </c>
      <c r="BQ2" s="329" t="s">
        <v>19</v>
      </c>
      <c r="BR2" s="329" t="s">
        <v>13</v>
      </c>
      <c r="BS2" s="329" t="s">
        <v>14</v>
      </c>
      <c r="BT2" s="329" t="s">
        <v>15</v>
      </c>
      <c r="BU2" s="329" t="s">
        <v>51</v>
      </c>
      <c r="BV2" s="329" t="s">
        <v>20</v>
      </c>
      <c r="BW2" s="329" t="s">
        <v>22</v>
      </c>
      <c r="BX2" s="42" t="s">
        <v>19</v>
      </c>
      <c r="BY2" s="329" t="s">
        <v>13</v>
      </c>
      <c r="BZ2" s="329" t="s">
        <v>14</v>
      </c>
      <c r="CA2" s="329" t="s">
        <v>15</v>
      </c>
      <c r="CB2" s="329" t="s">
        <v>51</v>
      </c>
      <c r="CC2" s="329" t="s">
        <v>20</v>
      </c>
      <c r="CD2" s="329" t="s">
        <v>22</v>
      </c>
      <c r="CE2" s="42" t="s">
        <v>19</v>
      </c>
      <c r="CF2" s="329" t="s">
        <v>13</v>
      </c>
      <c r="CG2" s="329" t="s">
        <v>14</v>
      </c>
      <c r="CH2" s="329" t="s">
        <v>15</v>
      </c>
      <c r="CI2" s="329" t="s">
        <v>51</v>
      </c>
      <c r="CJ2" s="329" t="s">
        <v>20</v>
      </c>
      <c r="CK2" s="329" t="s">
        <v>22</v>
      </c>
      <c r="CL2" s="42" t="s">
        <v>19</v>
      </c>
      <c r="CM2" s="329" t="s">
        <v>13</v>
      </c>
      <c r="CN2" s="329" t="s">
        <v>14</v>
      </c>
      <c r="CO2" s="329" t="s">
        <v>15</v>
      </c>
      <c r="CP2" s="329" t="s">
        <v>51</v>
      </c>
      <c r="CQ2" s="329" t="s">
        <v>20</v>
      </c>
      <c r="CR2" s="329" t="s">
        <v>22</v>
      </c>
      <c r="CS2" s="42" t="s">
        <v>19</v>
      </c>
      <c r="CT2" s="329" t="s">
        <v>13</v>
      </c>
      <c r="CU2" s="329" t="s">
        <v>14</v>
      </c>
      <c r="CV2" s="329" t="s">
        <v>15</v>
      </c>
      <c r="CW2" s="329" t="s">
        <v>51</v>
      </c>
      <c r="CX2" s="329" t="s">
        <v>20</v>
      </c>
      <c r="CY2" s="329" t="s">
        <v>22</v>
      </c>
      <c r="CZ2" s="213" t="s">
        <v>19</v>
      </c>
      <c r="DA2" s="215" t="s">
        <v>13</v>
      </c>
      <c r="DB2" s="50" t="s">
        <v>14</v>
      </c>
      <c r="DC2" s="329" t="s">
        <v>15</v>
      </c>
      <c r="DD2" s="329" t="s">
        <v>51</v>
      </c>
      <c r="DE2" s="329" t="s">
        <v>20</v>
      </c>
      <c r="DF2" s="329" t="s">
        <v>22</v>
      </c>
      <c r="DG2" s="329" t="s">
        <v>19</v>
      </c>
      <c r="DH2" s="329" t="s">
        <v>13</v>
      </c>
      <c r="DI2" s="329" t="s">
        <v>14</v>
      </c>
      <c r="DJ2" s="329" t="s">
        <v>15</v>
      </c>
      <c r="DK2" s="329" t="s">
        <v>51</v>
      </c>
      <c r="DL2" s="329" t="s">
        <v>20</v>
      </c>
      <c r="DM2" s="329" t="s">
        <v>22</v>
      </c>
      <c r="DN2" s="329" t="s">
        <v>19</v>
      </c>
      <c r="DO2" s="329" t="s">
        <v>13</v>
      </c>
      <c r="DP2" s="329" t="s">
        <v>14</v>
      </c>
      <c r="DQ2" s="329" t="s">
        <v>15</v>
      </c>
      <c r="DR2" s="329" t="s">
        <v>51</v>
      </c>
      <c r="DS2" s="329" t="s">
        <v>20</v>
      </c>
      <c r="DT2" s="329" t="s">
        <v>22</v>
      </c>
      <c r="DU2" s="53" t="s">
        <v>19</v>
      </c>
      <c r="DV2" s="329" t="s">
        <v>13</v>
      </c>
      <c r="DW2" s="329" t="s">
        <v>14</v>
      </c>
      <c r="DX2" s="329" t="s">
        <v>15</v>
      </c>
      <c r="DY2" s="329" t="s">
        <v>51</v>
      </c>
      <c r="DZ2" s="329" t="s">
        <v>20</v>
      </c>
      <c r="EA2" s="329" t="s">
        <v>22</v>
      </c>
      <c r="EB2" s="55" t="s">
        <v>19</v>
      </c>
      <c r="EC2" s="53" t="s">
        <v>13</v>
      </c>
      <c r="ED2" s="53" t="s">
        <v>14</v>
      </c>
      <c r="EE2" s="329" t="s">
        <v>15</v>
      </c>
      <c r="EF2" s="329" t="s">
        <v>51</v>
      </c>
      <c r="EG2" s="329" t="s">
        <v>20</v>
      </c>
      <c r="EH2" s="329" t="s">
        <v>22</v>
      </c>
      <c r="EI2" s="42" t="s">
        <v>19</v>
      </c>
      <c r="EJ2" s="329" t="s">
        <v>13</v>
      </c>
      <c r="EK2" s="329" t="s">
        <v>14</v>
      </c>
      <c r="EL2" s="329" t="s">
        <v>15</v>
      </c>
      <c r="EM2" s="329" t="s">
        <v>51</v>
      </c>
      <c r="EN2" s="329" t="s">
        <v>20</v>
      </c>
      <c r="EO2" s="329" t="s">
        <v>22</v>
      </c>
      <c r="EP2" s="329" t="s">
        <v>19</v>
      </c>
      <c r="EQ2" s="329" t="s">
        <v>13</v>
      </c>
      <c r="ER2" s="329" t="s">
        <v>14</v>
      </c>
      <c r="ES2" s="329" t="s">
        <v>15</v>
      </c>
      <c r="ET2" s="329" t="s">
        <v>51</v>
      </c>
      <c r="EU2" s="329" t="s">
        <v>20</v>
      </c>
      <c r="EV2" s="329" t="s">
        <v>22</v>
      </c>
      <c r="EW2" s="329" t="s">
        <v>19</v>
      </c>
      <c r="EX2" s="329" t="s">
        <v>13</v>
      </c>
      <c r="EY2" s="329" t="s">
        <v>14</v>
      </c>
      <c r="EZ2" s="329" t="s">
        <v>15</v>
      </c>
      <c r="FA2" s="329" t="s">
        <v>51</v>
      </c>
      <c r="FB2" s="329" t="s">
        <v>20</v>
      </c>
      <c r="FC2" s="329" t="s">
        <v>22</v>
      </c>
      <c r="FD2" s="329" t="s">
        <v>19</v>
      </c>
      <c r="FE2" s="329" t="s">
        <v>13</v>
      </c>
      <c r="FF2" s="329" t="s">
        <v>14</v>
      </c>
      <c r="FG2" s="329" t="s">
        <v>15</v>
      </c>
      <c r="FH2" s="329" t="s">
        <v>51</v>
      </c>
      <c r="FI2" s="329" t="s">
        <v>20</v>
      </c>
      <c r="FJ2" s="329" t="s">
        <v>22</v>
      </c>
      <c r="FK2" s="329" t="s">
        <v>19</v>
      </c>
      <c r="FL2" s="329" t="s">
        <v>13</v>
      </c>
      <c r="FM2" s="329" t="s">
        <v>14</v>
      </c>
      <c r="FN2" s="329" t="s">
        <v>15</v>
      </c>
      <c r="FO2" s="329" t="s">
        <v>51</v>
      </c>
      <c r="FP2" s="329" t="s">
        <v>20</v>
      </c>
      <c r="FQ2" s="329" t="s">
        <v>22</v>
      </c>
      <c r="FR2" s="42" t="s">
        <v>19</v>
      </c>
      <c r="FS2" s="329" t="s">
        <v>13</v>
      </c>
      <c r="FT2" s="329" t="s">
        <v>14</v>
      </c>
      <c r="FU2" s="329" t="s">
        <v>15</v>
      </c>
      <c r="FV2" s="329" t="s">
        <v>51</v>
      </c>
      <c r="FW2" s="329" t="s">
        <v>20</v>
      </c>
      <c r="FX2" s="329" t="s">
        <v>22</v>
      </c>
      <c r="FY2" s="329" t="s">
        <v>19</v>
      </c>
      <c r="FZ2" s="329" t="s">
        <v>13</v>
      </c>
      <c r="GA2" s="329" t="s">
        <v>14</v>
      </c>
      <c r="GB2" s="329" t="s">
        <v>15</v>
      </c>
      <c r="GC2" s="329" t="s">
        <v>51</v>
      </c>
      <c r="GD2" s="329" t="s">
        <v>20</v>
      </c>
      <c r="GE2" s="329" t="s">
        <v>22</v>
      </c>
      <c r="GF2" s="329" t="s">
        <v>19</v>
      </c>
      <c r="GG2" s="329" t="s">
        <v>13</v>
      </c>
      <c r="GH2" s="329" t="s">
        <v>14</v>
      </c>
      <c r="GI2" s="329" t="s">
        <v>15</v>
      </c>
      <c r="GJ2" s="329" t="s">
        <v>51</v>
      </c>
      <c r="GK2" s="329" t="s">
        <v>20</v>
      </c>
      <c r="GL2" s="329" t="s">
        <v>22</v>
      </c>
      <c r="GM2" s="42" t="s">
        <v>19</v>
      </c>
      <c r="GN2" s="329" t="s">
        <v>13</v>
      </c>
      <c r="GO2" s="329" t="s">
        <v>14</v>
      </c>
      <c r="GP2" s="329" t="s">
        <v>15</v>
      </c>
      <c r="GQ2" s="329" t="s">
        <v>51</v>
      </c>
      <c r="GR2" s="329" t="s">
        <v>20</v>
      </c>
      <c r="GS2" s="329" t="s">
        <v>22</v>
      </c>
      <c r="GT2" s="329" t="s">
        <v>19</v>
      </c>
      <c r="GU2" s="329" t="s">
        <v>13</v>
      </c>
      <c r="GV2" s="329" t="s">
        <v>14</v>
      </c>
      <c r="GW2" s="329" t="s">
        <v>15</v>
      </c>
      <c r="GX2" s="329" t="s">
        <v>51</v>
      </c>
      <c r="GY2" s="329" t="s">
        <v>20</v>
      </c>
      <c r="GZ2" s="329" t="s">
        <v>22</v>
      </c>
      <c r="HA2" s="329" t="s">
        <v>19</v>
      </c>
      <c r="HB2" s="329" t="s">
        <v>13</v>
      </c>
      <c r="HC2" s="329" t="s">
        <v>14</v>
      </c>
      <c r="HD2" s="329" t="s">
        <v>15</v>
      </c>
      <c r="HE2" s="329" t="s">
        <v>51</v>
      </c>
      <c r="HF2" s="329" t="s">
        <v>20</v>
      </c>
      <c r="HG2" s="329" t="s">
        <v>22</v>
      </c>
      <c r="HH2" s="329" t="s">
        <v>19</v>
      </c>
      <c r="HI2" s="329" t="s">
        <v>13</v>
      </c>
      <c r="HJ2" s="329" t="s">
        <v>14</v>
      </c>
      <c r="HK2" s="329" t="s">
        <v>15</v>
      </c>
      <c r="HL2" s="329" t="s">
        <v>51</v>
      </c>
      <c r="HM2" s="329" t="s">
        <v>20</v>
      </c>
      <c r="HN2" s="329" t="s">
        <v>22</v>
      </c>
      <c r="HO2" s="329" t="s">
        <v>19</v>
      </c>
      <c r="HP2" s="329" t="s">
        <v>13</v>
      </c>
      <c r="HQ2" s="329" t="s">
        <v>14</v>
      </c>
      <c r="HR2" s="329" t="s">
        <v>15</v>
      </c>
      <c r="HS2" s="329" t="s">
        <v>51</v>
      </c>
      <c r="HT2" s="329" t="s">
        <v>20</v>
      </c>
      <c r="HU2" s="329" t="s">
        <v>22</v>
      </c>
      <c r="HV2" s="329" t="s">
        <v>19</v>
      </c>
      <c r="HW2" s="329" t="s">
        <v>13</v>
      </c>
      <c r="HX2" s="329" t="s">
        <v>14</v>
      </c>
      <c r="HY2" s="329" t="s">
        <v>15</v>
      </c>
      <c r="HZ2" s="329" t="s">
        <v>51</v>
      </c>
      <c r="IA2" s="329" t="s">
        <v>20</v>
      </c>
      <c r="IB2" s="329" t="s">
        <v>22</v>
      </c>
      <c r="IC2" s="329" t="s">
        <v>19</v>
      </c>
      <c r="ID2" s="329" t="s">
        <v>13</v>
      </c>
      <c r="IE2" s="329" t="s">
        <v>14</v>
      </c>
      <c r="IF2" s="329" t="s">
        <v>15</v>
      </c>
      <c r="IG2" s="329" t="s">
        <v>51</v>
      </c>
      <c r="IH2" s="329" t="s">
        <v>20</v>
      </c>
      <c r="II2" s="329" t="s">
        <v>22</v>
      </c>
      <c r="IJ2" s="329" t="s">
        <v>19</v>
      </c>
      <c r="IK2" s="329" t="s">
        <v>13</v>
      </c>
      <c r="IL2" s="329" t="s">
        <v>14</v>
      </c>
      <c r="IM2" s="329" t="s">
        <v>15</v>
      </c>
      <c r="IN2" s="329" t="s">
        <v>51</v>
      </c>
      <c r="IO2" s="329" t="s">
        <v>20</v>
      </c>
      <c r="IP2" s="329" t="s">
        <v>22</v>
      </c>
      <c r="IQ2" s="329" t="s">
        <v>19</v>
      </c>
      <c r="IR2" s="329" t="s">
        <v>13</v>
      </c>
      <c r="IS2" s="329" t="s">
        <v>14</v>
      </c>
      <c r="IT2" s="329" t="s">
        <v>15</v>
      </c>
      <c r="IU2" s="329" t="s">
        <v>51</v>
      </c>
      <c r="IV2" s="329" t="s">
        <v>20</v>
      </c>
      <c r="IW2" s="329" t="s">
        <v>22</v>
      </c>
      <c r="IX2" s="329" t="s">
        <v>19</v>
      </c>
      <c r="IY2" s="329" t="s">
        <v>13</v>
      </c>
      <c r="IZ2" s="329" t="s">
        <v>14</v>
      </c>
      <c r="JA2" s="329" t="s">
        <v>15</v>
      </c>
      <c r="JB2" s="329" t="s">
        <v>51</v>
      </c>
      <c r="JC2" s="329" t="s">
        <v>20</v>
      </c>
      <c r="JD2" s="329" t="s">
        <v>22</v>
      </c>
      <c r="JE2" s="329" t="s">
        <v>19</v>
      </c>
      <c r="JF2" s="329" t="s">
        <v>13</v>
      </c>
      <c r="JG2" s="329" t="s">
        <v>14</v>
      </c>
      <c r="JH2" s="329" t="s">
        <v>15</v>
      </c>
      <c r="JI2" s="329" t="s">
        <v>51</v>
      </c>
      <c r="JJ2" s="329" t="s">
        <v>20</v>
      </c>
      <c r="JK2" s="329" t="s">
        <v>22</v>
      </c>
      <c r="JL2" s="329" t="s">
        <v>19</v>
      </c>
      <c r="JM2" s="329" t="s">
        <v>13</v>
      </c>
      <c r="JN2" s="329" t="s">
        <v>14</v>
      </c>
      <c r="JO2" s="329" t="s">
        <v>15</v>
      </c>
      <c r="JP2" s="329" t="s">
        <v>51</v>
      </c>
      <c r="JQ2" s="329" t="s">
        <v>20</v>
      </c>
      <c r="JR2" s="329" t="s">
        <v>22</v>
      </c>
      <c r="JS2" s="329" t="s">
        <v>19</v>
      </c>
      <c r="JT2" s="329" t="s">
        <v>13</v>
      </c>
      <c r="JU2" s="329" t="s">
        <v>14</v>
      </c>
      <c r="JV2" s="329" t="s">
        <v>15</v>
      </c>
      <c r="JW2" s="329" t="s">
        <v>51</v>
      </c>
      <c r="JX2" s="329" t="s">
        <v>20</v>
      </c>
      <c r="JY2" s="329" t="s">
        <v>22</v>
      </c>
      <c r="JZ2" s="329" t="s">
        <v>19</v>
      </c>
    </row>
    <row r="3" spans="1:286" ht="16.5" thickTop="1" thickBot="1" x14ac:dyDescent="0.3">
      <c r="A3" s="182" t="s">
        <v>2</v>
      </c>
      <c r="B3" s="182">
        <v>48</v>
      </c>
      <c r="C3" s="182">
        <v>-13</v>
      </c>
      <c r="D3" s="182">
        <f>SUM(B3:C3)</f>
        <v>35</v>
      </c>
      <c r="E3" s="182">
        <v>200</v>
      </c>
      <c r="F3" s="331">
        <f>C3*E3</f>
        <v>-2600</v>
      </c>
      <c r="G3" s="329">
        <f t="shared" ref="G3:G14" si="0">D3</f>
        <v>35</v>
      </c>
      <c r="H3" s="329"/>
      <c r="I3" s="329">
        <v>-17</v>
      </c>
      <c r="J3" s="329"/>
      <c r="K3" s="329">
        <f>SUM(G3:J3)</f>
        <v>18</v>
      </c>
      <c r="L3" s="329">
        <v>200</v>
      </c>
      <c r="M3" s="15">
        <f>I3*L3</f>
        <v>-3400</v>
      </c>
      <c r="N3" s="329">
        <f t="shared" ref="N3:N14" si="1">K3</f>
        <v>18</v>
      </c>
      <c r="O3" s="329"/>
      <c r="P3" s="329">
        <v>-19</v>
      </c>
      <c r="Q3" s="329"/>
      <c r="R3" s="329">
        <f>SUM(N3:Q3)</f>
        <v>-1</v>
      </c>
      <c r="S3" s="329">
        <v>200</v>
      </c>
      <c r="T3" s="50">
        <f>P3*S3</f>
        <v>-3800</v>
      </c>
      <c r="U3" s="329">
        <f t="shared" ref="U3:U14" si="2">R3</f>
        <v>-1</v>
      </c>
      <c r="V3" s="329">
        <v>30</v>
      </c>
      <c r="W3" s="329">
        <v>-24</v>
      </c>
      <c r="X3" s="329"/>
      <c r="Y3" s="329">
        <f>SUM(U3:X3)</f>
        <v>5</v>
      </c>
      <c r="Z3" s="329">
        <v>200</v>
      </c>
      <c r="AA3" s="329">
        <f>W3*Z3</f>
        <v>-4800</v>
      </c>
      <c r="AB3" s="329">
        <f t="shared" ref="AB3:AB14" si="3">Y3</f>
        <v>5</v>
      </c>
      <c r="AC3" s="329">
        <v>38</v>
      </c>
      <c r="AD3" s="329">
        <v>-17</v>
      </c>
      <c r="AE3" s="329"/>
      <c r="AF3" s="42">
        <f>SUM(AB3:AE3)</f>
        <v>26</v>
      </c>
      <c r="AG3" s="329">
        <v>200</v>
      </c>
      <c r="AH3" s="329">
        <f>AD3*AG3</f>
        <v>-3400</v>
      </c>
      <c r="AI3" s="329">
        <f t="shared" ref="AI3:AI14" si="4">AF3</f>
        <v>26</v>
      </c>
      <c r="AJ3" s="329"/>
      <c r="AK3" s="329">
        <v>-23</v>
      </c>
      <c r="AL3" s="329"/>
      <c r="AM3" s="329">
        <f>SUM(AI3:AL3)</f>
        <v>3</v>
      </c>
      <c r="AN3" s="329">
        <v>200</v>
      </c>
      <c r="AO3" s="329">
        <f>AK3*AN3</f>
        <v>-4600</v>
      </c>
      <c r="AP3" s="329">
        <f t="shared" ref="AP3:AP14" si="5">AM3</f>
        <v>3</v>
      </c>
      <c r="AQ3" s="329">
        <v>40</v>
      </c>
      <c r="AR3" s="329">
        <v>-17</v>
      </c>
      <c r="AS3" s="329"/>
      <c r="AT3" s="329">
        <f>SUM(AP3:AS3)</f>
        <v>26</v>
      </c>
      <c r="AU3" s="329">
        <v>200</v>
      </c>
      <c r="AV3" s="329">
        <f>AR3*AU3</f>
        <v>-3400</v>
      </c>
      <c r="AW3" s="329">
        <f t="shared" ref="AW3:AW14" si="6">AT3</f>
        <v>26</v>
      </c>
      <c r="AX3" s="329">
        <v>5</v>
      </c>
      <c r="AY3" s="329">
        <v>-20</v>
      </c>
      <c r="AZ3" s="329"/>
      <c r="BA3" s="329">
        <f>SUM(AW3:AZ3)</f>
        <v>11</v>
      </c>
      <c r="BB3" s="329">
        <v>200</v>
      </c>
      <c r="BC3" s="329">
        <f>AY3*BB3</f>
        <v>-4000</v>
      </c>
      <c r="BD3" s="55">
        <f t="shared" ref="BD3:BD14" si="7">BA3</f>
        <v>11</v>
      </c>
      <c r="BE3" s="329">
        <v>37</v>
      </c>
      <c r="BF3" s="329">
        <v>-25</v>
      </c>
      <c r="BG3" s="329"/>
      <c r="BH3" s="329">
        <f>SUM(BD3:BG3)</f>
        <v>23</v>
      </c>
      <c r="BI3" s="329">
        <v>200</v>
      </c>
      <c r="BJ3" s="329">
        <f>BF3*BI3</f>
        <v>-5000</v>
      </c>
      <c r="BK3" s="329">
        <f t="shared" ref="BK3:BK14" si="8">BH3</f>
        <v>23</v>
      </c>
      <c r="BL3" s="329">
        <v>5</v>
      </c>
      <c r="BM3" s="329">
        <v>-18</v>
      </c>
      <c r="BN3" s="329"/>
      <c r="BO3" s="329">
        <f>SUM(BK3:BN3)</f>
        <v>10</v>
      </c>
      <c r="BP3" s="329">
        <f t="shared" ref="BP3:BP14" si="9">BI3</f>
        <v>200</v>
      </c>
      <c r="BQ3">
        <f>BM3*BP3</f>
        <v>-3600</v>
      </c>
      <c r="BR3" s="329">
        <f t="shared" ref="BR3:BR14" si="10">BO3</f>
        <v>10</v>
      </c>
      <c r="BS3" s="329"/>
      <c r="BT3" s="329"/>
      <c r="BU3" s="329"/>
      <c r="BV3" s="329"/>
      <c r="BW3" s="329"/>
      <c r="BX3" s="42"/>
      <c r="BY3" s="329"/>
      <c r="BZ3" s="329"/>
      <c r="CA3" s="329"/>
      <c r="CB3" s="329"/>
      <c r="CC3" s="329"/>
      <c r="CD3" s="329"/>
      <c r="CE3" s="329"/>
      <c r="CF3" s="329"/>
      <c r="CG3" s="329"/>
      <c r="CH3" s="329"/>
      <c r="CI3" s="329"/>
      <c r="CJ3" s="329"/>
      <c r="CK3" s="329"/>
      <c r="CL3" s="329"/>
      <c r="CM3" s="329"/>
      <c r="CN3" s="329"/>
      <c r="CO3" s="329"/>
      <c r="CP3" s="329"/>
      <c r="CQ3" s="329"/>
      <c r="CR3" s="329"/>
      <c r="CS3" s="329"/>
      <c r="CT3" s="329"/>
      <c r="CU3" s="329"/>
      <c r="CV3" s="329"/>
      <c r="CW3" s="329"/>
      <c r="CX3" s="329"/>
      <c r="CY3" s="329"/>
      <c r="CZ3" s="42"/>
      <c r="DA3" s="214"/>
      <c r="DB3" s="329"/>
      <c r="DC3" s="329"/>
      <c r="DD3" s="329"/>
      <c r="DE3" s="329"/>
      <c r="DF3" s="329"/>
      <c r="DG3" s="329"/>
      <c r="DH3" s="329"/>
      <c r="DI3" s="329"/>
      <c r="DJ3" s="329"/>
      <c r="DK3" s="329"/>
      <c r="DL3" s="329"/>
      <c r="DM3" s="329"/>
      <c r="DN3" s="329"/>
      <c r="DO3" s="329"/>
      <c r="DP3" s="329"/>
      <c r="DQ3" s="329"/>
      <c r="DR3" s="329"/>
      <c r="DS3" s="329"/>
      <c r="DT3" s="329"/>
      <c r="DU3" s="53"/>
      <c r="DV3" s="329"/>
      <c r="DW3" s="329"/>
      <c r="DX3" s="329"/>
      <c r="DY3" s="329"/>
      <c r="DZ3" s="329"/>
      <c r="EA3" s="329"/>
      <c r="EB3" s="55"/>
      <c r="EC3" s="53"/>
      <c r="ED3" s="53"/>
      <c r="EE3" s="329"/>
      <c r="EF3" s="329"/>
      <c r="EG3" s="329"/>
      <c r="EH3" s="329"/>
      <c r="EI3" s="42"/>
      <c r="EJ3" s="329"/>
      <c r="EK3" s="329"/>
      <c r="EL3" s="329"/>
      <c r="EM3" s="329"/>
      <c r="EN3" s="329"/>
      <c r="EO3" s="329"/>
      <c r="EP3" s="329"/>
      <c r="EQ3" s="329"/>
      <c r="ER3" s="329"/>
      <c r="ES3" s="329"/>
      <c r="ET3" s="329"/>
      <c r="EU3" s="329"/>
      <c r="EV3" s="329"/>
      <c r="EW3" s="329"/>
      <c r="EX3" s="329"/>
      <c r="EY3" s="329"/>
      <c r="EZ3" s="329"/>
      <c r="FA3" s="329"/>
      <c r="FB3" s="329"/>
      <c r="FC3" s="329"/>
      <c r="FD3" s="329"/>
      <c r="FE3" s="329"/>
      <c r="FF3" s="329"/>
      <c r="FG3" s="329"/>
      <c r="FH3" s="329"/>
      <c r="FI3" s="329"/>
      <c r="FJ3" s="329"/>
      <c r="FK3" s="329"/>
      <c r="FL3" s="329"/>
      <c r="FM3" s="329"/>
      <c r="FN3" s="329"/>
      <c r="FO3" s="329"/>
      <c r="FP3" s="329"/>
      <c r="FQ3" s="329"/>
      <c r="FR3" s="42"/>
      <c r="FS3" s="329"/>
      <c r="FT3" s="329"/>
      <c r="FU3" s="328"/>
      <c r="FV3" s="329"/>
      <c r="FW3" s="329"/>
      <c r="FX3" s="329"/>
      <c r="FY3" s="329"/>
      <c r="FZ3" s="329"/>
      <c r="GA3" s="329"/>
      <c r="GB3" s="329"/>
      <c r="GC3" s="329"/>
      <c r="GD3" s="329"/>
      <c r="GE3" s="329"/>
      <c r="GF3" s="329"/>
      <c r="GG3" s="329"/>
      <c r="GH3" s="329"/>
      <c r="GI3" s="329"/>
      <c r="GJ3" s="329"/>
      <c r="GK3" s="329"/>
      <c r="GL3" s="329"/>
      <c r="GM3" s="42"/>
      <c r="GN3" s="329"/>
      <c r="GO3" s="329"/>
      <c r="GP3" s="329"/>
      <c r="GQ3" s="329"/>
      <c r="GR3" s="329"/>
      <c r="GS3" s="329"/>
      <c r="GT3" s="329"/>
      <c r="GU3" s="329"/>
      <c r="GV3" s="329"/>
      <c r="GW3" s="329"/>
      <c r="GX3" s="329"/>
      <c r="GY3" s="329"/>
      <c r="GZ3" s="329"/>
      <c r="HA3" s="329"/>
      <c r="HB3" s="329"/>
      <c r="HC3" s="329"/>
      <c r="HD3" s="329"/>
      <c r="HE3" s="329"/>
      <c r="HF3" s="329"/>
      <c r="HG3" s="329"/>
      <c r="HH3" s="329"/>
      <c r="HI3" s="329"/>
      <c r="HJ3" s="329"/>
      <c r="HK3" s="329"/>
      <c r="HL3" s="329"/>
      <c r="HM3" s="329"/>
      <c r="HN3" s="329"/>
      <c r="HO3" s="329"/>
      <c r="HP3" s="329"/>
      <c r="HQ3" s="329"/>
      <c r="HR3" s="329"/>
      <c r="HS3" s="329"/>
      <c r="HT3" s="329"/>
      <c r="HU3" s="329"/>
      <c r="HV3" s="329"/>
      <c r="HW3" s="329"/>
      <c r="HX3" s="329"/>
      <c r="HY3" s="329"/>
      <c r="HZ3" s="329"/>
      <c r="IA3" s="329"/>
      <c r="IB3" s="329"/>
      <c r="IC3" s="329"/>
      <c r="ID3" s="329"/>
      <c r="IE3" s="329"/>
      <c r="IF3" s="329"/>
      <c r="IG3" s="329"/>
      <c r="IH3" s="329"/>
      <c r="II3" s="329"/>
      <c r="IJ3" s="329"/>
      <c r="IK3" s="329"/>
      <c r="IL3" s="329"/>
      <c r="IM3" s="329"/>
      <c r="IN3" s="329"/>
      <c r="IO3" s="329"/>
      <c r="IP3" s="329"/>
      <c r="IQ3" s="329"/>
      <c r="IR3" s="9"/>
      <c r="IS3" s="329"/>
      <c r="IT3" s="329"/>
      <c r="IU3" s="329"/>
      <c r="IV3" s="329"/>
      <c r="IW3" s="329"/>
      <c r="IX3" s="329"/>
      <c r="IY3" s="329"/>
      <c r="IZ3" s="329"/>
      <c r="JA3" s="329"/>
      <c r="JB3" s="329"/>
      <c r="JC3" s="329"/>
      <c r="JD3" s="329"/>
      <c r="JE3" s="329"/>
      <c r="JF3" s="329"/>
      <c r="JG3" s="329"/>
      <c r="JH3" s="329"/>
      <c r="JI3" s="329"/>
      <c r="JJ3" s="329"/>
      <c r="JK3" s="329"/>
      <c r="JL3" s="329"/>
      <c r="JM3" s="329"/>
      <c r="JN3" s="329"/>
      <c r="JO3" s="329"/>
      <c r="JP3" s="329"/>
      <c r="JQ3" s="329"/>
      <c r="JR3" s="329"/>
      <c r="JS3" s="329"/>
      <c r="JT3" s="329"/>
      <c r="JU3" s="329"/>
      <c r="JV3" s="329"/>
      <c r="JW3" s="329"/>
      <c r="JX3" s="329"/>
      <c r="JY3" s="329"/>
      <c r="JZ3" s="329"/>
    </row>
    <row r="4" spans="1:286" ht="16.5" thickTop="1" thickBot="1" x14ac:dyDescent="0.3">
      <c r="A4" s="182" t="s">
        <v>3</v>
      </c>
      <c r="B4" s="182">
        <v>25</v>
      </c>
      <c r="C4" s="182">
        <v>-6</v>
      </c>
      <c r="D4" s="182">
        <f t="shared" ref="D4:D14" si="11">SUM(B4:C4)</f>
        <v>19</v>
      </c>
      <c r="E4" s="182">
        <v>200</v>
      </c>
      <c r="F4" s="331">
        <f t="shared" ref="F4:F14" si="12">C4*E4</f>
        <v>-1200</v>
      </c>
      <c r="G4" s="147">
        <f t="shared" si="0"/>
        <v>19</v>
      </c>
      <c r="H4" s="147"/>
      <c r="I4" s="147">
        <v>-3</v>
      </c>
      <c r="J4" s="147"/>
      <c r="K4" s="329">
        <f t="shared" ref="K4:K14" si="13">SUM(G4:J4)</f>
        <v>16</v>
      </c>
      <c r="L4" s="147">
        <v>200</v>
      </c>
      <c r="M4" s="15">
        <f t="shared" ref="M4:M14" si="14">I4*L4</f>
        <v>-600</v>
      </c>
      <c r="N4" s="147">
        <f t="shared" si="1"/>
        <v>16</v>
      </c>
      <c r="O4" s="147"/>
      <c r="P4" s="147">
        <v>-14</v>
      </c>
      <c r="Q4" s="147"/>
      <c r="R4" s="329">
        <f t="shared" ref="R4:R14" si="15">SUM(N4:Q4)</f>
        <v>2</v>
      </c>
      <c r="S4" s="147">
        <v>200</v>
      </c>
      <c r="T4" s="50">
        <f t="shared" ref="T4:T14" si="16">P4*S4</f>
        <v>-2800</v>
      </c>
      <c r="U4" s="147">
        <f t="shared" si="2"/>
        <v>2</v>
      </c>
      <c r="V4" s="147"/>
      <c r="W4" s="147">
        <v>-6</v>
      </c>
      <c r="X4" s="147"/>
      <c r="Y4" s="329">
        <f t="shared" ref="Y4:Y14" si="17">SUM(U4:X4)</f>
        <v>-4</v>
      </c>
      <c r="Z4" s="147">
        <v>200</v>
      </c>
      <c r="AA4" s="329">
        <f t="shared" ref="AA4:AA14" si="18">W4*Z4</f>
        <v>-1200</v>
      </c>
      <c r="AB4" s="147">
        <f t="shared" si="3"/>
        <v>-4</v>
      </c>
      <c r="AC4" s="147">
        <v>20</v>
      </c>
      <c r="AD4" s="147">
        <v>-1</v>
      </c>
      <c r="AE4" s="147"/>
      <c r="AF4" s="42">
        <f t="shared" ref="AF4:AF14" si="19">SUM(AB4:AE4)</f>
        <v>15</v>
      </c>
      <c r="AG4" s="147">
        <v>200</v>
      </c>
      <c r="AH4" s="329">
        <f t="shared" ref="AH4:AH14" si="20">AD4*AG4</f>
        <v>-200</v>
      </c>
      <c r="AI4" s="147">
        <f t="shared" si="4"/>
        <v>15</v>
      </c>
      <c r="AJ4" s="147"/>
      <c r="AK4" s="147">
        <v>-14</v>
      </c>
      <c r="AL4" s="147"/>
      <c r="AM4" s="329">
        <f t="shared" ref="AM4:AM14" si="21">SUM(AI4:AL4)</f>
        <v>1</v>
      </c>
      <c r="AN4" s="147">
        <v>200</v>
      </c>
      <c r="AO4" s="329">
        <f t="shared" ref="AO4:AO14" si="22">AK4*AN4</f>
        <v>-2800</v>
      </c>
      <c r="AP4" s="147">
        <f t="shared" si="5"/>
        <v>1</v>
      </c>
      <c r="AQ4" s="147">
        <v>15</v>
      </c>
      <c r="AR4" s="147">
        <v>-5</v>
      </c>
      <c r="AS4" s="147"/>
      <c r="AT4" s="329">
        <f t="shared" ref="AT4:AT14" si="23">SUM(AP4:AS4)</f>
        <v>11</v>
      </c>
      <c r="AU4" s="147">
        <v>200</v>
      </c>
      <c r="AV4" s="329">
        <f t="shared" ref="AV4:AV14" si="24">AR4*AU4</f>
        <v>-1000</v>
      </c>
      <c r="AW4" s="147">
        <f t="shared" si="6"/>
        <v>11</v>
      </c>
      <c r="AX4" s="147">
        <v>0</v>
      </c>
      <c r="AY4" s="147">
        <v>-6</v>
      </c>
      <c r="AZ4" s="147"/>
      <c r="BA4" s="329">
        <f>SUM(AW4:AZ4)</f>
        <v>5</v>
      </c>
      <c r="BB4" s="147">
        <v>200</v>
      </c>
      <c r="BC4" s="329">
        <f t="shared" ref="BC4:BC14" si="25">AY4*BB4</f>
        <v>-1200</v>
      </c>
      <c r="BD4" s="55">
        <f t="shared" si="7"/>
        <v>5</v>
      </c>
      <c r="BE4" s="147">
        <v>11</v>
      </c>
      <c r="BF4" s="147">
        <v>-8</v>
      </c>
      <c r="BG4" s="147"/>
      <c r="BH4" s="329">
        <f t="shared" ref="BH4:BH14" si="26">SUM(BD4:BG4)</f>
        <v>8</v>
      </c>
      <c r="BI4" s="147">
        <v>200</v>
      </c>
      <c r="BJ4" s="329">
        <f t="shared" ref="BJ4:BJ14" si="27">BF4*BI4</f>
        <v>-1600</v>
      </c>
      <c r="BK4" s="147">
        <f t="shared" si="8"/>
        <v>8</v>
      </c>
      <c r="BL4" s="147"/>
      <c r="BM4" s="147">
        <v>-6</v>
      </c>
      <c r="BN4" s="147"/>
      <c r="BO4" s="329">
        <f t="shared" ref="BO4:BO14" si="28">SUM(BK4:BN4)</f>
        <v>2</v>
      </c>
      <c r="BP4" s="329">
        <f t="shared" si="9"/>
        <v>200</v>
      </c>
      <c r="BQ4" s="328">
        <f t="shared" ref="BQ4:BQ14" si="29">BM4*BP4</f>
        <v>-1200</v>
      </c>
      <c r="BR4" s="147">
        <f t="shared" si="10"/>
        <v>2</v>
      </c>
      <c r="BS4" s="147"/>
      <c r="BT4" s="147"/>
      <c r="BU4" s="147"/>
      <c r="BV4" s="329"/>
      <c r="BW4" s="147"/>
      <c r="BX4" s="42"/>
      <c r="BY4" s="147"/>
      <c r="BZ4" s="147"/>
      <c r="CA4" s="147"/>
      <c r="CB4" s="147"/>
      <c r="CC4" s="329"/>
      <c r="CD4" s="147"/>
      <c r="CE4" s="329"/>
      <c r="CF4" s="147"/>
      <c r="CG4" s="147"/>
      <c r="CH4" s="147"/>
      <c r="CI4" s="147"/>
      <c r="CJ4" s="329"/>
      <c r="CK4" s="147"/>
      <c r="CL4" s="329"/>
      <c r="CM4" s="147"/>
      <c r="CN4" s="147"/>
      <c r="CO4" s="147"/>
      <c r="CP4" s="147"/>
      <c r="CQ4" s="329"/>
      <c r="CR4" s="147"/>
      <c r="CS4" s="329"/>
      <c r="CT4" s="147"/>
      <c r="CU4" s="147"/>
      <c r="CV4" s="147"/>
      <c r="CW4" s="147"/>
      <c r="CX4" s="329"/>
      <c r="CY4" s="147"/>
      <c r="CZ4" s="42"/>
      <c r="DA4" s="53"/>
      <c r="DB4" s="147"/>
      <c r="DC4" s="147"/>
      <c r="DD4" s="147"/>
      <c r="DE4" s="329"/>
      <c r="DF4" s="147"/>
      <c r="DG4" s="329"/>
      <c r="DH4" s="147"/>
      <c r="DI4" s="147"/>
      <c r="DJ4" s="147"/>
      <c r="DK4" s="147"/>
      <c r="DL4" s="329"/>
      <c r="DM4" s="147"/>
      <c r="DN4" s="329"/>
      <c r="DO4" s="147"/>
      <c r="DP4" s="147"/>
      <c r="DQ4" s="147"/>
      <c r="DR4" s="147"/>
      <c r="DS4" s="329"/>
      <c r="DT4" s="147"/>
      <c r="DU4" s="53"/>
      <c r="DV4" s="147"/>
      <c r="DW4" s="147"/>
      <c r="DX4" s="147"/>
      <c r="DY4" s="147"/>
      <c r="DZ4" s="329"/>
      <c r="EA4" s="147"/>
      <c r="EB4" s="55"/>
      <c r="EC4" s="53"/>
      <c r="ED4" s="53"/>
      <c r="EE4" s="147"/>
      <c r="EF4" s="147"/>
      <c r="EG4" s="329"/>
      <c r="EH4" s="147"/>
      <c r="EI4" s="42"/>
      <c r="EJ4" s="147"/>
      <c r="EK4" s="147"/>
      <c r="EL4" s="147"/>
      <c r="EM4" s="147"/>
      <c r="EN4" s="329"/>
      <c r="EO4" s="147"/>
      <c r="EP4" s="329"/>
      <c r="EQ4" s="147"/>
      <c r="ER4" s="147"/>
      <c r="ES4" s="147"/>
      <c r="ET4" s="147"/>
      <c r="EU4" s="329"/>
      <c r="EV4" s="147"/>
      <c r="EW4" s="329"/>
      <c r="EX4" s="147"/>
      <c r="EY4" s="147"/>
      <c r="EZ4" s="147"/>
      <c r="FA4" s="147"/>
      <c r="FB4" s="329"/>
      <c r="FC4" s="147"/>
      <c r="FD4" s="329"/>
      <c r="FE4" s="147"/>
      <c r="FF4" s="147"/>
      <c r="FG4" s="147"/>
      <c r="FH4" s="147"/>
      <c r="FI4" s="329"/>
      <c r="FJ4" s="147"/>
      <c r="FK4" s="329"/>
      <c r="FL4" s="147"/>
      <c r="FM4" s="147"/>
      <c r="FN4" s="147"/>
      <c r="FO4" s="147"/>
      <c r="FP4" s="329"/>
      <c r="FQ4" s="147"/>
      <c r="FR4" s="42"/>
      <c r="FS4" s="147"/>
      <c r="FT4" s="147"/>
      <c r="FU4" s="250"/>
      <c r="FV4" s="147"/>
      <c r="FW4" s="329"/>
      <c r="FX4" s="147"/>
      <c r="FY4" s="329"/>
      <c r="FZ4" s="147"/>
      <c r="GA4" s="147"/>
      <c r="GB4" s="147"/>
      <c r="GC4" s="147"/>
      <c r="GD4" s="329"/>
      <c r="GE4" s="147"/>
      <c r="GF4" s="329"/>
      <c r="GG4" s="147"/>
      <c r="GH4" s="147"/>
      <c r="GI4" s="147"/>
      <c r="GJ4" s="147"/>
      <c r="GK4" s="329"/>
      <c r="GL4" s="147"/>
      <c r="GM4" s="42"/>
      <c r="GN4" s="147"/>
      <c r="GO4" s="147"/>
      <c r="GP4" s="147"/>
      <c r="GQ4" s="147"/>
      <c r="GR4" s="329"/>
      <c r="GS4" s="147"/>
      <c r="GT4" s="329"/>
      <c r="GU4" s="147"/>
      <c r="GV4" s="147"/>
      <c r="GW4" s="147"/>
      <c r="GX4" s="147"/>
      <c r="GY4" s="329"/>
      <c r="GZ4" s="147"/>
      <c r="HA4" s="329"/>
      <c r="HB4" s="147"/>
      <c r="HC4" s="147"/>
      <c r="HD4" s="147"/>
      <c r="HE4" s="147"/>
      <c r="HF4" s="329"/>
      <c r="HG4" s="147"/>
      <c r="HH4" s="329"/>
      <c r="HI4" s="147"/>
      <c r="HJ4" s="147"/>
      <c r="HK4" s="147"/>
      <c r="HL4" s="147"/>
      <c r="HM4" s="329"/>
      <c r="HN4" s="147"/>
      <c r="HO4" s="329"/>
      <c r="HP4" s="147"/>
      <c r="HQ4" s="147"/>
      <c r="HR4" s="147"/>
      <c r="HS4" s="147"/>
      <c r="HT4" s="329"/>
      <c r="HU4" s="147"/>
      <c r="HV4" s="329"/>
      <c r="HW4" s="147"/>
      <c r="HX4" s="147"/>
      <c r="HY4" s="147"/>
      <c r="HZ4" s="147"/>
      <c r="IA4" s="329"/>
      <c r="IB4" s="147"/>
      <c r="IC4" s="329"/>
      <c r="ID4" s="147"/>
      <c r="IE4" s="147"/>
      <c r="IF4" s="147"/>
      <c r="IG4" s="147"/>
      <c r="IH4" s="329"/>
      <c r="II4" s="147"/>
      <c r="IJ4" s="329"/>
      <c r="IK4" s="147"/>
      <c r="IL4" s="147"/>
      <c r="IM4" s="147"/>
      <c r="IN4" s="147"/>
      <c r="IO4" s="329"/>
      <c r="IP4" s="147"/>
      <c r="IQ4" s="329"/>
      <c r="IR4" s="147"/>
      <c r="IS4" s="147"/>
      <c r="IT4" s="147"/>
      <c r="IU4" s="147"/>
      <c r="IV4" s="329"/>
      <c r="IW4" s="147"/>
      <c r="IX4" s="329"/>
      <c r="IY4" s="147"/>
      <c r="IZ4" s="147"/>
      <c r="JA4" s="147"/>
      <c r="JB4" s="147"/>
      <c r="JC4" s="329"/>
      <c r="JD4" s="147"/>
      <c r="JE4" s="329"/>
      <c r="JF4" s="147"/>
      <c r="JG4" s="147"/>
      <c r="JH4" s="147"/>
      <c r="JI4" s="147"/>
      <c r="JJ4" s="329"/>
      <c r="JK4" s="147"/>
      <c r="JL4" s="329"/>
      <c r="JM4" s="147"/>
      <c r="JN4" s="147"/>
      <c r="JO4" s="147"/>
      <c r="JP4" s="147"/>
      <c r="JQ4" s="329"/>
      <c r="JR4" s="147"/>
      <c r="JS4" s="329"/>
      <c r="JT4" s="147"/>
      <c r="JU4" s="147"/>
      <c r="JV4" s="147"/>
      <c r="JW4" s="147"/>
      <c r="JX4" s="329"/>
      <c r="JY4" s="147"/>
      <c r="JZ4" s="329"/>
    </row>
    <row r="5" spans="1:286" ht="16.5" thickTop="1" thickBot="1" x14ac:dyDescent="0.3">
      <c r="A5" s="182" t="s">
        <v>4</v>
      </c>
      <c r="B5" s="182"/>
      <c r="C5" s="182"/>
      <c r="D5" s="182">
        <f t="shared" si="11"/>
        <v>0</v>
      </c>
      <c r="E5" s="182">
        <v>10</v>
      </c>
      <c r="F5" s="331">
        <f t="shared" si="12"/>
        <v>0</v>
      </c>
      <c r="G5" s="57">
        <f t="shared" si="0"/>
        <v>0</v>
      </c>
      <c r="H5" s="57"/>
      <c r="I5" s="57"/>
      <c r="J5" s="57"/>
      <c r="K5" s="329">
        <f t="shared" si="13"/>
        <v>0</v>
      </c>
      <c r="L5" s="57">
        <v>10</v>
      </c>
      <c r="M5" s="15">
        <f t="shared" si="14"/>
        <v>0</v>
      </c>
      <c r="N5" s="57">
        <f t="shared" si="1"/>
        <v>0</v>
      </c>
      <c r="O5" s="57"/>
      <c r="P5" s="57"/>
      <c r="Q5" s="57"/>
      <c r="R5" s="329">
        <f t="shared" si="15"/>
        <v>0</v>
      </c>
      <c r="S5" s="57">
        <v>10</v>
      </c>
      <c r="T5" s="50">
        <f t="shared" si="16"/>
        <v>0</v>
      </c>
      <c r="U5" s="57">
        <f t="shared" si="2"/>
        <v>0</v>
      </c>
      <c r="V5" s="57"/>
      <c r="W5" s="57"/>
      <c r="X5" s="57"/>
      <c r="Y5" s="329">
        <f t="shared" si="17"/>
        <v>0</v>
      </c>
      <c r="Z5" s="57">
        <v>10</v>
      </c>
      <c r="AA5" s="329">
        <f t="shared" si="18"/>
        <v>0</v>
      </c>
      <c r="AB5" s="57">
        <f t="shared" si="3"/>
        <v>0</v>
      </c>
      <c r="AC5" s="57"/>
      <c r="AD5" s="57"/>
      <c r="AE5" s="57"/>
      <c r="AF5" s="42">
        <f t="shared" si="19"/>
        <v>0</v>
      </c>
      <c r="AG5" s="57">
        <v>10</v>
      </c>
      <c r="AH5" s="329">
        <f t="shared" si="20"/>
        <v>0</v>
      </c>
      <c r="AI5" s="57">
        <f t="shared" si="4"/>
        <v>0</v>
      </c>
      <c r="AJ5" s="57"/>
      <c r="AK5" s="57"/>
      <c r="AL5" s="57"/>
      <c r="AM5" s="329">
        <f t="shared" si="21"/>
        <v>0</v>
      </c>
      <c r="AN5" s="57">
        <v>10</v>
      </c>
      <c r="AO5" s="329">
        <f t="shared" si="22"/>
        <v>0</v>
      </c>
      <c r="AP5" s="57">
        <f t="shared" si="5"/>
        <v>0</v>
      </c>
      <c r="AQ5" s="57"/>
      <c r="AR5" s="57"/>
      <c r="AS5" s="57"/>
      <c r="AT5" s="329">
        <f t="shared" si="23"/>
        <v>0</v>
      </c>
      <c r="AU5" s="57">
        <v>10</v>
      </c>
      <c r="AV5" s="329">
        <f t="shared" si="24"/>
        <v>0</v>
      </c>
      <c r="AW5" s="57">
        <f t="shared" si="6"/>
        <v>0</v>
      </c>
      <c r="AX5" s="57"/>
      <c r="AY5" s="57"/>
      <c r="AZ5" s="57"/>
      <c r="BA5" s="329">
        <f t="shared" ref="BA5:BA14" si="30">SUM(AW5:AZ5)</f>
        <v>0</v>
      </c>
      <c r="BB5" s="57">
        <v>10</v>
      </c>
      <c r="BC5" s="329">
        <f t="shared" si="25"/>
        <v>0</v>
      </c>
      <c r="BD5" s="333">
        <f t="shared" si="7"/>
        <v>0</v>
      </c>
      <c r="BE5" s="57"/>
      <c r="BF5" s="57"/>
      <c r="BG5" s="57"/>
      <c r="BH5" s="329">
        <f t="shared" si="26"/>
        <v>0</v>
      </c>
      <c r="BI5" s="57">
        <v>10</v>
      </c>
      <c r="BJ5" s="329">
        <f t="shared" si="27"/>
        <v>0</v>
      </c>
      <c r="BK5" s="57">
        <f t="shared" si="8"/>
        <v>0</v>
      </c>
      <c r="BL5" s="57"/>
      <c r="BM5" s="57"/>
      <c r="BN5" s="57"/>
      <c r="BO5" s="329">
        <f t="shared" si="28"/>
        <v>0</v>
      </c>
      <c r="BP5" s="329">
        <f t="shared" si="9"/>
        <v>10</v>
      </c>
      <c r="BQ5" s="328">
        <f t="shared" si="29"/>
        <v>0</v>
      </c>
      <c r="BR5" s="57">
        <f t="shared" si="10"/>
        <v>0</v>
      </c>
      <c r="BS5" s="57"/>
      <c r="BT5" s="57"/>
      <c r="BU5" s="57"/>
      <c r="BV5" s="329"/>
      <c r="BW5" s="57"/>
      <c r="BX5" s="42"/>
      <c r="BY5" s="57"/>
      <c r="BZ5" s="57"/>
      <c r="CA5" s="57"/>
      <c r="CB5" s="57"/>
      <c r="CC5" s="329"/>
      <c r="CD5" s="57"/>
      <c r="CE5" s="329"/>
      <c r="CF5" s="57"/>
      <c r="CG5" s="57"/>
      <c r="CH5" s="57"/>
      <c r="CI5" s="57"/>
      <c r="CJ5" s="329"/>
      <c r="CK5" s="57"/>
      <c r="CL5" s="329"/>
      <c r="CM5" s="57"/>
      <c r="CN5" s="57"/>
      <c r="CO5" s="57"/>
      <c r="CP5" s="57"/>
      <c r="CQ5" s="329"/>
      <c r="CR5" s="57"/>
      <c r="CS5" s="329"/>
      <c r="CT5" s="57"/>
      <c r="CU5" s="57"/>
      <c r="CV5" s="57"/>
      <c r="CW5" s="57"/>
      <c r="CX5" s="329"/>
      <c r="CY5" s="57"/>
      <c r="CZ5" s="42"/>
      <c r="DA5" s="53"/>
      <c r="DB5" s="57"/>
      <c r="DC5" s="57"/>
      <c r="DD5" s="57"/>
      <c r="DE5" s="329"/>
      <c r="DF5" s="57"/>
      <c r="DG5" s="329"/>
      <c r="DH5" s="57"/>
      <c r="DI5" s="57"/>
      <c r="DJ5" s="57"/>
      <c r="DK5" s="57"/>
      <c r="DL5" s="329"/>
      <c r="DM5" s="57"/>
      <c r="DN5" s="329"/>
      <c r="DO5" s="57"/>
      <c r="DP5" s="57"/>
      <c r="DQ5" s="57"/>
      <c r="DR5" s="57"/>
      <c r="DS5" s="329"/>
      <c r="DT5" s="57"/>
      <c r="DU5" s="53"/>
      <c r="DV5" s="57"/>
      <c r="DW5" s="57"/>
      <c r="DX5" s="57"/>
      <c r="DY5" s="57"/>
      <c r="DZ5" s="329"/>
      <c r="EA5" s="57"/>
      <c r="EB5" s="55"/>
      <c r="EC5" s="53"/>
      <c r="ED5" s="53"/>
      <c r="EE5" s="57"/>
      <c r="EF5" s="57"/>
      <c r="EG5" s="329"/>
      <c r="EH5" s="57"/>
      <c r="EI5" s="42"/>
      <c r="EJ5" s="57"/>
      <c r="EK5" s="57"/>
      <c r="EL5" s="57"/>
      <c r="EM5" s="57"/>
      <c r="EN5" s="329"/>
      <c r="EO5" s="57"/>
      <c r="EP5" s="329"/>
      <c r="EQ5" s="57"/>
      <c r="ER5" s="57"/>
      <c r="ES5" s="57"/>
      <c r="ET5" s="57"/>
      <c r="EU5" s="329"/>
      <c r="EV5" s="57"/>
      <c r="EW5" s="329"/>
      <c r="EX5" s="57"/>
      <c r="EY5" s="57"/>
      <c r="EZ5" s="57"/>
      <c r="FA5" s="57"/>
      <c r="FB5" s="329"/>
      <c r="FC5" s="57"/>
      <c r="FD5" s="329"/>
      <c r="FE5" s="57"/>
      <c r="FF5" s="57"/>
      <c r="FG5" s="57"/>
      <c r="FH5" s="57"/>
      <c r="FI5" s="329"/>
      <c r="FJ5" s="57"/>
      <c r="FK5" s="329"/>
      <c r="FL5" s="57"/>
      <c r="FM5" s="57"/>
      <c r="FN5" s="57"/>
      <c r="FO5" s="57"/>
      <c r="FP5" s="329"/>
      <c r="FQ5" s="57"/>
      <c r="FR5" s="42"/>
      <c r="FS5" s="57"/>
      <c r="FT5" s="57"/>
      <c r="FU5" s="65"/>
      <c r="FV5" s="57"/>
      <c r="FW5" s="329"/>
      <c r="FX5" s="57"/>
      <c r="FY5" s="329"/>
      <c r="FZ5" s="57"/>
      <c r="GA5" s="57"/>
      <c r="GB5" s="57"/>
      <c r="GC5" s="57"/>
      <c r="GD5" s="329"/>
      <c r="GE5" s="57"/>
      <c r="GF5" s="329"/>
      <c r="GG5" s="57"/>
      <c r="GH5" s="57"/>
      <c r="GI5" s="57"/>
      <c r="GJ5" s="57"/>
      <c r="GK5" s="329"/>
      <c r="GL5" s="57"/>
      <c r="GM5" s="42"/>
      <c r="GN5" s="57"/>
      <c r="GO5" s="57"/>
      <c r="GP5" s="57"/>
      <c r="GQ5" s="57"/>
      <c r="GR5" s="329"/>
      <c r="GS5" s="57"/>
      <c r="GT5" s="329"/>
      <c r="GU5" s="57"/>
      <c r="GV5" s="57"/>
      <c r="GW5" s="57"/>
      <c r="GX5" s="57"/>
      <c r="GY5" s="329"/>
      <c r="GZ5" s="57"/>
      <c r="HA5" s="329"/>
      <c r="HB5" s="57"/>
      <c r="HC5" s="57"/>
      <c r="HD5" s="57"/>
      <c r="HE5" s="57"/>
      <c r="HF5" s="329"/>
      <c r="HG5" s="57"/>
      <c r="HH5" s="329"/>
      <c r="HI5" s="57"/>
      <c r="HJ5" s="57"/>
      <c r="HK5" s="57"/>
      <c r="HL5" s="57"/>
      <c r="HM5" s="329"/>
      <c r="HN5" s="57"/>
      <c r="HO5" s="329"/>
      <c r="HP5" s="57"/>
      <c r="HQ5" s="57"/>
      <c r="HR5" s="57"/>
      <c r="HS5" s="57"/>
      <c r="HT5" s="329"/>
      <c r="HU5" s="57"/>
      <c r="HV5" s="329"/>
      <c r="HW5" s="57"/>
      <c r="HX5" s="57"/>
      <c r="HY5" s="57"/>
      <c r="HZ5" s="57"/>
      <c r="IA5" s="329"/>
      <c r="IB5" s="57"/>
      <c r="IC5" s="329"/>
      <c r="ID5" s="57"/>
      <c r="IE5" s="57"/>
      <c r="IF5" s="57"/>
      <c r="IG5" s="57"/>
      <c r="IH5" s="329"/>
      <c r="II5" s="57"/>
      <c r="IJ5" s="329"/>
      <c r="IK5" s="57"/>
      <c r="IL5" s="57"/>
      <c r="IM5" s="57"/>
      <c r="IN5" s="57"/>
      <c r="IO5" s="329"/>
      <c r="IP5" s="57"/>
      <c r="IQ5" s="329"/>
      <c r="IR5" s="57"/>
      <c r="IS5" s="57"/>
      <c r="IT5" s="57"/>
      <c r="IU5" s="57"/>
      <c r="IV5" s="329"/>
      <c r="IW5" s="57"/>
      <c r="IX5" s="329"/>
      <c r="IY5" s="57"/>
      <c r="IZ5" s="57"/>
      <c r="JA5" s="57"/>
      <c r="JB5" s="57"/>
      <c r="JC5" s="329"/>
      <c r="JD5" s="57"/>
      <c r="JE5" s="329"/>
      <c r="JF5" s="57"/>
      <c r="JG5" s="57"/>
      <c r="JH5" s="57"/>
      <c r="JI5" s="57"/>
      <c r="JJ5" s="329"/>
      <c r="JK5" s="57"/>
      <c r="JL5" s="329"/>
      <c r="JM5" s="57"/>
      <c r="JN5" s="57"/>
      <c r="JO5" s="57"/>
      <c r="JP5" s="57"/>
      <c r="JQ5" s="329"/>
      <c r="JR5" s="57"/>
      <c r="JS5" s="329"/>
      <c r="JT5" s="57"/>
      <c r="JU5" s="57"/>
      <c r="JV5" s="57"/>
      <c r="JW5" s="57"/>
      <c r="JX5" s="329"/>
      <c r="JY5" s="57"/>
      <c r="JZ5" s="329"/>
    </row>
    <row r="6" spans="1:286" ht="16.5" thickTop="1" thickBot="1" x14ac:dyDescent="0.3">
      <c r="A6" s="182" t="s">
        <v>5</v>
      </c>
      <c r="B6" s="182">
        <v>150</v>
      </c>
      <c r="C6" s="182">
        <v>-27</v>
      </c>
      <c r="D6" s="182">
        <f t="shared" si="11"/>
        <v>123</v>
      </c>
      <c r="E6" s="182">
        <v>21.666666666666668</v>
      </c>
      <c r="F6" s="331">
        <f t="shared" si="12"/>
        <v>-585</v>
      </c>
      <c r="G6" s="70">
        <f t="shared" si="0"/>
        <v>123</v>
      </c>
      <c r="H6" s="70"/>
      <c r="I6" s="70">
        <v>-73</v>
      </c>
      <c r="J6" s="70"/>
      <c r="K6" s="329">
        <f t="shared" si="13"/>
        <v>50</v>
      </c>
      <c r="L6" s="70">
        <v>21.666666666666668</v>
      </c>
      <c r="M6" s="15">
        <f t="shared" si="14"/>
        <v>-1581.6666666666667</v>
      </c>
      <c r="N6" s="70">
        <f t="shared" si="1"/>
        <v>50</v>
      </c>
      <c r="O6" s="70"/>
      <c r="P6" s="70">
        <v>-43</v>
      </c>
      <c r="Q6" s="70"/>
      <c r="R6" s="329">
        <f t="shared" si="15"/>
        <v>7</v>
      </c>
      <c r="S6" s="70">
        <v>21.666666666666668</v>
      </c>
      <c r="T6" s="50">
        <f t="shared" si="16"/>
        <v>-931.66666666666674</v>
      </c>
      <c r="U6" s="70">
        <f t="shared" si="2"/>
        <v>7</v>
      </c>
      <c r="V6" s="70">
        <v>100</v>
      </c>
      <c r="W6" s="70">
        <v>-94</v>
      </c>
      <c r="X6" s="70"/>
      <c r="Y6" s="329">
        <f t="shared" si="17"/>
        <v>13</v>
      </c>
      <c r="Z6" s="70">
        <v>21.666666666666668</v>
      </c>
      <c r="AA6" s="329">
        <f t="shared" si="18"/>
        <v>-2036.6666666666667</v>
      </c>
      <c r="AB6" s="70">
        <f t="shared" si="3"/>
        <v>13</v>
      </c>
      <c r="AC6" s="70">
        <v>100</v>
      </c>
      <c r="AD6" s="70">
        <v>-13</v>
      </c>
      <c r="AE6" s="70"/>
      <c r="AF6" s="42">
        <f t="shared" si="19"/>
        <v>100</v>
      </c>
      <c r="AG6" s="70">
        <v>21.666666666666668</v>
      </c>
      <c r="AH6" s="329">
        <f t="shared" si="20"/>
        <v>-281.66666666666669</v>
      </c>
      <c r="AI6" s="70">
        <f t="shared" si="4"/>
        <v>100</v>
      </c>
      <c r="AJ6" s="70"/>
      <c r="AK6" s="70">
        <v>-70</v>
      </c>
      <c r="AL6" s="70"/>
      <c r="AM6" s="329">
        <f t="shared" si="21"/>
        <v>30</v>
      </c>
      <c r="AN6" s="70">
        <v>21.666666666666668</v>
      </c>
      <c r="AO6" s="329">
        <f t="shared" si="22"/>
        <v>-1516.6666666666667</v>
      </c>
      <c r="AP6" s="70">
        <f t="shared" si="5"/>
        <v>30</v>
      </c>
      <c r="AQ6" s="70">
        <v>100</v>
      </c>
      <c r="AR6" s="70">
        <v>-40</v>
      </c>
      <c r="AS6" s="70"/>
      <c r="AT6" s="329">
        <f t="shared" si="23"/>
        <v>90</v>
      </c>
      <c r="AU6" s="70">
        <v>21.666666666666668</v>
      </c>
      <c r="AV6" s="329">
        <f t="shared" si="24"/>
        <v>-866.66666666666674</v>
      </c>
      <c r="AW6" s="70">
        <f t="shared" si="6"/>
        <v>90</v>
      </c>
      <c r="AX6" s="70"/>
      <c r="AY6" s="70">
        <v>-30</v>
      </c>
      <c r="AZ6" s="70"/>
      <c r="BA6" s="329">
        <f t="shared" si="30"/>
        <v>60</v>
      </c>
      <c r="BB6" s="70">
        <v>21.666666666666668</v>
      </c>
      <c r="BC6" s="329">
        <f t="shared" si="25"/>
        <v>-650</v>
      </c>
      <c r="BD6" s="55">
        <f t="shared" si="7"/>
        <v>60</v>
      </c>
      <c r="BE6" s="70"/>
      <c r="BF6" s="70">
        <v>-10</v>
      </c>
      <c r="BG6" s="70"/>
      <c r="BH6" s="329">
        <f t="shared" si="26"/>
        <v>50</v>
      </c>
      <c r="BI6" s="70">
        <v>21.666666666666668</v>
      </c>
      <c r="BJ6" s="329">
        <f t="shared" si="27"/>
        <v>-216.66666666666669</v>
      </c>
      <c r="BK6" s="70">
        <f t="shared" si="8"/>
        <v>50</v>
      </c>
      <c r="BL6" s="70"/>
      <c r="BM6" s="70">
        <v>-15</v>
      </c>
      <c r="BN6" s="70"/>
      <c r="BO6" s="329">
        <f t="shared" si="28"/>
        <v>35</v>
      </c>
      <c r="BP6" s="329">
        <f t="shared" si="9"/>
        <v>21.666666666666668</v>
      </c>
      <c r="BQ6" s="328">
        <f t="shared" si="29"/>
        <v>-325</v>
      </c>
      <c r="BR6" s="70">
        <f t="shared" si="10"/>
        <v>35</v>
      </c>
      <c r="BS6" s="70"/>
      <c r="BT6" s="70"/>
      <c r="BU6" s="70"/>
      <c r="BV6" s="329"/>
      <c r="BW6" s="70"/>
      <c r="BX6" s="42"/>
      <c r="BY6" s="70"/>
      <c r="BZ6" s="70"/>
      <c r="CA6" s="70"/>
      <c r="CB6" s="70"/>
      <c r="CC6" s="329"/>
      <c r="CD6" s="70"/>
      <c r="CE6" s="329"/>
      <c r="CF6" s="70"/>
      <c r="CG6" s="70"/>
      <c r="CH6" s="70"/>
      <c r="CI6" s="70"/>
      <c r="CJ6" s="329"/>
      <c r="CK6" s="70"/>
      <c r="CL6" s="329"/>
      <c r="CM6" s="70"/>
      <c r="CN6" s="70"/>
      <c r="CO6" s="70"/>
      <c r="CP6" s="70"/>
      <c r="CQ6" s="329"/>
      <c r="CR6" s="70"/>
      <c r="CS6" s="329"/>
      <c r="CT6" s="70"/>
      <c r="CU6" s="70"/>
      <c r="CV6" s="70"/>
      <c r="CW6" s="70"/>
      <c r="CX6" s="329"/>
      <c r="CY6" s="70"/>
      <c r="CZ6" s="42"/>
      <c r="DA6" s="209"/>
      <c r="DB6" s="70"/>
      <c r="DC6" s="70"/>
      <c r="DD6" s="70"/>
      <c r="DE6" s="216"/>
      <c r="DF6" s="70"/>
      <c r="DG6" s="329"/>
      <c r="DH6" s="70"/>
      <c r="DI6" s="70"/>
      <c r="DJ6" s="70"/>
      <c r="DK6" s="70"/>
      <c r="DL6" s="329"/>
      <c r="DM6" s="70"/>
      <c r="DN6" s="329"/>
      <c r="DO6" s="70"/>
      <c r="DP6" s="70"/>
      <c r="DQ6" s="70"/>
      <c r="DR6" s="70"/>
      <c r="DS6" s="329"/>
      <c r="DT6" s="70"/>
      <c r="DU6" s="53"/>
      <c r="DV6" s="70"/>
      <c r="DW6" s="70"/>
      <c r="DX6" s="70"/>
      <c r="DY6" s="70"/>
      <c r="DZ6" s="329"/>
      <c r="EA6" s="70"/>
      <c r="EB6" s="55"/>
      <c r="EC6" s="53"/>
      <c r="ED6" s="53"/>
      <c r="EE6" s="70"/>
      <c r="EF6" s="70"/>
      <c r="EG6" s="329"/>
      <c r="EH6" s="70"/>
      <c r="EI6" s="42"/>
      <c r="EJ6" s="70"/>
      <c r="EK6" s="70"/>
      <c r="EL6" s="70"/>
      <c r="EM6" s="70"/>
      <c r="EN6" s="329"/>
      <c r="EO6" s="70"/>
      <c r="EP6" s="329"/>
      <c r="EQ6" s="70"/>
      <c r="ER6" s="70"/>
      <c r="ES6" s="70"/>
      <c r="ET6" s="70"/>
      <c r="EU6" s="329"/>
      <c r="EV6" s="70"/>
      <c r="EW6" s="329"/>
      <c r="EX6" s="70"/>
      <c r="EY6" s="70"/>
      <c r="EZ6" s="70"/>
      <c r="FA6" s="70"/>
      <c r="FB6" s="329"/>
      <c r="FC6" s="70"/>
      <c r="FD6" s="329"/>
      <c r="FE6" s="70"/>
      <c r="FF6" s="70"/>
      <c r="FG6" s="70"/>
      <c r="FH6" s="70"/>
      <c r="FI6" s="329"/>
      <c r="FJ6" s="70"/>
      <c r="FK6" s="329"/>
      <c r="FL6" s="70"/>
      <c r="FM6" s="70"/>
      <c r="FN6" s="70"/>
      <c r="FO6" s="70"/>
      <c r="FP6" s="329"/>
      <c r="FQ6" s="70"/>
      <c r="FR6" s="42"/>
      <c r="FS6" s="70"/>
      <c r="FT6" s="70"/>
      <c r="FU6" s="74"/>
      <c r="FV6" s="70"/>
      <c r="FW6" s="329"/>
      <c r="FX6" s="70"/>
      <c r="FY6" s="329"/>
      <c r="FZ6" s="70"/>
      <c r="GA6" s="70"/>
      <c r="GB6" s="70"/>
      <c r="GC6" s="70"/>
      <c r="GD6" s="329"/>
      <c r="GE6" s="70"/>
      <c r="GF6" s="329"/>
      <c r="GG6" s="70"/>
      <c r="GH6" s="70"/>
      <c r="GI6" s="70"/>
      <c r="GJ6" s="70"/>
      <c r="GK6" s="329"/>
      <c r="GL6" s="70"/>
      <c r="GM6" s="42"/>
      <c r="GN6" s="70"/>
      <c r="GO6" s="70"/>
      <c r="GP6" s="70"/>
      <c r="GQ6" s="70"/>
      <c r="GR6" s="329"/>
      <c r="GS6" s="70"/>
      <c r="GT6" s="329"/>
      <c r="GU6" s="70"/>
      <c r="GV6" s="70"/>
      <c r="GW6" s="70"/>
      <c r="GX6" s="70"/>
      <c r="GY6" s="329"/>
      <c r="GZ6" s="70"/>
      <c r="HA6" s="329"/>
      <c r="HB6" s="70"/>
      <c r="HC6" s="70"/>
      <c r="HD6" s="70"/>
      <c r="HE6" s="70"/>
      <c r="HF6" s="329"/>
      <c r="HG6" s="70"/>
      <c r="HH6" s="329"/>
      <c r="HI6" s="70"/>
      <c r="HJ6" s="70"/>
      <c r="HK6" s="70"/>
      <c r="HL6" s="70"/>
      <c r="HM6" s="329"/>
      <c r="HN6" s="70"/>
      <c r="HO6" s="329"/>
      <c r="HP6" s="70"/>
      <c r="HQ6" s="70"/>
      <c r="HR6" s="70"/>
      <c r="HS6" s="70"/>
      <c r="HT6" s="329"/>
      <c r="HU6" s="70"/>
      <c r="HV6" s="329"/>
      <c r="HW6" s="70"/>
      <c r="HX6" s="70"/>
      <c r="HY6" s="70"/>
      <c r="HZ6" s="70"/>
      <c r="IA6" s="329"/>
      <c r="IB6" s="70"/>
      <c r="IC6" s="329"/>
      <c r="ID6" s="70"/>
      <c r="IE6" s="70"/>
      <c r="IF6" s="70"/>
      <c r="IG6" s="70"/>
      <c r="IH6" s="329"/>
      <c r="II6" s="70"/>
      <c r="IJ6" s="329"/>
      <c r="IK6" s="70"/>
      <c r="IL6" s="70"/>
      <c r="IM6" s="70"/>
      <c r="IN6" s="70"/>
      <c r="IO6" s="329"/>
      <c r="IP6" s="70"/>
      <c r="IQ6" s="329"/>
      <c r="IR6" s="70"/>
      <c r="IS6" s="70"/>
      <c r="IT6" s="70"/>
      <c r="IU6" s="70"/>
      <c r="IV6" s="329"/>
      <c r="IW6" s="70"/>
      <c r="IX6" s="329"/>
      <c r="IY6" s="70"/>
      <c r="IZ6" s="70"/>
      <c r="JA6" s="70"/>
      <c r="JB6" s="70"/>
      <c r="JC6" s="329"/>
      <c r="JD6" s="70"/>
      <c r="JE6" s="329"/>
      <c r="JF6" s="70"/>
      <c r="JG6" s="70"/>
      <c r="JH6" s="70"/>
      <c r="JI6" s="70"/>
      <c r="JJ6" s="329"/>
      <c r="JK6" s="70"/>
      <c r="JL6" s="329"/>
      <c r="JM6" s="70"/>
      <c r="JN6" s="70"/>
      <c r="JO6" s="70"/>
      <c r="JP6" s="70"/>
      <c r="JQ6" s="329"/>
      <c r="JR6" s="70"/>
      <c r="JS6" s="329"/>
      <c r="JT6" s="70"/>
      <c r="JU6" s="70"/>
      <c r="JV6" s="70"/>
      <c r="JW6" s="70"/>
      <c r="JX6" s="329"/>
      <c r="JY6" s="70"/>
      <c r="JZ6" s="329"/>
    </row>
    <row r="7" spans="1:286" ht="16.5" thickTop="1" thickBot="1" x14ac:dyDescent="0.3">
      <c r="A7" s="182" t="s">
        <v>6</v>
      </c>
      <c r="B7" s="182">
        <v>0</v>
      </c>
      <c r="C7" s="182"/>
      <c r="D7" s="182">
        <f t="shared" si="11"/>
        <v>0</v>
      </c>
      <c r="E7" s="182">
        <v>2300</v>
      </c>
      <c r="F7" s="331">
        <f t="shared" si="12"/>
        <v>0</v>
      </c>
      <c r="G7" s="53">
        <f t="shared" si="0"/>
        <v>0</v>
      </c>
      <c r="H7" s="53"/>
      <c r="I7" s="53"/>
      <c r="J7" s="53"/>
      <c r="K7" s="329">
        <f t="shared" si="13"/>
        <v>0</v>
      </c>
      <c r="L7" s="53">
        <v>2300</v>
      </c>
      <c r="M7" s="15">
        <f t="shared" si="14"/>
        <v>0</v>
      </c>
      <c r="N7" s="53">
        <f t="shared" si="1"/>
        <v>0</v>
      </c>
      <c r="O7" s="53">
        <v>2</v>
      </c>
      <c r="P7" s="53">
        <v>-1</v>
      </c>
      <c r="Q7" s="53"/>
      <c r="R7" s="329">
        <f t="shared" si="15"/>
        <v>1</v>
      </c>
      <c r="S7" s="53">
        <v>2300</v>
      </c>
      <c r="T7" s="50">
        <f t="shared" si="16"/>
        <v>-2300</v>
      </c>
      <c r="U7" s="53">
        <f t="shared" si="2"/>
        <v>1</v>
      </c>
      <c r="V7" s="53"/>
      <c r="W7" s="53">
        <v>-1</v>
      </c>
      <c r="X7" s="53"/>
      <c r="Y7" s="329">
        <f t="shared" si="17"/>
        <v>0</v>
      </c>
      <c r="Z7" s="53">
        <v>2300</v>
      </c>
      <c r="AA7" s="329">
        <f t="shared" si="18"/>
        <v>-2300</v>
      </c>
      <c r="AB7" s="53">
        <f t="shared" si="3"/>
        <v>0</v>
      </c>
      <c r="AC7" s="53">
        <v>2</v>
      </c>
      <c r="AD7" s="53">
        <v>-0.5</v>
      </c>
      <c r="AE7" s="53"/>
      <c r="AF7" s="42">
        <f t="shared" si="19"/>
        <v>1.5</v>
      </c>
      <c r="AG7" s="53">
        <v>2300</v>
      </c>
      <c r="AH7" s="329">
        <f t="shared" si="20"/>
        <v>-1150</v>
      </c>
      <c r="AI7" s="53">
        <f t="shared" si="4"/>
        <v>1.5</v>
      </c>
      <c r="AJ7" s="53"/>
      <c r="AK7" s="53">
        <v>-1.5</v>
      </c>
      <c r="AL7" s="53"/>
      <c r="AM7" s="329">
        <f t="shared" si="21"/>
        <v>0</v>
      </c>
      <c r="AN7" s="53">
        <v>2300</v>
      </c>
      <c r="AO7" s="329">
        <f t="shared" si="22"/>
        <v>-3450</v>
      </c>
      <c r="AP7" s="53">
        <f t="shared" si="5"/>
        <v>0</v>
      </c>
      <c r="AQ7" s="53">
        <v>2</v>
      </c>
      <c r="AR7" s="53">
        <v>-1</v>
      </c>
      <c r="AS7" s="53"/>
      <c r="AT7" s="329">
        <f t="shared" si="23"/>
        <v>1</v>
      </c>
      <c r="AU7" s="53">
        <v>2300</v>
      </c>
      <c r="AV7" s="329">
        <f t="shared" si="24"/>
        <v>-2300</v>
      </c>
      <c r="AW7" s="53">
        <f t="shared" si="6"/>
        <v>1</v>
      </c>
      <c r="AX7" s="53"/>
      <c r="AY7" s="53">
        <v>-0.5</v>
      </c>
      <c r="AZ7" s="53"/>
      <c r="BA7" s="329">
        <f t="shared" si="30"/>
        <v>0.5</v>
      </c>
      <c r="BB7" s="53">
        <v>2300</v>
      </c>
      <c r="BC7" s="329">
        <f t="shared" si="25"/>
        <v>-1150</v>
      </c>
      <c r="BD7" s="55">
        <f t="shared" si="7"/>
        <v>0.5</v>
      </c>
      <c r="BE7" s="53"/>
      <c r="BF7" s="53">
        <v>-0.5</v>
      </c>
      <c r="BG7" s="53"/>
      <c r="BH7" s="329">
        <f t="shared" si="26"/>
        <v>0</v>
      </c>
      <c r="BI7" s="53">
        <v>2300</v>
      </c>
      <c r="BJ7" s="329">
        <f t="shared" si="27"/>
        <v>-1150</v>
      </c>
      <c r="BK7" s="53">
        <f t="shared" si="8"/>
        <v>0</v>
      </c>
      <c r="BL7" s="53"/>
      <c r="BM7" s="53"/>
      <c r="BN7" s="53"/>
      <c r="BO7" s="329">
        <f t="shared" si="28"/>
        <v>0</v>
      </c>
      <c r="BP7" s="329">
        <f t="shared" si="9"/>
        <v>2300</v>
      </c>
      <c r="BQ7" s="328">
        <f t="shared" si="29"/>
        <v>0</v>
      </c>
      <c r="BR7" s="53">
        <f t="shared" si="10"/>
        <v>0</v>
      </c>
      <c r="BS7" s="53"/>
      <c r="BT7" s="53"/>
      <c r="BU7" s="53"/>
      <c r="BV7" s="329"/>
      <c r="BW7" s="53"/>
      <c r="BX7" s="42"/>
      <c r="BY7" s="53"/>
      <c r="BZ7" s="53"/>
      <c r="CA7" s="53"/>
      <c r="CB7" s="53"/>
      <c r="CC7" s="329"/>
      <c r="CD7" s="53"/>
      <c r="CE7" s="329"/>
      <c r="CF7" s="53"/>
      <c r="CG7" s="53"/>
      <c r="CH7" s="53"/>
      <c r="CI7" s="53"/>
      <c r="CJ7" s="329"/>
      <c r="CK7" s="53"/>
      <c r="CL7" s="329"/>
      <c r="CM7" s="53"/>
      <c r="CN7" s="53"/>
      <c r="CO7" s="53"/>
      <c r="CP7" s="53"/>
      <c r="CQ7" s="329"/>
      <c r="CR7" s="53"/>
      <c r="CS7" s="329"/>
      <c r="CT7" s="53"/>
      <c r="CU7" s="53"/>
      <c r="CV7" s="53"/>
      <c r="CW7" s="53"/>
      <c r="CX7" s="329"/>
      <c r="CY7" s="53"/>
      <c r="CZ7" s="42"/>
      <c r="DA7" s="53"/>
      <c r="DB7" s="53"/>
      <c r="DC7" s="53"/>
      <c r="DD7" s="53"/>
      <c r="DE7" s="329"/>
      <c r="DF7" s="53"/>
      <c r="DG7" s="329"/>
      <c r="DH7" s="53"/>
      <c r="DI7" s="53"/>
      <c r="DJ7" s="53"/>
      <c r="DK7" s="53"/>
      <c r="DL7" s="329"/>
      <c r="DM7" s="53"/>
      <c r="DN7" s="329"/>
      <c r="DO7" s="53"/>
      <c r="DP7" s="53"/>
      <c r="DQ7" s="53"/>
      <c r="DR7" s="53"/>
      <c r="DS7" s="329"/>
      <c r="DT7" s="53"/>
      <c r="DU7" s="53"/>
      <c r="DV7" s="53"/>
      <c r="DW7" s="53"/>
      <c r="DX7" s="53"/>
      <c r="DY7" s="53"/>
      <c r="DZ7" s="329"/>
      <c r="EA7" s="53"/>
      <c r="EB7" s="55"/>
      <c r="EC7" s="53"/>
      <c r="ED7" s="53"/>
      <c r="EE7" s="53"/>
      <c r="EF7" s="53"/>
      <c r="EG7" s="329"/>
      <c r="EH7" s="53"/>
      <c r="EI7" s="42"/>
      <c r="EJ7" s="53"/>
      <c r="EK7" s="53"/>
      <c r="EL7" s="53"/>
      <c r="EM7" s="53"/>
      <c r="EN7" s="329"/>
      <c r="EO7" s="53"/>
      <c r="EP7" s="329"/>
      <c r="EQ7" s="53"/>
      <c r="ER7" s="53"/>
      <c r="ES7" s="53"/>
      <c r="ET7" s="53"/>
      <c r="EU7" s="329"/>
      <c r="EV7" s="53"/>
      <c r="EW7" s="329"/>
      <c r="EX7" s="53"/>
      <c r="EY7" s="53"/>
      <c r="EZ7" s="53"/>
      <c r="FA7" s="53"/>
      <c r="FB7" s="329"/>
      <c r="FC7" s="53"/>
      <c r="FD7" s="329"/>
      <c r="FE7" s="53"/>
      <c r="FF7" s="53"/>
      <c r="FG7" s="53"/>
      <c r="FH7" s="53"/>
      <c r="FI7" s="329"/>
      <c r="FJ7" s="53"/>
      <c r="FK7" s="329"/>
      <c r="FL7" s="53"/>
      <c r="FM7" s="53"/>
      <c r="FN7" s="53"/>
      <c r="FO7" s="53"/>
      <c r="FP7" s="329"/>
      <c r="FQ7" s="53"/>
      <c r="FR7" s="42"/>
      <c r="FS7" s="53"/>
      <c r="FT7" s="53"/>
      <c r="FU7" s="54"/>
      <c r="FV7" s="53"/>
      <c r="FW7" s="329"/>
      <c r="FX7" s="53"/>
      <c r="FY7" s="329"/>
      <c r="FZ7" s="53"/>
      <c r="GA7" s="53"/>
      <c r="GB7" s="53"/>
      <c r="GC7" s="53"/>
      <c r="GD7" s="329"/>
      <c r="GE7" s="53"/>
      <c r="GF7" s="329"/>
      <c r="GG7" s="53"/>
      <c r="GH7" s="53"/>
      <c r="GI7" s="53"/>
      <c r="GJ7" s="53"/>
      <c r="GK7" s="329"/>
      <c r="GL7" s="53"/>
      <c r="GM7" s="42"/>
      <c r="GN7" s="53"/>
      <c r="GO7" s="53"/>
      <c r="GP7" s="53"/>
      <c r="GQ7" s="53"/>
      <c r="GR7" s="329"/>
      <c r="GS7" s="53"/>
      <c r="GT7" s="329"/>
      <c r="GU7" s="53"/>
      <c r="GV7" s="53"/>
      <c r="GW7" s="53"/>
      <c r="GX7" s="53"/>
      <c r="GY7" s="329"/>
      <c r="GZ7" s="53"/>
      <c r="HA7" s="329"/>
      <c r="HB7" s="53"/>
      <c r="HC7" s="53"/>
      <c r="HD7" s="53"/>
      <c r="HE7" s="53"/>
      <c r="HF7" s="329"/>
      <c r="HG7" s="53"/>
      <c r="HH7" s="329"/>
      <c r="HI7" s="53"/>
      <c r="HJ7" s="53"/>
      <c r="HK7" s="53"/>
      <c r="HL7" s="53"/>
      <c r="HM7" s="329"/>
      <c r="HN7" s="53"/>
      <c r="HO7" s="329"/>
      <c r="HP7" s="53"/>
      <c r="HQ7" s="53"/>
      <c r="HR7" s="53"/>
      <c r="HS7" s="53"/>
      <c r="HT7" s="329"/>
      <c r="HU7" s="53"/>
      <c r="HV7" s="329"/>
      <c r="HW7" s="53"/>
      <c r="HX7" s="53"/>
      <c r="HY7" s="53"/>
      <c r="HZ7" s="53"/>
      <c r="IA7" s="329"/>
      <c r="IB7" s="53"/>
      <c r="IC7" s="329"/>
      <c r="ID7" s="53"/>
      <c r="IE7" s="53"/>
      <c r="IF7" s="53"/>
      <c r="IG7" s="53"/>
      <c r="IH7" s="329"/>
      <c r="II7" s="53"/>
      <c r="IJ7" s="329"/>
      <c r="IK7" s="53"/>
      <c r="IL7" s="53"/>
      <c r="IM7" s="53"/>
      <c r="IN7" s="53"/>
      <c r="IO7" s="329"/>
      <c r="IP7" s="53"/>
      <c r="IQ7" s="329"/>
      <c r="IR7" s="53"/>
      <c r="IS7" s="54"/>
      <c r="IT7" s="53"/>
      <c r="IU7" s="53"/>
      <c r="IV7" s="329"/>
      <c r="IW7" s="53"/>
      <c r="IX7" s="329"/>
      <c r="IY7" s="53"/>
      <c r="IZ7" s="53"/>
      <c r="JA7" s="53"/>
      <c r="JB7" s="53"/>
      <c r="JC7" s="329"/>
      <c r="JD7" s="53"/>
      <c r="JE7" s="329"/>
      <c r="JF7" s="53"/>
      <c r="JG7" s="53"/>
      <c r="JH7" s="53"/>
      <c r="JI7" s="53"/>
      <c r="JJ7" s="329"/>
      <c r="JK7" s="53"/>
      <c r="JL7" s="329"/>
      <c r="JM7" s="53"/>
      <c r="JN7" s="53"/>
      <c r="JO7" s="53"/>
      <c r="JP7" s="53"/>
      <c r="JQ7" s="329"/>
      <c r="JR7" s="53"/>
      <c r="JS7" s="329"/>
      <c r="JT7" s="53"/>
      <c r="JU7" s="53"/>
      <c r="JV7" s="53"/>
      <c r="JW7" s="53"/>
      <c r="JX7" s="329"/>
      <c r="JY7" s="53"/>
      <c r="JZ7" s="329"/>
    </row>
    <row r="8" spans="1:286" ht="16.5" thickTop="1" thickBot="1" x14ac:dyDescent="0.3">
      <c r="A8" s="182" t="s">
        <v>7</v>
      </c>
      <c r="B8" s="182">
        <v>24</v>
      </c>
      <c r="C8" s="182">
        <v>0</v>
      </c>
      <c r="D8" s="182">
        <f t="shared" si="11"/>
        <v>24</v>
      </c>
      <c r="E8" s="182">
        <v>100</v>
      </c>
      <c r="F8" s="331">
        <f t="shared" si="12"/>
        <v>0</v>
      </c>
      <c r="G8" s="43">
        <f t="shared" si="0"/>
        <v>24</v>
      </c>
      <c r="H8" s="43"/>
      <c r="I8" s="43">
        <v>-4</v>
      </c>
      <c r="J8" s="43"/>
      <c r="K8" s="329">
        <f t="shared" si="13"/>
        <v>20</v>
      </c>
      <c r="L8" s="43">
        <v>100</v>
      </c>
      <c r="M8" s="15">
        <f t="shared" si="14"/>
        <v>-400</v>
      </c>
      <c r="N8" s="43">
        <f t="shared" si="1"/>
        <v>20</v>
      </c>
      <c r="O8" s="43"/>
      <c r="P8" s="43">
        <v>-4</v>
      </c>
      <c r="Q8" s="43"/>
      <c r="R8" s="329">
        <f t="shared" si="15"/>
        <v>16</v>
      </c>
      <c r="S8" s="43">
        <v>100</v>
      </c>
      <c r="T8" s="50">
        <f t="shared" si="16"/>
        <v>-400</v>
      </c>
      <c r="U8" s="43">
        <f t="shared" si="2"/>
        <v>16</v>
      </c>
      <c r="V8" s="43"/>
      <c r="W8" s="43">
        <v>-2</v>
      </c>
      <c r="X8" s="43"/>
      <c r="Y8" s="329">
        <f t="shared" si="17"/>
        <v>14</v>
      </c>
      <c r="Z8" s="43">
        <v>100</v>
      </c>
      <c r="AA8" s="329">
        <f t="shared" si="18"/>
        <v>-200</v>
      </c>
      <c r="AB8" s="43">
        <f t="shared" si="3"/>
        <v>14</v>
      </c>
      <c r="AC8" s="43"/>
      <c r="AD8" s="43">
        <v>-1</v>
      </c>
      <c r="AE8" s="43"/>
      <c r="AF8" s="42">
        <f t="shared" si="19"/>
        <v>13</v>
      </c>
      <c r="AG8" s="43">
        <v>100</v>
      </c>
      <c r="AH8" s="329">
        <f t="shared" si="20"/>
        <v>-100</v>
      </c>
      <c r="AI8" s="43">
        <f t="shared" si="4"/>
        <v>13</v>
      </c>
      <c r="AJ8" s="43"/>
      <c r="AK8" s="43">
        <v>-2</v>
      </c>
      <c r="AL8" s="43"/>
      <c r="AM8" s="329">
        <f t="shared" si="21"/>
        <v>11</v>
      </c>
      <c r="AN8" s="43">
        <v>100</v>
      </c>
      <c r="AO8" s="329">
        <f t="shared" si="22"/>
        <v>-200</v>
      </c>
      <c r="AP8" s="43">
        <f t="shared" si="5"/>
        <v>11</v>
      </c>
      <c r="AQ8" s="43"/>
      <c r="AR8" s="43"/>
      <c r="AS8" s="43"/>
      <c r="AT8" s="329">
        <f t="shared" si="23"/>
        <v>11</v>
      </c>
      <c r="AU8" s="43">
        <v>100</v>
      </c>
      <c r="AV8" s="329">
        <f t="shared" si="24"/>
        <v>0</v>
      </c>
      <c r="AW8" s="43">
        <f t="shared" si="6"/>
        <v>11</v>
      </c>
      <c r="AX8" s="43"/>
      <c r="AY8" s="43">
        <v>-3</v>
      </c>
      <c r="AZ8" s="43"/>
      <c r="BA8" s="329">
        <f t="shared" si="30"/>
        <v>8</v>
      </c>
      <c r="BB8" s="43">
        <v>100</v>
      </c>
      <c r="BC8" s="329">
        <f t="shared" si="25"/>
        <v>-300</v>
      </c>
      <c r="BD8" s="55">
        <f t="shared" si="7"/>
        <v>8</v>
      </c>
      <c r="BE8" s="43"/>
      <c r="BF8" s="43">
        <v>0</v>
      </c>
      <c r="BG8" s="43"/>
      <c r="BH8" s="329">
        <f t="shared" si="26"/>
        <v>8</v>
      </c>
      <c r="BI8" s="43">
        <v>100</v>
      </c>
      <c r="BJ8" s="329">
        <f t="shared" si="27"/>
        <v>0</v>
      </c>
      <c r="BK8" s="43">
        <f t="shared" si="8"/>
        <v>8</v>
      </c>
      <c r="BL8" s="43"/>
      <c r="BM8" s="43">
        <v>-5</v>
      </c>
      <c r="BN8" s="43"/>
      <c r="BO8" s="329">
        <f t="shared" si="28"/>
        <v>3</v>
      </c>
      <c r="BP8" s="329">
        <f t="shared" si="9"/>
        <v>100</v>
      </c>
      <c r="BQ8" s="328">
        <f t="shared" si="29"/>
        <v>-500</v>
      </c>
      <c r="BR8" s="43">
        <f t="shared" si="10"/>
        <v>3</v>
      </c>
      <c r="BS8" s="43"/>
      <c r="BT8" s="43"/>
      <c r="BU8" s="43"/>
      <c r="BV8" s="329"/>
      <c r="BW8" s="43"/>
      <c r="BX8" s="42"/>
      <c r="BY8" s="43"/>
      <c r="BZ8" s="43"/>
      <c r="CA8" s="43"/>
      <c r="CB8" s="43"/>
      <c r="CC8" s="329"/>
      <c r="CD8" s="43"/>
      <c r="CE8" s="329"/>
      <c r="CF8" s="43"/>
      <c r="CG8" s="43"/>
      <c r="CH8" s="43"/>
      <c r="CI8" s="43"/>
      <c r="CJ8" s="329"/>
      <c r="CK8" s="43"/>
      <c r="CL8" s="329"/>
      <c r="CM8" s="43"/>
      <c r="CN8" s="43"/>
      <c r="CO8" s="43"/>
      <c r="CP8" s="43"/>
      <c r="CQ8" s="329"/>
      <c r="CR8" s="43"/>
      <c r="CS8" s="329"/>
      <c r="CT8" s="43"/>
      <c r="CU8" s="43"/>
      <c r="CV8" s="43"/>
      <c r="CW8" s="43"/>
      <c r="CX8" s="329"/>
      <c r="CY8" s="43"/>
      <c r="CZ8" s="42"/>
      <c r="DA8" s="53"/>
      <c r="DB8" s="43"/>
      <c r="DC8" s="43"/>
      <c r="DD8" s="43"/>
      <c r="DE8" s="329"/>
      <c r="DF8" s="43"/>
      <c r="DG8" s="329"/>
      <c r="DH8" s="43"/>
      <c r="DI8" s="43"/>
      <c r="DJ8" s="43"/>
      <c r="DK8" s="43"/>
      <c r="DL8" s="329"/>
      <c r="DM8" s="43"/>
      <c r="DN8" s="329"/>
      <c r="DO8" s="43"/>
      <c r="DP8" s="43"/>
      <c r="DQ8" s="43"/>
      <c r="DR8" s="43"/>
      <c r="DS8" s="329"/>
      <c r="DT8" s="43"/>
      <c r="DU8" s="53"/>
      <c r="DV8" s="43"/>
      <c r="DW8" s="43"/>
      <c r="DX8" s="43"/>
      <c r="DY8" s="43"/>
      <c r="DZ8" s="329"/>
      <c r="EA8" s="43"/>
      <c r="EB8" s="55"/>
      <c r="EC8" s="53"/>
      <c r="ED8" s="53"/>
      <c r="EE8" s="43"/>
      <c r="EF8" s="43"/>
      <c r="EG8" s="329"/>
      <c r="EH8" s="43"/>
      <c r="EI8" s="42"/>
      <c r="EJ8" s="43"/>
      <c r="EK8" s="43"/>
      <c r="EL8" s="43"/>
      <c r="EM8" s="43"/>
      <c r="EN8" s="329"/>
      <c r="EO8" s="43"/>
      <c r="EP8" s="329"/>
      <c r="EQ8" s="43"/>
      <c r="ER8" s="43"/>
      <c r="ES8" s="43"/>
      <c r="ET8" s="43"/>
      <c r="EU8" s="329"/>
      <c r="EV8" s="43"/>
      <c r="EW8" s="329"/>
      <c r="EX8" s="43"/>
      <c r="EY8" s="43"/>
      <c r="EZ8" s="43"/>
      <c r="FA8" s="43"/>
      <c r="FB8" s="329"/>
      <c r="FC8" s="43"/>
      <c r="FD8" s="329"/>
      <c r="FE8" s="43"/>
      <c r="FF8" s="43"/>
      <c r="FG8" s="43"/>
      <c r="FH8" s="43"/>
      <c r="FI8" s="329"/>
      <c r="FJ8" s="43"/>
      <c r="FK8" s="329"/>
      <c r="FL8" s="43"/>
      <c r="FM8" s="43"/>
      <c r="FN8" s="43"/>
      <c r="FO8" s="43"/>
      <c r="FP8" s="329"/>
      <c r="FQ8" s="43"/>
      <c r="FR8" s="42"/>
      <c r="FS8" s="43"/>
      <c r="FT8" s="43"/>
      <c r="FU8" s="123"/>
      <c r="FV8" s="43"/>
      <c r="FW8" s="9"/>
      <c r="FX8" s="43"/>
      <c r="FY8" s="329"/>
      <c r="FZ8" s="43"/>
      <c r="GA8" s="43"/>
      <c r="GB8" s="43"/>
      <c r="GC8" s="43"/>
      <c r="GD8" s="329"/>
      <c r="GE8" s="43"/>
      <c r="GF8" s="329"/>
      <c r="GG8" s="43"/>
      <c r="GH8" s="43"/>
      <c r="GI8" s="43"/>
      <c r="GJ8" s="43"/>
      <c r="GK8" s="329"/>
      <c r="GL8" s="43"/>
      <c r="GM8" s="42"/>
      <c r="GN8" s="43"/>
      <c r="GO8" s="43"/>
      <c r="GP8" s="123"/>
      <c r="GQ8" s="43"/>
      <c r="GR8" s="329"/>
      <c r="GS8" s="43"/>
      <c r="GT8" s="329"/>
      <c r="GU8" s="43"/>
      <c r="GV8" s="43"/>
      <c r="GW8" s="43"/>
      <c r="GX8" s="43"/>
      <c r="GY8" s="329"/>
      <c r="GZ8" s="43"/>
      <c r="HA8" s="329"/>
      <c r="HB8" s="43"/>
      <c r="HC8" s="43"/>
      <c r="HD8" s="43"/>
      <c r="HE8" s="43"/>
      <c r="HF8" s="329"/>
      <c r="HG8" s="43"/>
      <c r="HH8" s="329"/>
      <c r="HI8" s="43"/>
      <c r="HJ8" s="43"/>
      <c r="HK8" s="43"/>
      <c r="HL8" s="43"/>
      <c r="HM8" s="329"/>
      <c r="HN8" s="43"/>
      <c r="HO8" s="329"/>
      <c r="HP8" s="43"/>
      <c r="HQ8" s="43"/>
      <c r="HR8" s="43"/>
      <c r="HS8" s="43"/>
      <c r="HT8" s="329"/>
      <c r="HU8" s="43"/>
      <c r="HV8" s="329"/>
      <c r="HW8" s="43"/>
      <c r="HX8" s="43"/>
      <c r="HY8" s="43"/>
      <c r="HZ8" s="43"/>
      <c r="IA8" s="329"/>
      <c r="IB8" s="43"/>
      <c r="IC8" s="329"/>
      <c r="ID8" s="43"/>
      <c r="IE8" s="43"/>
      <c r="IF8" s="43"/>
      <c r="IG8" s="43"/>
      <c r="IH8" s="329"/>
      <c r="II8" s="43"/>
      <c r="IJ8" s="329"/>
      <c r="IK8" s="43"/>
      <c r="IL8" s="43"/>
      <c r="IM8" s="43"/>
      <c r="IN8" s="43"/>
      <c r="IO8" s="329"/>
      <c r="IP8" s="43"/>
      <c r="IQ8" s="329"/>
      <c r="IR8" s="43"/>
      <c r="IS8" s="123"/>
      <c r="IT8" s="43"/>
      <c r="IU8" s="43"/>
      <c r="IV8" s="329"/>
      <c r="IW8" s="43"/>
      <c r="IX8" s="329"/>
      <c r="IY8" s="43"/>
      <c r="IZ8" s="43"/>
      <c r="JA8" s="43"/>
      <c r="JB8" s="43"/>
      <c r="JC8" s="329"/>
      <c r="JD8" s="43"/>
      <c r="JE8" s="329"/>
      <c r="JF8" s="43"/>
      <c r="JG8" s="43"/>
      <c r="JH8" s="43"/>
      <c r="JI8" s="43"/>
      <c r="JJ8" s="329"/>
      <c r="JK8" s="43"/>
      <c r="JL8" s="329"/>
      <c r="JM8" s="43"/>
      <c r="JN8" s="43"/>
      <c r="JO8" s="43"/>
      <c r="JP8" s="43"/>
      <c r="JQ8" s="329"/>
      <c r="JR8" s="43"/>
      <c r="JS8" s="329"/>
      <c r="JT8" s="43"/>
      <c r="JU8" s="43"/>
      <c r="JV8" s="43"/>
      <c r="JW8" s="43"/>
      <c r="JX8" s="329"/>
      <c r="JY8" s="43"/>
      <c r="JZ8" s="329"/>
    </row>
    <row r="9" spans="1:286" ht="16.5" thickTop="1" thickBot="1" x14ac:dyDescent="0.3">
      <c r="A9" s="182" t="s">
        <v>8</v>
      </c>
      <c r="B9" s="182">
        <v>72</v>
      </c>
      <c r="C9" s="182">
        <v>-2</v>
      </c>
      <c r="D9" s="182">
        <f t="shared" si="11"/>
        <v>70</v>
      </c>
      <c r="E9" s="182">
        <v>83.333333333333329</v>
      </c>
      <c r="F9" s="331">
        <f t="shared" si="12"/>
        <v>-166.66666666666666</v>
      </c>
      <c r="G9" s="217">
        <f t="shared" si="0"/>
        <v>70</v>
      </c>
      <c r="H9" s="217"/>
      <c r="I9" s="217">
        <v>-14</v>
      </c>
      <c r="J9" s="217"/>
      <c r="K9" s="329">
        <f t="shared" si="13"/>
        <v>56</v>
      </c>
      <c r="L9" s="217">
        <v>83.333333333333329</v>
      </c>
      <c r="M9" s="15">
        <f t="shared" si="14"/>
        <v>-1166.6666666666665</v>
      </c>
      <c r="N9" s="217">
        <f t="shared" si="1"/>
        <v>56</v>
      </c>
      <c r="O9" s="217"/>
      <c r="P9" s="217">
        <v>-12</v>
      </c>
      <c r="Q9" s="217"/>
      <c r="R9" s="329">
        <f t="shared" si="15"/>
        <v>44</v>
      </c>
      <c r="S9" s="217">
        <v>83.333333333333329</v>
      </c>
      <c r="T9" s="50">
        <f t="shared" si="16"/>
        <v>-1000</v>
      </c>
      <c r="U9" s="217">
        <f t="shared" si="2"/>
        <v>44</v>
      </c>
      <c r="V9" s="217"/>
      <c r="W9" s="217">
        <v>-3</v>
      </c>
      <c r="X9" s="217"/>
      <c r="Y9" s="329">
        <f t="shared" si="17"/>
        <v>41</v>
      </c>
      <c r="Z9" s="217">
        <v>83.333333333333329</v>
      </c>
      <c r="AA9" s="329">
        <f t="shared" si="18"/>
        <v>-250</v>
      </c>
      <c r="AB9" s="217">
        <f t="shared" si="3"/>
        <v>41</v>
      </c>
      <c r="AC9" s="217"/>
      <c r="AD9" s="217">
        <v>0</v>
      </c>
      <c r="AE9" s="217"/>
      <c r="AF9" s="42">
        <f t="shared" si="19"/>
        <v>41</v>
      </c>
      <c r="AG9" s="217">
        <v>83.333333333333329</v>
      </c>
      <c r="AH9" s="329">
        <f t="shared" si="20"/>
        <v>0</v>
      </c>
      <c r="AI9" s="217">
        <f t="shared" si="4"/>
        <v>41</v>
      </c>
      <c r="AJ9" s="217"/>
      <c r="AK9" s="217">
        <v>-7</v>
      </c>
      <c r="AL9" s="217"/>
      <c r="AM9" s="329">
        <f t="shared" si="21"/>
        <v>34</v>
      </c>
      <c r="AN9" s="217">
        <v>83.333333333333329</v>
      </c>
      <c r="AO9" s="329">
        <f t="shared" si="22"/>
        <v>-583.33333333333326</v>
      </c>
      <c r="AP9" s="217">
        <f t="shared" si="5"/>
        <v>34</v>
      </c>
      <c r="AQ9" s="217"/>
      <c r="AR9" s="217">
        <v>-4</v>
      </c>
      <c r="AS9" s="217"/>
      <c r="AT9" s="329">
        <f t="shared" si="23"/>
        <v>30</v>
      </c>
      <c r="AU9" s="217">
        <v>83.333333333333329</v>
      </c>
      <c r="AV9" s="329">
        <f t="shared" si="24"/>
        <v>-333.33333333333331</v>
      </c>
      <c r="AW9" s="217">
        <f t="shared" si="6"/>
        <v>30</v>
      </c>
      <c r="AX9" s="217"/>
      <c r="AY9" s="217">
        <v>-4</v>
      </c>
      <c r="AZ9" s="217"/>
      <c r="BA9" s="329">
        <f t="shared" si="30"/>
        <v>26</v>
      </c>
      <c r="BB9" s="217">
        <v>83.333333333333329</v>
      </c>
      <c r="BC9" s="329">
        <f t="shared" si="25"/>
        <v>-333.33333333333331</v>
      </c>
      <c r="BD9" s="222">
        <f t="shared" si="7"/>
        <v>26</v>
      </c>
      <c r="BE9" s="217"/>
      <c r="BF9" s="217">
        <v>-2</v>
      </c>
      <c r="BG9" s="217"/>
      <c r="BH9" s="329">
        <f t="shared" si="26"/>
        <v>24</v>
      </c>
      <c r="BI9" s="217">
        <v>83.333333333333329</v>
      </c>
      <c r="BJ9" s="329">
        <f t="shared" si="27"/>
        <v>-166.66666666666666</v>
      </c>
      <c r="BK9" s="217">
        <f t="shared" si="8"/>
        <v>24</v>
      </c>
      <c r="BL9" s="217"/>
      <c r="BM9" s="217">
        <v>-16</v>
      </c>
      <c r="BN9" s="217"/>
      <c r="BO9" s="329">
        <f t="shared" si="28"/>
        <v>8</v>
      </c>
      <c r="BP9" s="217">
        <f t="shared" si="9"/>
        <v>83.333333333333329</v>
      </c>
      <c r="BQ9" s="328">
        <f t="shared" si="29"/>
        <v>-1333.3333333333333</v>
      </c>
      <c r="BR9" s="217">
        <f t="shared" si="10"/>
        <v>8</v>
      </c>
      <c r="BS9" s="217"/>
      <c r="BT9" s="217"/>
      <c r="BU9" s="217"/>
      <c r="BV9" s="217"/>
      <c r="BW9" s="217"/>
      <c r="BX9" s="217"/>
      <c r="BY9" s="217"/>
      <c r="BZ9" s="217"/>
      <c r="CA9" s="217"/>
      <c r="CB9" s="217"/>
      <c r="CC9" s="217"/>
      <c r="CD9" s="217"/>
      <c r="CE9" s="217"/>
      <c r="CF9" s="217"/>
      <c r="CG9" s="217"/>
      <c r="CH9" s="217"/>
      <c r="CI9" s="217"/>
      <c r="CJ9" s="217"/>
      <c r="CK9" s="217"/>
      <c r="CL9" s="217"/>
      <c r="CM9" s="217"/>
      <c r="CN9" s="217"/>
      <c r="CO9" s="217"/>
      <c r="CP9" s="217"/>
      <c r="CQ9" s="217"/>
      <c r="CR9" s="217"/>
      <c r="CS9" s="217"/>
      <c r="CT9" s="217"/>
      <c r="CU9" s="217"/>
      <c r="CV9" s="217"/>
      <c r="CW9" s="217"/>
      <c r="CX9" s="217"/>
      <c r="CY9" s="217"/>
      <c r="CZ9" s="217"/>
      <c r="DA9" s="217"/>
      <c r="DB9" s="217"/>
      <c r="DC9" s="217"/>
      <c r="DD9" s="217"/>
      <c r="DE9" s="217"/>
      <c r="DF9" s="217"/>
      <c r="DG9" s="217"/>
      <c r="DH9" s="217"/>
      <c r="DI9" s="217"/>
      <c r="DJ9" s="217"/>
      <c r="DK9" s="217"/>
      <c r="DL9" s="217"/>
      <c r="DM9" s="217"/>
      <c r="DN9" s="217"/>
      <c r="DO9" s="217"/>
      <c r="DP9" s="217"/>
      <c r="DQ9" s="217"/>
      <c r="DR9" s="217"/>
      <c r="DS9" s="217"/>
      <c r="DT9" s="217"/>
      <c r="DU9" s="229"/>
      <c r="DV9" s="217"/>
      <c r="DW9" s="217"/>
      <c r="DX9" s="217"/>
      <c r="DY9" s="217"/>
      <c r="DZ9" s="217"/>
      <c r="EA9" s="217"/>
      <c r="EB9" s="222"/>
      <c r="EC9" s="229"/>
      <c r="ED9" s="229"/>
      <c r="EE9" s="217"/>
      <c r="EF9" s="217"/>
      <c r="EG9" s="329"/>
      <c r="EH9" s="217"/>
      <c r="EI9" s="42"/>
      <c r="EJ9" s="217"/>
      <c r="EK9" s="217"/>
      <c r="EL9" s="217"/>
      <c r="EM9" s="217"/>
      <c r="EN9" s="329"/>
      <c r="EO9" s="217"/>
      <c r="EP9" s="329"/>
      <c r="EQ9" s="217"/>
      <c r="ER9" s="217"/>
      <c r="ES9" s="217"/>
      <c r="ET9" s="217"/>
      <c r="EU9" s="329"/>
      <c r="EV9" s="217"/>
      <c r="EW9" s="329"/>
      <c r="EX9" s="217"/>
      <c r="EY9" s="217"/>
      <c r="EZ9" s="217"/>
      <c r="FA9" s="217"/>
      <c r="FB9" s="329"/>
      <c r="FC9" s="217"/>
      <c r="FD9" s="329"/>
      <c r="FE9" s="217"/>
      <c r="FF9" s="217"/>
      <c r="FG9" s="217"/>
      <c r="FH9" s="217"/>
      <c r="FI9" s="329"/>
      <c r="FJ9" s="217"/>
      <c r="FK9" s="329"/>
      <c r="FL9" s="217"/>
      <c r="FM9" s="217"/>
      <c r="FN9" s="217"/>
      <c r="FO9" s="217"/>
      <c r="FP9" s="329"/>
      <c r="FQ9" s="217"/>
      <c r="FR9" s="42"/>
      <c r="FS9" s="217"/>
      <c r="FT9" s="217"/>
      <c r="FU9" s="221"/>
      <c r="FV9" s="217"/>
      <c r="FW9" s="329"/>
      <c r="FX9" s="217"/>
      <c r="FY9" s="329"/>
      <c r="FZ9" s="217"/>
      <c r="GA9" s="217"/>
      <c r="GB9" s="217"/>
      <c r="GC9" s="217"/>
      <c r="GD9" s="329"/>
      <c r="GE9" s="217"/>
      <c r="GF9" s="329"/>
      <c r="GG9" s="217"/>
      <c r="GH9" s="217"/>
      <c r="GI9" s="217"/>
      <c r="GJ9" s="217"/>
      <c r="GK9" s="329"/>
      <c r="GL9" s="217"/>
      <c r="GM9" s="42"/>
      <c r="GN9" s="217"/>
      <c r="GO9" s="217"/>
      <c r="GP9" s="43"/>
      <c r="GQ9" s="217"/>
      <c r="GR9" s="329"/>
      <c r="GS9" s="217"/>
      <c r="GT9" s="329"/>
      <c r="GU9" s="217"/>
      <c r="GV9" s="217"/>
      <c r="GW9" s="217"/>
      <c r="GX9" s="217"/>
      <c r="GY9" s="329"/>
      <c r="GZ9" s="217"/>
      <c r="HA9" s="329"/>
      <c r="HB9" s="217"/>
      <c r="HC9" s="217"/>
      <c r="HD9" s="217"/>
      <c r="HE9" s="217"/>
      <c r="HF9" s="329"/>
      <c r="HG9" s="217"/>
      <c r="HH9" s="329"/>
      <c r="HI9" s="217"/>
      <c r="HJ9" s="217"/>
      <c r="HK9" s="217"/>
      <c r="HL9" s="217"/>
      <c r="HM9" s="329"/>
      <c r="HN9" s="217"/>
      <c r="HO9" s="329"/>
      <c r="HP9" s="217"/>
      <c r="HQ9" s="217"/>
      <c r="HR9" s="217"/>
      <c r="HS9" s="217"/>
      <c r="HT9" s="329"/>
      <c r="HU9" s="217"/>
      <c r="HV9" s="329"/>
      <c r="HW9" s="217"/>
      <c r="HX9" s="217"/>
      <c r="HY9" s="217"/>
      <c r="HZ9" s="217"/>
      <c r="IA9" s="329"/>
      <c r="IB9" s="217"/>
      <c r="IC9" s="329"/>
      <c r="ID9" s="217"/>
      <c r="IE9" s="217"/>
      <c r="IF9" s="217"/>
      <c r="IG9" s="217"/>
      <c r="IH9" s="329"/>
      <c r="II9" s="217"/>
      <c r="IJ9" s="329"/>
      <c r="IK9" s="217"/>
      <c r="IL9" s="217"/>
      <c r="IM9" s="217"/>
      <c r="IN9" s="217"/>
      <c r="IO9" s="329"/>
      <c r="IP9" s="217"/>
      <c r="IQ9" s="329"/>
      <c r="IR9" s="217"/>
      <c r="IS9" s="53"/>
      <c r="IT9" s="217"/>
      <c r="IU9" s="217"/>
      <c r="IV9" s="329"/>
      <c r="IW9" s="217"/>
      <c r="IX9" s="329"/>
      <c r="IY9" s="217"/>
      <c r="IZ9" s="217"/>
      <c r="JA9" s="217"/>
      <c r="JB9" s="217"/>
      <c r="JC9" s="329"/>
      <c r="JD9" s="217"/>
      <c r="JE9" s="329"/>
      <c r="JF9" s="217"/>
      <c r="JG9" s="217"/>
      <c r="JH9" s="217"/>
      <c r="JI9" s="217"/>
      <c r="JJ9" s="329"/>
      <c r="JK9" s="217"/>
      <c r="JL9" s="329"/>
      <c r="JM9" s="217"/>
      <c r="JN9" s="217"/>
      <c r="JO9" s="217"/>
      <c r="JP9" s="217"/>
      <c r="JQ9" s="329"/>
      <c r="JR9" s="217"/>
      <c r="JS9" s="329"/>
      <c r="JT9" s="217"/>
      <c r="JU9" s="217"/>
      <c r="JV9" s="217"/>
      <c r="JW9" s="217"/>
      <c r="JX9" s="329"/>
      <c r="JY9" s="217"/>
      <c r="JZ9" s="329"/>
    </row>
    <row r="10" spans="1:286" ht="16.5" thickTop="1" thickBot="1" x14ac:dyDescent="0.3">
      <c r="A10" s="182" t="s">
        <v>9</v>
      </c>
      <c r="B10" s="182">
        <v>100</v>
      </c>
      <c r="C10" s="182">
        <v>-100</v>
      </c>
      <c r="D10" s="182">
        <f t="shared" si="11"/>
        <v>0</v>
      </c>
      <c r="E10" s="182">
        <v>17</v>
      </c>
      <c r="F10" s="331">
        <f t="shared" si="12"/>
        <v>-1700</v>
      </c>
      <c r="G10" s="55">
        <f t="shared" si="0"/>
        <v>0</v>
      </c>
      <c r="H10" s="55">
        <v>100</v>
      </c>
      <c r="I10" s="55">
        <v>-100</v>
      </c>
      <c r="J10" s="55"/>
      <c r="K10" s="329">
        <f t="shared" si="13"/>
        <v>0</v>
      </c>
      <c r="L10" s="55">
        <v>17</v>
      </c>
      <c r="M10" s="15">
        <f t="shared" si="14"/>
        <v>-1700</v>
      </c>
      <c r="N10" s="55">
        <f t="shared" si="1"/>
        <v>0</v>
      </c>
      <c r="O10" s="55">
        <v>100</v>
      </c>
      <c r="P10" s="55">
        <v>-100</v>
      </c>
      <c r="Q10" s="55"/>
      <c r="R10" s="329">
        <f t="shared" si="15"/>
        <v>0</v>
      </c>
      <c r="S10" s="55">
        <v>17</v>
      </c>
      <c r="T10" s="50">
        <f t="shared" si="16"/>
        <v>-1700</v>
      </c>
      <c r="U10" s="55">
        <f t="shared" si="2"/>
        <v>0</v>
      </c>
      <c r="V10" s="55">
        <v>100</v>
      </c>
      <c r="W10" s="55">
        <v>-100</v>
      </c>
      <c r="X10" s="55"/>
      <c r="Y10" s="329">
        <f t="shared" si="17"/>
        <v>0</v>
      </c>
      <c r="Z10" s="55">
        <v>17</v>
      </c>
      <c r="AA10" s="329">
        <f t="shared" si="18"/>
        <v>-1700</v>
      </c>
      <c r="AB10" s="55">
        <f t="shared" si="3"/>
        <v>0</v>
      </c>
      <c r="AC10" s="55">
        <v>100</v>
      </c>
      <c r="AD10" s="55">
        <v>-79</v>
      </c>
      <c r="AE10" s="55"/>
      <c r="AF10" s="42">
        <f t="shared" si="19"/>
        <v>21</v>
      </c>
      <c r="AG10" s="55">
        <v>17</v>
      </c>
      <c r="AH10" s="329">
        <f t="shared" si="20"/>
        <v>-1343</v>
      </c>
      <c r="AI10" s="55">
        <f t="shared" si="4"/>
        <v>21</v>
      </c>
      <c r="AJ10" s="55">
        <v>100</v>
      </c>
      <c r="AK10" s="55">
        <v>-110</v>
      </c>
      <c r="AL10" s="55"/>
      <c r="AM10" s="329">
        <f t="shared" si="21"/>
        <v>11</v>
      </c>
      <c r="AN10" s="55">
        <v>17</v>
      </c>
      <c r="AO10" s="329">
        <f t="shared" si="22"/>
        <v>-1870</v>
      </c>
      <c r="AP10" s="55">
        <f t="shared" si="5"/>
        <v>11</v>
      </c>
      <c r="AQ10" s="55">
        <v>100</v>
      </c>
      <c r="AR10" s="55">
        <v>-70</v>
      </c>
      <c r="AS10" s="55"/>
      <c r="AT10" s="329">
        <f t="shared" si="23"/>
        <v>41</v>
      </c>
      <c r="AU10" s="55">
        <v>17</v>
      </c>
      <c r="AV10" s="329">
        <f t="shared" si="24"/>
        <v>-1190</v>
      </c>
      <c r="AW10" s="55">
        <f t="shared" si="6"/>
        <v>41</v>
      </c>
      <c r="AX10" s="55">
        <v>70</v>
      </c>
      <c r="AY10" s="55">
        <v>-92</v>
      </c>
      <c r="AZ10" s="55"/>
      <c r="BA10" s="329">
        <f t="shared" si="30"/>
        <v>19</v>
      </c>
      <c r="BB10" s="55">
        <v>17</v>
      </c>
      <c r="BC10" s="329">
        <f t="shared" si="25"/>
        <v>-1564</v>
      </c>
      <c r="BD10" s="55">
        <f t="shared" si="7"/>
        <v>19</v>
      </c>
      <c r="BE10" s="55">
        <v>100</v>
      </c>
      <c r="BF10" s="55">
        <v>-100</v>
      </c>
      <c r="BG10" s="55"/>
      <c r="BH10" s="329">
        <f t="shared" si="26"/>
        <v>19</v>
      </c>
      <c r="BI10" s="55">
        <v>17</v>
      </c>
      <c r="BJ10" s="329">
        <f t="shared" si="27"/>
        <v>-1700</v>
      </c>
      <c r="BK10" s="55">
        <f t="shared" si="8"/>
        <v>19</v>
      </c>
      <c r="BL10" s="55">
        <v>80</v>
      </c>
      <c r="BM10" s="55">
        <v>-80</v>
      </c>
      <c r="BN10" s="55"/>
      <c r="BO10" s="329">
        <f t="shared" si="28"/>
        <v>19</v>
      </c>
      <c r="BP10" s="329">
        <f t="shared" si="9"/>
        <v>17</v>
      </c>
      <c r="BQ10" s="328">
        <f t="shared" si="29"/>
        <v>-1360</v>
      </c>
      <c r="BR10" s="55">
        <f t="shared" si="10"/>
        <v>19</v>
      </c>
      <c r="BS10" s="55"/>
      <c r="BT10" s="55"/>
      <c r="BU10" s="55"/>
      <c r="BV10" s="329"/>
      <c r="BW10" s="55"/>
      <c r="BX10" s="42"/>
      <c r="BY10" s="55"/>
      <c r="BZ10" s="55"/>
      <c r="CA10" s="55"/>
      <c r="CB10" s="55"/>
      <c r="CC10" s="329"/>
      <c r="CD10" s="55"/>
      <c r="CE10" s="329"/>
      <c r="CF10" s="55"/>
      <c r="CG10" s="55"/>
      <c r="CH10" s="55"/>
      <c r="CI10" s="55"/>
      <c r="CJ10" s="329"/>
      <c r="CK10" s="55"/>
      <c r="CL10" s="329"/>
      <c r="CM10" s="55"/>
      <c r="CN10" s="55"/>
      <c r="CO10" s="55"/>
      <c r="CP10" s="55"/>
      <c r="CQ10" s="329"/>
      <c r="CR10" s="55"/>
      <c r="CS10" s="329"/>
      <c r="CT10" s="55"/>
      <c r="CU10" s="55"/>
      <c r="CV10" s="55"/>
      <c r="CW10" s="55"/>
      <c r="CX10" s="329"/>
      <c r="CY10" s="55"/>
      <c r="CZ10" s="42"/>
      <c r="DA10" s="210"/>
      <c r="DB10" s="55"/>
      <c r="DC10" s="55"/>
      <c r="DD10" s="55"/>
      <c r="DE10" s="329"/>
      <c r="DF10" s="55"/>
      <c r="DG10" s="329"/>
      <c r="DH10" s="55"/>
      <c r="DI10" s="55"/>
      <c r="DJ10" s="55"/>
      <c r="DK10" s="55"/>
      <c r="DL10" s="329"/>
      <c r="DM10" s="55"/>
      <c r="DN10" s="329"/>
      <c r="DO10" s="55"/>
      <c r="DP10" s="55"/>
      <c r="DQ10" s="55"/>
      <c r="DR10" s="55"/>
      <c r="DS10" s="329"/>
      <c r="DT10" s="55"/>
      <c r="DU10" s="53"/>
      <c r="DV10" s="55"/>
      <c r="DW10" s="55"/>
      <c r="DX10" s="55"/>
      <c r="DY10" s="55"/>
      <c r="DZ10" s="329"/>
      <c r="EA10" s="55"/>
      <c r="EB10" s="55"/>
      <c r="EC10" s="53"/>
      <c r="ED10" s="53"/>
      <c r="EE10" s="55"/>
      <c r="EF10" s="55"/>
      <c r="EG10" s="329"/>
      <c r="EH10" s="55"/>
      <c r="EI10" s="42"/>
      <c r="EJ10" s="55"/>
      <c r="EK10" s="55"/>
      <c r="EL10" s="55"/>
      <c r="EM10" s="55"/>
      <c r="EN10" s="329"/>
      <c r="EO10" s="55"/>
      <c r="EP10" s="329"/>
      <c r="EQ10" s="55"/>
      <c r="ER10" s="55"/>
      <c r="ES10" s="55"/>
      <c r="ET10" s="55"/>
      <c r="EU10" s="329"/>
      <c r="EV10" s="55"/>
      <c r="EW10" s="329"/>
      <c r="EX10" s="55"/>
      <c r="EY10" s="55"/>
      <c r="EZ10" s="55"/>
      <c r="FA10" s="55"/>
      <c r="FB10" s="329"/>
      <c r="FC10" s="55"/>
      <c r="FD10" s="329"/>
      <c r="FE10" s="55"/>
      <c r="FF10" s="55"/>
      <c r="FG10" s="55"/>
      <c r="FH10" s="55"/>
      <c r="FI10" s="329"/>
      <c r="FJ10" s="55"/>
      <c r="FK10" s="329"/>
      <c r="FL10" s="55"/>
      <c r="FM10" s="55"/>
      <c r="FN10" s="55"/>
      <c r="FO10" s="55"/>
      <c r="FP10" s="329"/>
      <c r="FQ10" s="55"/>
      <c r="FR10" s="42"/>
      <c r="FS10" s="55"/>
      <c r="FT10" s="55"/>
      <c r="FU10" s="142"/>
      <c r="FV10" s="55"/>
      <c r="FW10" s="329"/>
      <c r="FX10" s="55"/>
      <c r="FY10" s="329"/>
      <c r="FZ10" s="55"/>
      <c r="GA10" s="55"/>
      <c r="GB10" s="55"/>
      <c r="GC10" s="55"/>
      <c r="GD10" s="329"/>
      <c r="GE10" s="55"/>
      <c r="GF10" s="329"/>
      <c r="GG10" s="55"/>
      <c r="GH10" s="55"/>
      <c r="GI10" s="55"/>
      <c r="GJ10" s="55"/>
      <c r="GK10" s="329"/>
      <c r="GL10" s="55"/>
      <c r="GM10" s="42"/>
      <c r="GN10" s="55"/>
      <c r="GO10" s="55"/>
      <c r="GP10" s="55"/>
      <c r="GQ10" s="55"/>
      <c r="GR10" s="329"/>
      <c r="GS10" s="55"/>
      <c r="GT10" s="329"/>
      <c r="GU10" s="55"/>
      <c r="GV10" s="55"/>
      <c r="GW10" s="55"/>
      <c r="GX10" s="55"/>
      <c r="GY10" s="329"/>
      <c r="GZ10" s="55"/>
      <c r="HA10" s="329"/>
      <c r="HB10" s="55"/>
      <c r="HC10" s="55"/>
      <c r="HD10" s="55"/>
      <c r="HE10" s="55"/>
      <c r="HF10" s="329"/>
      <c r="HG10" s="55"/>
      <c r="HH10" s="329"/>
      <c r="HI10" s="55"/>
      <c r="HJ10" s="55"/>
      <c r="HK10" s="55"/>
      <c r="HL10" s="55"/>
      <c r="HM10" s="329"/>
      <c r="HN10" s="55"/>
      <c r="HO10" s="329"/>
      <c r="HP10" s="55"/>
      <c r="HQ10" s="55"/>
      <c r="HR10" s="55"/>
      <c r="HS10" s="55"/>
      <c r="HT10" s="329"/>
      <c r="HU10" s="55"/>
      <c r="HV10" s="329"/>
      <c r="HW10" s="55"/>
      <c r="HX10" s="55"/>
      <c r="HY10" s="55"/>
      <c r="HZ10" s="55"/>
      <c r="IA10" s="329"/>
      <c r="IB10" s="55"/>
      <c r="IC10" s="329"/>
      <c r="ID10" s="55"/>
      <c r="IE10" s="55"/>
      <c r="IF10" s="55"/>
      <c r="IG10" s="55"/>
      <c r="IH10" s="329"/>
      <c r="II10" s="55"/>
      <c r="IJ10" s="329"/>
      <c r="IK10" s="55"/>
      <c r="IL10" s="55"/>
      <c r="IM10" s="55"/>
      <c r="IN10" s="55"/>
      <c r="IO10" s="329"/>
      <c r="IP10" s="55"/>
      <c r="IQ10" s="329"/>
      <c r="IR10" s="55"/>
      <c r="IS10" s="43"/>
      <c r="IT10" s="55"/>
      <c r="IU10" s="55"/>
      <c r="IV10" s="329"/>
      <c r="IW10" s="55"/>
      <c r="IX10" s="329"/>
      <c r="IY10" s="55"/>
      <c r="IZ10" s="55"/>
      <c r="JA10" s="55"/>
      <c r="JB10" s="55"/>
      <c r="JC10" s="329"/>
      <c r="JD10" s="55"/>
      <c r="JE10" s="329"/>
      <c r="JF10" s="55"/>
      <c r="JG10" s="55"/>
      <c r="JH10" s="55"/>
      <c r="JI10" s="55"/>
      <c r="JJ10" s="329"/>
      <c r="JK10" s="55"/>
      <c r="JL10" s="329"/>
      <c r="JM10" s="55"/>
      <c r="JN10" s="55"/>
      <c r="JO10" s="55"/>
      <c r="JP10" s="55"/>
      <c r="JQ10" s="329"/>
      <c r="JR10" s="55"/>
      <c r="JS10" s="329"/>
      <c r="JT10" s="55"/>
      <c r="JU10" s="55"/>
      <c r="JV10" s="55"/>
      <c r="JW10" s="55"/>
      <c r="JX10" s="329"/>
      <c r="JY10" s="55"/>
      <c r="JZ10" s="329"/>
    </row>
    <row r="11" spans="1:286" ht="16.5" thickTop="1" thickBot="1" x14ac:dyDescent="0.3">
      <c r="A11" s="182" t="s">
        <v>10</v>
      </c>
      <c r="B11" s="182">
        <v>12</v>
      </c>
      <c r="C11" s="182"/>
      <c r="D11" s="182">
        <f t="shared" si="11"/>
        <v>12</v>
      </c>
      <c r="E11" s="182">
        <v>50</v>
      </c>
      <c r="F11" s="331">
        <f t="shared" si="12"/>
        <v>0</v>
      </c>
      <c r="G11" s="329">
        <f t="shared" si="0"/>
        <v>12</v>
      </c>
      <c r="H11" s="329"/>
      <c r="I11" s="329"/>
      <c r="J11" s="329"/>
      <c r="K11" s="329">
        <f t="shared" si="13"/>
        <v>12</v>
      </c>
      <c r="L11" s="329">
        <v>50</v>
      </c>
      <c r="M11" s="15">
        <f t="shared" si="14"/>
        <v>0</v>
      </c>
      <c r="N11" s="329">
        <f t="shared" si="1"/>
        <v>12</v>
      </c>
      <c r="O11" s="329"/>
      <c r="P11" s="329"/>
      <c r="Q11" s="329"/>
      <c r="R11" s="329">
        <f t="shared" si="15"/>
        <v>12</v>
      </c>
      <c r="S11" s="329">
        <v>50</v>
      </c>
      <c r="T11" s="50">
        <f t="shared" si="16"/>
        <v>0</v>
      </c>
      <c r="U11" s="329">
        <f t="shared" si="2"/>
        <v>12</v>
      </c>
      <c r="V11" s="329"/>
      <c r="W11" s="329"/>
      <c r="X11" s="329"/>
      <c r="Y11" s="329">
        <f t="shared" si="17"/>
        <v>12</v>
      </c>
      <c r="Z11" s="329">
        <v>50</v>
      </c>
      <c r="AA11" s="329">
        <f t="shared" si="18"/>
        <v>0</v>
      </c>
      <c r="AB11" s="329">
        <f t="shared" si="3"/>
        <v>12</v>
      </c>
      <c r="AC11" s="329"/>
      <c r="AD11" s="329"/>
      <c r="AE11" s="329"/>
      <c r="AF11" s="42">
        <f t="shared" si="19"/>
        <v>12</v>
      </c>
      <c r="AG11" s="329">
        <v>50</v>
      </c>
      <c r="AH11" s="329">
        <f t="shared" si="20"/>
        <v>0</v>
      </c>
      <c r="AI11" s="329">
        <f t="shared" si="4"/>
        <v>12</v>
      </c>
      <c r="AJ11" s="329"/>
      <c r="AK11" s="329"/>
      <c r="AL11" s="329"/>
      <c r="AM11" s="329">
        <f t="shared" si="21"/>
        <v>12</v>
      </c>
      <c r="AN11" s="329">
        <v>50</v>
      </c>
      <c r="AO11" s="329">
        <f t="shared" si="22"/>
        <v>0</v>
      </c>
      <c r="AP11" s="329">
        <f t="shared" si="5"/>
        <v>12</v>
      </c>
      <c r="AQ11" s="329"/>
      <c r="AR11" s="329"/>
      <c r="AS11" s="329"/>
      <c r="AT11" s="329">
        <f t="shared" si="23"/>
        <v>12</v>
      </c>
      <c r="AU11" s="329">
        <v>50</v>
      </c>
      <c r="AV11" s="329">
        <f t="shared" si="24"/>
        <v>0</v>
      </c>
      <c r="AW11" s="329">
        <f t="shared" si="6"/>
        <v>12</v>
      </c>
      <c r="AX11" s="329"/>
      <c r="AY11" s="329"/>
      <c r="AZ11" s="329"/>
      <c r="BA11" s="329">
        <f t="shared" si="30"/>
        <v>12</v>
      </c>
      <c r="BB11" s="329">
        <v>50</v>
      </c>
      <c r="BC11" s="329">
        <f t="shared" si="25"/>
        <v>0</v>
      </c>
      <c r="BD11" s="55">
        <f t="shared" si="7"/>
        <v>12</v>
      </c>
      <c r="BE11" s="329"/>
      <c r="BF11" s="329"/>
      <c r="BG11" s="329"/>
      <c r="BH11" s="329">
        <f t="shared" si="26"/>
        <v>12</v>
      </c>
      <c r="BI11" s="329">
        <v>50</v>
      </c>
      <c r="BJ11" s="329">
        <f t="shared" si="27"/>
        <v>0</v>
      </c>
      <c r="BK11" s="329">
        <f t="shared" si="8"/>
        <v>12</v>
      </c>
      <c r="BL11" s="329"/>
      <c r="BM11" s="329"/>
      <c r="BN11" s="329"/>
      <c r="BO11" s="329">
        <f t="shared" si="28"/>
        <v>12</v>
      </c>
      <c r="BP11" s="329">
        <f t="shared" si="9"/>
        <v>50</v>
      </c>
      <c r="BQ11" s="328">
        <f t="shared" si="29"/>
        <v>0</v>
      </c>
      <c r="BR11" s="329">
        <f t="shared" si="10"/>
        <v>12</v>
      </c>
      <c r="BS11" s="329"/>
      <c r="BT11" s="329"/>
      <c r="BU11" s="329"/>
      <c r="BV11" s="329"/>
      <c r="BW11" s="329"/>
      <c r="BX11" s="42"/>
      <c r="BY11" s="329"/>
      <c r="BZ11" s="329"/>
      <c r="CA11" s="329"/>
      <c r="CB11" s="329"/>
      <c r="CC11" s="329"/>
      <c r="CD11" s="329"/>
      <c r="CE11" s="329"/>
      <c r="CF11" s="329"/>
      <c r="CG11" s="329"/>
      <c r="CH11" s="329"/>
      <c r="CI11" s="329"/>
      <c r="CJ11" s="329"/>
      <c r="CK11" s="329"/>
      <c r="CL11" s="329"/>
      <c r="CM11" s="329"/>
      <c r="CN11" s="329"/>
      <c r="CO11" s="329"/>
      <c r="CP11" s="329"/>
      <c r="CQ11" s="329"/>
      <c r="CR11" s="329"/>
      <c r="CS11" s="329"/>
      <c r="CT11" s="329"/>
      <c r="CU11" s="329"/>
      <c r="CV11" s="329"/>
      <c r="CW11" s="329"/>
      <c r="CX11" s="329"/>
      <c r="CY11" s="329"/>
      <c r="CZ11" s="42"/>
      <c r="DA11" s="53"/>
      <c r="DB11" s="329"/>
      <c r="DC11" s="329"/>
      <c r="DD11" s="329"/>
      <c r="DE11" s="329"/>
      <c r="DF11" s="329"/>
      <c r="DG11" s="329"/>
      <c r="DH11" s="329"/>
      <c r="DI11" s="329"/>
      <c r="DJ11" s="329"/>
      <c r="DK11" s="329"/>
      <c r="DL11" s="329"/>
      <c r="DM11" s="329"/>
      <c r="DN11" s="329"/>
      <c r="DO11" s="329"/>
      <c r="DP11" s="329"/>
      <c r="DQ11" s="329"/>
      <c r="DR11" s="329"/>
      <c r="DS11" s="329"/>
      <c r="DT11" s="329"/>
      <c r="DU11" s="53"/>
      <c r="DV11" s="329"/>
      <c r="DW11" s="329"/>
      <c r="DX11" s="329"/>
      <c r="DY11" s="329"/>
      <c r="DZ11" s="329"/>
      <c r="EA11" s="329"/>
      <c r="EB11" s="55"/>
      <c r="EC11" s="53"/>
      <c r="ED11" s="53"/>
      <c r="EE11" s="329"/>
      <c r="EF11" s="329"/>
      <c r="EG11" s="329"/>
      <c r="EH11" s="329"/>
      <c r="EI11" s="42"/>
      <c r="EJ11" s="329"/>
      <c r="EK11" s="329"/>
      <c r="EL11" s="329"/>
      <c r="EM11" s="329"/>
      <c r="EN11" s="329"/>
      <c r="EO11" s="329"/>
      <c r="EP11" s="329"/>
      <c r="EQ11" s="329"/>
      <c r="ER11" s="329"/>
      <c r="ES11" s="329"/>
      <c r="ET11" s="329"/>
      <c r="EU11" s="329"/>
      <c r="EV11" s="329"/>
      <c r="EW11" s="329"/>
      <c r="EX11" s="329"/>
      <c r="EY11" s="329"/>
      <c r="EZ11" s="329"/>
      <c r="FA11" s="329"/>
      <c r="FB11" s="329"/>
      <c r="FC11" s="329"/>
      <c r="FD11" s="329"/>
      <c r="FE11" s="329"/>
      <c r="FF11" s="329"/>
      <c r="FG11" s="329"/>
      <c r="FH11" s="329"/>
      <c r="FI11" s="329"/>
      <c r="FJ11" s="329"/>
      <c r="FK11" s="329"/>
      <c r="FL11" s="329"/>
      <c r="FM11" s="329"/>
      <c r="FN11" s="329"/>
      <c r="FO11" s="329"/>
      <c r="FP11" s="329"/>
      <c r="FQ11" s="329"/>
      <c r="FR11" s="42"/>
      <c r="FS11" s="329"/>
      <c r="FT11" s="329"/>
      <c r="FU11" s="328"/>
      <c r="FV11" s="329"/>
      <c r="FW11" s="329"/>
      <c r="FX11" s="329"/>
      <c r="FY11" s="329"/>
      <c r="FZ11" s="329"/>
      <c r="GA11" s="329"/>
      <c r="GB11" s="329"/>
      <c r="GC11" s="329"/>
      <c r="GD11" s="329"/>
      <c r="GE11" s="329"/>
      <c r="GF11" s="329"/>
      <c r="GG11" s="329"/>
      <c r="GH11" s="329"/>
      <c r="GI11" s="329"/>
      <c r="GJ11" s="329"/>
      <c r="GK11" s="329"/>
      <c r="GL11" s="329"/>
      <c r="GM11" s="42"/>
      <c r="GN11" s="329"/>
      <c r="GO11" s="329"/>
      <c r="GP11" s="329"/>
      <c r="GQ11" s="329"/>
      <c r="GR11" s="329"/>
      <c r="GS11" s="329"/>
      <c r="GT11" s="329"/>
      <c r="GU11" s="329"/>
      <c r="GV11" s="329"/>
      <c r="GW11" s="329"/>
      <c r="GX11" s="329"/>
      <c r="GY11" s="329"/>
      <c r="GZ11" s="329"/>
      <c r="HA11" s="329"/>
      <c r="HB11" s="329"/>
      <c r="HC11" s="329"/>
      <c r="HD11" s="329"/>
      <c r="HE11" s="329"/>
      <c r="HF11" s="329"/>
      <c r="HG11" s="329"/>
      <c r="HH11" s="329"/>
      <c r="HI11" s="329"/>
      <c r="HJ11" s="329"/>
      <c r="HK11" s="329"/>
      <c r="HL11" s="329"/>
      <c r="HM11" s="329"/>
      <c r="HN11" s="329"/>
      <c r="HO11" s="329"/>
      <c r="HP11" s="329"/>
      <c r="HQ11" s="329"/>
      <c r="HR11" s="329"/>
      <c r="HS11" s="329"/>
      <c r="HT11" s="329"/>
      <c r="HU11" s="329"/>
      <c r="HV11" s="329"/>
      <c r="HW11" s="329"/>
      <c r="HX11" s="329"/>
      <c r="HY11" s="329"/>
      <c r="HZ11" s="329"/>
      <c r="IA11" s="329"/>
      <c r="IB11" s="329"/>
      <c r="IC11" s="329"/>
      <c r="ID11" s="329"/>
      <c r="IE11" s="329"/>
      <c r="IF11" s="329"/>
      <c r="IG11" s="329"/>
      <c r="IH11" s="329"/>
      <c r="II11" s="329"/>
      <c r="IJ11" s="329"/>
      <c r="IK11" s="329"/>
      <c r="IL11" s="329"/>
      <c r="IM11" s="329"/>
      <c r="IN11" s="329"/>
      <c r="IO11" s="329"/>
      <c r="IP11" s="329"/>
      <c r="IQ11" s="329"/>
      <c r="IR11" s="329"/>
      <c r="IS11" s="329"/>
      <c r="IT11" s="329"/>
      <c r="IU11" s="329"/>
      <c r="IV11" s="329"/>
      <c r="IW11" s="329"/>
      <c r="IX11" s="329"/>
      <c r="IY11" s="329"/>
      <c r="IZ11" s="329"/>
      <c r="JA11" s="329"/>
      <c r="JB11" s="329"/>
      <c r="JC11" s="329"/>
      <c r="JD11" s="329"/>
      <c r="JE11" s="329"/>
      <c r="JF11" s="329"/>
      <c r="JG11" s="329"/>
      <c r="JH11" s="329"/>
      <c r="JI11" s="329"/>
      <c r="JJ11" s="329"/>
      <c r="JK11" s="329"/>
      <c r="JL11" s="329"/>
      <c r="JM11" s="329"/>
      <c r="JN11" s="329"/>
      <c r="JO11" s="329"/>
      <c r="JP11" s="329"/>
      <c r="JQ11" s="329"/>
      <c r="JR11" s="329"/>
      <c r="JS11" s="329"/>
      <c r="JT11" s="329"/>
      <c r="JU11" s="329"/>
      <c r="JV11" s="329"/>
      <c r="JW11" s="329"/>
      <c r="JX11" s="329"/>
      <c r="JY11" s="329"/>
      <c r="JZ11" s="329"/>
    </row>
    <row r="12" spans="1:286" ht="16.5" thickTop="1" thickBot="1" x14ac:dyDescent="0.3">
      <c r="A12" s="182" t="s">
        <v>11</v>
      </c>
      <c r="B12" s="182">
        <v>12</v>
      </c>
      <c r="C12" s="182"/>
      <c r="D12" s="182">
        <f t="shared" si="11"/>
        <v>12</v>
      </c>
      <c r="E12" s="182">
        <v>50</v>
      </c>
      <c r="F12" s="331">
        <f t="shared" si="12"/>
        <v>0</v>
      </c>
      <c r="G12" s="329">
        <f t="shared" si="0"/>
        <v>12</v>
      </c>
      <c r="H12" s="329"/>
      <c r="I12" s="329"/>
      <c r="J12" s="329"/>
      <c r="K12" s="329">
        <f t="shared" si="13"/>
        <v>12</v>
      </c>
      <c r="L12" s="329">
        <v>50</v>
      </c>
      <c r="M12" s="15">
        <f t="shared" si="14"/>
        <v>0</v>
      </c>
      <c r="N12" s="329">
        <f t="shared" si="1"/>
        <v>12</v>
      </c>
      <c r="O12" s="329"/>
      <c r="P12" s="329"/>
      <c r="Q12" s="329"/>
      <c r="R12" s="329">
        <f t="shared" si="15"/>
        <v>12</v>
      </c>
      <c r="S12" s="329">
        <v>50</v>
      </c>
      <c r="T12" s="50">
        <f t="shared" si="16"/>
        <v>0</v>
      </c>
      <c r="U12" s="329">
        <f t="shared" si="2"/>
        <v>12</v>
      </c>
      <c r="V12" s="329"/>
      <c r="W12" s="329"/>
      <c r="X12" s="329"/>
      <c r="Y12" s="329">
        <f t="shared" si="17"/>
        <v>12</v>
      </c>
      <c r="Z12" s="329">
        <v>50</v>
      </c>
      <c r="AA12" s="329">
        <f t="shared" si="18"/>
        <v>0</v>
      </c>
      <c r="AB12" s="329">
        <f t="shared" si="3"/>
        <v>12</v>
      </c>
      <c r="AC12" s="329"/>
      <c r="AD12" s="329"/>
      <c r="AE12" s="329"/>
      <c r="AF12" s="42">
        <f t="shared" si="19"/>
        <v>12</v>
      </c>
      <c r="AG12" s="329">
        <v>50</v>
      </c>
      <c r="AH12" s="329">
        <f t="shared" si="20"/>
        <v>0</v>
      </c>
      <c r="AI12" s="329">
        <f t="shared" si="4"/>
        <v>12</v>
      </c>
      <c r="AJ12" s="329"/>
      <c r="AK12" s="329"/>
      <c r="AL12" s="329"/>
      <c r="AM12" s="329">
        <f t="shared" si="21"/>
        <v>12</v>
      </c>
      <c r="AN12" s="329">
        <v>50</v>
      </c>
      <c r="AO12" s="329">
        <f t="shared" si="22"/>
        <v>0</v>
      </c>
      <c r="AP12" s="329">
        <f t="shared" si="5"/>
        <v>12</v>
      </c>
      <c r="AQ12" s="329"/>
      <c r="AR12" s="329"/>
      <c r="AS12" s="329"/>
      <c r="AT12" s="329">
        <f t="shared" si="23"/>
        <v>12</v>
      </c>
      <c r="AU12" s="329">
        <v>50</v>
      </c>
      <c r="AV12" s="329">
        <f t="shared" si="24"/>
        <v>0</v>
      </c>
      <c r="AW12" s="329">
        <f t="shared" si="6"/>
        <v>12</v>
      </c>
      <c r="AX12" s="329"/>
      <c r="AY12" s="329"/>
      <c r="AZ12" s="329"/>
      <c r="BA12" s="329">
        <f t="shared" si="30"/>
        <v>12</v>
      </c>
      <c r="BB12" s="329">
        <v>50</v>
      </c>
      <c r="BC12" s="329">
        <f t="shared" si="25"/>
        <v>0</v>
      </c>
      <c r="BD12" s="55">
        <f t="shared" si="7"/>
        <v>12</v>
      </c>
      <c r="BE12" s="329"/>
      <c r="BF12" s="329"/>
      <c r="BG12" s="329"/>
      <c r="BH12" s="329">
        <f t="shared" si="26"/>
        <v>12</v>
      </c>
      <c r="BI12" s="329">
        <v>50</v>
      </c>
      <c r="BJ12" s="329">
        <f t="shared" si="27"/>
        <v>0</v>
      </c>
      <c r="BK12" s="329">
        <f t="shared" si="8"/>
        <v>12</v>
      </c>
      <c r="BL12" s="329"/>
      <c r="BM12" s="329"/>
      <c r="BN12" s="329"/>
      <c r="BO12" s="329">
        <f t="shared" si="28"/>
        <v>12</v>
      </c>
      <c r="BP12" s="329">
        <f t="shared" si="9"/>
        <v>50</v>
      </c>
      <c r="BQ12" s="328">
        <f t="shared" si="29"/>
        <v>0</v>
      </c>
      <c r="BR12" s="329">
        <f t="shared" si="10"/>
        <v>12</v>
      </c>
      <c r="BS12" s="329"/>
      <c r="BT12" s="329"/>
      <c r="BU12" s="329"/>
      <c r="BV12" s="329"/>
      <c r="BW12" s="329"/>
      <c r="BX12" s="42"/>
      <c r="BY12" s="329"/>
      <c r="BZ12" s="329"/>
      <c r="CA12" s="329"/>
      <c r="CB12" s="329"/>
      <c r="CC12" s="329"/>
      <c r="CD12" s="329"/>
      <c r="CE12" s="329"/>
      <c r="CF12" s="329"/>
      <c r="CG12" s="329"/>
      <c r="CH12" s="329"/>
      <c r="CI12" s="329"/>
      <c r="CJ12" s="329"/>
      <c r="CK12" s="329"/>
      <c r="CL12" s="329"/>
      <c r="CM12" s="329"/>
      <c r="CN12" s="329"/>
      <c r="CO12" s="329"/>
      <c r="CP12" s="329"/>
      <c r="CQ12" s="329"/>
      <c r="CR12" s="329"/>
      <c r="CS12" s="329"/>
      <c r="CT12" s="329"/>
      <c r="CU12" s="329"/>
      <c r="CV12" s="329"/>
      <c r="CW12" s="329"/>
      <c r="CX12" s="329"/>
      <c r="CY12" s="329"/>
      <c r="CZ12" s="42"/>
      <c r="DA12" s="53"/>
      <c r="DB12" s="329"/>
      <c r="DC12" s="329"/>
      <c r="DD12" s="329"/>
      <c r="DE12" s="329"/>
      <c r="DF12" s="329"/>
      <c r="DG12" s="329"/>
      <c r="DH12" s="329"/>
      <c r="DI12" s="329"/>
      <c r="DJ12" s="329"/>
      <c r="DK12" s="329"/>
      <c r="DL12" s="329"/>
      <c r="DM12" s="329"/>
      <c r="DN12" s="329"/>
      <c r="DO12" s="329"/>
      <c r="DP12" s="329"/>
      <c r="DQ12" s="329"/>
      <c r="DR12" s="329"/>
      <c r="DS12" s="329"/>
      <c r="DT12" s="329"/>
      <c r="DU12" s="53"/>
      <c r="DV12" s="329"/>
      <c r="DW12" s="329"/>
      <c r="DX12" s="329"/>
      <c r="DY12" s="329"/>
      <c r="DZ12" s="329"/>
      <c r="EA12" s="329"/>
      <c r="EB12" s="55"/>
      <c r="EC12" s="53"/>
      <c r="ED12" s="53"/>
      <c r="EE12" s="329"/>
      <c r="EF12" s="329"/>
      <c r="EG12" s="329"/>
      <c r="EH12" s="329"/>
      <c r="EI12" s="42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  <c r="FO12" s="329"/>
      <c r="FP12" s="329"/>
      <c r="FQ12" s="329"/>
      <c r="FR12" s="42"/>
      <c r="FS12" s="329"/>
      <c r="FT12" s="329"/>
      <c r="FU12" s="328"/>
      <c r="FV12" s="329"/>
      <c r="FW12" s="329"/>
      <c r="FX12" s="329"/>
      <c r="FY12" s="329"/>
      <c r="FZ12" s="329"/>
      <c r="GA12" s="329"/>
      <c r="GB12" s="329"/>
      <c r="GC12" s="329"/>
      <c r="GD12" s="329"/>
      <c r="GE12" s="329"/>
      <c r="GF12" s="329"/>
      <c r="GG12" s="329"/>
      <c r="GH12" s="329"/>
      <c r="GI12" s="329"/>
      <c r="GJ12" s="329"/>
      <c r="GK12" s="329"/>
      <c r="GL12" s="329"/>
      <c r="GM12" s="42"/>
      <c r="GN12" s="329"/>
      <c r="GO12" s="329"/>
      <c r="GP12" s="329"/>
      <c r="GQ12" s="329"/>
      <c r="GR12" s="329"/>
      <c r="GS12" s="329"/>
      <c r="GT12" s="329"/>
      <c r="GU12" s="329"/>
      <c r="GV12" s="329"/>
      <c r="GW12" s="329"/>
      <c r="GX12" s="329"/>
      <c r="GY12" s="329"/>
      <c r="GZ12" s="329"/>
      <c r="HA12" s="329"/>
      <c r="HB12" s="329"/>
      <c r="HC12" s="329"/>
      <c r="HD12" s="329"/>
      <c r="HE12" s="329"/>
      <c r="HF12" s="329"/>
      <c r="HG12" s="329"/>
      <c r="HH12" s="329"/>
      <c r="HI12" s="329"/>
      <c r="HJ12" s="329"/>
      <c r="HK12" s="329"/>
      <c r="HL12" s="329"/>
      <c r="HM12" s="329"/>
      <c r="HN12" s="329"/>
      <c r="HO12" s="329"/>
      <c r="HP12" s="329"/>
      <c r="HQ12" s="329"/>
      <c r="HR12" s="329"/>
      <c r="HS12" s="329"/>
      <c r="HT12" s="329"/>
      <c r="HU12" s="329"/>
      <c r="HV12" s="329"/>
      <c r="HW12" s="329"/>
      <c r="HX12" s="329"/>
      <c r="HY12" s="329"/>
      <c r="HZ12" s="329"/>
      <c r="IA12" s="329"/>
      <c r="IB12" s="329"/>
      <c r="IC12" s="329"/>
      <c r="ID12" s="329"/>
      <c r="IE12" s="329"/>
      <c r="IF12" s="329"/>
      <c r="IG12" s="329"/>
      <c r="IH12" s="329"/>
      <c r="II12" s="329"/>
      <c r="IJ12" s="329"/>
      <c r="IK12" s="329"/>
      <c r="IL12" s="329"/>
      <c r="IM12" s="329"/>
      <c r="IN12" s="329"/>
      <c r="IO12" s="329"/>
      <c r="IP12" s="329"/>
      <c r="IQ12" s="329"/>
      <c r="IR12" s="329"/>
      <c r="IS12" s="329"/>
      <c r="IT12" s="329"/>
      <c r="IU12" s="329"/>
      <c r="IV12" s="329"/>
      <c r="IW12" s="329"/>
      <c r="IX12" s="329"/>
      <c r="IY12" s="329"/>
      <c r="IZ12" s="329"/>
      <c r="JA12" s="329"/>
      <c r="JB12" s="329"/>
      <c r="JC12" s="329"/>
      <c r="JD12" s="329"/>
      <c r="JE12" s="329"/>
      <c r="JF12" s="329"/>
      <c r="JG12" s="329"/>
      <c r="JH12" s="329"/>
      <c r="JI12" s="329"/>
      <c r="JJ12" s="329"/>
      <c r="JK12" s="329"/>
      <c r="JL12" s="329"/>
      <c r="JM12" s="329"/>
      <c r="JN12" s="329"/>
      <c r="JO12" s="329"/>
      <c r="JP12" s="329"/>
      <c r="JQ12" s="329"/>
      <c r="JR12" s="329"/>
      <c r="JS12" s="329"/>
      <c r="JT12" s="329"/>
      <c r="JU12" s="329"/>
      <c r="JV12" s="329"/>
      <c r="JW12" s="329"/>
      <c r="JX12" s="329"/>
      <c r="JY12" s="329"/>
      <c r="JZ12" s="329"/>
    </row>
    <row r="13" spans="1:286" ht="16.5" thickTop="1" thickBot="1" x14ac:dyDescent="0.3">
      <c r="A13" s="182" t="s">
        <v>12</v>
      </c>
      <c r="B13" s="182">
        <v>0</v>
      </c>
      <c r="C13" s="182"/>
      <c r="D13" s="182">
        <f t="shared" si="11"/>
        <v>0</v>
      </c>
      <c r="E13" s="182">
        <v>50</v>
      </c>
      <c r="F13" s="331">
        <f t="shared" si="12"/>
        <v>0</v>
      </c>
      <c r="G13" s="329">
        <f t="shared" si="0"/>
        <v>0</v>
      </c>
      <c r="H13" s="329"/>
      <c r="I13" s="329"/>
      <c r="J13" s="329"/>
      <c r="K13" s="329">
        <f t="shared" si="13"/>
        <v>0</v>
      </c>
      <c r="L13" s="329">
        <v>50</v>
      </c>
      <c r="M13" s="15">
        <f t="shared" si="14"/>
        <v>0</v>
      </c>
      <c r="N13" s="329">
        <f t="shared" si="1"/>
        <v>0</v>
      </c>
      <c r="O13" s="329"/>
      <c r="P13" s="329"/>
      <c r="Q13" s="329"/>
      <c r="R13" s="329">
        <f t="shared" si="15"/>
        <v>0</v>
      </c>
      <c r="S13" s="329">
        <v>50</v>
      </c>
      <c r="T13" s="50">
        <f t="shared" si="16"/>
        <v>0</v>
      </c>
      <c r="U13" s="16">
        <f t="shared" si="2"/>
        <v>0</v>
      </c>
      <c r="V13" s="16"/>
      <c r="W13" s="16"/>
      <c r="X13" s="16"/>
      <c r="Y13" s="329">
        <f t="shared" si="17"/>
        <v>0</v>
      </c>
      <c r="Z13" s="16">
        <v>50</v>
      </c>
      <c r="AA13" s="329">
        <f t="shared" si="18"/>
        <v>0</v>
      </c>
      <c r="AB13" s="329">
        <f t="shared" si="3"/>
        <v>0</v>
      </c>
      <c r="AC13" s="329"/>
      <c r="AD13" s="329"/>
      <c r="AE13" s="329"/>
      <c r="AF13" s="42">
        <f t="shared" si="19"/>
        <v>0</v>
      </c>
      <c r="AG13" s="329">
        <v>50</v>
      </c>
      <c r="AH13" s="329">
        <f t="shared" si="20"/>
        <v>0</v>
      </c>
      <c r="AI13" s="16">
        <f t="shared" si="4"/>
        <v>0</v>
      </c>
      <c r="AJ13" s="16"/>
      <c r="AK13" s="16">
        <v>-1</v>
      </c>
      <c r="AL13" s="16"/>
      <c r="AM13" s="329">
        <f t="shared" si="21"/>
        <v>-1</v>
      </c>
      <c r="AN13" s="16">
        <v>50</v>
      </c>
      <c r="AO13" s="329">
        <f t="shared" si="22"/>
        <v>-50</v>
      </c>
      <c r="AP13" s="16">
        <f t="shared" si="5"/>
        <v>-1</v>
      </c>
      <c r="AQ13" s="16"/>
      <c r="AR13" s="16"/>
      <c r="AS13" s="16"/>
      <c r="AT13" s="329">
        <f t="shared" si="23"/>
        <v>-1</v>
      </c>
      <c r="AU13" s="16">
        <v>50</v>
      </c>
      <c r="AV13" s="329">
        <f t="shared" si="24"/>
        <v>0</v>
      </c>
      <c r="AW13" s="16">
        <f t="shared" si="6"/>
        <v>-1</v>
      </c>
      <c r="AX13" s="16"/>
      <c r="AY13" s="16"/>
      <c r="AZ13" s="16"/>
      <c r="BA13" s="329">
        <f t="shared" si="30"/>
        <v>-1</v>
      </c>
      <c r="BB13" s="16">
        <v>50</v>
      </c>
      <c r="BC13" s="329">
        <f t="shared" si="25"/>
        <v>0</v>
      </c>
      <c r="BD13" s="334">
        <f t="shared" si="7"/>
        <v>-1</v>
      </c>
      <c r="BE13" s="16"/>
      <c r="BF13" s="16"/>
      <c r="BG13" s="16"/>
      <c r="BH13" s="329">
        <f t="shared" si="26"/>
        <v>-1</v>
      </c>
      <c r="BI13" s="16">
        <v>50</v>
      </c>
      <c r="BJ13" s="329">
        <f t="shared" si="27"/>
        <v>0</v>
      </c>
      <c r="BK13" s="16">
        <f t="shared" si="8"/>
        <v>-1</v>
      </c>
      <c r="BL13" s="16"/>
      <c r="BM13" s="16"/>
      <c r="BN13" s="16"/>
      <c r="BO13" s="329">
        <f t="shared" si="28"/>
        <v>-1</v>
      </c>
      <c r="BP13" s="329">
        <f t="shared" si="9"/>
        <v>50</v>
      </c>
      <c r="BQ13" s="328">
        <f t="shared" si="29"/>
        <v>0</v>
      </c>
      <c r="BR13" s="16">
        <f t="shared" si="10"/>
        <v>-1</v>
      </c>
      <c r="BS13" s="16"/>
      <c r="BT13" s="16"/>
      <c r="BU13" s="16"/>
      <c r="BV13" s="329"/>
      <c r="BW13" s="16"/>
      <c r="BX13" s="42"/>
      <c r="BY13" s="16"/>
      <c r="BZ13" s="16"/>
      <c r="CA13" s="16"/>
      <c r="CB13" s="16"/>
      <c r="CC13" s="329"/>
      <c r="CD13" s="16"/>
      <c r="CE13" s="329"/>
      <c r="CF13" s="16"/>
      <c r="CG13" s="16"/>
      <c r="CH13" s="16"/>
      <c r="CI13" s="16"/>
      <c r="CJ13" s="329"/>
      <c r="CK13" s="16"/>
      <c r="CL13" s="329"/>
      <c r="CM13" s="16"/>
      <c r="CN13" s="16"/>
      <c r="CO13" s="16"/>
      <c r="CP13" s="16"/>
      <c r="CQ13" s="329"/>
      <c r="CR13" s="16"/>
      <c r="CS13" s="329"/>
      <c r="CT13" s="16"/>
      <c r="CU13" s="16"/>
      <c r="CV13" s="16"/>
      <c r="CW13" s="16"/>
      <c r="CX13" s="329"/>
      <c r="CY13" s="16"/>
      <c r="CZ13" s="42"/>
      <c r="DA13" s="53"/>
      <c r="DB13" s="16"/>
      <c r="DC13" s="16"/>
      <c r="DD13" s="16"/>
      <c r="DE13" s="329"/>
      <c r="DF13" s="16"/>
      <c r="DG13" s="329"/>
      <c r="DH13" s="16"/>
      <c r="DI13" s="16"/>
      <c r="DJ13" s="16"/>
      <c r="DK13" s="16"/>
      <c r="DL13" s="329"/>
      <c r="DM13" s="16"/>
      <c r="DN13" s="329"/>
      <c r="DO13" s="16"/>
      <c r="DP13" s="16"/>
      <c r="DQ13" s="16"/>
      <c r="DR13" s="16"/>
      <c r="DS13" s="329"/>
      <c r="DT13" s="16"/>
      <c r="DU13" s="53"/>
      <c r="DV13" s="16"/>
      <c r="DW13" s="16"/>
      <c r="DX13" s="16"/>
      <c r="DY13" s="329"/>
      <c r="DZ13" s="329"/>
      <c r="EA13" s="16"/>
      <c r="EB13" s="55"/>
      <c r="EC13" s="53"/>
      <c r="ED13" s="53"/>
      <c r="EE13" s="329"/>
      <c r="EF13" s="329"/>
      <c r="EG13" s="329"/>
      <c r="EH13" s="329"/>
      <c r="EI13" s="42"/>
      <c r="EJ13" s="329"/>
      <c r="EK13" s="329"/>
      <c r="EL13" s="329"/>
      <c r="EM13" s="329"/>
      <c r="EN13" s="329"/>
      <c r="EO13" s="329"/>
      <c r="EP13" s="329"/>
      <c r="EQ13" s="329"/>
      <c r="ER13" s="329"/>
      <c r="ES13" s="329"/>
      <c r="ET13" s="329"/>
      <c r="EU13" s="329"/>
      <c r="EV13" s="329"/>
      <c r="EW13" s="329"/>
      <c r="EX13" s="329"/>
      <c r="EY13" s="329"/>
      <c r="EZ13" s="329"/>
      <c r="FA13" s="329"/>
      <c r="FB13" s="329"/>
      <c r="FC13" s="329"/>
      <c r="FD13" s="329"/>
      <c r="FE13" s="329"/>
      <c r="FF13" s="329"/>
      <c r="FG13" s="329"/>
      <c r="FH13" s="329"/>
      <c r="FI13" s="329"/>
      <c r="FJ13" s="329"/>
      <c r="FK13" s="329"/>
      <c r="FL13" s="329"/>
      <c r="FM13" s="329"/>
      <c r="FN13" s="329"/>
      <c r="FO13" s="329"/>
      <c r="FP13" s="329"/>
      <c r="FQ13" s="329"/>
      <c r="FR13" s="42"/>
      <c r="FS13" s="329"/>
      <c r="FT13" s="329"/>
      <c r="FU13" s="328"/>
      <c r="FV13" s="329"/>
      <c r="FW13" s="329"/>
      <c r="FX13" s="329"/>
      <c r="FY13" s="329"/>
      <c r="FZ13" s="329"/>
      <c r="GA13" s="329"/>
      <c r="GB13" s="329"/>
      <c r="GC13" s="329"/>
      <c r="GD13" s="329"/>
      <c r="GE13" s="329"/>
      <c r="GF13" s="329"/>
      <c r="GG13" s="329"/>
      <c r="GH13" s="329"/>
      <c r="GI13" s="329"/>
      <c r="GJ13" s="329"/>
      <c r="GK13" s="329"/>
      <c r="GL13" s="329"/>
      <c r="GM13" s="42"/>
      <c r="GN13" s="329"/>
      <c r="GO13" s="329"/>
      <c r="GP13" s="329"/>
      <c r="GQ13" s="329"/>
      <c r="GR13" s="329"/>
      <c r="GS13" s="329"/>
      <c r="GT13" s="329"/>
      <c r="GU13" s="329"/>
      <c r="GV13" s="329"/>
      <c r="GW13" s="329"/>
      <c r="GX13" s="329"/>
      <c r="GY13" s="329"/>
      <c r="GZ13" s="329"/>
      <c r="HA13" s="329"/>
      <c r="HB13" s="329"/>
      <c r="HC13" s="329"/>
      <c r="HD13" s="329"/>
      <c r="HE13" s="329"/>
      <c r="HF13" s="329"/>
      <c r="HG13" s="329"/>
      <c r="HH13" s="329"/>
      <c r="HI13" s="329"/>
      <c r="HJ13" s="329"/>
      <c r="HK13" s="329"/>
      <c r="HL13" s="329"/>
      <c r="HM13" s="329"/>
      <c r="HN13" s="329"/>
      <c r="HO13" s="329"/>
      <c r="HP13" s="329"/>
      <c r="HQ13" s="329"/>
      <c r="HR13" s="329"/>
      <c r="HS13" s="329"/>
      <c r="HT13" s="329"/>
      <c r="HU13" s="329"/>
      <c r="HV13" s="329"/>
      <c r="HW13" s="329"/>
      <c r="HX13" s="329"/>
      <c r="HY13" s="329"/>
      <c r="HZ13" s="329"/>
      <c r="IA13" s="329"/>
      <c r="IB13" s="329"/>
      <c r="IC13" s="329"/>
      <c r="ID13" s="329"/>
      <c r="IE13" s="329"/>
      <c r="IF13" s="329"/>
      <c r="IG13" s="329"/>
      <c r="IH13" s="329"/>
      <c r="II13" s="329"/>
      <c r="IJ13" s="329"/>
      <c r="IK13" s="329"/>
      <c r="IL13" s="329"/>
      <c r="IM13" s="329"/>
      <c r="IN13" s="329"/>
      <c r="IO13" s="329"/>
      <c r="IP13" s="329"/>
      <c r="IQ13" s="329"/>
      <c r="IR13" s="329"/>
      <c r="IS13" s="329"/>
      <c r="IT13" s="329"/>
      <c r="IU13" s="329"/>
      <c r="IV13" s="329"/>
      <c r="IW13" s="329"/>
      <c r="IX13" s="329"/>
      <c r="IY13" s="329"/>
      <c r="IZ13" s="329"/>
      <c r="JA13" s="329"/>
      <c r="JB13" s="329"/>
      <c r="JC13" s="329"/>
      <c r="JD13" s="329"/>
      <c r="JE13" s="329"/>
      <c r="JF13" s="329"/>
      <c r="JG13" s="329"/>
      <c r="JH13" s="329"/>
      <c r="JI13" s="329"/>
      <c r="JJ13" s="329"/>
      <c r="JK13" s="329"/>
      <c r="JL13" s="329"/>
      <c r="JM13" s="329"/>
      <c r="JN13" s="329"/>
      <c r="JO13" s="329"/>
      <c r="JP13" s="329"/>
      <c r="JQ13" s="329"/>
      <c r="JR13" s="329"/>
      <c r="JS13" s="329"/>
      <c r="JT13" s="329"/>
      <c r="JU13" s="329"/>
      <c r="JV13" s="329"/>
      <c r="JW13" s="329"/>
      <c r="JX13" s="329"/>
      <c r="JY13" s="329"/>
      <c r="JZ13" s="329"/>
    </row>
    <row r="14" spans="1:286" ht="16.5" thickTop="1" thickBot="1" x14ac:dyDescent="0.3">
      <c r="A14" s="182" t="s">
        <v>35</v>
      </c>
      <c r="B14" s="182">
        <v>50</v>
      </c>
      <c r="C14" s="182">
        <v>-1</v>
      </c>
      <c r="D14" s="182">
        <f t="shared" si="11"/>
        <v>49</v>
      </c>
      <c r="E14" s="331">
        <v>27</v>
      </c>
      <c r="F14" s="331">
        <f t="shared" si="12"/>
        <v>-27</v>
      </c>
      <c r="G14" s="4">
        <f t="shared" si="0"/>
        <v>49</v>
      </c>
      <c r="H14" s="4"/>
      <c r="I14" s="4">
        <v>-6</v>
      </c>
      <c r="J14" s="4">
        <v>7</v>
      </c>
      <c r="K14" s="329">
        <f t="shared" si="13"/>
        <v>50</v>
      </c>
      <c r="L14" s="4">
        <v>27</v>
      </c>
      <c r="M14" s="15">
        <f t="shared" si="14"/>
        <v>-162</v>
      </c>
      <c r="N14" s="31">
        <f t="shared" si="1"/>
        <v>50</v>
      </c>
      <c r="O14" s="31"/>
      <c r="P14" s="31">
        <v>-6</v>
      </c>
      <c r="Q14" s="31"/>
      <c r="R14" s="329">
        <f t="shared" si="15"/>
        <v>44</v>
      </c>
      <c r="S14" s="31">
        <v>27</v>
      </c>
      <c r="T14" s="50">
        <f t="shared" si="16"/>
        <v>-162</v>
      </c>
      <c r="U14" s="31">
        <f t="shared" si="2"/>
        <v>44</v>
      </c>
      <c r="V14" s="31"/>
      <c r="W14" s="31">
        <v>0</v>
      </c>
      <c r="X14" s="31"/>
      <c r="Y14" s="329">
        <f t="shared" si="17"/>
        <v>44</v>
      </c>
      <c r="Z14" s="31">
        <v>27</v>
      </c>
      <c r="AA14" s="329">
        <f t="shared" si="18"/>
        <v>0</v>
      </c>
      <c r="AB14" s="31">
        <f t="shared" si="3"/>
        <v>44</v>
      </c>
      <c r="AC14" s="31"/>
      <c r="AD14" s="31">
        <v>0</v>
      </c>
      <c r="AE14" s="31"/>
      <c r="AF14" s="42">
        <f t="shared" si="19"/>
        <v>44</v>
      </c>
      <c r="AG14" s="31">
        <v>27</v>
      </c>
      <c r="AH14" s="329">
        <f t="shared" si="20"/>
        <v>0</v>
      </c>
      <c r="AI14" s="4">
        <f t="shared" si="4"/>
        <v>44</v>
      </c>
      <c r="AJ14" s="4"/>
      <c r="AK14" s="4">
        <v>-14</v>
      </c>
      <c r="AL14" s="4"/>
      <c r="AM14" s="329">
        <f t="shared" si="21"/>
        <v>30</v>
      </c>
      <c r="AN14" s="4">
        <v>27</v>
      </c>
      <c r="AO14" s="329">
        <f t="shared" si="22"/>
        <v>-378</v>
      </c>
      <c r="AP14" s="4">
        <f t="shared" si="5"/>
        <v>30</v>
      </c>
      <c r="AQ14" s="4"/>
      <c r="AR14" s="4"/>
      <c r="AS14" s="4"/>
      <c r="AT14" s="329">
        <f t="shared" si="23"/>
        <v>30</v>
      </c>
      <c r="AU14" s="4">
        <v>27</v>
      </c>
      <c r="AV14" s="329">
        <f t="shared" si="24"/>
        <v>0</v>
      </c>
      <c r="AW14" s="4">
        <f t="shared" si="6"/>
        <v>30</v>
      </c>
      <c r="AX14" s="4"/>
      <c r="AY14" s="4">
        <v>-7</v>
      </c>
      <c r="AZ14" s="4"/>
      <c r="BA14" s="329">
        <f t="shared" si="30"/>
        <v>23</v>
      </c>
      <c r="BB14" s="4">
        <v>27</v>
      </c>
      <c r="BC14" s="329">
        <f t="shared" si="25"/>
        <v>-189</v>
      </c>
      <c r="BD14" s="55">
        <f t="shared" si="7"/>
        <v>23</v>
      </c>
      <c r="BE14" s="4"/>
      <c r="BF14" s="4">
        <v>-3</v>
      </c>
      <c r="BG14" s="4"/>
      <c r="BH14" s="329">
        <f t="shared" si="26"/>
        <v>20</v>
      </c>
      <c r="BI14" s="4">
        <v>27</v>
      </c>
      <c r="BJ14" s="329">
        <f t="shared" si="27"/>
        <v>-81</v>
      </c>
      <c r="BK14" s="4">
        <f t="shared" si="8"/>
        <v>20</v>
      </c>
      <c r="BL14" s="4"/>
      <c r="BM14" s="4"/>
      <c r="BN14" s="4"/>
      <c r="BO14" s="329">
        <f t="shared" si="28"/>
        <v>20</v>
      </c>
      <c r="BP14" s="329">
        <f t="shared" si="9"/>
        <v>27</v>
      </c>
      <c r="BQ14" s="328">
        <f t="shared" si="29"/>
        <v>0</v>
      </c>
      <c r="BR14" s="4">
        <f t="shared" si="10"/>
        <v>20</v>
      </c>
      <c r="BS14" s="4"/>
      <c r="BT14" s="4"/>
      <c r="BU14" s="4"/>
      <c r="BV14" s="329"/>
      <c r="BW14" s="4"/>
      <c r="BX14" s="42"/>
      <c r="BY14" s="4"/>
      <c r="BZ14" s="4"/>
      <c r="CA14" s="4"/>
      <c r="CB14" s="4"/>
      <c r="CC14" s="329"/>
      <c r="CD14" s="4"/>
      <c r="CE14" s="329"/>
      <c r="CF14" s="4"/>
      <c r="CG14" s="4"/>
      <c r="CH14" s="4"/>
      <c r="CI14" s="4"/>
      <c r="CJ14" s="329"/>
      <c r="CK14" s="4"/>
      <c r="CL14" s="329"/>
      <c r="CM14" s="4"/>
      <c r="CN14" s="4"/>
      <c r="CO14" s="4"/>
      <c r="CP14" s="4"/>
      <c r="CQ14" s="329"/>
      <c r="CR14" s="4"/>
      <c r="CS14" s="329"/>
      <c r="CT14" s="4"/>
      <c r="CU14" s="4"/>
      <c r="CV14" s="4"/>
      <c r="CW14" s="4"/>
      <c r="CX14" s="329"/>
      <c r="CY14" s="4"/>
      <c r="CZ14" s="42"/>
      <c r="DA14" s="211"/>
      <c r="DB14" s="4"/>
      <c r="DC14" s="4"/>
      <c r="DD14" s="4"/>
      <c r="DE14" s="329"/>
      <c r="DF14" s="4"/>
      <c r="DG14" s="329"/>
      <c r="DH14" s="4"/>
      <c r="DI14" s="4"/>
      <c r="DJ14" s="4"/>
      <c r="DK14" s="4"/>
      <c r="DL14" s="329"/>
      <c r="DM14" s="4"/>
      <c r="DN14" s="329"/>
      <c r="DO14" s="4"/>
      <c r="DP14" s="4"/>
      <c r="DQ14" s="4"/>
      <c r="DR14" s="4"/>
      <c r="DS14" s="329"/>
      <c r="DT14" s="4"/>
      <c r="DU14" s="53"/>
      <c r="DV14" s="4"/>
      <c r="DW14" s="4"/>
      <c r="DX14" s="4"/>
      <c r="DY14" s="139"/>
      <c r="DZ14" s="15"/>
      <c r="EA14" s="51"/>
      <c r="EB14" s="141"/>
      <c r="EC14" s="230"/>
      <c r="ED14" s="230"/>
      <c r="EE14" s="4"/>
      <c r="EF14" s="4"/>
      <c r="EG14" s="329"/>
      <c r="EH14" s="4"/>
      <c r="EI14" s="42"/>
      <c r="EJ14" s="4"/>
      <c r="EK14" s="4"/>
      <c r="EL14" s="4"/>
      <c r="EM14" s="4"/>
      <c r="EN14" s="329"/>
      <c r="EO14" s="4"/>
      <c r="EP14" s="329"/>
      <c r="EQ14" s="4"/>
      <c r="ER14" s="4"/>
      <c r="ES14" s="4"/>
      <c r="ET14" s="4"/>
      <c r="EU14" s="329"/>
      <c r="EV14" s="4"/>
      <c r="EW14" s="329"/>
      <c r="EX14" s="4"/>
      <c r="EY14" s="4"/>
      <c r="EZ14" s="4"/>
      <c r="FA14" s="4"/>
      <c r="FB14" s="329"/>
      <c r="FC14" s="4"/>
      <c r="FD14" s="329"/>
      <c r="FE14" s="4"/>
      <c r="FF14" s="4"/>
      <c r="FG14" s="4"/>
      <c r="FH14" s="4"/>
      <c r="FI14" s="329"/>
      <c r="FJ14" s="4"/>
      <c r="FK14" s="329"/>
      <c r="FL14" s="4"/>
      <c r="FM14" s="4"/>
      <c r="FN14" s="4"/>
      <c r="FO14" s="4"/>
      <c r="FP14" s="329"/>
      <c r="FQ14" s="4"/>
      <c r="FR14" s="42"/>
      <c r="FS14" s="4"/>
      <c r="FT14" s="4"/>
      <c r="FU14" s="140"/>
      <c r="FV14" s="4"/>
      <c r="FW14" s="329"/>
      <c r="FX14" s="4"/>
      <c r="FY14" s="329"/>
      <c r="FZ14" s="4"/>
      <c r="GA14" s="4"/>
      <c r="GB14" s="4"/>
      <c r="GC14" s="4"/>
      <c r="GD14" s="329"/>
      <c r="GE14" s="4"/>
      <c r="GF14" s="329"/>
      <c r="GG14" s="48"/>
      <c r="GH14" s="48"/>
      <c r="GI14" s="48"/>
      <c r="GJ14" s="48"/>
      <c r="GK14" s="16"/>
      <c r="GL14" s="48"/>
      <c r="GM14" s="201"/>
      <c r="GN14" s="48"/>
      <c r="GO14" s="48"/>
      <c r="GP14" s="48"/>
      <c r="GQ14" s="48"/>
      <c r="GR14" s="329"/>
      <c r="GS14" s="48"/>
      <c r="GT14" s="329"/>
      <c r="GU14" s="4"/>
      <c r="GV14" s="4"/>
      <c r="GW14" s="4"/>
      <c r="GX14" s="4"/>
      <c r="GY14" s="329"/>
      <c r="GZ14" s="4"/>
      <c r="HA14" s="329"/>
      <c r="HB14" s="4"/>
      <c r="HC14" s="4"/>
      <c r="HD14" s="4"/>
      <c r="HE14" s="4"/>
      <c r="HF14" s="329"/>
      <c r="HG14" s="4"/>
      <c r="HH14" s="329"/>
      <c r="HI14" s="4"/>
      <c r="HJ14" s="4"/>
      <c r="HK14" s="4"/>
      <c r="HL14" s="4"/>
      <c r="HM14" s="329"/>
      <c r="HN14" s="4"/>
      <c r="HO14" s="329"/>
      <c r="HP14" s="48"/>
      <c r="HQ14" s="48"/>
      <c r="HR14" s="48"/>
      <c r="HS14" s="48"/>
      <c r="HT14" s="329"/>
      <c r="HU14" s="48"/>
      <c r="HV14" s="16"/>
      <c r="HW14" s="4"/>
      <c r="HX14" s="4"/>
      <c r="HY14" s="4"/>
      <c r="HZ14" s="4"/>
      <c r="IA14" s="329"/>
      <c r="IB14" s="4"/>
      <c r="IC14" s="329"/>
      <c r="ID14" s="4"/>
      <c r="IE14" s="4"/>
      <c r="IF14" s="4"/>
      <c r="IG14" s="4"/>
      <c r="IH14" s="329"/>
      <c r="II14" s="4"/>
      <c r="IJ14" s="329"/>
      <c r="IK14" s="4"/>
      <c r="IL14" s="4"/>
      <c r="IM14" s="4"/>
      <c r="IN14" s="4"/>
      <c r="IO14" s="329"/>
      <c r="IP14" s="4"/>
      <c r="IQ14" s="329"/>
      <c r="IR14" s="4"/>
      <c r="IS14" s="4"/>
      <c r="IT14" s="4"/>
      <c r="IU14" s="4"/>
      <c r="IV14" s="329"/>
      <c r="IW14" s="4"/>
      <c r="IX14" s="329"/>
      <c r="IY14" s="4"/>
      <c r="IZ14" s="4"/>
      <c r="JA14" s="4"/>
      <c r="JB14" s="4"/>
      <c r="JC14" s="329"/>
      <c r="JD14" s="4"/>
      <c r="JE14" s="329"/>
      <c r="JF14" s="4"/>
      <c r="JG14" s="4"/>
      <c r="JH14" s="4"/>
      <c r="JI14" s="4"/>
      <c r="JJ14" s="329"/>
      <c r="JK14" s="4"/>
      <c r="JL14" s="329"/>
      <c r="JM14" s="4"/>
      <c r="JN14" s="4"/>
      <c r="JO14" s="4"/>
      <c r="JP14" s="4"/>
      <c r="JQ14" s="329"/>
      <c r="JR14" s="4"/>
      <c r="JS14" s="329"/>
      <c r="JT14" s="4"/>
      <c r="JU14" s="4"/>
      <c r="JV14" s="4"/>
      <c r="JW14" s="4"/>
      <c r="JX14" s="329"/>
      <c r="JY14" s="4"/>
      <c r="JZ14" s="329"/>
    </row>
    <row r="15" spans="1:286" ht="16.5" thickTop="1" thickBot="1" x14ac:dyDescent="0.3">
      <c r="A15" s="328"/>
      <c r="B15" s="328"/>
      <c r="C15" s="328"/>
      <c r="D15" s="328"/>
      <c r="E15" s="328"/>
      <c r="F15" s="332">
        <f>SUM(F3:F14)</f>
        <v>-6278.666666666667</v>
      </c>
      <c r="G15" s="347"/>
      <c r="H15" s="348"/>
      <c r="I15" s="348"/>
      <c r="J15" s="348"/>
      <c r="K15" s="348"/>
      <c r="L15" s="345"/>
      <c r="M15" s="121">
        <f>SUM(M3:M14)</f>
        <v>-9010.3333333333339</v>
      </c>
      <c r="N15" s="347"/>
      <c r="O15" s="348"/>
      <c r="P15" s="348"/>
      <c r="Q15" s="348"/>
      <c r="R15" s="348"/>
      <c r="S15" s="345"/>
      <c r="T15" s="43">
        <f>SUM(T3:T14)</f>
        <v>-13093.666666666668</v>
      </c>
      <c r="U15" s="356"/>
      <c r="V15" s="356"/>
      <c r="W15" s="356"/>
      <c r="X15" s="356"/>
      <c r="Y15" s="356"/>
      <c r="Z15" s="356"/>
      <c r="AA15" s="43">
        <f>SUM(AA3:AA14)</f>
        <v>-12486.666666666668</v>
      </c>
      <c r="AB15" s="356"/>
      <c r="AC15" s="356"/>
      <c r="AD15" s="356"/>
      <c r="AE15" s="356"/>
      <c r="AF15" s="356"/>
      <c r="AG15" s="236"/>
      <c r="AH15" s="241">
        <f>SUM(AH3:AH14)</f>
        <v>-6474.6666666666661</v>
      </c>
      <c r="AI15" s="347"/>
      <c r="AJ15" s="348"/>
      <c r="AK15" s="348"/>
      <c r="AL15" s="348"/>
      <c r="AM15" s="348"/>
      <c r="AN15" s="345"/>
      <c r="AO15" s="241">
        <f>SUM(AO3:AO14)</f>
        <v>-15448</v>
      </c>
      <c r="AP15" s="347"/>
      <c r="AQ15" s="348"/>
      <c r="AR15" s="348"/>
      <c r="AS15" s="348"/>
      <c r="AT15" s="348"/>
      <c r="AU15" s="345"/>
      <c r="AV15" s="241">
        <f>SUM(AV3:AV14)</f>
        <v>-9090</v>
      </c>
      <c r="AW15" s="347"/>
      <c r="AX15" s="348"/>
      <c r="AY15" s="348"/>
      <c r="AZ15" s="348"/>
      <c r="BA15" s="348"/>
      <c r="BB15" s="345"/>
      <c r="BC15" s="43">
        <f>SUM(BC3:BC14)</f>
        <v>-9386.3333333333321</v>
      </c>
      <c r="BD15" s="55"/>
      <c r="BE15" s="43"/>
      <c r="BF15" s="43"/>
      <c r="BG15" s="43"/>
      <c r="BH15" s="43"/>
      <c r="BI15" s="43"/>
      <c r="BJ15" s="43">
        <f>SUM(BJ3:BJ14)</f>
        <v>-9914.3333333333339</v>
      </c>
      <c r="BK15" s="43"/>
      <c r="BL15" s="43"/>
      <c r="BM15" s="43"/>
      <c r="BN15" s="43"/>
      <c r="BO15" s="43"/>
      <c r="BP15" s="43"/>
      <c r="BQ15" s="43">
        <f>SUM(BQ3:BQ14)</f>
        <v>-8318.3333333333321</v>
      </c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>
        <f>SUM(CZ3:CZ14)</f>
        <v>0</v>
      </c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125"/>
      <c r="DZ15" s="43"/>
      <c r="EA15" s="242"/>
      <c r="EB15" s="43"/>
      <c r="EC15" s="43"/>
      <c r="ED15" s="43"/>
      <c r="EE15" s="43"/>
      <c r="EF15" s="43"/>
      <c r="EG15" s="43"/>
      <c r="EH15" s="43"/>
      <c r="EI15" s="43"/>
      <c r="EJ15" s="347"/>
      <c r="EK15" s="348"/>
      <c r="EL15" s="348"/>
      <c r="EM15" s="348"/>
      <c r="EN15" s="348"/>
      <c r="EO15" s="345"/>
      <c r="EP15" s="43"/>
      <c r="EQ15" s="347"/>
      <c r="ER15" s="348"/>
      <c r="ES15" s="348"/>
      <c r="ET15" s="348"/>
      <c r="EU15" s="348"/>
      <c r="EV15" s="348"/>
      <c r="EW15" s="43"/>
      <c r="EX15" s="348"/>
      <c r="EY15" s="348"/>
      <c r="EZ15" s="348"/>
      <c r="FA15" s="348"/>
      <c r="FB15" s="348"/>
      <c r="FC15" s="345"/>
      <c r="FD15" s="43"/>
      <c r="FE15" s="347"/>
      <c r="FF15" s="348"/>
      <c r="FG15" s="348"/>
      <c r="FH15" s="348"/>
      <c r="FI15" s="348"/>
      <c r="FJ15" s="345"/>
      <c r="FK15" s="43"/>
      <c r="FL15" s="347"/>
      <c r="FM15" s="348"/>
      <c r="FN15" s="348"/>
      <c r="FO15" s="348"/>
      <c r="FP15" s="348"/>
      <c r="FQ15" s="345"/>
      <c r="FR15" s="42"/>
      <c r="FS15" s="43"/>
      <c r="FT15" s="43"/>
      <c r="FU15" s="43"/>
      <c r="FV15" s="43"/>
      <c r="FW15" s="329"/>
      <c r="FX15" s="43"/>
      <c r="FY15" s="43"/>
      <c r="FZ15" s="237"/>
      <c r="GA15" s="237"/>
      <c r="GB15" s="237"/>
      <c r="GC15" s="237"/>
      <c r="GD15" s="237"/>
      <c r="GE15" s="237"/>
      <c r="GF15" s="121"/>
      <c r="GG15" s="237"/>
      <c r="GH15" s="237"/>
      <c r="GI15" s="237"/>
      <c r="GJ15" s="237"/>
      <c r="GK15" s="237"/>
      <c r="GL15" s="237"/>
      <c r="GM15" s="265"/>
      <c r="GN15" s="237"/>
      <c r="GO15" s="237"/>
      <c r="GP15" s="237"/>
      <c r="GQ15" s="237"/>
      <c r="GR15" s="237"/>
      <c r="GS15" s="237"/>
      <c r="GT15" s="268"/>
      <c r="GU15" s="447"/>
      <c r="GV15" s="448"/>
      <c r="GW15" s="448"/>
      <c r="GX15" s="448"/>
      <c r="GY15" s="448"/>
      <c r="GZ15" s="449"/>
      <c r="HA15" s="43"/>
      <c r="HB15" s="447"/>
      <c r="HC15" s="448"/>
      <c r="HD15" s="448"/>
      <c r="HE15" s="448"/>
      <c r="HF15" s="448"/>
      <c r="HG15" s="449"/>
      <c r="HH15" s="43"/>
      <c r="HI15" s="43"/>
      <c r="HJ15" s="43"/>
      <c r="HK15" s="43"/>
      <c r="HL15" s="43"/>
      <c r="HM15" s="43"/>
      <c r="HN15" s="121"/>
      <c r="HO15" s="277"/>
      <c r="HP15" s="278"/>
      <c r="HQ15" s="278"/>
      <c r="HR15" s="278"/>
      <c r="HS15" s="278"/>
      <c r="HT15" s="278"/>
      <c r="HU15" s="279"/>
      <c r="HV15" s="43"/>
      <c r="HW15" s="125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</row>
    <row r="16" spans="1:286" ht="16.5" thickTop="1" thickBot="1" x14ac:dyDescent="0.3">
      <c r="A16" s="328"/>
      <c r="B16" s="328"/>
      <c r="C16" s="328"/>
      <c r="D16" s="328"/>
      <c r="E16" s="328"/>
      <c r="F16" s="328">
        <v>2400</v>
      </c>
      <c r="G16" s="349"/>
      <c r="H16" s="350"/>
      <c r="I16" s="350"/>
      <c r="J16" s="350"/>
      <c r="K16" s="350"/>
      <c r="L16" s="351"/>
      <c r="M16" s="15">
        <v>1200</v>
      </c>
      <c r="N16" s="349"/>
      <c r="O16" s="350"/>
      <c r="P16" s="350"/>
      <c r="Q16" s="350"/>
      <c r="R16" s="350"/>
      <c r="S16" s="351"/>
      <c r="T16" s="329">
        <v>1000</v>
      </c>
      <c r="U16" s="356"/>
      <c r="V16" s="356"/>
      <c r="W16" s="356"/>
      <c r="X16" s="356"/>
      <c r="Y16" s="356"/>
      <c r="Z16" s="356"/>
      <c r="AA16" s="16">
        <v>2100</v>
      </c>
      <c r="AB16" s="356"/>
      <c r="AC16" s="356"/>
      <c r="AD16" s="356"/>
      <c r="AE16" s="356"/>
      <c r="AF16" s="338"/>
      <c r="AG16" s="329"/>
      <c r="AH16" s="329">
        <v>4600</v>
      </c>
      <c r="AI16" s="349"/>
      <c r="AJ16" s="350"/>
      <c r="AK16" s="350"/>
      <c r="AL16" s="350"/>
      <c r="AM16" s="350"/>
      <c r="AN16" s="351"/>
      <c r="AO16" s="329">
        <v>3100</v>
      </c>
      <c r="AP16" s="349"/>
      <c r="AQ16" s="350"/>
      <c r="AR16" s="350"/>
      <c r="AS16" s="350"/>
      <c r="AT16" s="350"/>
      <c r="AU16" s="351"/>
      <c r="AV16" s="329">
        <v>0</v>
      </c>
      <c r="AW16" s="349"/>
      <c r="AX16" s="350"/>
      <c r="AY16" s="350"/>
      <c r="AZ16" s="350"/>
      <c r="BA16" s="350"/>
      <c r="BB16" s="351"/>
      <c r="BC16" s="329">
        <v>500</v>
      </c>
      <c r="BD16" s="55"/>
      <c r="BE16" s="329"/>
      <c r="BF16" s="329"/>
      <c r="BG16" s="329"/>
      <c r="BH16" s="329"/>
      <c r="BI16" s="329"/>
      <c r="BJ16" s="329">
        <v>0</v>
      </c>
      <c r="BK16" s="329"/>
      <c r="BL16" s="329"/>
      <c r="BM16" s="329"/>
      <c r="BN16" s="329"/>
      <c r="BO16" s="329"/>
      <c r="BP16" s="329"/>
      <c r="BQ16" s="329">
        <v>500</v>
      </c>
      <c r="BR16" s="329"/>
      <c r="BS16" s="329"/>
      <c r="BT16" s="329"/>
      <c r="BU16" s="329"/>
      <c r="BV16" s="329"/>
      <c r="BW16" s="329"/>
      <c r="BX16" s="42"/>
      <c r="BY16" s="329"/>
      <c r="BZ16" s="329"/>
      <c r="CA16" s="329"/>
      <c r="CB16" s="329"/>
      <c r="CC16" s="329"/>
      <c r="CD16" s="329"/>
      <c r="CE16" s="329"/>
      <c r="CF16" s="329"/>
      <c r="CG16" s="329"/>
      <c r="CH16" s="329"/>
      <c r="CI16" s="329"/>
      <c r="CJ16" s="329"/>
      <c r="CK16" s="329"/>
      <c r="CL16" s="329"/>
      <c r="CM16" s="329"/>
      <c r="CN16" s="329"/>
      <c r="CO16" s="329"/>
      <c r="CP16" s="329"/>
      <c r="CQ16" s="329"/>
      <c r="CR16" s="329"/>
      <c r="CS16" s="329"/>
      <c r="CT16" s="329"/>
      <c r="CU16" s="329"/>
      <c r="CV16" s="329"/>
      <c r="CW16" s="329"/>
      <c r="CX16" s="329"/>
      <c r="CY16" s="329"/>
      <c r="CZ16" s="42"/>
      <c r="DA16" s="53"/>
      <c r="DB16" s="329"/>
      <c r="DC16" s="329"/>
      <c r="DD16" s="329"/>
      <c r="DE16" s="329"/>
      <c r="DF16" s="329"/>
      <c r="DG16" s="329"/>
      <c r="DH16" s="329"/>
      <c r="DI16" s="329"/>
      <c r="DJ16" s="329"/>
      <c r="DK16" s="329"/>
      <c r="DL16" s="329"/>
      <c r="DM16" s="329"/>
      <c r="DN16" s="329"/>
      <c r="DO16" s="329"/>
      <c r="DP16" s="329"/>
      <c r="DQ16" s="329"/>
      <c r="DR16" s="329"/>
      <c r="DS16" s="329"/>
      <c r="DT16" s="329"/>
      <c r="DU16" s="53"/>
      <c r="DV16" s="329"/>
      <c r="DW16" s="329"/>
      <c r="DX16" s="329"/>
      <c r="DY16" s="329"/>
      <c r="DZ16" s="329"/>
      <c r="EA16" s="329"/>
      <c r="EB16" s="55"/>
      <c r="EC16" s="53"/>
      <c r="ED16" s="53"/>
      <c r="EE16" s="329"/>
      <c r="EF16" s="329"/>
      <c r="EG16" s="329"/>
      <c r="EH16" s="329"/>
      <c r="EI16" s="42"/>
      <c r="EJ16" s="349"/>
      <c r="EK16" s="350"/>
      <c r="EL16" s="350"/>
      <c r="EM16" s="350"/>
      <c r="EN16" s="350"/>
      <c r="EO16" s="351"/>
      <c r="EP16" s="329"/>
      <c r="EQ16" s="349"/>
      <c r="ER16" s="350"/>
      <c r="ES16" s="350"/>
      <c r="ET16" s="350"/>
      <c r="EU16" s="350"/>
      <c r="EV16" s="350"/>
      <c r="EW16" s="329"/>
      <c r="EX16" s="350"/>
      <c r="EY16" s="350"/>
      <c r="EZ16" s="350"/>
      <c r="FA16" s="350"/>
      <c r="FB16" s="350"/>
      <c r="FC16" s="351"/>
      <c r="FD16" s="329"/>
      <c r="FE16" s="349"/>
      <c r="FF16" s="350"/>
      <c r="FG16" s="350"/>
      <c r="FH16" s="350"/>
      <c r="FI16" s="350"/>
      <c r="FJ16" s="351"/>
      <c r="FK16" s="329"/>
      <c r="FL16" s="349"/>
      <c r="FM16" s="350"/>
      <c r="FN16" s="350"/>
      <c r="FO16" s="350"/>
      <c r="FP16" s="350"/>
      <c r="FQ16" s="351"/>
      <c r="FR16" s="42"/>
      <c r="FS16" s="329"/>
      <c r="FT16" s="329"/>
      <c r="FU16" s="329"/>
      <c r="FV16" s="329"/>
      <c r="FW16" s="329"/>
      <c r="FX16" s="329"/>
      <c r="FY16" s="329"/>
      <c r="FZ16" s="237"/>
      <c r="GA16" s="237"/>
      <c r="GB16" s="237"/>
      <c r="GC16" s="237"/>
      <c r="GD16" s="237"/>
      <c r="GE16" s="237"/>
      <c r="GF16" s="15"/>
      <c r="GG16" s="237"/>
      <c r="GH16" s="237"/>
      <c r="GI16" s="237"/>
      <c r="GJ16" s="237"/>
      <c r="GK16" s="237"/>
      <c r="GL16" s="237"/>
      <c r="GM16" s="265"/>
      <c r="GN16" s="237"/>
      <c r="GO16" s="237"/>
      <c r="GP16" s="237"/>
      <c r="GQ16" s="237"/>
      <c r="GR16" s="237"/>
      <c r="GS16" s="267"/>
      <c r="GT16" s="1"/>
      <c r="GU16" s="451"/>
      <c r="GV16" s="451"/>
      <c r="GW16" s="451"/>
      <c r="GX16" s="451"/>
      <c r="GY16" s="451"/>
      <c r="GZ16" s="452"/>
      <c r="HA16" s="329"/>
      <c r="HB16" s="450"/>
      <c r="HC16" s="451"/>
      <c r="HD16" s="451"/>
      <c r="HE16" s="451"/>
      <c r="HF16" s="451"/>
      <c r="HG16" s="452"/>
      <c r="HH16" s="329"/>
      <c r="HI16" s="329"/>
      <c r="HJ16" s="329"/>
      <c r="HK16" s="329"/>
      <c r="HL16" s="329"/>
      <c r="HM16" s="329"/>
      <c r="HN16" s="329"/>
      <c r="HO16" s="259"/>
      <c r="HP16" s="260"/>
      <c r="HQ16" s="260"/>
      <c r="HR16" s="260"/>
      <c r="HS16" s="260"/>
      <c r="HT16" s="260"/>
      <c r="HU16" s="261"/>
      <c r="HV16" s="329"/>
      <c r="HW16" s="328"/>
      <c r="HX16" s="328"/>
      <c r="HY16" s="328"/>
      <c r="HZ16" s="328"/>
      <c r="IA16" s="328"/>
      <c r="IB16" s="328"/>
      <c r="IC16" s="328"/>
      <c r="ID16" s="328"/>
      <c r="IE16" s="328"/>
      <c r="IF16" s="328"/>
      <c r="IG16" s="328"/>
      <c r="IH16" s="328"/>
      <c r="II16" s="328"/>
      <c r="IJ16" s="328"/>
      <c r="IK16" s="328"/>
      <c r="IL16" s="328"/>
      <c r="IM16" s="328"/>
      <c r="IN16" s="328"/>
      <c r="IO16" s="328"/>
      <c r="IP16" s="328"/>
      <c r="IQ16" s="328"/>
      <c r="IR16" s="328"/>
      <c r="IS16" s="328"/>
      <c r="IT16" s="328"/>
      <c r="IU16" s="328"/>
      <c r="IV16" s="328"/>
      <c r="IW16" s="328"/>
      <c r="IX16" s="328"/>
      <c r="IY16" s="328"/>
      <c r="IZ16" s="328"/>
      <c r="JA16" s="328"/>
      <c r="JB16" s="328"/>
      <c r="JC16" s="328"/>
      <c r="JD16" s="328"/>
      <c r="JE16" s="328"/>
      <c r="JF16" s="328"/>
      <c r="JG16" s="328"/>
      <c r="JH16" s="328"/>
      <c r="JI16" s="328"/>
      <c r="JJ16" s="328"/>
      <c r="JK16" s="328"/>
      <c r="JL16" s="328"/>
      <c r="JM16" s="328"/>
      <c r="JN16" s="328"/>
      <c r="JO16" s="328"/>
      <c r="JP16" s="328"/>
      <c r="JQ16" s="328"/>
      <c r="JR16" s="328"/>
      <c r="JS16" s="328"/>
      <c r="JT16" s="328"/>
      <c r="JU16" s="328"/>
      <c r="JV16" s="328"/>
      <c r="JW16" s="328"/>
      <c r="JX16" s="328"/>
      <c r="JY16" s="328"/>
      <c r="JZ16" s="328"/>
    </row>
    <row r="17" spans="1:48" ht="15.75" thickTop="1" x14ac:dyDescent="0.25">
      <c r="A17" s="328"/>
      <c r="B17" s="328"/>
      <c r="C17" s="328"/>
      <c r="D17" s="328"/>
      <c r="E17" s="328"/>
      <c r="F17" s="328"/>
      <c r="T17">
        <v>200</v>
      </c>
      <c r="AV17">
        <v>200</v>
      </c>
    </row>
  </sheetData>
  <mergeCells count="55">
    <mergeCell ref="FL15:FQ16"/>
    <mergeCell ref="GU15:GZ16"/>
    <mergeCell ref="HB15:HG16"/>
    <mergeCell ref="AP15:AU16"/>
    <mergeCell ref="AW15:BB16"/>
    <mergeCell ref="EJ15:EO16"/>
    <mergeCell ref="EQ15:EV16"/>
    <mergeCell ref="EX15:FC16"/>
    <mergeCell ref="FE15:FJ16"/>
    <mergeCell ref="G15:L16"/>
    <mergeCell ref="N15:S16"/>
    <mergeCell ref="U15:Z16"/>
    <mergeCell ref="AB15:AF16"/>
    <mergeCell ref="AI15:AN16"/>
    <mergeCell ref="JT1:JZ1"/>
    <mergeCell ref="GU1:GZ1"/>
    <mergeCell ref="HB1:HG1"/>
    <mergeCell ref="HI1:HN1"/>
    <mergeCell ref="HP1:HU1"/>
    <mergeCell ref="HW1:IC1"/>
    <mergeCell ref="ID1:IJ1"/>
    <mergeCell ref="IK1:IQ1"/>
    <mergeCell ref="IR1:IX1"/>
    <mergeCell ref="IY1:JE1"/>
    <mergeCell ref="JF1:JL1"/>
    <mergeCell ref="JM1:JS1"/>
    <mergeCell ref="GM1:GS1"/>
    <mergeCell ref="DO1:DT1"/>
    <mergeCell ref="DV1:DZ1"/>
    <mergeCell ref="EC1:EH1"/>
    <mergeCell ref="EJ1:EO1"/>
    <mergeCell ref="EQ1:EV1"/>
    <mergeCell ref="EX1:FC1"/>
    <mergeCell ref="FE1:FK1"/>
    <mergeCell ref="FM1:FR1"/>
    <mergeCell ref="FT1:FY1"/>
    <mergeCell ref="FZ1:GF1"/>
    <mergeCell ref="GG1:GL1"/>
    <mergeCell ref="DH1:DM1"/>
    <mergeCell ref="AI1:AO1"/>
    <mergeCell ref="AP1:AV1"/>
    <mergeCell ref="AW1:BC1"/>
    <mergeCell ref="BD1:BJ1"/>
    <mergeCell ref="BK1:BQ1"/>
    <mergeCell ref="BR1:BW1"/>
    <mergeCell ref="BY1:CD1"/>
    <mergeCell ref="CF1:CK1"/>
    <mergeCell ref="CM1:CR1"/>
    <mergeCell ref="CT1:CY1"/>
    <mergeCell ref="DA1:DF1"/>
    <mergeCell ref="A1:F1"/>
    <mergeCell ref="G1:M1"/>
    <mergeCell ref="N1:T1"/>
    <mergeCell ref="U1:AA1"/>
    <mergeCell ref="AB1:AH1"/>
  </mergeCells>
  <conditionalFormatting sqref="G2:H2">
    <cfRule type="duplicateValues" dxfId="10" priority="13"/>
  </conditionalFormatting>
  <conditionalFormatting sqref="AB2:AE2">
    <cfRule type="containsText" dxfId="9" priority="12" operator="containsText" text="rest">
      <formula>NOT(ISERROR(SEARCH("rest",AB2)))</formula>
    </cfRule>
  </conditionalFormatting>
  <conditionalFormatting sqref="AI2:AL2">
    <cfRule type="containsText" dxfId="8" priority="11" operator="containsText" text="rest">
      <formula>NOT(ISERROR(SEARCH("rest",AI2)))</formula>
    </cfRule>
  </conditionalFormatting>
  <conditionalFormatting sqref="BR2:BU2">
    <cfRule type="containsText" dxfId="7" priority="10" operator="containsText" text="rest">
      <formula>NOT(ISERROR(SEARCH("rest",BR2)))</formula>
    </cfRule>
  </conditionalFormatting>
  <conditionalFormatting sqref="BY2:CB2">
    <cfRule type="containsText" dxfId="6" priority="9" operator="containsText" text="rest">
      <formula>NOT(ISERROR(SEARCH("rest",BY2)))</formula>
    </cfRule>
  </conditionalFormatting>
  <conditionalFormatting sqref="BY2:CA3">
    <cfRule type="containsText" dxfId="5" priority="8" operator="containsText" text="rest">
      <formula>NOT(ISERROR(SEARCH("rest",BY2)))</formula>
    </cfRule>
  </conditionalFormatting>
  <conditionalFormatting sqref="CF2:CI2">
    <cfRule type="containsText" dxfId="4" priority="7" operator="containsText" text="rest">
      <formula>NOT(ISERROR(SEARCH("rest",CF2)))</formula>
    </cfRule>
  </conditionalFormatting>
  <conditionalFormatting sqref="CM2:CP2">
    <cfRule type="containsText" dxfId="3" priority="6" operator="containsText" text="rest">
      <formula>NOT(ISERROR(SEARCH("rest",CM2)))</formula>
    </cfRule>
  </conditionalFormatting>
  <conditionalFormatting sqref="CM2:CO2">
    <cfRule type="containsText" dxfId="2" priority="5" operator="containsText" text="rest">
      <formula>NOT(ISERROR(SEARCH("rest",CM2)))</formula>
    </cfRule>
  </conditionalFormatting>
  <conditionalFormatting sqref="CT2:CW2">
    <cfRule type="containsText" dxfId="1" priority="4" operator="containsText" text="rest">
      <formula>NOT(ISERROR(SEARCH("rest",CT2)))</formula>
    </cfRule>
  </conditionalFormatting>
  <conditionalFormatting sqref="CT2:CV2">
    <cfRule type="containsText" dxfId="0" priority="3" operator="containsText" text="rest">
      <formula>NOT(ISERROR(SEARCH("rest",CT2)))</formula>
    </cfRule>
  </conditionalFormatting>
  <conditionalFormatting sqref="EH3:EH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{F7478D2A-4245-4799-BB08-B15728D96224}</x14:id>
        </ext>
      </extLst>
    </cfRule>
  </conditionalFormatting>
  <conditionalFormatting sqref="GY3:GY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78D2A-4245-4799-BB08-B15728D96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EH3:EH5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7"/>
  <sheetViews>
    <sheetView topLeftCell="A2" workbookViewId="0">
      <selection activeCell="I7" sqref="I7"/>
    </sheetView>
  </sheetViews>
  <sheetFormatPr defaultRowHeight="15" x14ac:dyDescent="0.25"/>
  <cols>
    <col min="6" max="6" width="9.7109375" bestFit="1" customWidth="1"/>
    <col min="7" max="7" width="18.28515625" customWidth="1"/>
    <col min="9" max="9" width="22.5703125" customWidth="1"/>
    <col min="10" max="10" width="59.85546875" customWidth="1"/>
    <col min="11" max="11" width="17.28515625" customWidth="1"/>
    <col min="14" max="14" width="13.7109375" bestFit="1" customWidth="1"/>
  </cols>
  <sheetData>
    <row r="2" spans="4:10" ht="15.75" thickBot="1" x14ac:dyDescent="0.3"/>
    <row r="3" spans="4:10" ht="16.5" thickTop="1" thickBot="1" x14ac:dyDescent="0.3">
      <c r="I3" s="356" t="s">
        <v>261</v>
      </c>
      <c r="J3" s="356"/>
    </row>
    <row r="4" spans="4:10" ht="18.75" thickTop="1" thickBot="1" x14ac:dyDescent="0.35">
      <c r="D4" s="1">
        <v>5000</v>
      </c>
      <c r="E4" s="1">
        <v>9</v>
      </c>
      <c r="F4" s="132">
        <f>D4*E4</f>
        <v>45000</v>
      </c>
      <c r="I4" s="161">
        <v>180000</v>
      </c>
      <c r="J4" s="158" t="s">
        <v>212</v>
      </c>
    </row>
    <row r="5" spans="4:10" ht="18.75" thickTop="1" thickBot="1" x14ac:dyDescent="0.35">
      <c r="D5" s="1">
        <v>2000</v>
      </c>
      <c r="E5" s="1">
        <v>30</v>
      </c>
      <c r="F5" s="132">
        <f t="shared" ref="F5:F9" si="0">D5*E5</f>
        <v>60000</v>
      </c>
      <c r="I5" s="161">
        <v>98550</v>
      </c>
      <c r="J5" s="158" t="s">
        <v>254</v>
      </c>
    </row>
    <row r="6" spans="4:10" ht="18.75" thickTop="1" thickBot="1" x14ac:dyDescent="0.35">
      <c r="D6" s="1">
        <v>1000</v>
      </c>
      <c r="E6" s="1">
        <v>22</v>
      </c>
      <c r="F6" s="132">
        <f t="shared" si="0"/>
        <v>22000</v>
      </c>
      <c r="I6" s="161">
        <v>12100</v>
      </c>
      <c r="J6" s="157" t="s">
        <v>251</v>
      </c>
    </row>
    <row r="7" spans="4:10" ht="18.75" thickTop="1" thickBot="1" x14ac:dyDescent="0.35">
      <c r="D7" s="1">
        <v>500</v>
      </c>
      <c r="E7" s="1">
        <v>24</v>
      </c>
      <c r="F7" s="132">
        <f t="shared" si="0"/>
        <v>12000</v>
      </c>
      <c r="I7" s="161">
        <v>1100</v>
      </c>
      <c r="J7" s="158" t="s">
        <v>255</v>
      </c>
    </row>
    <row r="8" spans="4:10" ht="18.75" thickTop="1" thickBot="1" x14ac:dyDescent="0.35">
      <c r="D8" s="1">
        <v>100</v>
      </c>
      <c r="E8" s="1">
        <v>216</v>
      </c>
      <c r="F8" s="132">
        <f t="shared" si="0"/>
        <v>21600</v>
      </c>
      <c r="I8" s="161">
        <v>9100</v>
      </c>
      <c r="J8" s="158" t="s">
        <v>224</v>
      </c>
    </row>
    <row r="9" spans="4:10" ht="18.75" thickTop="1" thickBot="1" x14ac:dyDescent="0.35">
      <c r="D9" s="1">
        <v>50</v>
      </c>
      <c r="E9" s="1">
        <v>29</v>
      </c>
      <c r="F9" s="132">
        <f t="shared" si="0"/>
        <v>1450</v>
      </c>
      <c r="I9" s="161">
        <v>35300</v>
      </c>
      <c r="J9" s="158" t="s">
        <v>256</v>
      </c>
    </row>
    <row r="10" spans="4:10" ht="18.75" thickTop="1" thickBot="1" x14ac:dyDescent="0.35">
      <c r="F10" s="132">
        <f>SUM(F4:F9)</f>
        <v>162050</v>
      </c>
      <c r="I10" s="161">
        <v>38500</v>
      </c>
      <c r="J10" s="158" t="s">
        <v>257</v>
      </c>
    </row>
    <row r="11" spans="4:10" ht="18.75" thickTop="1" thickBot="1" x14ac:dyDescent="0.35">
      <c r="F11" s="132">
        <v>25904</v>
      </c>
      <c r="I11" s="161">
        <v>5900</v>
      </c>
      <c r="J11" s="158" t="s">
        <v>258</v>
      </c>
    </row>
    <row r="12" spans="4:10" ht="24" thickTop="1" thickBot="1" x14ac:dyDescent="0.35">
      <c r="F12" s="132">
        <f>SUM(F10:F11)</f>
        <v>187954</v>
      </c>
      <c r="I12" s="160">
        <f>SUM(I4,I5,I6,I7)</f>
        <v>291750</v>
      </c>
      <c r="J12" s="159" t="s">
        <v>259</v>
      </c>
    </row>
    <row r="13" spans="4:10" ht="24" thickTop="1" thickBot="1" x14ac:dyDescent="0.35">
      <c r="F13" s="132">
        <v>10950</v>
      </c>
      <c r="I13" s="160">
        <f>SUM(I8,I9,I10,I11)</f>
        <v>88800</v>
      </c>
      <c r="J13" s="159" t="s">
        <v>260</v>
      </c>
    </row>
    <row r="14" spans="4:10" ht="17.25" thickTop="1" thickBot="1" x14ac:dyDescent="0.3">
      <c r="F14" s="132">
        <v>-13430</v>
      </c>
      <c r="I14" s="55"/>
      <c r="J14" s="55"/>
    </row>
    <row r="15" spans="4:10" ht="16.5" thickTop="1" x14ac:dyDescent="0.25">
      <c r="F15" s="132">
        <f>SUM(F12:F14)</f>
        <v>185474</v>
      </c>
    </row>
    <row r="16" spans="4:10" ht="16.5" thickBot="1" x14ac:dyDescent="0.3">
      <c r="F16" s="132">
        <v>-238042</v>
      </c>
    </row>
    <row r="17" spans="3:14" ht="17.25" thickTop="1" thickBot="1" x14ac:dyDescent="0.3">
      <c r="F17" s="132">
        <f>SUM(F15:F16)</f>
        <v>-52568</v>
      </c>
      <c r="G17" t="s">
        <v>235</v>
      </c>
      <c r="I17" s="97">
        <v>24800</v>
      </c>
      <c r="J17" s="97" t="s">
        <v>326</v>
      </c>
      <c r="L17" s="244">
        <v>180000</v>
      </c>
    </row>
    <row r="18" spans="3:14" ht="17.25" thickTop="1" thickBot="1" x14ac:dyDescent="0.3">
      <c r="I18" s="97">
        <v>31912</v>
      </c>
      <c r="J18" s="97" t="s">
        <v>327</v>
      </c>
      <c r="L18" s="244">
        <v>-29036</v>
      </c>
    </row>
    <row r="19" spans="3:14" ht="17.25" thickTop="1" thickBot="1" x14ac:dyDescent="0.3">
      <c r="G19" s="140" t="s">
        <v>337</v>
      </c>
      <c r="I19" s="97">
        <v>5800</v>
      </c>
      <c r="J19" s="97" t="s">
        <v>166</v>
      </c>
      <c r="L19" s="244">
        <v>25712</v>
      </c>
    </row>
    <row r="20" spans="3:14" ht="17.25" thickTop="1" thickBot="1" x14ac:dyDescent="0.3">
      <c r="C20" s="38">
        <v>-3</v>
      </c>
      <c r="D20">
        <v>1000</v>
      </c>
      <c r="E20">
        <f>(C20*D20)</f>
        <v>-3000</v>
      </c>
      <c r="F20" s="244">
        <v>27</v>
      </c>
      <c r="G20" s="244">
        <v>1200</v>
      </c>
      <c r="H20" s="244">
        <f>(F20*G20)</f>
        <v>32400</v>
      </c>
      <c r="I20" s="97">
        <v>400</v>
      </c>
      <c r="J20" s="97" t="s">
        <v>328</v>
      </c>
      <c r="L20" s="244">
        <v>69114</v>
      </c>
    </row>
    <row r="21" spans="3:14" ht="17.25" thickTop="1" thickBot="1" x14ac:dyDescent="0.3">
      <c r="C21" s="147">
        <v>0</v>
      </c>
      <c r="E21" s="243">
        <f t="shared" ref="E21:E31" si="1">(C21*D21)</f>
        <v>0</v>
      </c>
      <c r="F21" s="244">
        <v>11.5</v>
      </c>
      <c r="G21" s="244">
        <v>1200</v>
      </c>
      <c r="H21" s="244">
        <f t="shared" ref="H21:H27" si="2">(F21*G21)</f>
        <v>13800</v>
      </c>
      <c r="I21" s="97">
        <v>25712</v>
      </c>
      <c r="J21" s="97" t="s">
        <v>329</v>
      </c>
      <c r="L21" s="244">
        <f>SUM(L17:L20)</f>
        <v>245790</v>
      </c>
    </row>
    <row r="22" spans="3:14" ht="17.25" thickTop="1" thickBot="1" x14ac:dyDescent="0.3">
      <c r="C22" s="57"/>
      <c r="E22" s="243">
        <f t="shared" si="1"/>
        <v>0</v>
      </c>
      <c r="F22" s="244">
        <v>43</v>
      </c>
      <c r="G22" s="244">
        <v>66.599999999999994</v>
      </c>
      <c r="H22" s="244">
        <f t="shared" si="2"/>
        <v>2863.7999999999997</v>
      </c>
      <c r="I22" s="97">
        <v>6100</v>
      </c>
      <c r="J22" s="97" t="s">
        <v>330</v>
      </c>
      <c r="L22" s="29">
        <v>-1400</v>
      </c>
    </row>
    <row r="23" spans="3:14" ht="17.25" thickTop="1" thickBot="1" x14ac:dyDescent="0.3">
      <c r="C23" s="70">
        <v>0</v>
      </c>
      <c r="E23" s="243">
        <f t="shared" si="1"/>
        <v>0</v>
      </c>
      <c r="F23" s="244">
        <v>10</v>
      </c>
      <c r="G23" s="244">
        <v>857</v>
      </c>
      <c r="H23" s="244">
        <f t="shared" si="2"/>
        <v>8570</v>
      </c>
      <c r="I23" s="97">
        <v>9500</v>
      </c>
      <c r="J23" s="97" t="s">
        <v>331</v>
      </c>
      <c r="L23" s="97">
        <f>SUM(L21:L22)</f>
        <v>244390</v>
      </c>
    </row>
    <row r="24" spans="3:14" ht="17.25" thickTop="1" thickBot="1" x14ac:dyDescent="0.3">
      <c r="C24" s="53">
        <v>-10</v>
      </c>
      <c r="D24">
        <v>650</v>
      </c>
      <c r="E24" s="243">
        <f t="shared" si="1"/>
        <v>-6500</v>
      </c>
      <c r="F24" s="244">
        <v>5</v>
      </c>
      <c r="G24" s="244">
        <v>300</v>
      </c>
      <c r="H24" s="244">
        <f t="shared" si="2"/>
        <v>1500</v>
      </c>
      <c r="I24" s="76">
        <v>180000</v>
      </c>
      <c r="J24" s="97" t="s">
        <v>332</v>
      </c>
      <c r="L24" s="29">
        <v>1200</v>
      </c>
    </row>
    <row r="25" spans="3:14" ht="17.25" thickTop="1" thickBot="1" x14ac:dyDescent="0.3">
      <c r="C25" s="43">
        <v>-6</v>
      </c>
      <c r="D25">
        <v>400</v>
      </c>
      <c r="E25" s="243">
        <f t="shared" si="1"/>
        <v>-2400</v>
      </c>
      <c r="F25" s="244">
        <v>70</v>
      </c>
      <c r="G25" s="244">
        <v>100</v>
      </c>
      <c r="H25" s="244">
        <f t="shared" si="2"/>
        <v>7000</v>
      </c>
      <c r="I25" s="76" t="s">
        <v>333</v>
      </c>
      <c r="J25" s="97" t="s">
        <v>334</v>
      </c>
      <c r="L25" s="4">
        <f>SUM(L23:L24)</f>
        <v>245590</v>
      </c>
    </row>
    <row r="26" spans="3:14" s="243" customFormat="1" ht="17.25" thickTop="1" thickBot="1" x14ac:dyDescent="0.3">
      <c r="C26" s="217">
        <v>-53</v>
      </c>
      <c r="D26" s="243">
        <v>216</v>
      </c>
      <c r="E26" s="243">
        <f t="shared" si="1"/>
        <v>-11448</v>
      </c>
      <c r="F26" s="244">
        <v>9</v>
      </c>
      <c r="G26" s="244">
        <v>200</v>
      </c>
      <c r="H26" s="244">
        <f t="shared" si="2"/>
        <v>1800</v>
      </c>
      <c r="I26" s="76" t="s">
        <v>333</v>
      </c>
      <c r="J26" s="97" t="s">
        <v>335</v>
      </c>
      <c r="L26" s="243">
        <v>-193300</v>
      </c>
      <c r="M26" s="243">
        <f>SUM(L25:L26)</f>
        <v>52290</v>
      </c>
    </row>
    <row r="27" spans="3:14" ht="39" thickTop="1" thickBot="1" x14ac:dyDescent="0.65">
      <c r="C27" s="55">
        <v>0</v>
      </c>
      <c r="E27" s="243">
        <f t="shared" si="1"/>
        <v>0</v>
      </c>
      <c r="F27" s="244">
        <v>9</v>
      </c>
      <c r="G27" s="244">
        <v>75</v>
      </c>
      <c r="H27" s="244">
        <f t="shared" si="2"/>
        <v>675</v>
      </c>
      <c r="I27" s="253">
        <f>SUM(I1+I21+I22+I23+I24)</f>
        <v>221312</v>
      </c>
      <c r="J27" s="97" t="s">
        <v>336</v>
      </c>
    </row>
    <row r="28" spans="3:14" ht="17.25" thickTop="1" thickBot="1" x14ac:dyDescent="0.3">
      <c r="C28" s="38"/>
      <c r="E28" s="243">
        <f t="shared" si="1"/>
        <v>0</v>
      </c>
      <c r="F28" s="244"/>
      <c r="G28" s="244"/>
      <c r="H28" s="244">
        <f>SUM(H20:H27)</f>
        <v>68608.800000000003</v>
      </c>
      <c r="L28" s="76">
        <v>5000</v>
      </c>
      <c r="M28" s="76">
        <v>3</v>
      </c>
      <c r="N28" s="76">
        <f>L28*M28</f>
        <v>15000</v>
      </c>
    </row>
    <row r="29" spans="3:14" ht="17.25" thickTop="1" thickBot="1" x14ac:dyDescent="0.3">
      <c r="C29" s="38">
        <v>-12</v>
      </c>
      <c r="D29">
        <v>250</v>
      </c>
      <c r="E29" s="243">
        <f t="shared" si="1"/>
        <v>-3000</v>
      </c>
      <c r="F29" s="244">
        <v>70</v>
      </c>
      <c r="G29" s="244">
        <v>17</v>
      </c>
      <c r="H29" s="244">
        <f>F29*G29</f>
        <v>1190</v>
      </c>
      <c r="L29" s="76">
        <v>3000</v>
      </c>
      <c r="M29" s="76">
        <v>19</v>
      </c>
      <c r="N29" s="76">
        <f t="shared" ref="N29:N33" si="3">L29*M29</f>
        <v>57000</v>
      </c>
    </row>
    <row r="30" spans="3:14" ht="17.25" thickTop="1" thickBot="1" x14ac:dyDescent="0.3">
      <c r="C30" s="38">
        <v>-6</v>
      </c>
      <c r="D30">
        <v>160</v>
      </c>
      <c r="E30" s="243">
        <f t="shared" si="1"/>
        <v>-960</v>
      </c>
      <c r="H30" s="22">
        <f>SUM(H28:H29)</f>
        <v>69798.8</v>
      </c>
      <c r="J30">
        <v>180000</v>
      </c>
      <c r="L30" s="76">
        <v>1000</v>
      </c>
      <c r="M30" s="76">
        <v>33</v>
      </c>
      <c r="N30" s="76">
        <f t="shared" si="3"/>
        <v>33000</v>
      </c>
    </row>
    <row r="31" spans="3:14" ht="17.25" thickTop="1" thickBot="1" x14ac:dyDescent="0.3">
      <c r="C31" s="4">
        <v>-36</v>
      </c>
      <c r="D31">
        <v>48</v>
      </c>
      <c r="E31" s="243">
        <f t="shared" si="1"/>
        <v>-1728</v>
      </c>
      <c r="H31" s="244">
        <v>5290</v>
      </c>
      <c r="I31" t="s">
        <v>338</v>
      </c>
      <c r="J31">
        <v>-26036</v>
      </c>
      <c r="L31" s="76">
        <v>500</v>
      </c>
      <c r="M31" s="76">
        <v>39</v>
      </c>
      <c r="N31" s="76">
        <f t="shared" si="3"/>
        <v>19500</v>
      </c>
    </row>
    <row r="32" spans="3:14" ht="17.25" thickTop="1" thickBot="1" x14ac:dyDescent="0.3">
      <c r="E32" s="249">
        <f>SUM(E20:E31)</f>
        <v>-29036</v>
      </c>
      <c r="H32" s="244">
        <v>1190</v>
      </c>
      <c r="L32" s="76">
        <v>100</v>
      </c>
      <c r="M32" s="76">
        <v>219</v>
      </c>
      <c r="N32" s="76">
        <f t="shared" si="3"/>
        <v>21900</v>
      </c>
    </row>
    <row r="33" spans="8:14" ht="17.25" thickTop="1" thickBot="1" x14ac:dyDescent="0.3">
      <c r="H33" s="244">
        <v>7165</v>
      </c>
      <c r="L33" s="76">
        <v>50</v>
      </c>
      <c r="M33" s="76">
        <v>58</v>
      </c>
      <c r="N33" s="76">
        <f t="shared" si="3"/>
        <v>2900</v>
      </c>
    </row>
    <row r="34" spans="8:14" ht="17.25" thickTop="1" thickBot="1" x14ac:dyDescent="0.3">
      <c r="H34">
        <f>SUM(H30+H31+H32-H33)</f>
        <v>69113.8</v>
      </c>
      <c r="L34" s="76"/>
      <c r="M34" s="76"/>
      <c r="N34" s="76">
        <f>SUM(N28:N33)</f>
        <v>149300</v>
      </c>
    </row>
    <row r="35" spans="8:14" ht="27" thickTop="1" thickBot="1" x14ac:dyDescent="0.45">
      <c r="N35" s="251">
        <v>44000</v>
      </c>
    </row>
    <row r="36" spans="8:14" ht="27" thickTop="1" thickBot="1" x14ac:dyDescent="0.45">
      <c r="N36" s="252">
        <f>SUM(N34:N35)</f>
        <v>193300</v>
      </c>
    </row>
    <row r="37" spans="8:14" ht="15.75" thickTop="1" x14ac:dyDescent="0.25"/>
  </sheetData>
  <mergeCells count="1">
    <mergeCell ref="I3:J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129"/>
  <sheetViews>
    <sheetView workbookViewId="0">
      <selection activeCell="U66" sqref="U66"/>
    </sheetView>
  </sheetViews>
  <sheetFormatPr defaultRowHeight="15" x14ac:dyDescent="0.25"/>
  <cols>
    <col min="1" max="1" width="9.140625" style="95"/>
    <col min="3" max="3" width="12.5703125" customWidth="1"/>
    <col min="5" max="5" width="14.7109375" customWidth="1"/>
    <col min="6" max="6" width="45.140625" customWidth="1"/>
    <col min="7" max="7" width="45.140625" style="155" customWidth="1"/>
    <col min="8" max="8" width="20" customWidth="1"/>
    <col min="9" max="9" width="19.7109375" customWidth="1"/>
    <col min="10" max="10" width="13.28515625" customWidth="1"/>
    <col min="11" max="11" width="31.140625" customWidth="1"/>
    <col min="17" max="17" width="13.5703125" customWidth="1"/>
    <col min="18" max="18" width="19.7109375" customWidth="1"/>
    <col min="26" max="26" width="15.7109375" customWidth="1"/>
    <col min="27" max="27" width="21.5703125" customWidth="1"/>
  </cols>
  <sheetData>
    <row r="1" spans="1:18" ht="16.5" thickTop="1" thickBot="1" x14ac:dyDescent="0.3">
      <c r="B1" s="356" t="s">
        <v>103</v>
      </c>
      <c r="C1" s="356"/>
      <c r="D1" s="356"/>
      <c r="E1" s="356"/>
      <c r="F1" s="356"/>
      <c r="G1" s="154"/>
    </row>
    <row r="2" spans="1:18" ht="16.5" thickTop="1" thickBot="1" x14ac:dyDescent="0.3">
      <c r="B2" s="338" t="s">
        <v>104</v>
      </c>
      <c r="C2" s="339"/>
      <c r="D2" s="339"/>
      <c r="E2" s="339"/>
      <c r="F2" s="344"/>
      <c r="G2" s="154"/>
    </row>
    <row r="3" spans="1:18" s="37" customFormat="1" ht="16.5" thickTop="1" thickBot="1" x14ac:dyDescent="0.3">
      <c r="A3" s="95"/>
      <c r="B3" s="38" t="s">
        <v>105</v>
      </c>
      <c r="C3" s="38" t="s">
        <v>106</v>
      </c>
      <c r="D3" s="38" t="s">
        <v>107</v>
      </c>
      <c r="E3" s="38" t="s">
        <v>108</v>
      </c>
      <c r="F3" s="38" t="s">
        <v>110</v>
      </c>
      <c r="G3" s="17"/>
    </row>
    <row r="4" spans="1:18" ht="17.25" thickTop="1" thickBot="1" x14ac:dyDescent="0.3">
      <c r="B4" s="38">
        <v>6</v>
      </c>
      <c r="C4" s="38">
        <v>1800</v>
      </c>
      <c r="D4" s="38">
        <v>3200</v>
      </c>
      <c r="E4" s="38">
        <v>3000</v>
      </c>
      <c r="F4" s="38" t="s">
        <v>141</v>
      </c>
      <c r="G4" s="17"/>
      <c r="Q4" s="458" t="s">
        <v>101</v>
      </c>
      <c r="R4" s="458"/>
    </row>
    <row r="5" spans="1:18" ht="21" thickTop="1" thickBot="1" x14ac:dyDescent="0.35">
      <c r="B5" s="38">
        <v>7</v>
      </c>
      <c r="C5" s="38">
        <v>9525</v>
      </c>
      <c r="D5" s="38">
        <v>2000</v>
      </c>
      <c r="E5" s="38">
        <v>3000</v>
      </c>
      <c r="F5" s="38" t="s">
        <v>142</v>
      </c>
      <c r="G5" s="17"/>
      <c r="Q5" s="169">
        <v>5200</v>
      </c>
      <c r="R5" s="169" t="s">
        <v>113</v>
      </c>
    </row>
    <row r="6" spans="1:18" ht="21" thickTop="1" thickBot="1" x14ac:dyDescent="0.35">
      <c r="B6" s="38">
        <v>8</v>
      </c>
      <c r="C6" s="38">
        <v>11232</v>
      </c>
      <c r="D6" s="38">
        <v>3300</v>
      </c>
      <c r="E6" s="38">
        <v>3000</v>
      </c>
      <c r="F6" s="38" t="s">
        <v>143</v>
      </c>
      <c r="G6" s="17"/>
      <c r="Q6" s="80">
        <v>2500</v>
      </c>
      <c r="R6" s="80" t="s">
        <v>114</v>
      </c>
    </row>
    <row r="7" spans="1:18" ht="21" thickTop="1" thickBot="1" x14ac:dyDescent="0.35">
      <c r="B7" s="38">
        <v>9</v>
      </c>
      <c r="C7" s="38">
        <v>15900</v>
      </c>
      <c r="D7" s="38">
        <v>2900</v>
      </c>
      <c r="E7" s="38"/>
      <c r="F7" s="38"/>
      <c r="G7" s="17"/>
      <c r="I7" s="156">
        <f>SUM(L9,C31,C32)</f>
        <v>25928</v>
      </c>
      <c r="J7" s="156">
        <f>SUM(D11,D20,D29,D31,D32)</f>
        <v>47700</v>
      </c>
      <c r="K7" s="156">
        <f>SUM(E11,H20,E22)</f>
        <v>19200</v>
      </c>
      <c r="Q7" s="80">
        <v>3300</v>
      </c>
      <c r="R7" s="80" t="s">
        <v>115</v>
      </c>
    </row>
    <row r="8" spans="1:18" ht="21" thickTop="1" thickBot="1" x14ac:dyDescent="0.35">
      <c r="B8" s="38">
        <v>10</v>
      </c>
      <c r="C8" s="38">
        <v>14017</v>
      </c>
      <c r="D8" s="38">
        <v>2500</v>
      </c>
      <c r="E8" s="38"/>
      <c r="F8" s="38"/>
      <c r="G8" s="17"/>
      <c r="Q8" s="80">
        <v>1300</v>
      </c>
      <c r="R8" s="80" t="s">
        <v>116</v>
      </c>
    </row>
    <row r="9" spans="1:18" ht="21" thickTop="1" thickBot="1" x14ac:dyDescent="0.35">
      <c r="B9" s="38">
        <v>11</v>
      </c>
      <c r="C9" s="38">
        <v>16017</v>
      </c>
      <c r="D9" s="38">
        <v>0</v>
      </c>
      <c r="E9" s="38"/>
      <c r="F9" s="38"/>
      <c r="G9" s="17"/>
      <c r="I9" s="1">
        <f>SUM(I7-J7-K7)</f>
        <v>-40972</v>
      </c>
      <c r="J9" s="1"/>
      <c r="K9" s="1"/>
      <c r="Q9" s="80">
        <v>3300</v>
      </c>
      <c r="R9" s="80" t="s">
        <v>117</v>
      </c>
    </row>
    <row r="10" spans="1:18" ht="21" thickTop="1" thickBot="1" x14ac:dyDescent="0.35">
      <c r="B10" s="38">
        <v>12</v>
      </c>
      <c r="C10" s="38">
        <v>15347</v>
      </c>
      <c r="D10" s="38">
        <v>0</v>
      </c>
      <c r="E10" s="38"/>
      <c r="F10" s="38"/>
      <c r="G10" s="17"/>
      <c r="I10" s="1">
        <v>103500</v>
      </c>
      <c r="J10" s="1" t="s">
        <v>100</v>
      </c>
      <c r="K10" s="1"/>
      <c r="Q10" s="80">
        <v>900</v>
      </c>
      <c r="R10" s="80" t="s">
        <v>118</v>
      </c>
    </row>
    <row r="11" spans="1:18" ht="21" thickTop="1" thickBot="1" x14ac:dyDescent="0.35">
      <c r="B11" s="38" t="s">
        <v>16</v>
      </c>
      <c r="C11" s="38">
        <f>SUM(C4:C10)</f>
        <v>83838</v>
      </c>
      <c r="D11" s="43">
        <f>SUM(D4:D10)</f>
        <v>13900</v>
      </c>
      <c r="E11" s="38">
        <f>SUM(E4:E6)</f>
        <v>9000</v>
      </c>
      <c r="F11" s="38"/>
      <c r="G11" s="17"/>
      <c r="I11" s="1">
        <f>SUM(I9-I10)</f>
        <v>-144472</v>
      </c>
      <c r="J11" s="1"/>
      <c r="K11" s="1"/>
      <c r="Q11" s="80">
        <v>2200</v>
      </c>
      <c r="R11" s="80" t="s">
        <v>119</v>
      </c>
    </row>
    <row r="12" spans="1:18" ht="21" thickTop="1" thickBot="1" x14ac:dyDescent="0.35">
      <c r="B12" s="338" t="s">
        <v>109</v>
      </c>
      <c r="C12" s="339"/>
      <c r="D12" s="339"/>
      <c r="E12" s="339"/>
      <c r="F12" s="344"/>
      <c r="G12" s="154"/>
      <c r="I12" s="1">
        <v>28400</v>
      </c>
      <c r="J12" s="1" t="s">
        <v>146</v>
      </c>
      <c r="K12" s="1"/>
      <c r="Q12" s="80">
        <v>3000</v>
      </c>
      <c r="R12" s="80" t="s">
        <v>120</v>
      </c>
    </row>
    <row r="13" spans="1:18" ht="21" thickTop="1" thickBot="1" x14ac:dyDescent="0.35">
      <c r="B13" s="38">
        <v>13</v>
      </c>
      <c r="C13" s="38">
        <v>16133</v>
      </c>
      <c r="D13" s="38">
        <v>2100</v>
      </c>
      <c r="E13" s="38"/>
      <c r="F13" s="38"/>
      <c r="G13" s="17"/>
      <c r="I13" s="1">
        <v>12100</v>
      </c>
      <c r="J13" s="1" t="s">
        <v>67</v>
      </c>
      <c r="K13" s="1"/>
      <c r="Q13" s="80">
        <v>1600</v>
      </c>
      <c r="R13" s="80" t="s">
        <v>121</v>
      </c>
    </row>
    <row r="14" spans="1:18" ht="21" thickTop="1" thickBot="1" x14ac:dyDescent="0.35">
      <c r="B14" s="38">
        <v>14</v>
      </c>
      <c r="C14" s="38">
        <v>16867</v>
      </c>
      <c r="D14" s="38">
        <v>2000</v>
      </c>
      <c r="E14" s="38"/>
      <c r="F14" s="38"/>
      <c r="G14" s="17"/>
      <c r="I14" s="1">
        <f>SUM(I11:I13)</f>
        <v>-103972</v>
      </c>
      <c r="J14" s="1"/>
      <c r="K14" s="1"/>
      <c r="L14" s="83" t="s">
        <v>112</v>
      </c>
      <c r="M14" s="83" t="s">
        <v>112</v>
      </c>
      <c r="Q14" s="80">
        <v>3300</v>
      </c>
      <c r="R14" s="80" t="s">
        <v>122</v>
      </c>
    </row>
    <row r="15" spans="1:18" ht="21" thickTop="1" thickBot="1" x14ac:dyDescent="0.35">
      <c r="B15" s="38">
        <v>15</v>
      </c>
      <c r="C15" s="38">
        <v>15010</v>
      </c>
      <c r="D15" s="38">
        <v>3600</v>
      </c>
      <c r="E15" s="38">
        <v>1800</v>
      </c>
      <c r="F15" s="38" t="s">
        <v>65</v>
      </c>
      <c r="G15" s="17"/>
      <c r="L15" s="79">
        <v>13900</v>
      </c>
      <c r="M15" s="79">
        <v>16200</v>
      </c>
      <c r="Q15" s="80">
        <v>900</v>
      </c>
      <c r="R15" s="80" t="s">
        <v>123</v>
      </c>
    </row>
    <row r="16" spans="1:18" ht="21" thickTop="1" thickBot="1" x14ac:dyDescent="0.35">
      <c r="B16" s="38">
        <v>16</v>
      </c>
      <c r="C16" s="38">
        <v>14242</v>
      </c>
      <c r="D16" s="38">
        <v>5900</v>
      </c>
      <c r="E16" s="38">
        <v>3000</v>
      </c>
      <c r="F16" s="38" t="s">
        <v>62</v>
      </c>
      <c r="G16" s="17"/>
      <c r="I16">
        <f>SUM(D20,D11,D29)</f>
        <v>43700</v>
      </c>
      <c r="L16" s="79">
        <v>16500</v>
      </c>
      <c r="M16" s="79">
        <v>17500</v>
      </c>
      <c r="Q16" s="80">
        <v>1400</v>
      </c>
      <c r="R16" s="80" t="s">
        <v>124</v>
      </c>
    </row>
    <row r="17" spans="2:18" ht="21" thickTop="1" thickBot="1" x14ac:dyDescent="0.35">
      <c r="B17" s="38">
        <v>17</v>
      </c>
      <c r="C17" s="38">
        <v>18374</v>
      </c>
      <c r="D17" s="38">
        <v>2900</v>
      </c>
      <c r="E17" s="38">
        <v>2500</v>
      </c>
      <c r="F17" s="38" t="s">
        <v>63</v>
      </c>
      <c r="G17" s="17"/>
      <c r="L17" s="81">
        <v>13300</v>
      </c>
      <c r="M17" s="81">
        <v>13400</v>
      </c>
      <c r="Q17" s="80">
        <v>1600</v>
      </c>
      <c r="R17" s="80" t="s">
        <v>125</v>
      </c>
    </row>
    <row r="18" spans="2:18" ht="21" thickTop="1" thickBot="1" x14ac:dyDescent="0.35">
      <c r="B18" s="38">
        <v>18</v>
      </c>
      <c r="C18" s="38">
        <v>15767</v>
      </c>
      <c r="D18" s="38">
        <v>0</v>
      </c>
      <c r="E18" s="38">
        <v>500</v>
      </c>
      <c r="F18" s="38" t="s">
        <v>64</v>
      </c>
      <c r="G18" s="17"/>
      <c r="L18" s="82">
        <f>SUM(L15:L17)</f>
        <v>43700</v>
      </c>
      <c r="M18" s="82">
        <f>SUM(M15:M17)</f>
        <v>47100</v>
      </c>
      <c r="Q18" s="80">
        <v>1300</v>
      </c>
      <c r="R18" s="80" t="s">
        <v>126</v>
      </c>
    </row>
    <row r="19" spans="2:18" ht="21" thickTop="1" thickBot="1" x14ac:dyDescent="0.35">
      <c r="B19" s="38">
        <v>19</v>
      </c>
      <c r="C19" s="38">
        <v>13140</v>
      </c>
      <c r="D19" s="38">
        <v>0</v>
      </c>
      <c r="E19" s="38">
        <v>600</v>
      </c>
      <c r="F19" s="38" t="s">
        <v>65</v>
      </c>
      <c r="G19" s="17"/>
      <c r="Q19" s="80">
        <v>1100</v>
      </c>
      <c r="R19" s="80" t="s">
        <v>127</v>
      </c>
    </row>
    <row r="20" spans="2:18" ht="21" thickTop="1" thickBot="1" x14ac:dyDescent="0.35">
      <c r="B20" s="38" t="s">
        <v>16</v>
      </c>
      <c r="C20" s="38">
        <f>SUM(C13:C19)</f>
        <v>109533</v>
      </c>
      <c r="D20" s="42">
        <f>SUM(D13:D19)</f>
        <v>16500</v>
      </c>
      <c r="E20" s="38">
        <v>800</v>
      </c>
      <c r="F20" s="15" t="s">
        <v>144</v>
      </c>
      <c r="G20" s="17"/>
      <c r="H20" s="1">
        <f>SUM(E15:E20)</f>
        <v>9200</v>
      </c>
      <c r="Q20" s="80">
        <v>1200</v>
      </c>
      <c r="R20" s="80" t="s">
        <v>128</v>
      </c>
    </row>
    <row r="21" spans="2:18" ht="21" thickTop="1" thickBot="1" x14ac:dyDescent="0.35">
      <c r="B21" s="338" t="s">
        <v>36</v>
      </c>
      <c r="C21" s="339"/>
      <c r="D21" s="339"/>
      <c r="E21" s="339"/>
      <c r="F21" s="344"/>
      <c r="G21" s="154"/>
      <c r="J21" s="1">
        <f>SUM(D29,D20,D11)</f>
        <v>43700</v>
      </c>
      <c r="K21" s="1">
        <v>47700</v>
      </c>
      <c r="L21" s="1">
        <v>43300</v>
      </c>
      <c r="Q21" s="80">
        <v>1000</v>
      </c>
      <c r="R21" s="80" t="s">
        <v>129</v>
      </c>
    </row>
    <row r="22" spans="2:18" ht="21" thickTop="1" thickBot="1" x14ac:dyDescent="0.35">
      <c r="B22" s="38">
        <v>20</v>
      </c>
      <c r="C22" s="38">
        <v>19991</v>
      </c>
      <c r="D22" s="38">
        <v>3300</v>
      </c>
      <c r="E22" s="38">
        <v>1000</v>
      </c>
      <c r="F22" s="38" t="s">
        <v>145</v>
      </c>
      <c r="G22" s="17"/>
      <c r="Q22" s="80">
        <v>1400</v>
      </c>
      <c r="R22" s="80" t="s">
        <v>130</v>
      </c>
    </row>
    <row r="23" spans="2:18" ht="21" thickTop="1" thickBot="1" x14ac:dyDescent="0.35">
      <c r="B23" s="38">
        <v>21</v>
      </c>
      <c r="C23" s="38">
        <v>13564</v>
      </c>
      <c r="D23" s="38">
        <v>3100</v>
      </c>
      <c r="E23" s="38"/>
      <c r="F23" s="38"/>
      <c r="G23" s="17"/>
      <c r="Q23" s="80">
        <v>4800</v>
      </c>
      <c r="R23" s="80" t="s">
        <v>66</v>
      </c>
    </row>
    <row r="24" spans="2:18" ht="21" thickTop="1" thickBot="1" x14ac:dyDescent="0.35">
      <c r="B24" s="38">
        <v>22</v>
      </c>
      <c r="C24" s="38">
        <v>16535</v>
      </c>
      <c r="D24" s="38">
        <v>2300</v>
      </c>
      <c r="E24" s="38"/>
      <c r="F24" s="38"/>
      <c r="G24" s="17"/>
      <c r="Q24" s="80">
        <v>900</v>
      </c>
      <c r="R24" s="80" t="s">
        <v>131</v>
      </c>
    </row>
    <row r="25" spans="2:18" ht="21" thickTop="1" thickBot="1" x14ac:dyDescent="0.35">
      <c r="B25" s="38">
        <v>23</v>
      </c>
      <c r="C25" s="38">
        <v>0</v>
      </c>
      <c r="D25" s="38">
        <v>2800</v>
      </c>
      <c r="E25" s="38"/>
      <c r="F25" s="38"/>
      <c r="G25" s="17"/>
      <c r="Q25" s="80">
        <v>1100</v>
      </c>
      <c r="R25" s="80" t="s">
        <v>132</v>
      </c>
    </row>
    <row r="26" spans="2:18" ht="21" thickTop="1" thickBot="1" x14ac:dyDescent="0.35">
      <c r="B26" s="38">
        <v>24</v>
      </c>
      <c r="C26" s="38">
        <v>19518</v>
      </c>
      <c r="D26" s="55">
        <v>1800</v>
      </c>
      <c r="E26" s="55"/>
      <c r="F26" s="55"/>
      <c r="G26" s="162"/>
      <c r="Q26" s="80">
        <f>SUM(Q5:Q25)</f>
        <v>43300</v>
      </c>
      <c r="R26" s="80"/>
    </row>
    <row r="27" spans="2:18" ht="16.5" thickTop="1" thickBot="1" x14ac:dyDescent="0.3">
      <c r="B27" s="38">
        <v>25</v>
      </c>
      <c r="C27" s="38">
        <v>16403</v>
      </c>
      <c r="D27" s="38">
        <v>0</v>
      </c>
      <c r="E27" s="38"/>
      <c r="F27" s="38"/>
      <c r="G27" s="17"/>
    </row>
    <row r="28" spans="2:18" ht="16.5" thickTop="1" thickBot="1" x14ac:dyDescent="0.3">
      <c r="B28" s="38">
        <v>26</v>
      </c>
      <c r="C28" s="38">
        <v>18733</v>
      </c>
      <c r="D28" s="38">
        <v>0</v>
      </c>
      <c r="E28" s="38"/>
      <c r="F28" s="38"/>
      <c r="G28" s="17"/>
      <c r="J28" s="106">
        <f>SUM(D29,D38,D46,D54)</f>
        <v>42100</v>
      </c>
      <c r="K28" s="106" t="s">
        <v>205</v>
      </c>
    </row>
    <row r="29" spans="2:18" ht="16.5" thickTop="1" thickBot="1" x14ac:dyDescent="0.3">
      <c r="B29" s="38" t="s">
        <v>16</v>
      </c>
      <c r="C29" s="38">
        <f>SUM(C22:C28)</f>
        <v>104744</v>
      </c>
      <c r="D29" s="4">
        <f>SUM(D22:D28)</f>
        <v>13300</v>
      </c>
      <c r="E29" s="38"/>
      <c r="F29" s="38"/>
      <c r="G29" s="17"/>
      <c r="J29" s="106">
        <v>35300</v>
      </c>
      <c r="K29" s="106" t="s">
        <v>198</v>
      </c>
    </row>
    <row r="30" spans="2:18" ht="16.5" thickTop="1" thickBot="1" x14ac:dyDescent="0.3">
      <c r="B30" s="338" t="s">
        <v>111</v>
      </c>
      <c r="C30" s="339"/>
      <c r="D30" s="339"/>
      <c r="E30" s="339"/>
      <c r="F30" s="344"/>
      <c r="G30" s="154"/>
    </row>
    <row r="31" spans="2:18" ht="16.5" thickTop="1" thickBot="1" x14ac:dyDescent="0.3">
      <c r="B31" s="38">
        <v>27</v>
      </c>
      <c r="C31" s="38">
        <v>13572</v>
      </c>
      <c r="D31" s="38">
        <v>2100</v>
      </c>
      <c r="E31" s="38"/>
      <c r="F31" s="38"/>
      <c r="G31" s="17"/>
    </row>
    <row r="32" spans="2:18" s="54" customFormat="1" ht="16.5" thickTop="1" thickBot="1" x14ac:dyDescent="0.3">
      <c r="B32" s="53">
        <v>28</v>
      </c>
      <c r="C32" s="53">
        <v>12356</v>
      </c>
      <c r="D32" s="53">
        <v>1900</v>
      </c>
      <c r="E32" s="53">
        <v>0</v>
      </c>
      <c r="F32" s="53"/>
      <c r="G32" s="163"/>
      <c r="H32" s="456" t="s">
        <v>172</v>
      </c>
      <c r="I32" s="457"/>
    </row>
    <row r="33" spans="2:9" ht="16.5" thickTop="1" thickBot="1" x14ac:dyDescent="0.3">
      <c r="B33" s="38">
        <v>29</v>
      </c>
      <c r="C33" s="38">
        <f>'stock currency 2025'!EK21</f>
        <v>11180</v>
      </c>
      <c r="D33" s="38">
        <f>'stock currency 2025'!EL21</f>
        <v>2000</v>
      </c>
      <c r="E33" s="38"/>
      <c r="F33" s="38"/>
      <c r="G33" s="17"/>
    </row>
    <row r="34" spans="2:9" ht="16.5" thickTop="1" thickBot="1" x14ac:dyDescent="0.3">
      <c r="B34" s="38">
        <v>30</v>
      </c>
      <c r="C34" s="38">
        <f>'stock currency 2025'!EK23</f>
        <v>13010</v>
      </c>
      <c r="D34" s="38">
        <f>'stock currency 2025'!EL23</f>
        <v>2200</v>
      </c>
      <c r="E34" s="38"/>
      <c r="F34" s="38"/>
      <c r="G34" s="17"/>
    </row>
    <row r="35" spans="2:9" ht="16.5" thickTop="1" thickBot="1" x14ac:dyDescent="0.3">
      <c r="B35" s="38">
        <v>31</v>
      </c>
      <c r="C35" s="38">
        <f>'stock currency 2025'!EK24</f>
        <v>12667</v>
      </c>
      <c r="D35" s="38">
        <f>'stock currency 2025'!EL24</f>
        <v>1800</v>
      </c>
      <c r="E35" s="38"/>
      <c r="F35" s="38"/>
      <c r="G35" s="17"/>
      <c r="H35" s="185">
        <f>SUM(D38,D46,D54,D55,D56,D57,D58,D59)</f>
        <v>41600</v>
      </c>
    </row>
    <row r="36" spans="2:9" ht="16.5" thickTop="1" thickBot="1" x14ac:dyDescent="0.3">
      <c r="B36" s="38">
        <v>1</v>
      </c>
      <c r="C36" s="38">
        <f>'stock currency 2025'!EK25</f>
        <v>11026</v>
      </c>
      <c r="D36" s="38">
        <f>'stock currency 2025'!EL25</f>
        <v>0</v>
      </c>
      <c r="E36" s="38"/>
      <c r="F36" s="38"/>
      <c r="G36" s="17"/>
    </row>
    <row r="37" spans="2:9" ht="16.5" thickTop="1" thickBot="1" x14ac:dyDescent="0.3">
      <c r="B37" s="38">
        <v>2</v>
      </c>
      <c r="C37" s="38">
        <f>'stock currency 2025'!EK26</f>
        <v>9683</v>
      </c>
      <c r="D37" s="38">
        <f>'stock currency 2025'!EL26</f>
        <v>0</v>
      </c>
      <c r="E37" s="38"/>
      <c r="F37" s="38"/>
      <c r="G37" s="17"/>
      <c r="I37">
        <f>SUM(D38,D46,D54,D62,D63,D64,D65,D66)</f>
        <v>47800</v>
      </c>
    </row>
    <row r="38" spans="2:9" ht="16.5" thickTop="1" thickBot="1" x14ac:dyDescent="0.3">
      <c r="B38" s="48" t="s">
        <v>16</v>
      </c>
      <c r="C38" s="48">
        <f>SUM(C31:C37)</f>
        <v>83494</v>
      </c>
      <c r="D38" s="48">
        <f>SUM(D31:D37)</f>
        <v>10000</v>
      </c>
      <c r="E38" s="48">
        <f>SUM(E31:E37)</f>
        <v>0</v>
      </c>
      <c r="F38" s="48"/>
      <c r="G38" s="135"/>
    </row>
    <row r="39" spans="2:9" ht="22.5" thickTop="1" thickBot="1" x14ac:dyDescent="0.4">
      <c r="B39" s="90">
        <v>3</v>
      </c>
      <c r="C39" s="90">
        <f>'stock currency 2025'!EO19</f>
        <v>13559</v>
      </c>
      <c r="D39" s="90">
        <f>'stock currency 2025'!EP19</f>
        <v>0</v>
      </c>
      <c r="E39" s="47"/>
      <c r="F39" s="47"/>
      <c r="G39" s="164">
        <f>SUM(D38,D46,D54,D55,D56,D57,D58,D59)</f>
        <v>41600</v>
      </c>
    </row>
    <row r="40" spans="2:9" ht="22.5" thickTop="1" thickBot="1" x14ac:dyDescent="0.4">
      <c r="B40" s="90">
        <v>4</v>
      </c>
      <c r="C40" s="90">
        <f>'stock currency 2025'!EO20</f>
        <v>12255</v>
      </c>
      <c r="D40" s="90">
        <f>'stock currency 2025'!EP20</f>
        <v>2400</v>
      </c>
      <c r="E40" s="47"/>
      <c r="F40" s="47"/>
      <c r="G40" s="164"/>
    </row>
    <row r="41" spans="2:9" ht="22.5" thickTop="1" thickBot="1" x14ac:dyDescent="0.4">
      <c r="B41" s="90">
        <v>5</v>
      </c>
      <c r="C41" s="90">
        <f>'stock currency 2025'!EO21</f>
        <v>11693</v>
      </c>
      <c r="D41" s="90">
        <f>'stock currency 2025'!EP21</f>
        <v>1600</v>
      </c>
      <c r="E41" s="47"/>
      <c r="F41" s="47"/>
      <c r="G41" s="165"/>
    </row>
    <row r="42" spans="2:9" ht="22.5" thickTop="1" thickBot="1" x14ac:dyDescent="0.4">
      <c r="B42" s="90">
        <v>6</v>
      </c>
      <c r="C42" s="90">
        <f>'stock currency 2025'!EO23</f>
        <v>10872</v>
      </c>
      <c r="D42" s="90">
        <f>'stock currency 2025'!EP23</f>
        <v>2300</v>
      </c>
      <c r="E42" s="47"/>
      <c r="F42" s="47"/>
      <c r="G42" s="164"/>
    </row>
    <row r="43" spans="2:9" ht="22.5" thickTop="1" thickBot="1" x14ac:dyDescent="0.4">
      <c r="B43" s="90">
        <v>7</v>
      </c>
      <c r="C43" s="90">
        <f>'stock currency 2025'!EO24</f>
        <v>9335</v>
      </c>
      <c r="D43" s="90">
        <f>'stock currency 2025'!EP24</f>
        <v>2000</v>
      </c>
      <c r="E43" s="47"/>
      <c r="F43" s="47"/>
      <c r="G43" s="164"/>
    </row>
    <row r="44" spans="2:9" ht="22.5" thickTop="1" thickBot="1" x14ac:dyDescent="0.4">
      <c r="B44" s="90">
        <v>8</v>
      </c>
      <c r="C44" s="90">
        <f>'stock currency 2025'!EO25</f>
        <v>11426</v>
      </c>
      <c r="D44" s="90">
        <f>'stock currency 2025'!EP25</f>
        <v>0</v>
      </c>
      <c r="E44" s="47"/>
      <c r="F44" s="47"/>
      <c r="G44" s="164"/>
    </row>
    <row r="45" spans="2:9" s="100" customFormat="1" ht="22.5" thickTop="1" thickBot="1" x14ac:dyDescent="0.4">
      <c r="B45" s="42">
        <v>9</v>
      </c>
      <c r="C45" s="42">
        <f>'stock currency 2025'!EO26</f>
        <v>10378</v>
      </c>
      <c r="D45" s="42">
        <f>'stock currency 2025'!EP26</f>
        <v>0</v>
      </c>
      <c r="E45" s="104"/>
      <c r="F45" s="104"/>
      <c r="G45" s="165"/>
    </row>
    <row r="46" spans="2:9" ht="22.5" thickTop="1" thickBot="1" x14ac:dyDescent="0.4">
      <c r="B46" s="12" t="s">
        <v>16</v>
      </c>
      <c r="C46" s="12">
        <f>SUM(C39:C45)</f>
        <v>79518</v>
      </c>
      <c r="D46" s="12">
        <f>SUM(D39:D45)</f>
        <v>8300</v>
      </c>
      <c r="E46" s="105"/>
      <c r="F46" s="47"/>
      <c r="G46" s="164"/>
    </row>
    <row r="47" spans="2:9" ht="22.5" thickTop="1" thickBot="1" x14ac:dyDescent="0.4">
      <c r="B47" s="4">
        <v>10</v>
      </c>
      <c r="C47" s="4">
        <v>10072</v>
      </c>
      <c r="D47" s="4">
        <v>2300</v>
      </c>
      <c r="E47" s="47"/>
      <c r="F47" s="47"/>
      <c r="G47" s="164"/>
    </row>
    <row r="48" spans="2:9" ht="22.5" thickTop="1" thickBot="1" x14ac:dyDescent="0.4">
      <c r="B48" s="4">
        <v>11</v>
      </c>
      <c r="C48" s="4">
        <v>12782</v>
      </c>
      <c r="D48" s="4">
        <v>1700</v>
      </c>
      <c r="E48" s="47"/>
      <c r="F48" s="47"/>
      <c r="G48" s="164"/>
    </row>
    <row r="49" spans="2:11" ht="22.5" thickTop="1" thickBot="1" x14ac:dyDescent="0.4">
      <c r="B49" s="4">
        <v>12</v>
      </c>
      <c r="C49" s="4">
        <v>7560</v>
      </c>
      <c r="D49" s="4">
        <v>1400</v>
      </c>
      <c r="E49" s="102"/>
      <c r="F49" s="47"/>
      <c r="G49" s="164"/>
    </row>
    <row r="50" spans="2:11" ht="27.75" customHeight="1" thickTop="1" thickBot="1" x14ac:dyDescent="0.4">
      <c r="B50" s="4">
        <v>13</v>
      </c>
      <c r="C50" s="4">
        <v>11195</v>
      </c>
      <c r="D50" s="40">
        <v>3200</v>
      </c>
      <c r="E50" s="47">
        <v>1000</v>
      </c>
      <c r="F50" s="92" t="s">
        <v>188</v>
      </c>
      <c r="G50" s="166"/>
    </row>
    <row r="51" spans="2:11" ht="22.5" thickTop="1" thickBot="1" x14ac:dyDescent="0.4">
      <c r="B51" s="4">
        <v>14</v>
      </c>
      <c r="C51" s="4">
        <v>13698</v>
      </c>
      <c r="D51" s="40">
        <v>1900</v>
      </c>
      <c r="E51" s="47">
        <v>3000</v>
      </c>
      <c r="F51" s="47" t="s">
        <v>191</v>
      </c>
      <c r="G51" s="164"/>
    </row>
    <row r="52" spans="2:11" ht="22.5" thickTop="1" thickBot="1" x14ac:dyDescent="0.4">
      <c r="B52" s="4">
        <v>15</v>
      </c>
      <c r="C52" s="4">
        <v>14277</v>
      </c>
      <c r="D52" s="40">
        <v>0</v>
      </c>
      <c r="E52" s="47">
        <v>1200</v>
      </c>
      <c r="F52" s="47" t="s">
        <v>192</v>
      </c>
      <c r="G52" s="47"/>
      <c r="H52" s="4">
        <v>63803</v>
      </c>
    </row>
    <row r="53" spans="2:11" ht="22.5" thickTop="1" thickBot="1" x14ac:dyDescent="0.4">
      <c r="B53" s="4">
        <v>16</v>
      </c>
      <c r="C53" s="4">
        <v>63803</v>
      </c>
      <c r="D53" s="40">
        <v>0</v>
      </c>
      <c r="E53" s="47">
        <v>1300</v>
      </c>
      <c r="F53" s="47" t="s">
        <v>144</v>
      </c>
      <c r="G53" s="167"/>
      <c r="H53" s="103">
        <v>8000</v>
      </c>
      <c r="I53" t="s">
        <v>195</v>
      </c>
      <c r="J53">
        <f>SUM(H52-H54)</f>
        <v>54503</v>
      </c>
    </row>
    <row r="54" spans="2:11" ht="22.5" thickTop="1" thickBot="1" x14ac:dyDescent="0.4">
      <c r="B54" s="55" t="s">
        <v>16</v>
      </c>
      <c r="C54" s="55">
        <f>SUM(C47:C53)</f>
        <v>133387</v>
      </c>
      <c r="D54" s="101">
        <f>SUM(D47:D53)</f>
        <v>10500</v>
      </c>
      <c r="E54" s="47">
        <v>2000</v>
      </c>
      <c r="F54" s="47" t="s">
        <v>193</v>
      </c>
      <c r="G54" s="47"/>
      <c r="H54" s="96">
        <f>SUM(E50:E55)</f>
        <v>9300</v>
      </c>
    </row>
    <row r="55" spans="2:11" ht="22.5" thickTop="1" thickBot="1" x14ac:dyDescent="0.4">
      <c r="B55" s="90">
        <v>17</v>
      </c>
      <c r="C55" s="90">
        <v>15354</v>
      </c>
      <c r="D55" s="15">
        <v>1800</v>
      </c>
      <c r="E55" s="47">
        <v>800</v>
      </c>
      <c r="F55" s="47" t="s">
        <v>194</v>
      </c>
      <c r="G55" s="164"/>
      <c r="H55">
        <f>SUM(H52-H53-H54)</f>
        <v>46503</v>
      </c>
    </row>
    <row r="56" spans="2:11" ht="22.5" thickTop="1" thickBot="1" x14ac:dyDescent="0.4">
      <c r="B56" s="90">
        <v>18</v>
      </c>
      <c r="C56" s="90">
        <v>16584</v>
      </c>
      <c r="D56" s="15">
        <v>2300</v>
      </c>
      <c r="E56" s="47"/>
      <c r="F56" s="47"/>
      <c r="G56" s="164"/>
    </row>
    <row r="57" spans="2:11" s="142" customFormat="1" ht="22.5" thickTop="1" thickBot="1" x14ac:dyDescent="0.4">
      <c r="B57" s="55">
        <v>19</v>
      </c>
      <c r="C57" s="55">
        <v>17943</v>
      </c>
      <c r="D57" s="55">
        <v>1800</v>
      </c>
      <c r="E57" s="143"/>
      <c r="F57" s="143"/>
      <c r="G57" s="168"/>
      <c r="H57" s="142" t="s">
        <v>100</v>
      </c>
    </row>
    <row r="58" spans="2:11" ht="22.5" thickTop="1" thickBot="1" x14ac:dyDescent="0.4">
      <c r="B58" s="90">
        <v>20</v>
      </c>
      <c r="C58" s="90">
        <v>17057</v>
      </c>
      <c r="D58" s="90">
        <v>4300</v>
      </c>
      <c r="E58" s="47">
        <v>200</v>
      </c>
      <c r="F58" s="47" t="s">
        <v>229</v>
      </c>
      <c r="G58" s="164"/>
    </row>
    <row r="59" spans="2:11" s="186" customFormat="1" ht="23.25" thickTop="1" thickBot="1" x14ac:dyDescent="0.4">
      <c r="B59" s="97">
        <v>21</v>
      </c>
      <c r="C59" s="97">
        <v>13205</v>
      </c>
      <c r="D59" s="97">
        <v>2600</v>
      </c>
      <c r="E59" s="187">
        <v>41600</v>
      </c>
      <c r="F59" s="187" t="s">
        <v>273</v>
      </c>
      <c r="G59" s="188"/>
    </row>
    <row r="60" spans="2:11" ht="22.5" thickTop="1" thickBot="1" x14ac:dyDescent="0.4">
      <c r="B60" s="90">
        <v>22</v>
      </c>
      <c r="C60" s="90">
        <v>17667</v>
      </c>
      <c r="D60" s="90">
        <v>0</v>
      </c>
      <c r="E60" s="47"/>
      <c r="F60" s="47"/>
      <c r="G60" s="164"/>
    </row>
    <row r="61" spans="2:11" ht="22.5" thickTop="1" thickBot="1" x14ac:dyDescent="0.4">
      <c r="B61" s="90">
        <v>23</v>
      </c>
      <c r="C61" s="90">
        <v>0</v>
      </c>
      <c r="D61" s="90">
        <v>0</v>
      </c>
      <c r="E61" s="47"/>
      <c r="F61" s="47"/>
      <c r="G61" s="164"/>
    </row>
    <row r="62" spans="2:11" ht="22.5" thickTop="1" thickBot="1" x14ac:dyDescent="0.4">
      <c r="B62" s="90" t="s">
        <v>16</v>
      </c>
      <c r="C62" s="90">
        <f>SUM(C55:C61)</f>
        <v>97810</v>
      </c>
      <c r="D62" s="90">
        <f>SUM(D55:D61)</f>
        <v>12800</v>
      </c>
      <c r="E62" s="47"/>
      <c r="F62" s="47"/>
      <c r="G62" s="164"/>
      <c r="I62" s="464" t="s">
        <v>252</v>
      </c>
      <c r="J62" s="464"/>
      <c r="K62" s="464"/>
    </row>
    <row r="63" spans="2:11" ht="22.5" thickTop="1" thickBot="1" x14ac:dyDescent="0.4">
      <c r="B63" s="47">
        <v>24</v>
      </c>
      <c r="C63" s="47">
        <v>21130</v>
      </c>
      <c r="D63" s="47">
        <v>1000</v>
      </c>
      <c r="E63" s="47"/>
      <c r="F63" s="47"/>
      <c r="G63" s="164"/>
      <c r="I63" s="158" t="s">
        <v>48</v>
      </c>
      <c r="J63" s="158" t="s">
        <v>49</v>
      </c>
      <c r="K63" s="158"/>
    </row>
    <row r="64" spans="2:11" ht="22.5" thickTop="1" thickBot="1" x14ac:dyDescent="0.4">
      <c r="B64" s="47">
        <v>25</v>
      </c>
      <c r="C64" s="47">
        <v>16830</v>
      </c>
      <c r="D64" s="47">
        <v>1800</v>
      </c>
      <c r="E64" s="47"/>
      <c r="F64" s="47"/>
      <c r="G64" s="164">
        <f>SUM(D70,D78,D86,D87,D88,D89)</f>
        <v>30600</v>
      </c>
      <c r="I64" s="158">
        <f>SUM(C58,C59,C60,C63,C64,C65,C66)</f>
        <v>111648</v>
      </c>
      <c r="J64" s="158">
        <f>SUM(D58,D59,D63,D64,D65,D66)</f>
        <v>13100</v>
      </c>
      <c r="K64" s="158"/>
    </row>
    <row r="65" spans="2:11" ht="22.5" thickTop="1" thickBot="1" x14ac:dyDescent="0.4">
      <c r="B65" s="47">
        <v>26</v>
      </c>
      <c r="C65" s="47">
        <v>13202</v>
      </c>
      <c r="D65" s="47">
        <v>1400</v>
      </c>
      <c r="E65" s="47">
        <v>400</v>
      </c>
      <c r="F65" s="47" t="s">
        <v>248</v>
      </c>
      <c r="G65" s="164">
        <f>SUM(D70,D78,D86,D88,D89)</f>
        <v>29000</v>
      </c>
      <c r="I65" s="158"/>
      <c r="J65" s="158">
        <f>SUM(I64-J64)</f>
        <v>98548</v>
      </c>
      <c r="K65" s="158" t="s">
        <v>247</v>
      </c>
    </row>
    <row r="66" spans="2:11" ht="22.5" thickTop="1" thickBot="1" x14ac:dyDescent="0.4">
      <c r="B66" s="47">
        <v>27</v>
      </c>
      <c r="C66" s="47">
        <v>12557</v>
      </c>
      <c r="D66" s="47">
        <v>2000</v>
      </c>
      <c r="E66" s="47"/>
      <c r="F66" s="47"/>
      <c r="G66" s="164"/>
      <c r="I66" s="158"/>
      <c r="J66" s="158">
        <v>12100</v>
      </c>
      <c r="K66" s="158" t="s">
        <v>251</v>
      </c>
    </row>
    <row r="67" spans="2:11" ht="22.5" thickTop="1" thickBot="1" x14ac:dyDescent="0.4">
      <c r="B67" s="102">
        <v>28</v>
      </c>
      <c r="C67" s="102">
        <v>9374</v>
      </c>
      <c r="D67" s="102"/>
      <c r="E67" s="102"/>
      <c r="F67" s="102"/>
      <c r="G67" s="164"/>
      <c r="I67" s="158"/>
      <c r="J67" s="158">
        <f>SUM(J65:J66)</f>
        <v>110648</v>
      </c>
      <c r="K67" s="158" t="s">
        <v>249</v>
      </c>
    </row>
    <row r="68" spans="2:11" ht="22.5" thickTop="1" thickBot="1" x14ac:dyDescent="0.4">
      <c r="B68" s="47">
        <v>1</v>
      </c>
      <c r="C68" s="47">
        <v>10309</v>
      </c>
      <c r="D68" s="47">
        <v>0</v>
      </c>
      <c r="E68" s="47"/>
      <c r="F68" s="47"/>
      <c r="G68" s="164"/>
      <c r="I68" s="158"/>
      <c r="J68" s="158">
        <v>1100</v>
      </c>
      <c r="K68" s="158" t="s">
        <v>250</v>
      </c>
    </row>
    <row r="69" spans="2:11" ht="17.25" thickTop="1" thickBot="1" x14ac:dyDescent="0.3">
      <c r="B69" s="170">
        <v>2</v>
      </c>
      <c r="C69" s="170">
        <v>9180</v>
      </c>
      <c r="D69" s="170">
        <v>0</v>
      </c>
      <c r="E69" s="170"/>
      <c r="F69" s="170"/>
      <c r="I69" s="158"/>
      <c r="J69" s="158">
        <f>SUM(J67:J68)</f>
        <v>111748</v>
      </c>
      <c r="K69" s="158"/>
    </row>
    <row r="70" spans="2:11" s="100" customFormat="1" ht="16.5" thickTop="1" thickBot="1" x14ac:dyDescent="0.3">
      <c r="B70" s="201" t="s">
        <v>16</v>
      </c>
      <c r="C70" s="201">
        <f>SUM(C63:C69)</f>
        <v>92582</v>
      </c>
      <c r="D70" s="201">
        <f>SUM(D63:D69)</f>
        <v>6200</v>
      </c>
      <c r="E70" s="201"/>
      <c r="F70" s="201"/>
      <c r="G70" s="100" t="s">
        <v>100</v>
      </c>
    </row>
    <row r="71" spans="2:11" ht="17.25" thickTop="1" thickBot="1" x14ac:dyDescent="0.3">
      <c r="B71" s="200">
        <v>3</v>
      </c>
      <c r="C71" s="200">
        <v>10005</v>
      </c>
      <c r="D71" s="200">
        <v>3100</v>
      </c>
      <c r="E71" s="200"/>
      <c r="F71" s="200"/>
      <c r="J71" s="157">
        <v>180000</v>
      </c>
      <c r="K71" s="158" t="s">
        <v>212</v>
      </c>
    </row>
    <row r="72" spans="2:11" ht="17.25" thickTop="1" thickBot="1" x14ac:dyDescent="0.3">
      <c r="B72" s="200">
        <v>4</v>
      </c>
      <c r="C72" s="200">
        <v>11776</v>
      </c>
      <c r="D72" s="200">
        <v>3500</v>
      </c>
      <c r="E72" s="200"/>
      <c r="F72" s="200"/>
      <c r="J72" s="157">
        <v>98550</v>
      </c>
      <c r="K72" s="158" t="s">
        <v>254</v>
      </c>
    </row>
    <row r="73" spans="2:11" ht="17.25" thickTop="1" thickBot="1" x14ac:dyDescent="0.3">
      <c r="B73" s="200">
        <v>5</v>
      </c>
      <c r="C73" s="200">
        <v>9234</v>
      </c>
      <c r="D73" s="200">
        <v>0</v>
      </c>
      <c r="E73" s="200"/>
      <c r="F73" s="200"/>
      <c r="J73" s="157">
        <v>12100</v>
      </c>
      <c r="K73" s="157" t="s">
        <v>251</v>
      </c>
    </row>
    <row r="74" spans="2:11" ht="17.25" thickTop="1" thickBot="1" x14ac:dyDescent="0.3">
      <c r="B74" s="200">
        <v>6</v>
      </c>
      <c r="C74" s="200">
        <v>12110</v>
      </c>
      <c r="D74" s="200">
        <v>1500</v>
      </c>
      <c r="E74" s="200">
        <v>1200</v>
      </c>
      <c r="F74" s="15" t="s">
        <v>288</v>
      </c>
      <c r="G74" s="249">
        <f>SUM(D70,D78,D79,D80,D81,D82,D83,D84,D85)</f>
        <v>25300</v>
      </c>
      <c r="H74" s="249" t="s">
        <v>326</v>
      </c>
      <c r="J74" s="157">
        <v>1100</v>
      </c>
      <c r="K74" s="158" t="s">
        <v>255</v>
      </c>
    </row>
    <row r="75" spans="2:11" ht="17.25" thickTop="1" thickBot="1" x14ac:dyDescent="0.3">
      <c r="B75" s="200">
        <v>7</v>
      </c>
      <c r="C75" s="200">
        <v>12183</v>
      </c>
      <c r="D75" s="200">
        <v>1700</v>
      </c>
      <c r="E75" s="200"/>
      <c r="F75" s="15"/>
      <c r="G75" s="244">
        <f>SUM(C81,C82,C83,C84)</f>
        <v>31912</v>
      </c>
      <c r="H75" s="244" t="s">
        <v>327</v>
      </c>
      <c r="J75" s="157">
        <v>9100</v>
      </c>
      <c r="K75" s="158" t="s">
        <v>224</v>
      </c>
    </row>
    <row r="76" spans="2:11" ht="17.25" thickTop="1" thickBot="1" x14ac:dyDescent="0.3">
      <c r="B76" s="200">
        <v>8</v>
      </c>
      <c r="C76" s="200">
        <v>12665</v>
      </c>
      <c r="D76" s="200">
        <v>0</v>
      </c>
      <c r="E76" s="200">
        <v>200</v>
      </c>
      <c r="F76" s="15" t="s">
        <v>303</v>
      </c>
      <c r="G76" s="244">
        <f>SUM(D81,D82,D83,D84,D85)</f>
        <v>6300</v>
      </c>
      <c r="H76" s="244" t="s">
        <v>166</v>
      </c>
      <c r="J76" s="157">
        <v>35300</v>
      </c>
      <c r="K76" s="158" t="s">
        <v>256</v>
      </c>
    </row>
    <row r="77" spans="2:11" s="142" customFormat="1" ht="17.25" thickTop="1" thickBot="1" x14ac:dyDescent="0.3">
      <c r="B77" s="55">
        <v>9</v>
      </c>
      <c r="C77" s="55">
        <v>13428</v>
      </c>
      <c r="D77" s="55">
        <v>0</v>
      </c>
      <c r="E77" s="55">
        <v>200</v>
      </c>
      <c r="F77" s="101" t="s">
        <v>305</v>
      </c>
      <c r="G77" s="55">
        <f>SUM(E82,E83,E84,E85)</f>
        <v>400</v>
      </c>
      <c r="H77" s="55" t="s">
        <v>328</v>
      </c>
      <c r="J77" s="226">
        <v>38500</v>
      </c>
      <c r="K77" s="227" t="s">
        <v>257</v>
      </c>
    </row>
    <row r="78" spans="2:11" s="54" customFormat="1" ht="17.25" thickTop="1" thickBot="1" x14ac:dyDescent="0.3">
      <c r="B78" s="53" t="s">
        <v>16</v>
      </c>
      <c r="C78" s="223">
        <f>SUM(C71:C77)</f>
        <v>81401</v>
      </c>
      <c r="D78" s="53">
        <f>SUM(D71:D77)</f>
        <v>9800</v>
      </c>
      <c r="E78" s="53"/>
      <c r="F78" s="67"/>
      <c r="G78" s="53">
        <f>SUM(G75-G76-G77)</f>
        <v>25212</v>
      </c>
      <c r="H78" s="53" t="s">
        <v>329</v>
      </c>
      <c r="J78" s="224">
        <v>5900</v>
      </c>
      <c r="K78" s="225" t="s">
        <v>258</v>
      </c>
    </row>
    <row r="79" spans="2:11" ht="24" thickTop="1" thickBot="1" x14ac:dyDescent="0.35">
      <c r="B79" s="200">
        <v>10</v>
      </c>
      <c r="C79" s="200">
        <v>12272</v>
      </c>
      <c r="D79" s="200">
        <v>1400</v>
      </c>
      <c r="E79" s="200"/>
      <c r="F79" s="200"/>
      <c r="H79" s="155"/>
      <c r="J79" s="160">
        <f>SUM(J71,J72,J73,J74)</f>
        <v>291750</v>
      </c>
      <c r="K79" s="159" t="s">
        <v>259</v>
      </c>
    </row>
    <row r="80" spans="2:11" s="100" customFormat="1" ht="24" thickTop="1" thickBot="1" x14ac:dyDescent="0.35">
      <c r="B80" s="42">
        <v>11</v>
      </c>
      <c r="C80" s="42">
        <v>13584</v>
      </c>
      <c r="D80" s="42">
        <v>1600</v>
      </c>
      <c r="E80" s="42">
        <v>200</v>
      </c>
      <c r="F80" s="42" t="s">
        <v>306</v>
      </c>
      <c r="G80" s="42">
        <f>SUM(C75,C76,C77,C79,C80)</f>
        <v>64132</v>
      </c>
      <c r="H80" s="42" t="s">
        <v>48</v>
      </c>
      <c r="J80" s="246">
        <f>SUM(J75,J76,J77,J78)</f>
        <v>88800</v>
      </c>
      <c r="K80" s="247" t="s">
        <v>260</v>
      </c>
    </row>
    <row r="81" spans="2:29" ht="16.5" thickTop="1" thickBot="1" x14ac:dyDescent="0.3">
      <c r="B81" s="248">
        <v>12</v>
      </c>
      <c r="C81" s="248">
        <v>6756</v>
      </c>
      <c r="D81" s="248">
        <v>1600</v>
      </c>
      <c r="E81" s="248"/>
      <c r="F81" s="248"/>
      <c r="G81" s="228">
        <f>SUM(D75,D79,D80)</f>
        <v>4700</v>
      </c>
      <c r="H81" s="228" t="s">
        <v>166</v>
      </c>
      <c r="J81" s="55"/>
      <c r="K81" s="55"/>
    </row>
    <row r="82" spans="2:29" ht="16.5" thickTop="1" thickBot="1" x14ac:dyDescent="0.3">
      <c r="B82" s="248">
        <v>13</v>
      </c>
      <c r="C82" s="248">
        <v>5243</v>
      </c>
      <c r="D82" s="248">
        <v>3100</v>
      </c>
      <c r="E82" s="248">
        <v>200</v>
      </c>
      <c r="F82" s="248" t="s">
        <v>6</v>
      </c>
      <c r="G82" s="228">
        <f>SUM(E76,E77,E80)</f>
        <v>600</v>
      </c>
      <c r="H82" s="228"/>
      <c r="P82" s="17"/>
      <c r="Q82" s="17"/>
      <c r="R82" s="17"/>
      <c r="S82" s="17"/>
    </row>
    <row r="83" spans="2:29" ht="16.5" thickTop="1" thickBot="1" x14ac:dyDescent="0.3">
      <c r="B83" s="248">
        <v>14</v>
      </c>
      <c r="C83" s="248">
        <v>9525</v>
      </c>
      <c r="D83" s="248">
        <v>1600</v>
      </c>
      <c r="E83" s="248">
        <v>200</v>
      </c>
      <c r="F83" s="248" t="s">
        <v>325</v>
      </c>
      <c r="G83" s="228">
        <v>4700</v>
      </c>
      <c r="H83" s="228" t="s">
        <v>309</v>
      </c>
      <c r="J83" s="156">
        <v>16</v>
      </c>
      <c r="K83" s="156">
        <v>1000</v>
      </c>
      <c r="L83" s="156">
        <f>J83*K83</f>
        <v>16000</v>
      </c>
      <c r="P83" s="17"/>
      <c r="Q83" s="17"/>
      <c r="R83" s="17"/>
      <c r="S83" s="17"/>
    </row>
    <row r="84" spans="2:29" ht="16.5" thickTop="1" thickBot="1" x14ac:dyDescent="0.3">
      <c r="B84" s="248">
        <v>15</v>
      </c>
      <c r="C84" s="248">
        <v>10388</v>
      </c>
      <c r="D84" s="248">
        <v>0</v>
      </c>
      <c r="E84" s="248">
        <v>0</v>
      </c>
      <c r="F84" s="248"/>
      <c r="G84" s="228">
        <v>20000</v>
      </c>
      <c r="H84" s="228" t="s">
        <v>310</v>
      </c>
      <c r="I84">
        <v>291750</v>
      </c>
      <c r="J84" s="156">
        <v>23</v>
      </c>
      <c r="K84" s="156">
        <v>1000</v>
      </c>
      <c r="L84" s="156">
        <f>J84*K84</f>
        <v>23000</v>
      </c>
      <c r="P84" s="17"/>
      <c r="Q84" s="17"/>
      <c r="R84" s="459" t="s">
        <v>340</v>
      </c>
      <c r="S84" s="459" t="s">
        <v>339</v>
      </c>
      <c r="W84" s="463" t="s">
        <v>342</v>
      </c>
      <c r="X84" s="461" t="s">
        <v>341</v>
      </c>
      <c r="Z84" s="356" t="s">
        <v>343</v>
      </c>
      <c r="AA84" s="356"/>
      <c r="AB84" s="356"/>
      <c r="AC84" s="356"/>
    </row>
    <row r="85" spans="2:29" ht="16.5" thickTop="1" thickBot="1" x14ac:dyDescent="0.3">
      <c r="B85" s="293">
        <v>16</v>
      </c>
      <c r="C85" s="293">
        <v>0</v>
      </c>
      <c r="D85" s="293">
        <v>0</v>
      </c>
      <c r="E85" s="293">
        <v>0</v>
      </c>
      <c r="F85" s="248"/>
      <c r="G85" s="228">
        <f>SUM(G80-G81-G82+G83-G84)</f>
        <v>43532</v>
      </c>
      <c r="H85" s="228"/>
      <c r="J85" s="156">
        <v>42</v>
      </c>
      <c r="K85" s="156">
        <v>45</v>
      </c>
      <c r="L85" s="156">
        <f t="shared" ref="L85:L93" si="0">J85*K85</f>
        <v>1890</v>
      </c>
      <c r="P85" s="17"/>
      <c r="Q85" s="17"/>
      <c r="R85" s="460"/>
      <c r="S85" s="460"/>
      <c r="W85" s="463"/>
      <c r="X85" s="462"/>
      <c r="Z85" s="4" t="s">
        <v>2</v>
      </c>
      <c r="AA85" s="40">
        <v>20</v>
      </c>
      <c r="AB85" s="257">
        <v>1000</v>
      </c>
      <c r="AC85" s="257">
        <f>AA85*AB85</f>
        <v>20000</v>
      </c>
    </row>
    <row r="86" spans="2:29" ht="16.5" thickTop="1" thickBot="1" x14ac:dyDescent="0.3">
      <c r="B86" s="288" t="s">
        <v>16</v>
      </c>
      <c r="C86" s="288">
        <f>SUM(C79:C85)</f>
        <v>57768</v>
      </c>
      <c r="D86" s="288">
        <f>SUM(D79:D85)</f>
        <v>9300</v>
      </c>
      <c r="E86" s="288"/>
      <c r="F86" s="50"/>
      <c r="J86" s="156">
        <v>185</v>
      </c>
      <c r="K86" s="156">
        <v>40</v>
      </c>
      <c r="L86" s="156">
        <f t="shared" si="0"/>
        <v>7400</v>
      </c>
      <c r="P86" s="17"/>
      <c r="Q86" s="4" t="s">
        <v>2</v>
      </c>
      <c r="R86" s="4">
        <v>15</v>
      </c>
      <c r="S86" s="4">
        <v>30</v>
      </c>
      <c r="T86" s="4">
        <f>SUM(R86-S86)</f>
        <v>-15</v>
      </c>
      <c r="U86" s="4">
        <v>1000</v>
      </c>
      <c r="V86" s="4">
        <f>T86*U86</f>
        <v>-15000</v>
      </c>
      <c r="W86" s="4">
        <f>R86*U86</f>
        <v>15000</v>
      </c>
      <c r="X86" s="4">
        <v>30000</v>
      </c>
      <c r="Z86" s="4" t="s">
        <v>3</v>
      </c>
      <c r="AA86" s="40">
        <v>10</v>
      </c>
      <c r="AB86" s="257">
        <v>1000</v>
      </c>
      <c r="AC86" s="257">
        <f t="shared" ref="AC86:AC96" si="1">AA86*AB86</f>
        <v>10000</v>
      </c>
    </row>
    <row r="87" spans="2:29" ht="16.5" thickTop="1" thickBot="1" x14ac:dyDescent="0.3">
      <c r="B87" s="25">
        <v>17</v>
      </c>
      <c r="C87" s="25">
        <v>30488</v>
      </c>
      <c r="D87" s="25">
        <v>1600</v>
      </c>
      <c r="E87" s="25"/>
      <c r="F87" s="200"/>
      <c r="G87" s="140"/>
      <c r="J87" s="156">
        <v>58</v>
      </c>
      <c r="K87" s="156">
        <v>217</v>
      </c>
      <c r="L87" s="156">
        <f t="shared" si="0"/>
        <v>12586</v>
      </c>
      <c r="P87" s="17"/>
      <c r="Q87" s="4" t="s">
        <v>3</v>
      </c>
      <c r="R87" s="4">
        <v>9</v>
      </c>
      <c r="S87" s="4">
        <v>10</v>
      </c>
      <c r="T87" s="4">
        <f t="shared" ref="T87:T93" si="2">SUM(R87-S87)</f>
        <v>-1</v>
      </c>
      <c r="U87" s="4">
        <v>1000</v>
      </c>
      <c r="V87" s="4">
        <f t="shared" ref="V87:V93" si="3">T87*U87</f>
        <v>-1000</v>
      </c>
      <c r="W87" s="4">
        <f t="shared" ref="W87:W97" si="4">R87*U87</f>
        <v>9000</v>
      </c>
      <c r="X87" s="4">
        <v>10000</v>
      </c>
      <c r="Z87" s="4" t="s">
        <v>4</v>
      </c>
      <c r="AA87" s="40">
        <v>0</v>
      </c>
      <c r="AB87" s="257"/>
      <c r="AC87" s="257">
        <f t="shared" si="1"/>
        <v>0</v>
      </c>
    </row>
    <row r="88" spans="2:29" ht="16.5" thickTop="1" thickBot="1" x14ac:dyDescent="0.3">
      <c r="B88" s="200">
        <v>18</v>
      </c>
      <c r="C88" s="200">
        <v>10243</v>
      </c>
      <c r="D88" s="200">
        <v>2100</v>
      </c>
      <c r="E88" s="200"/>
      <c r="F88" s="200"/>
      <c r="J88" s="156">
        <v>9</v>
      </c>
      <c r="K88" s="156">
        <v>400</v>
      </c>
      <c r="L88" s="156">
        <f>J88*K88</f>
        <v>3600</v>
      </c>
      <c r="P88" s="17"/>
      <c r="Q88" s="4" t="s">
        <v>4</v>
      </c>
      <c r="R88" s="4">
        <v>0</v>
      </c>
      <c r="S88" s="4">
        <v>0</v>
      </c>
      <c r="T88" s="4">
        <f t="shared" si="2"/>
        <v>0</v>
      </c>
      <c r="U88" s="4">
        <v>0</v>
      </c>
      <c r="V88" s="4">
        <f t="shared" si="3"/>
        <v>0</v>
      </c>
      <c r="W88" s="4">
        <f t="shared" si="4"/>
        <v>0</v>
      </c>
      <c r="X88" s="4">
        <v>0</v>
      </c>
      <c r="Z88" s="4" t="s">
        <v>5</v>
      </c>
      <c r="AA88" s="40">
        <v>100</v>
      </c>
      <c r="AB88" s="257">
        <v>45</v>
      </c>
      <c r="AC88" s="257">
        <f t="shared" si="1"/>
        <v>4500</v>
      </c>
    </row>
    <row r="89" spans="2:29" ht="16.5" thickTop="1" thickBot="1" x14ac:dyDescent="0.3">
      <c r="B89" s="200">
        <v>19</v>
      </c>
      <c r="C89" s="200">
        <v>5650</v>
      </c>
      <c r="D89" s="200">
        <v>1600</v>
      </c>
      <c r="E89" s="200"/>
      <c r="F89" s="200"/>
      <c r="J89" s="156">
        <v>19</v>
      </c>
      <c r="K89" s="156">
        <v>160</v>
      </c>
      <c r="L89" s="156">
        <f>J89*K89</f>
        <v>3040</v>
      </c>
      <c r="P89" s="17"/>
      <c r="Q89" s="4" t="s">
        <v>5</v>
      </c>
      <c r="R89" s="4">
        <v>97</v>
      </c>
      <c r="S89" s="4">
        <v>100</v>
      </c>
      <c r="T89" s="4">
        <f t="shared" si="2"/>
        <v>-3</v>
      </c>
      <c r="U89" s="4">
        <v>45</v>
      </c>
      <c r="V89" s="4">
        <f t="shared" si="3"/>
        <v>-135</v>
      </c>
      <c r="W89" s="4">
        <f t="shared" si="4"/>
        <v>4365</v>
      </c>
      <c r="X89" s="4">
        <v>4500</v>
      </c>
      <c r="Z89" s="4" t="s">
        <v>6</v>
      </c>
      <c r="AA89" s="40">
        <v>1</v>
      </c>
      <c r="AB89" s="257">
        <v>6250</v>
      </c>
      <c r="AC89" s="257">
        <f t="shared" si="1"/>
        <v>6250</v>
      </c>
    </row>
    <row r="90" spans="2:29" s="282" customFormat="1" ht="16.5" thickTop="1" thickBot="1" x14ac:dyDescent="0.3">
      <c r="B90" s="283">
        <v>20</v>
      </c>
      <c r="C90" s="283">
        <v>11511</v>
      </c>
      <c r="D90" s="283">
        <v>900</v>
      </c>
      <c r="E90" s="283">
        <v>200</v>
      </c>
      <c r="F90" s="283"/>
      <c r="J90" s="283">
        <v>3</v>
      </c>
      <c r="K90" s="283">
        <v>250</v>
      </c>
      <c r="L90" s="283">
        <f t="shared" si="0"/>
        <v>750</v>
      </c>
      <c r="P90" s="284"/>
      <c r="Q90" s="283" t="s">
        <v>6</v>
      </c>
      <c r="R90" s="283">
        <v>0.80000000000000027</v>
      </c>
      <c r="S90" s="283">
        <v>2</v>
      </c>
      <c r="T90" s="283">
        <v>-12</v>
      </c>
      <c r="U90" s="283">
        <v>650</v>
      </c>
      <c r="V90" s="283">
        <f t="shared" si="3"/>
        <v>-7800</v>
      </c>
      <c r="W90" s="283">
        <f t="shared" si="4"/>
        <v>520.00000000000023</v>
      </c>
      <c r="X90" s="283">
        <v>12500</v>
      </c>
      <c r="Z90" s="283" t="s">
        <v>7</v>
      </c>
      <c r="AA90" s="285">
        <v>12</v>
      </c>
      <c r="AB90" s="283">
        <v>0</v>
      </c>
      <c r="AC90" s="283">
        <f t="shared" si="1"/>
        <v>0</v>
      </c>
    </row>
    <row r="91" spans="2:29" ht="16.5" thickTop="1" thickBot="1" x14ac:dyDescent="0.3">
      <c r="B91" s="200">
        <v>21</v>
      </c>
      <c r="C91" s="200">
        <v>6823</v>
      </c>
      <c r="D91" s="200">
        <v>1400</v>
      </c>
      <c r="E91" s="200"/>
      <c r="F91" s="200"/>
      <c r="J91" s="156">
        <v>12</v>
      </c>
      <c r="K91" s="156">
        <v>250</v>
      </c>
      <c r="L91" s="156">
        <f t="shared" si="0"/>
        <v>3000</v>
      </c>
      <c r="P91" s="17"/>
      <c r="Q91" s="4" t="s">
        <v>7</v>
      </c>
      <c r="R91" s="4">
        <v>4</v>
      </c>
      <c r="S91" s="4">
        <v>12</v>
      </c>
      <c r="T91" s="4">
        <f t="shared" si="2"/>
        <v>-8</v>
      </c>
      <c r="U91" s="4">
        <v>400</v>
      </c>
      <c r="V91" s="4">
        <f t="shared" si="3"/>
        <v>-3200</v>
      </c>
      <c r="W91" s="4">
        <f t="shared" si="4"/>
        <v>1600</v>
      </c>
      <c r="X91" s="4">
        <v>4800</v>
      </c>
      <c r="Z91" s="4" t="s">
        <v>8</v>
      </c>
      <c r="AA91" s="40">
        <v>2</v>
      </c>
      <c r="AB91" s="257">
        <v>0</v>
      </c>
      <c r="AC91" s="257">
        <f t="shared" si="1"/>
        <v>0</v>
      </c>
    </row>
    <row r="92" spans="2:29" ht="16.5" thickTop="1" thickBot="1" x14ac:dyDescent="0.3">
      <c r="B92" s="200">
        <v>22</v>
      </c>
      <c r="C92" s="200">
        <v>6852</v>
      </c>
      <c r="D92" s="200">
        <v>0</v>
      </c>
      <c r="E92" s="200"/>
      <c r="F92" s="200"/>
      <c r="G92" s="155">
        <f>SUM(D90,D91,D95,D96,D97,D98,D99,D104)</f>
        <v>12900</v>
      </c>
      <c r="J92" s="156">
        <v>3.5</v>
      </c>
      <c r="K92" s="156">
        <v>625</v>
      </c>
      <c r="L92" s="156">
        <f t="shared" si="0"/>
        <v>2187.5</v>
      </c>
      <c r="P92" s="17"/>
      <c r="Q92" s="4" t="s">
        <v>8</v>
      </c>
      <c r="R92" s="4">
        <v>45</v>
      </c>
      <c r="S92" s="4">
        <v>48</v>
      </c>
      <c r="T92" s="4">
        <f t="shared" si="2"/>
        <v>-3</v>
      </c>
      <c r="U92" s="4">
        <v>216</v>
      </c>
      <c r="V92" s="4">
        <f t="shared" si="3"/>
        <v>-648</v>
      </c>
      <c r="W92" s="4">
        <f t="shared" si="4"/>
        <v>9720</v>
      </c>
      <c r="X92" s="4">
        <v>10400</v>
      </c>
      <c r="Z92" s="4" t="s">
        <v>9</v>
      </c>
      <c r="AA92" s="40">
        <v>50</v>
      </c>
      <c r="AB92" s="257">
        <v>83</v>
      </c>
      <c r="AC92" s="257">
        <f t="shared" si="1"/>
        <v>4150</v>
      </c>
    </row>
    <row r="93" spans="2:29" ht="16.5" thickTop="1" thickBot="1" x14ac:dyDescent="0.3">
      <c r="B93" s="200">
        <v>23</v>
      </c>
      <c r="C93" s="200">
        <v>8496</v>
      </c>
      <c r="D93" s="200">
        <v>0</v>
      </c>
      <c r="E93" s="200"/>
      <c r="F93" s="200"/>
      <c r="J93" s="156">
        <v>52</v>
      </c>
      <c r="K93" s="156">
        <v>83</v>
      </c>
      <c r="L93" s="156">
        <f t="shared" si="0"/>
        <v>4316</v>
      </c>
      <c r="Q93" s="4" t="s">
        <v>9</v>
      </c>
      <c r="R93" s="4">
        <v>0</v>
      </c>
      <c r="S93" s="4">
        <v>70</v>
      </c>
      <c r="T93" s="4">
        <f t="shared" si="2"/>
        <v>-70</v>
      </c>
      <c r="U93" s="4">
        <v>83</v>
      </c>
      <c r="V93" s="4">
        <f t="shared" si="3"/>
        <v>-5810</v>
      </c>
      <c r="W93" s="4">
        <f t="shared" si="4"/>
        <v>0</v>
      </c>
      <c r="X93" s="4">
        <v>5810</v>
      </c>
      <c r="Z93" s="4" t="s">
        <v>10</v>
      </c>
      <c r="AA93" s="40">
        <v>0</v>
      </c>
      <c r="AB93" s="257"/>
      <c r="AC93" s="257">
        <f t="shared" si="1"/>
        <v>0</v>
      </c>
    </row>
    <row r="94" spans="2:29" ht="16.5" thickTop="1" thickBot="1" x14ac:dyDescent="0.3">
      <c r="B94" s="4" t="s">
        <v>16</v>
      </c>
      <c r="C94" s="4">
        <f>SUM(C87:C93)</f>
        <v>80063</v>
      </c>
      <c r="D94" s="4">
        <f>SUM(D87:D93)</f>
        <v>7600</v>
      </c>
      <c r="E94" s="4"/>
      <c r="F94" s="4"/>
      <c r="J94" s="156"/>
      <c r="K94" s="156"/>
      <c r="L94" s="156">
        <f>SUM(L83:L93)</f>
        <v>77769.5</v>
      </c>
      <c r="Q94" s="4" t="s">
        <v>10</v>
      </c>
      <c r="R94" s="4">
        <v>1</v>
      </c>
      <c r="S94" s="4">
        <v>0</v>
      </c>
      <c r="T94" s="4">
        <v>0</v>
      </c>
      <c r="U94" s="4"/>
      <c r="V94" s="4"/>
      <c r="W94" s="4">
        <f t="shared" si="4"/>
        <v>0</v>
      </c>
      <c r="X94" s="4">
        <v>0</v>
      </c>
      <c r="Z94" s="4" t="s">
        <v>11</v>
      </c>
      <c r="AA94" s="40">
        <v>0</v>
      </c>
      <c r="AB94" s="257"/>
      <c r="AC94" s="257">
        <f t="shared" si="1"/>
        <v>0</v>
      </c>
    </row>
    <row r="95" spans="2:29" ht="16.5" thickTop="1" thickBot="1" x14ac:dyDescent="0.3">
      <c r="B95" s="200">
        <v>24</v>
      </c>
      <c r="C95" s="200">
        <v>8470</v>
      </c>
      <c r="D95" s="200">
        <v>900</v>
      </c>
      <c r="E95" s="200"/>
      <c r="F95" s="200"/>
      <c r="Q95" s="4" t="s">
        <v>11</v>
      </c>
      <c r="R95" s="4">
        <v>12</v>
      </c>
      <c r="S95" s="4">
        <v>0</v>
      </c>
      <c r="T95" s="4">
        <v>0</v>
      </c>
      <c r="U95" s="4"/>
      <c r="V95" s="4"/>
      <c r="W95" s="4">
        <f t="shared" si="4"/>
        <v>0</v>
      </c>
      <c r="X95" s="4">
        <v>0</v>
      </c>
      <c r="Z95" s="4" t="s">
        <v>12</v>
      </c>
      <c r="AA95" s="40">
        <v>0</v>
      </c>
      <c r="AB95" s="257"/>
      <c r="AC95" s="257">
        <f t="shared" si="1"/>
        <v>0</v>
      </c>
    </row>
    <row r="96" spans="2:29" ht="16.5" thickTop="1" thickBot="1" x14ac:dyDescent="0.3">
      <c r="B96" s="200">
        <v>25</v>
      </c>
      <c r="C96" s="200">
        <v>7698</v>
      </c>
      <c r="D96" s="200">
        <v>1400</v>
      </c>
      <c r="E96" s="200"/>
      <c r="F96" s="200"/>
      <c r="Q96" s="4" t="s">
        <v>12</v>
      </c>
      <c r="R96" s="4">
        <v>6</v>
      </c>
      <c r="S96" s="4">
        <v>0</v>
      </c>
      <c r="T96" s="4">
        <v>0</v>
      </c>
      <c r="U96" s="4"/>
      <c r="V96" s="4"/>
      <c r="W96" s="4">
        <f t="shared" si="4"/>
        <v>0</v>
      </c>
      <c r="X96" s="4">
        <v>0</v>
      </c>
      <c r="Z96" s="4" t="s">
        <v>35</v>
      </c>
      <c r="AA96" s="40">
        <v>0</v>
      </c>
      <c r="AB96" s="257"/>
      <c r="AC96" s="257">
        <f t="shared" si="1"/>
        <v>0</v>
      </c>
    </row>
    <row r="97" spans="2:29" ht="16.5" thickTop="1" thickBot="1" x14ac:dyDescent="0.3">
      <c r="B97" s="200">
        <v>26</v>
      </c>
      <c r="C97" s="200">
        <v>9397</v>
      </c>
      <c r="D97" s="200">
        <v>1600</v>
      </c>
      <c r="E97" s="200"/>
      <c r="F97" s="200"/>
      <c r="Q97" s="4" t="s">
        <v>35</v>
      </c>
      <c r="R97" s="4">
        <v>22</v>
      </c>
      <c r="S97" s="4">
        <v>0</v>
      </c>
      <c r="T97" s="4">
        <v>0</v>
      </c>
      <c r="U97" s="4"/>
      <c r="V97" s="4"/>
      <c r="W97" s="4">
        <f t="shared" si="4"/>
        <v>0</v>
      </c>
      <c r="X97" s="4">
        <v>0</v>
      </c>
      <c r="AB97" s="257"/>
      <c r="AC97" s="77">
        <f>SUM(AC85:AC96)</f>
        <v>44900</v>
      </c>
    </row>
    <row r="98" spans="2:29" ht="16.5" thickTop="1" thickBot="1" x14ac:dyDescent="0.3">
      <c r="B98" s="200">
        <v>27</v>
      </c>
      <c r="C98" s="200">
        <v>6588</v>
      </c>
      <c r="D98" s="200">
        <v>3500</v>
      </c>
      <c r="E98" s="200"/>
      <c r="F98" s="200"/>
      <c r="Q98" s="140"/>
      <c r="R98" s="140"/>
      <c r="S98" s="140"/>
      <c r="T98" s="140"/>
      <c r="U98" s="140"/>
      <c r="V98" s="4">
        <f>SUM(V86:V97)</f>
        <v>-33593</v>
      </c>
      <c r="W98" s="4">
        <f>SUM(W86:W97)</f>
        <v>40205</v>
      </c>
      <c r="X98" s="249">
        <f>SUM(X86:X97)</f>
        <v>78010</v>
      </c>
    </row>
    <row r="99" spans="2:29" s="280" customFormat="1" ht="16.5" thickTop="1" thickBot="1" x14ac:dyDescent="0.3">
      <c r="B99" s="281">
        <v>28</v>
      </c>
      <c r="C99" s="281">
        <v>7218</v>
      </c>
      <c r="D99" s="281">
        <v>2600</v>
      </c>
      <c r="E99" s="281"/>
      <c r="F99" s="281"/>
      <c r="Q99" s="140"/>
      <c r="R99" s="140"/>
      <c r="S99" s="140"/>
      <c r="T99" s="140"/>
      <c r="U99" s="140"/>
      <c r="V99" s="135"/>
      <c r="W99" s="135"/>
      <c r="X99" s="292"/>
    </row>
    <row r="100" spans="2:29" s="280" customFormat="1" ht="16.5" thickTop="1" thickBot="1" x14ac:dyDescent="0.3">
      <c r="B100" s="281">
        <v>29</v>
      </c>
      <c r="C100" s="29">
        <v>3088</v>
      </c>
      <c r="D100" s="281">
        <v>0</v>
      </c>
      <c r="E100" s="281"/>
      <c r="F100" s="281"/>
      <c r="Q100" s="140"/>
      <c r="R100" s="140"/>
      <c r="S100" s="140"/>
      <c r="T100" s="140"/>
      <c r="U100" s="140"/>
      <c r="V100" s="135"/>
      <c r="W100" s="135"/>
      <c r="X100" s="292"/>
    </row>
    <row r="101" spans="2:29" s="280" customFormat="1" ht="16.5" thickTop="1" thickBot="1" x14ac:dyDescent="0.3">
      <c r="B101" s="281">
        <v>30</v>
      </c>
      <c r="C101" s="281">
        <v>2488</v>
      </c>
      <c r="D101" s="281">
        <v>0</v>
      </c>
      <c r="E101" s="281"/>
      <c r="F101" s="281"/>
      <c r="Q101" s="140"/>
      <c r="R101" s="140"/>
      <c r="S101" s="140"/>
      <c r="T101" s="140"/>
      <c r="U101" s="140"/>
      <c r="V101" s="135"/>
      <c r="W101" s="135"/>
      <c r="X101" s="292"/>
    </row>
    <row r="102" spans="2:29" s="280" customFormat="1" ht="16.5" thickTop="1" thickBot="1" x14ac:dyDescent="0.3">
      <c r="B102" s="281">
        <v>31</v>
      </c>
      <c r="C102" s="281">
        <v>2687</v>
      </c>
      <c r="D102" s="281">
        <v>0</v>
      </c>
      <c r="E102" s="281"/>
      <c r="F102" s="281"/>
      <c r="Q102" s="140"/>
      <c r="R102" s="140"/>
      <c r="S102" s="140"/>
      <c r="T102" s="140"/>
      <c r="U102" s="140"/>
      <c r="V102" s="135"/>
      <c r="W102" s="135"/>
      <c r="X102" s="292"/>
    </row>
    <row r="103" spans="2:29" s="140" customFormat="1" ht="16.5" thickTop="1" thickBot="1" x14ac:dyDescent="0.3">
      <c r="B103" s="4" t="s">
        <v>46</v>
      </c>
      <c r="C103" s="4">
        <f>SUM(C95:C102)</f>
        <v>47634</v>
      </c>
      <c r="D103" s="4">
        <f>SUM(D95:D102)</f>
        <v>10000</v>
      </c>
      <c r="E103" s="4"/>
      <c r="F103" s="4"/>
      <c r="V103" s="135"/>
      <c r="W103" s="135"/>
      <c r="X103" s="292"/>
    </row>
    <row r="104" spans="2:29" s="280" customFormat="1" ht="16.5" thickTop="1" thickBot="1" x14ac:dyDescent="0.3">
      <c r="B104" s="281">
        <v>1</v>
      </c>
      <c r="C104" s="281">
        <v>3400</v>
      </c>
      <c r="D104" s="281">
        <v>600</v>
      </c>
      <c r="E104" s="281"/>
      <c r="F104" s="281"/>
      <c r="Q104" s="140"/>
      <c r="R104" s="140"/>
      <c r="S104" s="140"/>
      <c r="T104" s="140"/>
      <c r="U104" s="140"/>
      <c r="V104" s="135"/>
      <c r="W104" s="135"/>
      <c r="X104" s="292"/>
    </row>
    <row r="105" spans="2:29" ht="16.5" thickTop="1" thickBot="1" x14ac:dyDescent="0.3">
      <c r="B105" s="200">
        <v>2</v>
      </c>
      <c r="C105" s="200"/>
      <c r="D105" s="200"/>
      <c r="E105" s="200"/>
      <c r="F105" s="200"/>
    </row>
    <row r="106" spans="2:29" s="280" customFormat="1" ht="16.5" thickTop="1" thickBot="1" x14ac:dyDescent="0.3">
      <c r="B106" s="281">
        <v>3</v>
      </c>
      <c r="C106" s="281"/>
      <c r="D106" s="281"/>
      <c r="E106" s="281"/>
      <c r="F106" s="281"/>
    </row>
    <row r="107" spans="2:29" s="140" customFormat="1" ht="16.5" thickTop="1" thickBot="1" x14ac:dyDescent="0.3">
      <c r="B107" s="4" t="s">
        <v>46</v>
      </c>
      <c r="C107" s="4">
        <f>SUM(C104:C106)</f>
        <v>3400</v>
      </c>
      <c r="D107" s="4">
        <f>SUM(D104:D106)</f>
        <v>600</v>
      </c>
      <c r="E107" s="4"/>
      <c r="F107" s="4"/>
    </row>
    <row r="108" spans="2:29" s="280" customFormat="1" ht="17.25" thickTop="1" thickBot="1" x14ac:dyDescent="0.3">
      <c r="B108" s="281"/>
      <c r="C108" s="76">
        <f>SUM(C11,C20,C29,C38,C46,C54,C62,C70,C78,C86,C94,C103,C107)</f>
        <v>1055172</v>
      </c>
      <c r="D108" s="281"/>
      <c r="E108" s="281"/>
      <c r="F108" s="281"/>
    </row>
    <row r="109" spans="2:29" s="280" customFormat="1" ht="16.5" thickTop="1" thickBot="1" x14ac:dyDescent="0.3">
      <c r="B109" s="281"/>
      <c r="C109" s="281"/>
      <c r="D109" s="281"/>
      <c r="E109" s="281"/>
      <c r="F109" s="281"/>
      <c r="G109" s="280">
        <f>SUM(C99:C102,C104)</f>
        <v>18881</v>
      </c>
    </row>
    <row r="110" spans="2:29" ht="16.5" thickTop="1" thickBot="1" x14ac:dyDescent="0.3">
      <c r="B110" s="200"/>
      <c r="C110" s="200"/>
      <c r="D110" s="200"/>
      <c r="E110" s="200"/>
      <c r="F110" s="200"/>
    </row>
    <row r="111" spans="2:29" ht="16.5" thickTop="1" thickBot="1" x14ac:dyDescent="0.3"/>
    <row r="112" spans="2:29" ht="16.5" thickTop="1" thickBot="1" x14ac:dyDescent="0.3">
      <c r="C112">
        <f>SUM(C91,C92,C93,C95,C96,C97,C98,C99,C100,C101,C102,C104)</f>
        <v>73205</v>
      </c>
      <c r="D112">
        <f>SUM(D91,D95,D96,D97,D98,D99,D104)</f>
        <v>12000</v>
      </c>
      <c r="E112">
        <v>500</v>
      </c>
      <c r="F112" s="288">
        <f>SUM(C112-D112-E112)</f>
        <v>60705</v>
      </c>
      <c r="G112" s="288"/>
    </row>
    <row r="113" spans="6:7" ht="16.5" thickTop="1" thickBot="1" x14ac:dyDescent="0.3">
      <c r="F113" s="288">
        <v>3500</v>
      </c>
      <c r="G113" s="288" t="s">
        <v>359</v>
      </c>
    </row>
    <row r="114" spans="6:7" ht="16.5" thickTop="1" thickBot="1" x14ac:dyDescent="0.3">
      <c r="F114" s="288">
        <v>6800</v>
      </c>
      <c r="G114" s="288" t="s">
        <v>129</v>
      </c>
    </row>
    <row r="115" spans="6:7" ht="16.5" thickTop="1" thickBot="1" x14ac:dyDescent="0.3">
      <c r="F115" s="288">
        <v>2300</v>
      </c>
      <c r="G115" s="288" t="s">
        <v>119</v>
      </c>
    </row>
    <row r="116" spans="6:7" ht="16.5" thickTop="1" thickBot="1" x14ac:dyDescent="0.3">
      <c r="F116" s="288">
        <v>3000</v>
      </c>
      <c r="G116" s="288" t="s">
        <v>360</v>
      </c>
    </row>
    <row r="117" spans="6:7" ht="16.5" thickTop="1" thickBot="1" x14ac:dyDescent="0.3">
      <c r="F117" s="288">
        <v>1000</v>
      </c>
      <c r="G117" s="288" t="s">
        <v>118</v>
      </c>
    </row>
    <row r="118" spans="6:7" ht="16.5" thickTop="1" thickBot="1" x14ac:dyDescent="0.3">
      <c r="F118" s="288">
        <v>2600</v>
      </c>
      <c r="G118" s="288" t="s">
        <v>115</v>
      </c>
    </row>
    <row r="119" spans="6:7" ht="16.5" thickTop="1" thickBot="1" x14ac:dyDescent="0.3">
      <c r="F119" s="288">
        <v>1000</v>
      </c>
      <c r="G119" s="288" t="s">
        <v>361</v>
      </c>
    </row>
    <row r="120" spans="6:7" ht="16.5" thickTop="1" thickBot="1" x14ac:dyDescent="0.3">
      <c r="F120" s="288">
        <v>4400</v>
      </c>
      <c r="G120" s="288" t="s">
        <v>113</v>
      </c>
    </row>
    <row r="121" spans="6:7" ht="16.5" thickTop="1" thickBot="1" x14ac:dyDescent="0.3">
      <c r="F121" s="288">
        <v>200</v>
      </c>
      <c r="G121" s="288" t="s">
        <v>126</v>
      </c>
    </row>
    <row r="122" spans="6:7" s="286" customFormat="1" ht="16.5" thickTop="1" thickBot="1" x14ac:dyDescent="0.3">
      <c r="F122" s="288">
        <v>1500</v>
      </c>
      <c r="G122" s="288" t="s">
        <v>369</v>
      </c>
    </row>
    <row r="123" spans="6:7" ht="16.5" thickTop="1" thickBot="1" x14ac:dyDescent="0.3">
      <c r="F123" s="289">
        <v>2500</v>
      </c>
      <c r="G123" s="288" t="s">
        <v>367</v>
      </c>
    </row>
    <row r="124" spans="6:7" ht="16.5" thickTop="1" thickBot="1" x14ac:dyDescent="0.3">
      <c r="F124" s="290">
        <v>0</v>
      </c>
      <c r="G124" s="290" t="s">
        <v>368</v>
      </c>
    </row>
    <row r="125" spans="6:7" ht="16.5" thickTop="1" thickBot="1" x14ac:dyDescent="0.3">
      <c r="F125" s="290">
        <v>-2000</v>
      </c>
      <c r="G125" s="290" t="s">
        <v>129</v>
      </c>
    </row>
    <row r="126" spans="6:7" ht="16.5" thickTop="1" thickBot="1" x14ac:dyDescent="0.3">
      <c r="F126" s="290">
        <v>-3000</v>
      </c>
      <c r="G126" s="290" t="s">
        <v>310</v>
      </c>
    </row>
    <row r="127" spans="6:7" ht="16.5" thickTop="1" thickBot="1" x14ac:dyDescent="0.3">
      <c r="F127" s="290">
        <v>-3000</v>
      </c>
      <c r="G127" s="290" t="s">
        <v>362</v>
      </c>
    </row>
    <row r="128" spans="6:7" ht="16.5" thickTop="1" thickBot="1" x14ac:dyDescent="0.3">
      <c r="F128" s="291">
        <v>3500</v>
      </c>
      <c r="G128" s="288" t="s">
        <v>102</v>
      </c>
    </row>
    <row r="129" spans="6:6" ht="15.75" thickTop="1" x14ac:dyDescent="0.25">
      <c r="F129">
        <f>SUM(F112:F128)</f>
        <v>85005</v>
      </c>
    </row>
  </sheetData>
  <mergeCells count="13">
    <mergeCell ref="Z84:AC84"/>
    <mergeCell ref="H32:I32"/>
    <mergeCell ref="B30:F30"/>
    <mergeCell ref="Q4:R4"/>
    <mergeCell ref="B1:F1"/>
    <mergeCell ref="B2:F2"/>
    <mergeCell ref="B12:F12"/>
    <mergeCell ref="B21:F21"/>
    <mergeCell ref="S84:S85"/>
    <mergeCell ref="R84:R85"/>
    <mergeCell ref="X84:X85"/>
    <mergeCell ref="W84:W85"/>
    <mergeCell ref="I62:K6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N8" sqref="N8"/>
    </sheetView>
  </sheetViews>
  <sheetFormatPr defaultRowHeight="15" x14ac:dyDescent="0.25"/>
  <cols>
    <col min="1" max="1" width="14.7109375" customWidth="1"/>
    <col min="2" max="2" width="18.28515625" customWidth="1"/>
    <col min="5" max="5" width="19.42578125" customWidth="1"/>
  </cols>
  <sheetData>
    <row r="1" spans="1:20" ht="16.5" thickTop="1" thickBot="1" x14ac:dyDescent="0.3">
      <c r="A1" s="286">
        <v>73205</v>
      </c>
      <c r="B1" s="286">
        <v>12000</v>
      </c>
      <c r="C1" s="286">
        <v>500</v>
      </c>
      <c r="D1" s="288">
        <f>SUM(A1-B1-C1)</f>
        <v>60705</v>
      </c>
      <c r="E1" s="288"/>
    </row>
    <row r="2" spans="1:20" ht="16.5" thickTop="1" thickBot="1" x14ac:dyDescent="0.3">
      <c r="A2" s="286"/>
      <c r="B2" s="286"/>
      <c r="C2" s="286"/>
      <c r="D2" s="288">
        <v>3500</v>
      </c>
      <c r="E2" s="288" t="s">
        <v>375</v>
      </c>
    </row>
    <row r="3" spans="1:20" ht="16.5" thickTop="1" thickBot="1" x14ac:dyDescent="0.3">
      <c r="A3" s="286"/>
      <c r="B3" s="286"/>
      <c r="C3" s="286"/>
      <c r="D3" s="288">
        <v>6800</v>
      </c>
      <c r="E3" s="288" t="s">
        <v>129</v>
      </c>
    </row>
    <row r="4" spans="1:20" ht="16.5" thickTop="1" thickBot="1" x14ac:dyDescent="0.3">
      <c r="A4" s="286"/>
      <c r="B4" s="286"/>
      <c r="C4" s="286"/>
      <c r="D4" s="288">
        <v>2300</v>
      </c>
      <c r="E4" s="288" t="s">
        <v>119</v>
      </c>
    </row>
    <row r="5" spans="1:20" ht="16.5" thickTop="1" thickBot="1" x14ac:dyDescent="0.3">
      <c r="A5" s="286"/>
      <c r="B5" s="286"/>
      <c r="C5" s="286"/>
      <c r="D5" s="288">
        <v>3000</v>
      </c>
      <c r="E5" s="288" t="s">
        <v>360</v>
      </c>
    </row>
    <row r="6" spans="1:20" ht="16.5" thickTop="1" thickBot="1" x14ac:dyDescent="0.3">
      <c r="A6" s="286"/>
      <c r="B6" s="286"/>
      <c r="C6" s="286"/>
      <c r="D6" s="288">
        <v>1000</v>
      </c>
      <c r="E6" s="288" t="s">
        <v>118</v>
      </c>
      <c r="P6" s="307"/>
      <c r="Q6" s="307"/>
      <c r="R6" s="307"/>
      <c r="S6" s="307"/>
      <c r="T6" s="305"/>
    </row>
    <row r="7" spans="1:20" ht="16.5" thickTop="1" thickBot="1" x14ac:dyDescent="0.3">
      <c r="A7" s="286"/>
      <c r="B7" s="286"/>
      <c r="C7" s="286"/>
      <c r="D7" s="288">
        <v>2600</v>
      </c>
      <c r="E7" s="288" t="s">
        <v>115</v>
      </c>
      <c r="L7" s="465"/>
      <c r="M7" s="465"/>
      <c r="N7" s="465"/>
      <c r="P7" s="307"/>
      <c r="Q7" s="307"/>
      <c r="R7" s="307"/>
      <c r="S7" s="307"/>
      <c r="T7" s="305"/>
    </row>
    <row r="8" spans="1:20" ht="16.5" thickTop="1" thickBot="1" x14ac:dyDescent="0.3">
      <c r="A8" s="286"/>
      <c r="B8" s="286"/>
      <c r="C8" s="286"/>
      <c r="D8" s="288">
        <v>1000</v>
      </c>
      <c r="E8" s="288" t="s">
        <v>361</v>
      </c>
      <c r="G8" s="465" t="s">
        <v>370</v>
      </c>
      <c r="H8" s="465"/>
      <c r="I8" s="465"/>
      <c r="J8" s="465"/>
      <c r="L8" s="305">
        <v>5</v>
      </c>
      <c r="M8" s="305">
        <v>50</v>
      </c>
      <c r="N8" s="305">
        <f>L8*M8</f>
        <v>250</v>
      </c>
      <c r="P8" s="307"/>
      <c r="Q8" s="307"/>
      <c r="R8" s="307"/>
      <c r="S8" s="307"/>
      <c r="T8" s="305"/>
    </row>
    <row r="9" spans="1:20" ht="16.5" thickTop="1" thickBot="1" x14ac:dyDescent="0.3">
      <c r="A9" s="286"/>
      <c r="B9" s="286"/>
      <c r="C9" s="286"/>
      <c r="D9" s="288">
        <v>4400</v>
      </c>
      <c r="E9" s="288" t="s">
        <v>113</v>
      </c>
      <c r="G9" s="305"/>
      <c r="H9" s="305">
        <v>20</v>
      </c>
      <c r="I9" s="305">
        <v>83</v>
      </c>
      <c r="J9" s="305">
        <f>H9*I9</f>
        <v>1660</v>
      </c>
      <c r="L9" s="305">
        <v>4</v>
      </c>
      <c r="M9" s="305">
        <v>100</v>
      </c>
      <c r="N9" s="305">
        <f>L9*M9</f>
        <v>400</v>
      </c>
      <c r="P9" s="307"/>
      <c r="Q9" s="307"/>
      <c r="R9" s="307"/>
      <c r="S9" s="307"/>
      <c r="T9" s="305"/>
    </row>
    <row r="10" spans="1:20" ht="16.5" thickTop="1" thickBot="1" x14ac:dyDescent="0.3">
      <c r="A10" s="286"/>
      <c r="B10" s="286"/>
      <c r="C10" s="286"/>
      <c r="D10" s="288">
        <v>200</v>
      </c>
      <c r="E10" s="288" t="s">
        <v>126</v>
      </c>
      <c r="G10" s="305"/>
      <c r="H10" s="305">
        <v>10</v>
      </c>
      <c r="I10" s="305">
        <v>83</v>
      </c>
      <c r="J10" s="305">
        <f>H10*I10</f>
        <v>830</v>
      </c>
      <c r="L10" s="305"/>
      <c r="M10" s="305"/>
      <c r="N10" s="305">
        <f>SUM(N8:N9)</f>
        <v>650</v>
      </c>
      <c r="P10" s="307"/>
      <c r="Q10" s="307"/>
      <c r="R10" s="307"/>
      <c r="S10" s="307"/>
      <c r="T10" s="305"/>
    </row>
    <row r="11" spans="1:20" ht="16.5" thickTop="1" thickBot="1" x14ac:dyDescent="0.3">
      <c r="A11" s="286"/>
      <c r="B11" s="286"/>
      <c r="C11" s="286"/>
      <c r="D11" s="288">
        <v>1500</v>
      </c>
      <c r="E11" s="288" t="s">
        <v>369</v>
      </c>
      <c r="G11" s="305"/>
      <c r="H11" s="305"/>
      <c r="I11" s="305"/>
      <c r="J11" s="305">
        <f>SUM(J9:J10)</f>
        <v>2490</v>
      </c>
    </row>
    <row r="12" spans="1:20" ht="17.25" thickTop="1" thickBot="1" x14ac:dyDescent="0.3">
      <c r="A12" s="286"/>
      <c r="B12" s="286"/>
      <c r="C12" s="286"/>
      <c r="D12" s="289">
        <v>2500</v>
      </c>
      <c r="E12" s="288" t="s">
        <v>374</v>
      </c>
      <c r="L12" s="308">
        <v>5000</v>
      </c>
      <c r="M12" s="308">
        <v>16</v>
      </c>
      <c r="N12" s="308">
        <f>L12*M12</f>
        <v>80000</v>
      </c>
      <c r="O12" s="308">
        <v>-4</v>
      </c>
    </row>
    <row r="13" spans="1:20" ht="17.25" thickTop="1" thickBot="1" x14ac:dyDescent="0.3">
      <c r="A13" s="286"/>
      <c r="B13" s="286"/>
      <c r="C13" s="286"/>
      <c r="D13" s="290">
        <v>0</v>
      </c>
      <c r="E13" s="290" t="s">
        <v>368</v>
      </c>
      <c r="L13" s="308">
        <v>2000</v>
      </c>
      <c r="M13" s="308">
        <v>27</v>
      </c>
      <c r="N13" s="308">
        <f t="shared" ref="N13:N17" si="0">L13*M13</f>
        <v>54000</v>
      </c>
      <c r="O13" s="308">
        <v>-2</v>
      </c>
      <c r="Q13" s="305">
        <v>2</v>
      </c>
    </row>
    <row r="14" spans="1:20" ht="17.25" thickTop="1" thickBot="1" x14ac:dyDescent="0.3">
      <c r="A14" s="286"/>
      <c r="B14" s="286"/>
      <c r="C14" s="286"/>
      <c r="D14" s="290">
        <v>-2000</v>
      </c>
      <c r="E14" s="290" t="s">
        <v>129</v>
      </c>
      <c r="L14" s="308">
        <v>1000</v>
      </c>
      <c r="M14" s="308">
        <v>22</v>
      </c>
      <c r="N14" s="308">
        <f t="shared" si="0"/>
        <v>22000</v>
      </c>
      <c r="O14" s="308"/>
      <c r="Q14" s="305">
        <v>6</v>
      </c>
    </row>
    <row r="15" spans="1:20" ht="17.25" thickTop="1" thickBot="1" x14ac:dyDescent="0.3">
      <c r="A15" s="286"/>
      <c r="B15" s="286"/>
      <c r="C15" s="286"/>
      <c r="D15" s="290">
        <v>-3000</v>
      </c>
      <c r="E15" s="290" t="s">
        <v>310</v>
      </c>
      <c r="L15" s="308">
        <v>500</v>
      </c>
      <c r="M15" s="308">
        <v>19</v>
      </c>
      <c r="N15" s="308">
        <f t="shared" si="0"/>
        <v>9500</v>
      </c>
      <c r="O15" s="308"/>
      <c r="Q15" s="305">
        <v>30</v>
      </c>
      <c r="R15" s="312">
        <v>1000</v>
      </c>
      <c r="S15" s="305">
        <f>Q15*R15</f>
        <v>30000</v>
      </c>
    </row>
    <row r="16" spans="1:20" ht="17.25" thickTop="1" thickBot="1" x14ac:dyDescent="0.3">
      <c r="A16" s="286"/>
      <c r="B16" s="286"/>
      <c r="C16" s="286"/>
      <c r="D16" s="290">
        <v>-3000</v>
      </c>
      <c r="E16" s="290" t="s">
        <v>362</v>
      </c>
      <c r="L16" s="308">
        <v>100</v>
      </c>
      <c r="M16" s="308">
        <v>38</v>
      </c>
      <c r="N16" s="308">
        <f t="shared" si="0"/>
        <v>3800</v>
      </c>
      <c r="O16" s="308"/>
      <c r="S16">
        <v>0</v>
      </c>
    </row>
    <row r="17" spans="1:19" ht="17.25" thickTop="1" thickBot="1" x14ac:dyDescent="0.3">
      <c r="A17" s="286"/>
      <c r="B17" s="286"/>
      <c r="C17" s="286"/>
      <c r="D17" s="301">
        <v>3500</v>
      </c>
      <c r="E17" s="302" t="s">
        <v>102</v>
      </c>
      <c r="L17" s="308">
        <v>50</v>
      </c>
      <c r="M17" s="308">
        <v>36</v>
      </c>
      <c r="N17" s="308">
        <f t="shared" si="0"/>
        <v>1800</v>
      </c>
      <c r="O17" s="308"/>
      <c r="S17">
        <v>-7915</v>
      </c>
    </row>
    <row r="18" spans="1:19" ht="17.25" thickTop="1" thickBot="1" x14ac:dyDescent="0.3">
      <c r="A18" s="286"/>
      <c r="B18" s="286"/>
      <c r="C18" s="286"/>
      <c r="D18" s="305">
        <f>SUM(D1:D17)</f>
        <v>85005</v>
      </c>
      <c r="E18" s="465" t="s">
        <v>371</v>
      </c>
      <c r="F18" s="465"/>
      <c r="G18" s="465"/>
      <c r="H18" s="465"/>
      <c r="L18" s="308"/>
      <c r="M18" s="308"/>
      <c r="N18" s="308">
        <f>SUM(N12:N17)</f>
        <v>171100</v>
      </c>
      <c r="O18" s="308"/>
      <c r="S18">
        <f>SUM(S15:S17)</f>
        <v>22085</v>
      </c>
    </row>
    <row r="19" spans="1:19" ht="16.5" thickTop="1" thickBot="1" x14ac:dyDescent="0.3">
      <c r="D19" s="304">
        <v>-2490</v>
      </c>
      <c r="E19" s="465" t="s">
        <v>370</v>
      </c>
      <c r="F19" s="465"/>
      <c r="G19" s="465"/>
      <c r="H19" s="465"/>
    </row>
    <row r="20" spans="1:19" ht="16.5" thickTop="1" thickBot="1" x14ac:dyDescent="0.3">
      <c r="D20" s="304">
        <v>650</v>
      </c>
      <c r="E20" s="465" t="s">
        <v>337</v>
      </c>
      <c r="F20" s="465"/>
      <c r="G20" s="465"/>
      <c r="H20" s="465"/>
    </row>
    <row r="21" spans="1:19" ht="16.5" thickTop="1" thickBot="1" x14ac:dyDescent="0.3">
      <c r="D21" s="310">
        <f>SUM(D18:D20)</f>
        <v>83165</v>
      </c>
      <c r="E21" s="305"/>
      <c r="F21" s="305"/>
      <c r="G21" s="305"/>
      <c r="H21" s="305"/>
    </row>
    <row r="22" spans="1:19" ht="16.5" thickTop="1" thickBot="1" x14ac:dyDescent="0.3">
      <c r="D22" s="304">
        <v>100000</v>
      </c>
      <c r="E22" s="465" t="s">
        <v>212</v>
      </c>
      <c r="F22" s="465"/>
      <c r="G22" s="465"/>
      <c r="H22" s="305"/>
    </row>
    <row r="23" spans="1:19" ht="16.5" thickTop="1" thickBot="1" x14ac:dyDescent="0.3">
      <c r="D23" s="304">
        <v>-4150</v>
      </c>
      <c r="E23" s="465" t="s">
        <v>372</v>
      </c>
      <c r="F23" s="465"/>
      <c r="G23" s="465"/>
      <c r="H23" s="305"/>
    </row>
    <row r="24" spans="1:19" ht="17.25" thickTop="1" thickBot="1" x14ac:dyDescent="0.3">
      <c r="D24" s="311">
        <f>SUM(D21:D23)</f>
        <v>179015</v>
      </c>
      <c r="E24" s="465" t="s">
        <v>373</v>
      </c>
      <c r="F24" s="465"/>
      <c r="G24" s="465"/>
      <c r="H24" s="305"/>
    </row>
    <row r="25" spans="1:19" ht="17.25" thickTop="1" thickBot="1" x14ac:dyDescent="0.3">
      <c r="D25" s="309">
        <v>-22000</v>
      </c>
    </row>
    <row r="26" spans="1:19" ht="17.25" thickTop="1" thickBot="1" x14ac:dyDescent="0.3">
      <c r="D26" s="306">
        <f>SUM(D24:D25)</f>
        <v>157015</v>
      </c>
    </row>
    <row r="27" spans="1:19" ht="15.75" thickTop="1" x14ac:dyDescent="0.25"/>
  </sheetData>
  <mergeCells count="8">
    <mergeCell ref="E24:G24"/>
    <mergeCell ref="L7:N7"/>
    <mergeCell ref="G8:J8"/>
    <mergeCell ref="E18:H18"/>
    <mergeCell ref="E19:H19"/>
    <mergeCell ref="E20:H20"/>
    <mergeCell ref="E22:G22"/>
    <mergeCell ref="E23:G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99"/>
  <sheetViews>
    <sheetView zoomScale="96" zoomScaleNormal="96" workbookViewId="0">
      <selection activeCell="J2" sqref="J2"/>
    </sheetView>
  </sheetViews>
  <sheetFormatPr defaultRowHeight="16.5" thickTop="1" thickBottom="1" x14ac:dyDescent="0.3"/>
  <cols>
    <col min="1" max="1" width="32" customWidth="1"/>
    <col min="2" max="2" width="14.42578125" customWidth="1"/>
    <col min="4" max="4" width="10.28515625" customWidth="1"/>
    <col min="5" max="5" width="10.5703125" customWidth="1"/>
    <col min="6" max="6" width="10.5703125" style="176" customWidth="1"/>
    <col min="7" max="7" width="11.7109375" style="140" customWidth="1"/>
    <col min="8" max="8" width="15.28515625" style="182" customWidth="1"/>
    <col min="9" max="9" width="12.28515625" style="95" customWidth="1"/>
    <col min="10" max="11" width="12.28515625" style="256" customWidth="1"/>
    <col min="12" max="12" width="9.140625" style="95"/>
    <col min="18" max="18" width="9.85546875" bestFit="1" customWidth="1"/>
    <col min="19" max="19" width="9.28515625" bestFit="1" customWidth="1"/>
    <col min="20" max="20" width="26.85546875" customWidth="1"/>
  </cols>
  <sheetData>
    <row r="1" spans="1:22" ht="15" x14ac:dyDescent="0.25">
      <c r="A1" s="355" t="s">
        <v>69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</row>
    <row r="2" spans="1:22" ht="15.75" thickBot="1" x14ac:dyDescent="0.3">
      <c r="A2" s="25" t="s">
        <v>70</v>
      </c>
      <c r="B2" s="426" t="s">
        <v>101</v>
      </c>
      <c r="C2" s="426"/>
      <c r="D2" s="426"/>
      <c r="E2" s="349"/>
      <c r="F2" s="204"/>
      <c r="G2" s="314" t="s">
        <v>282</v>
      </c>
      <c r="H2" s="314"/>
      <c r="I2" s="260"/>
      <c r="J2" s="315" t="s">
        <v>344</v>
      </c>
      <c r="K2" s="355"/>
      <c r="L2" s="355"/>
    </row>
    <row r="3" spans="1:22" s="130" customFormat="1" thickTop="1" thickBot="1" x14ac:dyDescent="0.3">
      <c r="A3" s="131"/>
      <c r="B3" s="129"/>
      <c r="C3" s="129"/>
      <c r="D3" s="129"/>
      <c r="E3" s="126"/>
      <c r="F3" s="174"/>
      <c r="G3" s="298"/>
      <c r="H3" s="313"/>
      <c r="I3" s="127"/>
      <c r="J3" s="295"/>
      <c r="K3" s="296"/>
      <c r="L3" s="296"/>
    </row>
    <row r="4" spans="1:22" s="95" customFormat="1" thickTop="1" thickBot="1" x14ac:dyDescent="0.3">
      <c r="A4" s="96"/>
      <c r="B4" s="94"/>
      <c r="C4" s="94"/>
      <c r="D4" s="94" t="s">
        <v>196</v>
      </c>
      <c r="E4" s="93" t="s">
        <v>197</v>
      </c>
      <c r="F4" s="174" t="s">
        <v>223</v>
      </c>
      <c r="G4" s="177" t="s">
        <v>107</v>
      </c>
      <c r="H4" s="181" t="s">
        <v>246</v>
      </c>
      <c r="I4" s="94" t="s">
        <v>272</v>
      </c>
      <c r="J4" s="294"/>
      <c r="K4" s="296"/>
      <c r="L4" s="296"/>
    </row>
    <row r="5" spans="1:22" s="140" customFormat="1" thickTop="1" thickBot="1" x14ac:dyDescent="0.3">
      <c r="A5" s="4" t="s">
        <v>245</v>
      </c>
      <c r="B5" s="180"/>
      <c r="C5" s="180"/>
      <c r="D5" s="180">
        <v>2800</v>
      </c>
      <c r="E5" s="179">
        <v>0</v>
      </c>
      <c r="F5" s="179">
        <f>SUM(D5:E5)</f>
        <v>2800</v>
      </c>
      <c r="G5" s="184">
        <v>300</v>
      </c>
      <c r="H5" s="193">
        <v>-2800</v>
      </c>
      <c r="I5" s="180">
        <v>0</v>
      </c>
      <c r="J5" s="297"/>
      <c r="K5" s="316"/>
      <c r="L5" s="316" t="s">
        <v>233</v>
      </c>
    </row>
    <row r="6" spans="1:22" thickTop="1" thickBot="1" x14ac:dyDescent="0.3">
      <c r="A6" s="33" t="s">
        <v>71</v>
      </c>
      <c r="B6" s="33">
        <v>2700</v>
      </c>
      <c r="C6" s="33">
        <v>200</v>
      </c>
      <c r="D6" s="33">
        <v>3000</v>
      </c>
      <c r="E6" s="15">
        <v>-3000</v>
      </c>
      <c r="F6" s="174">
        <f t="shared" ref="F6:F28" si="0">SUM(D6:E6)</f>
        <v>0</v>
      </c>
      <c r="G6" s="40">
        <v>0</v>
      </c>
      <c r="H6" s="182">
        <v>0</v>
      </c>
      <c r="I6" s="175">
        <f t="shared" ref="I6:I29" si="1">SUM(F6,G6,H6)</f>
        <v>0</v>
      </c>
      <c r="J6" s="294"/>
      <c r="K6" s="296"/>
      <c r="L6" s="1" t="s">
        <v>233</v>
      </c>
    </row>
    <row r="7" spans="1:22" s="140" customFormat="1" thickTop="1" thickBot="1" x14ac:dyDescent="0.3">
      <c r="A7" s="4" t="s">
        <v>72</v>
      </c>
      <c r="B7" s="4">
        <v>4300</v>
      </c>
      <c r="C7" s="4">
        <v>300</v>
      </c>
      <c r="D7" s="4">
        <v>5200</v>
      </c>
      <c r="E7" s="183">
        <v>-5200</v>
      </c>
      <c r="F7" s="177">
        <f t="shared" si="0"/>
        <v>0</v>
      </c>
      <c r="G7" s="183">
        <v>4900</v>
      </c>
      <c r="H7" s="197">
        <v>-4900</v>
      </c>
      <c r="I7" s="173">
        <f t="shared" si="1"/>
        <v>0</v>
      </c>
      <c r="J7" s="297"/>
      <c r="K7" s="316"/>
      <c r="L7" s="317" t="s">
        <v>233</v>
      </c>
      <c r="M7" s="4">
        <v>6</v>
      </c>
      <c r="N7" s="4">
        <v>300</v>
      </c>
      <c r="O7" s="4">
        <v>400</v>
      </c>
      <c r="P7" s="4">
        <v>200</v>
      </c>
    </row>
    <row r="8" spans="1:22" s="140" customFormat="1" thickTop="1" thickBot="1" x14ac:dyDescent="0.3">
      <c r="A8" s="4" t="s">
        <v>73</v>
      </c>
      <c r="B8" s="4">
        <v>2300</v>
      </c>
      <c r="C8" s="4"/>
      <c r="D8" s="4">
        <v>2500</v>
      </c>
      <c r="E8" s="183">
        <v>-2500</v>
      </c>
      <c r="F8" s="177">
        <f t="shared" si="0"/>
        <v>0</v>
      </c>
      <c r="G8" s="183">
        <v>1600</v>
      </c>
      <c r="H8" s="197">
        <v>-1600</v>
      </c>
      <c r="I8" s="173">
        <f t="shared" si="1"/>
        <v>0</v>
      </c>
      <c r="J8" s="297"/>
      <c r="K8" s="316"/>
      <c r="L8" s="317" t="s">
        <v>233</v>
      </c>
      <c r="M8" s="4">
        <v>7</v>
      </c>
      <c r="N8" s="4">
        <v>100</v>
      </c>
      <c r="O8" s="4">
        <v>300</v>
      </c>
      <c r="P8" s="4">
        <v>200</v>
      </c>
    </row>
    <row r="9" spans="1:22" s="140" customFormat="1" thickTop="1" thickBot="1" x14ac:dyDescent="0.3">
      <c r="A9" s="4" t="s">
        <v>74</v>
      </c>
      <c r="B9" s="4">
        <v>2700</v>
      </c>
      <c r="C9" s="4">
        <v>200</v>
      </c>
      <c r="D9" s="4">
        <v>3300</v>
      </c>
      <c r="E9" s="183">
        <v>-3300</v>
      </c>
      <c r="F9" s="179">
        <f t="shared" si="0"/>
        <v>0</v>
      </c>
      <c r="G9" s="183">
        <v>2200</v>
      </c>
      <c r="H9" s="197">
        <v>-2200</v>
      </c>
      <c r="I9" s="180">
        <f t="shared" si="1"/>
        <v>0</v>
      </c>
      <c r="J9" s="297"/>
      <c r="K9" s="316"/>
      <c r="L9" s="317"/>
      <c r="M9" s="4">
        <v>8</v>
      </c>
      <c r="N9" s="4">
        <v>200</v>
      </c>
      <c r="O9" s="4">
        <v>400</v>
      </c>
      <c r="P9" s="4">
        <v>200</v>
      </c>
    </row>
    <row r="10" spans="1:22" s="140" customFormat="1" thickTop="1" thickBot="1" x14ac:dyDescent="0.3">
      <c r="A10" s="4" t="s">
        <v>75</v>
      </c>
      <c r="B10" s="4">
        <v>1300</v>
      </c>
      <c r="C10" s="4">
        <v>200</v>
      </c>
      <c r="D10" s="4">
        <v>1300</v>
      </c>
      <c r="E10" s="183">
        <v>-1300</v>
      </c>
      <c r="F10" s="179">
        <f t="shared" si="0"/>
        <v>0</v>
      </c>
      <c r="G10" s="183">
        <v>2900</v>
      </c>
      <c r="H10" s="197">
        <v>-2900</v>
      </c>
      <c r="I10" s="180">
        <f t="shared" si="1"/>
        <v>0</v>
      </c>
      <c r="J10" s="297"/>
      <c r="K10" s="316"/>
      <c r="L10" s="317"/>
      <c r="M10" s="4">
        <v>9</v>
      </c>
      <c r="N10" s="4">
        <v>0</v>
      </c>
      <c r="O10" s="4">
        <v>300</v>
      </c>
      <c r="P10" s="4">
        <v>200</v>
      </c>
    </row>
    <row r="11" spans="1:22" s="140" customFormat="1" ht="24" thickTop="1" thickBot="1" x14ac:dyDescent="0.35">
      <c r="A11" s="4" t="s">
        <v>76</v>
      </c>
      <c r="B11" s="4">
        <v>2000</v>
      </c>
      <c r="C11" s="4">
        <v>200</v>
      </c>
      <c r="D11" s="4">
        <v>3300</v>
      </c>
      <c r="E11" s="183">
        <v>-2000</v>
      </c>
      <c r="F11" s="179">
        <f t="shared" si="0"/>
        <v>1300</v>
      </c>
      <c r="G11" s="183">
        <v>900</v>
      </c>
      <c r="H11" s="197">
        <v>0</v>
      </c>
      <c r="I11" s="180">
        <f t="shared" si="1"/>
        <v>2200</v>
      </c>
      <c r="J11" s="297"/>
      <c r="K11" s="316"/>
      <c r="L11" s="317"/>
      <c r="M11" s="4">
        <v>10</v>
      </c>
      <c r="N11" s="4">
        <v>100</v>
      </c>
      <c r="O11" s="4">
        <v>300</v>
      </c>
      <c r="P11" s="4">
        <v>0</v>
      </c>
      <c r="R11" s="319">
        <v>-4200</v>
      </c>
      <c r="S11" s="319"/>
      <c r="T11" s="319">
        <f>SUM(R11,R12,R13)</f>
        <v>-10300</v>
      </c>
      <c r="U11" s="4"/>
      <c r="V11" s="4"/>
    </row>
    <row r="12" spans="1:22" ht="24" thickTop="1" thickBot="1" x14ac:dyDescent="0.35">
      <c r="A12" s="33" t="s">
        <v>77</v>
      </c>
      <c r="B12" s="33">
        <v>2000</v>
      </c>
      <c r="C12" s="33"/>
      <c r="D12" s="33">
        <v>2000</v>
      </c>
      <c r="E12" s="15">
        <v>-2000</v>
      </c>
      <c r="F12" s="174">
        <f t="shared" si="0"/>
        <v>0</v>
      </c>
      <c r="G12" s="183">
        <v>1600</v>
      </c>
      <c r="H12" s="182">
        <v>-1600</v>
      </c>
      <c r="I12" s="175">
        <f t="shared" si="1"/>
        <v>0</v>
      </c>
      <c r="J12" s="294"/>
      <c r="K12" s="296"/>
      <c r="L12" s="91" t="s">
        <v>233</v>
      </c>
      <c r="M12" s="299">
        <v>11</v>
      </c>
      <c r="N12" s="299"/>
      <c r="O12" s="131"/>
      <c r="P12" s="131"/>
      <c r="R12" s="320">
        <v>-4500</v>
      </c>
      <c r="S12" s="320"/>
      <c r="T12" s="321"/>
      <c r="U12" s="299"/>
      <c r="V12" s="299"/>
    </row>
    <row r="13" spans="1:22" ht="24" thickTop="1" thickBot="1" x14ac:dyDescent="0.35">
      <c r="A13" s="33" t="s">
        <v>78</v>
      </c>
      <c r="B13" s="33">
        <v>2200</v>
      </c>
      <c r="C13" s="33"/>
      <c r="D13" s="33">
        <v>2200</v>
      </c>
      <c r="E13" s="15">
        <v>-2200</v>
      </c>
      <c r="F13" s="174">
        <f t="shared" si="0"/>
        <v>0</v>
      </c>
      <c r="G13" s="183">
        <v>2000</v>
      </c>
      <c r="H13" s="182">
        <v>-2000</v>
      </c>
      <c r="I13" s="175">
        <f t="shared" si="1"/>
        <v>0</v>
      </c>
      <c r="J13" s="294"/>
      <c r="K13" s="296"/>
      <c r="L13" s="91" t="s">
        <v>233</v>
      </c>
      <c r="M13" s="77">
        <v>12</v>
      </c>
      <c r="N13" s="299"/>
      <c r="O13" s="131"/>
      <c r="P13" s="131"/>
      <c r="R13" s="320">
        <v>-1600</v>
      </c>
      <c r="S13" s="320">
        <v>800</v>
      </c>
      <c r="T13" s="320">
        <v>2000</v>
      </c>
      <c r="U13" s="299"/>
      <c r="V13" s="299"/>
    </row>
    <row r="14" spans="1:22" ht="24" thickTop="1" thickBot="1" x14ac:dyDescent="0.35">
      <c r="A14" s="33" t="s">
        <v>79</v>
      </c>
      <c r="B14" s="33">
        <v>1400</v>
      </c>
      <c r="C14" s="33"/>
      <c r="D14" s="33">
        <v>1600</v>
      </c>
      <c r="E14" s="15">
        <v>-1600</v>
      </c>
      <c r="F14" s="174">
        <f t="shared" si="0"/>
        <v>0</v>
      </c>
      <c r="G14" s="40">
        <v>2900</v>
      </c>
      <c r="H14" s="182">
        <v>-2900</v>
      </c>
      <c r="I14" s="175">
        <f t="shared" si="1"/>
        <v>0</v>
      </c>
      <c r="J14" s="294"/>
      <c r="K14" s="296"/>
      <c r="L14" s="91" t="s">
        <v>233</v>
      </c>
      <c r="M14" s="299">
        <v>13</v>
      </c>
      <c r="N14" s="77">
        <v>100</v>
      </c>
      <c r="O14" s="77">
        <v>0</v>
      </c>
      <c r="P14" s="77">
        <v>200</v>
      </c>
      <c r="R14" s="320">
        <v>-2800</v>
      </c>
      <c r="S14" s="322">
        <v>1100</v>
      </c>
      <c r="T14" s="320">
        <v>1600</v>
      </c>
      <c r="U14" s="9"/>
      <c r="V14" s="299"/>
    </row>
    <row r="15" spans="1:22" s="140" customFormat="1" ht="24" thickTop="1" thickBot="1" x14ac:dyDescent="0.35">
      <c r="A15" s="4" t="s">
        <v>80</v>
      </c>
      <c r="B15" s="4">
        <v>600</v>
      </c>
      <c r="C15" s="4">
        <v>200</v>
      </c>
      <c r="D15" s="4">
        <v>900</v>
      </c>
      <c r="E15" s="183">
        <v>-900</v>
      </c>
      <c r="F15" s="179">
        <f t="shared" si="0"/>
        <v>0</v>
      </c>
      <c r="G15" s="183">
        <v>2400</v>
      </c>
      <c r="H15" s="197">
        <v>-2400</v>
      </c>
      <c r="I15" s="180">
        <f t="shared" si="1"/>
        <v>0</v>
      </c>
      <c r="J15" s="297"/>
      <c r="K15" s="316"/>
      <c r="L15" s="317"/>
      <c r="M15" s="4">
        <v>14</v>
      </c>
      <c r="N15" s="4">
        <v>100</v>
      </c>
      <c r="O15" s="4">
        <v>300</v>
      </c>
      <c r="P15" s="4">
        <v>300</v>
      </c>
      <c r="R15" s="319">
        <f>SUM(R11:R14)</f>
        <v>-13100</v>
      </c>
      <c r="S15" s="319"/>
      <c r="T15" s="319"/>
      <c r="U15" s="4"/>
      <c r="V15" s="4"/>
    </row>
    <row r="16" spans="1:22" s="140" customFormat="1" thickTop="1" thickBot="1" x14ac:dyDescent="0.3">
      <c r="A16" s="4" t="s">
        <v>81</v>
      </c>
      <c r="B16" s="4">
        <v>1400</v>
      </c>
      <c r="C16" s="4"/>
      <c r="D16" s="4">
        <v>1400</v>
      </c>
      <c r="E16" s="183">
        <v>-1400</v>
      </c>
      <c r="F16" s="179">
        <f t="shared" si="0"/>
        <v>0</v>
      </c>
      <c r="G16" s="183">
        <v>900</v>
      </c>
      <c r="H16" s="197">
        <v>-900</v>
      </c>
      <c r="I16" s="180">
        <f t="shared" si="1"/>
        <v>0</v>
      </c>
      <c r="J16" s="297"/>
      <c r="K16" s="316"/>
      <c r="L16" s="317" t="s">
        <v>233</v>
      </c>
      <c r="M16" s="4">
        <v>15</v>
      </c>
      <c r="N16" s="4">
        <v>100</v>
      </c>
      <c r="O16" s="4">
        <v>700</v>
      </c>
      <c r="P16" s="4">
        <v>400</v>
      </c>
    </row>
    <row r="17" spans="1:16" s="140" customFormat="1" thickTop="1" thickBot="1" x14ac:dyDescent="0.3">
      <c r="A17" s="4" t="s">
        <v>82</v>
      </c>
      <c r="B17" s="4">
        <v>1600</v>
      </c>
      <c r="C17" s="4"/>
      <c r="D17" s="4">
        <v>1600</v>
      </c>
      <c r="E17" s="40">
        <v>0</v>
      </c>
      <c r="F17" s="179">
        <f t="shared" si="0"/>
        <v>1600</v>
      </c>
      <c r="G17" s="183">
        <v>2100</v>
      </c>
      <c r="H17" s="197">
        <v>0</v>
      </c>
      <c r="I17" s="180">
        <f t="shared" si="1"/>
        <v>3700</v>
      </c>
      <c r="J17" s="297"/>
      <c r="K17" s="316"/>
      <c r="L17" s="317"/>
      <c r="M17" s="4">
        <v>16</v>
      </c>
      <c r="N17" s="4">
        <v>900</v>
      </c>
      <c r="O17" s="4">
        <v>300</v>
      </c>
      <c r="P17" s="4">
        <v>0</v>
      </c>
    </row>
    <row r="18" spans="1:16" s="140" customFormat="1" thickTop="1" thickBot="1" x14ac:dyDescent="0.3">
      <c r="A18" s="4" t="s">
        <v>83</v>
      </c>
      <c r="B18" s="4">
        <v>1300</v>
      </c>
      <c r="C18" s="4"/>
      <c r="D18" s="4">
        <v>1300</v>
      </c>
      <c r="E18" s="40">
        <v>-1300</v>
      </c>
      <c r="F18" s="179">
        <f t="shared" si="0"/>
        <v>0</v>
      </c>
      <c r="G18" s="183">
        <v>700</v>
      </c>
      <c r="H18" s="197">
        <v>-700</v>
      </c>
      <c r="I18" s="180">
        <f t="shared" si="1"/>
        <v>0</v>
      </c>
      <c r="J18" s="255"/>
      <c r="K18" s="300"/>
      <c r="L18" s="318" t="s">
        <v>283</v>
      </c>
      <c r="M18" s="4">
        <v>17</v>
      </c>
      <c r="N18" s="4">
        <v>200</v>
      </c>
      <c r="O18" s="4">
        <v>300</v>
      </c>
      <c r="P18" s="4">
        <v>200</v>
      </c>
    </row>
    <row r="19" spans="1:16" s="140" customFormat="1" thickTop="1" thickBot="1" x14ac:dyDescent="0.3">
      <c r="A19" s="4" t="s">
        <v>84</v>
      </c>
      <c r="B19" s="4">
        <v>600</v>
      </c>
      <c r="C19" s="4"/>
      <c r="D19" s="4">
        <v>1100</v>
      </c>
      <c r="E19" s="40">
        <v>-1100</v>
      </c>
      <c r="F19" s="179">
        <f t="shared" si="0"/>
        <v>0</v>
      </c>
      <c r="G19" s="40">
        <v>0</v>
      </c>
      <c r="H19" s="197">
        <v>0</v>
      </c>
      <c r="I19" s="180">
        <f t="shared" si="1"/>
        <v>0</v>
      </c>
      <c r="J19" s="255"/>
      <c r="K19" s="255"/>
      <c r="L19" s="40" t="s">
        <v>233</v>
      </c>
      <c r="M19" s="4">
        <v>18</v>
      </c>
      <c r="N19" s="4"/>
      <c r="O19" s="4"/>
      <c r="P19" s="4"/>
    </row>
    <row r="20" spans="1:16" s="140" customFormat="1" thickTop="1" thickBot="1" x14ac:dyDescent="0.3">
      <c r="A20" s="4" t="s">
        <v>91</v>
      </c>
      <c r="B20" s="4"/>
      <c r="C20" s="4"/>
      <c r="D20" s="4">
        <v>3100</v>
      </c>
      <c r="E20" s="40">
        <v>-2800</v>
      </c>
      <c r="F20" s="177">
        <v>800</v>
      </c>
      <c r="G20" s="183">
        <v>3100</v>
      </c>
      <c r="H20" s="197">
        <v>-3100</v>
      </c>
      <c r="I20" s="173">
        <v>0</v>
      </c>
      <c r="J20" s="255"/>
      <c r="K20" s="255"/>
      <c r="L20" s="40" t="s">
        <v>233</v>
      </c>
      <c r="M20" s="4">
        <v>19</v>
      </c>
      <c r="N20" s="4"/>
      <c r="O20" s="4"/>
      <c r="P20" s="4"/>
    </row>
    <row r="21" spans="1:16" s="140" customFormat="1" thickTop="1" thickBot="1" x14ac:dyDescent="0.3">
      <c r="A21" s="4" t="s">
        <v>85</v>
      </c>
      <c r="B21" s="4">
        <v>900</v>
      </c>
      <c r="C21" s="4"/>
      <c r="D21" s="4">
        <v>1200</v>
      </c>
      <c r="E21" s="183">
        <v>-1200</v>
      </c>
      <c r="F21" s="179">
        <f t="shared" si="0"/>
        <v>0</v>
      </c>
      <c r="G21" s="40">
        <v>0</v>
      </c>
      <c r="H21" s="197">
        <v>0</v>
      </c>
      <c r="I21" s="180">
        <f t="shared" si="1"/>
        <v>0</v>
      </c>
      <c r="J21" s="255"/>
      <c r="K21" s="255"/>
      <c r="L21" s="40"/>
      <c r="M21" s="4">
        <v>20</v>
      </c>
      <c r="N21" s="4">
        <v>100</v>
      </c>
      <c r="O21" s="4">
        <v>300</v>
      </c>
      <c r="P21" s="4">
        <v>0</v>
      </c>
    </row>
    <row r="22" spans="1:16" s="140" customFormat="1" thickTop="1" thickBot="1" x14ac:dyDescent="0.3">
      <c r="A22" s="4" t="s">
        <v>87</v>
      </c>
      <c r="B22" s="4">
        <v>1400</v>
      </c>
      <c r="C22" s="4"/>
      <c r="D22" s="4">
        <v>1400</v>
      </c>
      <c r="E22" s="40">
        <v>0</v>
      </c>
      <c r="F22" s="179">
        <f t="shared" si="0"/>
        <v>1400</v>
      </c>
      <c r="G22" s="183">
        <v>600</v>
      </c>
      <c r="H22" s="197">
        <v>0</v>
      </c>
      <c r="I22" s="180">
        <v>-1300</v>
      </c>
      <c r="J22" s="255"/>
      <c r="K22" s="255"/>
      <c r="L22" s="40"/>
      <c r="M22" s="4">
        <v>21</v>
      </c>
      <c r="N22" s="4">
        <v>200</v>
      </c>
      <c r="O22" s="4">
        <v>300</v>
      </c>
      <c r="P22" s="4">
        <v>200</v>
      </c>
    </row>
    <row r="23" spans="1:16" s="140" customFormat="1" thickTop="1" thickBot="1" x14ac:dyDescent="0.3">
      <c r="A23" s="4" t="s">
        <v>66</v>
      </c>
      <c r="B23" s="4">
        <v>4800</v>
      </c>
      <c r="C23" s="4"/>
      <c r="D23" s="4">
        <v>4800</v>
      </c>
      <c r="E23" s="183">
        <v>-4800</v>
      </c>
      <c r="F23" s="179">
        <f t="shared" si="0"/>
        <v>0</v>
      </c>
      <c r="G23" s="40">
        <v>0</v>
      </c>
      <c r="H23" s="197">
        <v>0</v>
      </c>
      <c r="I23" s="180">
        <f t="shared" si="1"/>
        <v>0</v>
      </c>
      <c r="J23" s="255"/>
      <c r="K23" s="255"/>
      <c r="L23" s="40"/>
      <c r="M23" s="4">
        <v>22</v>
      </c>
      <c r="N23" s="4">
        <v>200</v>
      </c>
      <c r="O23" s="4">
        <v>300</v>
      </c>
      <c r="P23" s="4">
        <v>200</v>
      </c>
    </row>
    <row r="24" spans="1:16" s="140" customFormat="1" thickTop="1" thickBot="1" x14ac:dyDescent="0.3">
      <c r="A24" s="4" t="s">
        <v>88</v>
      </c>
      <c r="B24" s="4">
        <v>1100</v>
      </c>
      <c r="C24" s="4"/>
      <c r="D24" s="4">
        <v>1100</v>
      </c>
      <c r="E24" s="183">
        <v>-1100</v>
      </c>
      <c r="F24" s="179">
        <f t="shared" si="0"/>
        <v>0</v>
      </c>
      <c r="G24" s="183">
        <v>1500</v>
      </c>
      <c r="H24" s="197">
        <v>-1500</v>
      </c>
      <c r="I24" s="180">
        <f t="shared" si="1"/>
        <v>0</v>
      </c>
      <c r="J24" s="255"/>
      <c r="K24" s="255"/>
      <c r="L24" s="40"/>
      <c r="M24" s="4">
        <v>23</v>
      </c>
      <c r="N24" s="4">
        <v>200</v>
      </c>
      <c r="O24" s="4">
        <v>300</v>
      </c>
      <c r="P24" s="4">
        <v>0</v>
      </c>
    </row>
    <row r="25" spans="1:16" s="140" customFormat="1" thickTop="1" thickBot="1" x14ac:dyDescent="0.3">
      <c r="A25" s="4" t="s">
        <v>89</v>
      </c>
      <c r="B25" s="4">
        <v>900</v>
      </c>
      <c r="C25" s="4"/>
      <c r="D25" s="4">
        <v>900</v>
      </c>
      <c r="E25" s="183">
        <v>-900</v>
      </c>
      <c r="F25" s="179">
        <f t="shared" si="0"/>
        <v>0</v>
      </c>
      <c r="G25" s="40">
        <v>0</v>
      </c>
      <c r="H25" s="197">
        <v>0</v>
      </c>
      <c r="I25" s="180">
        <f t="shared" si="1"/>
        <v>0</v>
      </c>
      <c r="J25" s="255"/>
      <c r="K25" s="255"/>
      <c r="L25" s="40"/>
      <c r="M25" s="4">
        <v>24</v>
      </c>
      <c r="N25" s="4">
        <v>200</v>
      </c>
      <c r="O25" s="4">
        <v>300</v>
      </c>
      <c r="P25" s="4">
        <v>0</v>
      </c>
    </row>
    <row r="26" spans="1:16" s="140" customFormat="1" thickTop="1" thickBot="1" x14ac:dyDescent="0.3">
      <c r="A26" s="4" t="s">
        <v>90</v>
      </c>
      <c r="B26" s="4"/>
      <c r="C26" s="4"/>
      <c r="D26" s="4">
        <v>200</v>
      </c>
      <c r="E26" s="183">
        <v>-200</v>
      </c>
      <c r="F26" s="179">
        <f t="shared" si="0"/>
        <v>0</v>
      </c>
      <c r="G26" s="183">
        <v>900</v>
      </c>
      <c r="H26" s="197">
        <v>-900</v>
      </c>
      <c r="I26" s="180">
        <f t="shared" si="1"/>
        <v>0</v>
      </c>
      <c r="J26" s="255"/>
      <c r="K26" s="255"/>
      <c r="L26" s="40"/>
      <c r="M26" s="4">
        <v>25</v>
      </c>
      <c r="N26" s="4">
        <f>SUM(N7:N25)</f>
        <v>3000</v>
      </c>
      <c r="O26" s="4">
        <f>SUM(O7:O25)</f>
        <v>4800</v>
      </c>
      <c r="P26" s="4">
        <f>SUM(P7:P25)</f>
        <v>2300</v>
      </c>
    </row>
    <row r="27" spans="1:16" s="140" customFormat="1" thickTop="1" thickBot="1" x14ac:dyDescent="0.3">
      <c r="A27" s="4" t="s">
        <v>102</v>
      </c>
      <c r="B27" s="4"/>
      <c r="C27" s="4"/>
      <c r="D27" s="4">
        <v>3000</v>
      </c>
      <c r="E27" s="195">
        <v>-3000</v>
      </c>
      <c r="F27" s="179">
        <f t="shared" si="0"/>
        <v>0</v>
      </c>
      <c r="G27" s="40">
        <v>3100</v>
      </c>
      <c r="H27" s="197">
        <v>-3100</v>
      </c>
      <c r="I27" s="180">
        <f t="shared" si="1"/>
        <v>0</v>
      </c>
      <c r="J27" s="255"/>
      <c r="K27" s="255"/>
      <c r="L27" s="40"/>
      <c r="M27" s="4">
        <v>26</v>
      </c>
      <c r="N27" s="4"/>
      <c r="O27" s="4">
        <v>5200</v>
      </c>
      <c r="P27" s="4"/>
    </row>
    <row r="28" spans="1:16" s="140" customFormat="1" thickTop="1" thickBot="1" x14ac:dyDescent="0.3">
      <c r="A28" s="4" t="s">
        <v>86</v>
      </c>
      <c r="B28" s="4">
        <v>1000</v>
      </c>
      <c r="C28" s="4"/>
      <c r="D28" s="4">
        <v>1000</v>
      </c>
      <c r="E28" s="40">
        <v>0</v>
      </c>
      <c r="F28" s="179">
        <f t="shared" si="0"/>
        <v>1000</v>
      </c>
      <c r="G28" s="183">
        <v>2300</v>
      </c>
      <c r="H28" s="185">
        <v>0</v>
      </c>
      <c r="I28" s="180">
        <f t="shared" si="1"/>
        <v>3300</v>
      </c>
      <c r="J28" s="255"/>
      <c r="K28" s="255"/>
      <c r="L28" s="40"/>
      <c r="M28" s="4">
        <v>27</v>
      </c>
    </row>
    <row r="29" spans="1:16" thickTop="1" thickBot="1" x14ac:dyDescent="0.3">
      <c r="A29" s="33"/>
      <c r="B29" s="42">
        <f>SUM(B6:B28)</f>
        <v>36500</v>
      </c>
      <c r="C29" s="33">
        <f>SUM(amadeni!C6:C28)</f>
        <v>1300</v>
      </c>
      <c r="D29">
        <f>SUM(D6:D28)</f>
        <v>47400</v>
      </c>
      <c r="E29" s="15">
        <f>SUM(E5:E28)</f>
        <v>-41800</v>
      </c>
      <c r="F29" s="15">
        <f>SUM(F6:F28)</f>
        <v>6100</v>
      </c>
      <c r="G29" s="40">
        <f>SUM(G5:G28)</f>
        <v>36900</v>
      </c>
      <c r="H29" s="182">
        <f>SUM(H5:H28)</f>
        <v>-33500</v>
      </c>
      <c r="I29" s="175">
        <f t="shared" si="1"/>
        <v>9500</v>
      </c>
      <c r="J29" s="254"/>
      <c r="K29" s="254"/>
      <c r="L29" s="96"/>
    </row>
    <row r="30" spans="1:16" thickTop="1" thickBot="1" x14ac:dyDescent="0.3">
      <c r="A30" s="33"/>
      <c r="B30" s="33"/>
      <c r="C30" s="33"/>
      <c r="D30" s="9">
        <f>SUM(D29,E29)</f>
        <v>5600</v>
      </c>
      <c r="E30" s="196">
        <f>SUM(E26,E25,E24,E23,E21,E16,E15,E11,E10,E9,E8,E7)</f>
        <v>-24800</v>
      </c>
      <c r="F30" s="15"/>
      <c r="G30" s="40">
        <f>SUM(G29,H29)</f>
        <v>3400</v>
      </c>
      <c r="I30" s="96"/>
      <c r="J30" s="257"/>
      <c r="K30" s="257"/>
      <c r="L30" s="96"/>
    </row>
    <row r="31" spans="1:16" thickTop="1" thickBot="1" x14ac:dyDescent="0.3">
      <c r="A31" s="33"/>
      <c r="B31" s="33"/>
      <c r="C31" s="33"/>
      <c r="D31" s="33"/>
      <c r="E31" s="15">
        <f>SUM(E27,E20,E18,E12,E6)</f>
        <v>-12100</v>
      </c>
      <c r="F31" s="15"/>
      <c r="G31" s="40"/>
      <c r="H31" s="199">
        <f>SUM(H27,H26,H24,H20,H18,H16,H15,H10,H9,H8,H7)</f>
        <v>-24200</v>
      </c>
      <c r="I31" s="96"/>
      <c r="J31" s="257"/>
      <c r="K31" s="257"/>
      <c r="L31" s="96"/>
      <c r="O31">
        <v>24200</v>
      </c>
    </row>
    <row r="32" spans="1:16" thickTop="1" thickBot="1" x14ac:dyDescent="0.3">
      <c r="A32" s="33"/>
      <c r="B32" s="33"/>
      <c r="C32" s="33"/>
      <c r="D32" s="33"/>
      <c r="E32" s="15"/>
      <c r="F32" s="15"/>
      <c r="G32" s="40"/>
      <c r="I32" s="96"/>
      <c r="J32" s="257"/>
      <c r="K32" s="257"/>
      <c r="L32" s="96"/>
      <c r="O32">
        <v>24800</v>
      </c>
    </row>
    <row r="33" spans="1:15" thickTop="1" thickBot="1" x14ac:dyDescent="0.3">
      <c r="A33" s="33"/>
      <c r="B33" s="33"/>
      <c r="C33" s="33"/>
      <c r="D33" s="33"/>
      <c r="E33" s="15"/>
      <c r="F33" s="15"/>
      <c r="G33" s="40"/>
      <c r="I33" s="96"/>
      <c r="J33" s="257"/>
      <c r="K33" s="257"/>
      <c r="L33" s="96"/>
      <c r="O33" s="65">
        <f>SUM(O31:O32)</f>
        <v>49000</v>
      </c>
    </row>
    <row r="34" spans="1:15" thickTop="1" thickBot="1" x14ac:dyDescent="0.3">
      <c r="A34" s="33"/>
      <c r="B34" s="33"/>
      <c r="C34" s="33"/>
      <c r="D34" s="33"/>
      <c r="E34" s="15"/>
      <c r="F34" s="15"/>
      <c r="G34" s="40"/>
      <c r="I34" s="96"/>
      <c r="J34" s="257"/>
      <c r="K34" s="257"/>
      <c r="L34" s="96"/>
    </row>
    <row r="35" spans="1:15" thickTop="1" thickBot="1" x14ac:dyDescent="0.3">
      <c r="A35" s="33"/>
      <c r="B35" s="33"/>
      <c r="C35" s="33"/>
      <c r="D35" s="33"/>
      <c r="E35" s="15"/>
      <c r="F35" s="15"/>
      <c r="G35" s="40"/>
      <c r="I35" s="96"/>
      <c r="J35" s="257"/>
      <c r="K35" s="257"/>
      <c r="L35" s="96"/>
    </row>
    <row r="36" spans="1:15" thickTop="1" thickBot="1" x14ac:dyDescent="0.3">
      <c r="A36" s="33"/>
      <c r="B36" s="33"/>
      <c r="C36" s="33"/>
      <c r="D36" s="33"/>
      <c r="E36" s="15"/>
      <c r="F36" s="15"/>
      <c r="G36" s="40"/>
      <c r="I36" s="96"/>
      <c r="J36" s="257"/>
      <c r="K36" s="257"/>
      <c r="L36" s="96"/>
    </row>
    <row r="37" spans="1:15" thickTop="1" thickBot="1" x14ac:dyDescent="0.3">
      <c r="A37" s="33"/>
      <c r="B37" s="33"/>
      <c r="C37" s="33"/>
      <c r="D37" s="33"/>
      <c r="E37" s="15"/>
      <c r="F37" s="15"/>
      <c r="G37" s="40"/>
      <c r="I37" s="96"/>
      <c r="J37" s="257"/>
      <c r="K37" s="257"/>
      <c r="L37" s="96"/>
    </row>
    <row r="38" spans="1:15" thickTop="1" thickBot="1" x14ac:dyDescent="0.3">
      <c r="A38" s="33"/>
      <c r="B38" s="33"/>
      <c r="C38" s="33"/>
      <c r="D38" s="33"/>
      <c r="E38" s="15"/>
      <c r="F38" s="15"/>
      <c r="G38" s="40"/>
      <c r="I38" s="96"/>
      <c r="J38" s="257"/>
      <c r="K38" s="257"/>
      <c r="L38" s="96"/>
    </row>
    <row r="39" spans="1:15" thickTop="1" thickBot="1" x14ac:dyDescent="0.3">
      <c r="A39" s="33"/>
      <c r="B39" s="33"/>
      <c r="C39" s="33"/>
      <c r="D39" s="33"/>
      <c r="E39" s="15"/>
      <c r="F39" s="15"/>
      <c r="G39" s="40"/>
      <c r="I39" s="96"/>
      <c r="J39" s="257"/>
      <c r="K39" s="257"/>
      <c r="L39" s="96"/>
    </row>
    <row r="40" spans="1:15" thickTop="1" thickBot="1" x14ac:dyDescent="0.3">
      <c r="A40" s="33"/>
      <c r="B40" s="33"/>
      <c r="C40" s="33"/>
      <c r="D40" s="33"/>
      <c r="E40" s="15"/>
      <c r="F40" s="15"/>
      <c r="G40" s="40"/>
      <c r="I40" s="96"/>
      <c r="J40" s="257"/>
      <c r="K40" s="257"/>
      <c r="L40" s="96"/>
    </row>
    <row r="41" spans="1:15" thickTop="1" thickBot="1" x14ac:dyDescent="0.3">
      <c r="A41" s="33"/>
      <c r="B41" s="33"/>
      <c r="C41" s="33"/>
      <c r="D41" s="33"/>
      <c r="E41" s="15"/>
      <c r="F41" s="15"/>
      <c r="G41" s="40"/>
      <c r="I41" s="96"/>
      <c r="J41" s="257"/>
      <c r="K41" s="257"/>
      <c r="L41" s="96"/>
    </row>
    <row r="42" spans="1:15" thickTop="1" thickBot="1" x14ac:dyDescent="0.3">
      <c r="A42" s="33"/>
      <c r="B42" s="33"/>
      <c r="C42" s="33"/>
      <c r="D42" s="33"/>
      <c r="E42" s="15"/>
      <c r="F42" s="15"/>
      <c r="G42" s="40"/>
      <c r="I42" s="96"/>
      <c r="J42" s="257"/>
      <c r="K42" s="257"/>
      <c r="L42" s="96"/>
    </row>
    <row r="43" spans="1:15" thickTop="1" thickBot="1" x14ac:dyDescent="0.3">
      <c r="A43" s="33"/>
      <c r="B43" s="33"/>
      <c r="C43" s="33"/>
      <c r="D43" s="33"/>
      <c r="E43" s="15"/>
      <c r="F43" s="15"/>
      <c r="G43" s="40"/>
      <c r="I43" s="96"/>
      <c r="J43" s="257"/>
      <c r="K43" s="257"/>
      <c r="L43" s="96"/>
    </row>
    <row r="44" spans="1:15" thickTop="1" thickBot="1" x14ac:dyDescent="0.3">
      <c r="A44" s="33"/>
      <c r="B44" s="33"/>
      <c r="C44" s="33"/>
      <c r="D44" s="33"/>
      <c r="E44" s="15"/>
      <c r="F44" s="15"/>
      <c r="G44" s="40"/>
      <c r="I44" s="96"/>
      <c r="J44" s="257"/>
      <c r="K44" s="257"/>
      <c r="L44" s="96"/>
    </row>
    <row r="45" spans="1:15" thickTop="1" thickBot="1" x14ac:dyDescent="0.3">
      <c r="A45" s="33"/>
      <c r="B45" s="33"/>
      <c r="C45" s="33"/>
      <c r="D45" s="33"/>
      <c r="E45" s="15"/>
      <c r="F45" s="15"/>
      <c r="G45" s="40"/>
      <c r="I45" s="96"/>
      <c r="J45" s="257"/>
      <c r="K45" s="257"/>
      <c r="L45" s="96"/>
    </row>
    <row r="46" spans="1:15" thickTop="1" thickBot="1" x14ac:dyDescent="0.3">
      <c r="A46" s="33"/>
      <c r="B46" s="33"/>
      <c r="C46" s="33"/>
      <c r="D46" s="33"/>
      <c r="E46" s="15"/>
      <c r="F46" s="15"/>
      <c r="G46" s="40"/>
      <c r="I46" s="96"/>
      <c r="J46" s="257"/>
      <c r="K46" s="257"/>
      <c r="L46" s="96"/>
    </row>
    <row r="47" spans="1:15" thickTop="1" thickBot="1" x14ac:dyDescent="0.3">
      <c r="A47" s="33"/>
      <c r="B47" s="33"/>
      <c r="C47" s="33"/>
      <c r="D47" s="33"/>
      <c r="E47" s="15"/>
      <c r="F47" s="15"/>
      <c r="G47" s="40"/>
      <c r="I47" s="96"/>
      <c r="J47" s="257"/>
      <c r="K47" s="257"/>
      <c r="L47" s="96"/>
    </row>
    <row r="48" spans="1:15" thickTop="1" thickBot="1" x14ac:dyDescent="0.3">
      <c r="A48" s="33"/>
      <c r="B48" s="33"/>
      <c r="C48" s="33"/>
      <c r="D48" s="33"/>
      <c r="E48" s="15"/>
      <c r="F48" s="15"/>
      <c r="G48" s="40"/>
      <c r="I48" s="96"/>
      <c r="J48" s="257"/>
      <c r="K48" s="257"/>
      <c r="L48" s="96"/>
    </row>
    <row r="49" spans="1:12" thickTop="1" thickBot="1" x14ac:dyDescent="0.3">
      <c r="A49" s="33"/>
      <c r="B49" s="33"/>
      <c r="C49" s="33"/>
      <c r="D49" s="33"/>
      <c r="E49" s="15"/>
      <c r="F49" s="15"/>
      <c r="G49" s="40"/>
      <c r="I49" s="96"/>
      <c r="J49" s="257"/>
      <c r="K49" s="257"/>
      <c r="L49" s="96"/>
    </row>
    <row r="50" spans="1:12" thickTop="1" thickBot="1" x14ac:dyDescent="0.3">
      <c r="A50" s="33"/>
      <c r="B50" s="33"/>
      <c r="C50" s="33"/>
      <c r="D50" s="33"/>
      <c r="E50" s="15"/>
      <c r="F50" s="15"/>
      <c r="G50" s="40"/>
      <c r="I50" s="96"/>
      <c r="J50" s="257"/>
      <c r="K50" s="257"/>
      <c r="L50" s="96"/>
    </row>
    <row r="51" spans="1:12" thickTop="1" thickBot="1" x14ac:dyDescent="0.3">
      <c r="A51" s="33"/>
      <c r="B51" s="33"/>
      <c r="C51" s="33"/>
      <c r="D51" s="33"/>
      <c r="E51" s="15"/>
      <c r="F51" s="15"/>
      <c r="G51" s="40"/>
      <c r="I51" s="96"/>
      <c r="J51" s="257"/>
      <c r="K51" s="257"/>
      <c r="L51" s="96"/>
    </row>
    <row r="52" spans="1:12" thickTop="1" thickBot="1" x14ac:dyDescent="0.3">
      <c r="A52" s="33"/>
      <c r="B52" s="33"/>
      <c r="C52" s="33"/>
      <c r="D52" s="33"/>
      <c r="E52" s="15"/>
      <c r="F52" s="15"/>
      <c r="G52" s="40"/>
      <c r="I52" s="96"/>
      <c r="J52" s="257"/>
      <c r="K52" s="257"/>
      <c r="L52" s="96"/>
    </row>
    <row r="53" spans="1:12" thickTop="1" thickBot="1" x14ac:dyDescent="0.3">
      <c r="A53" s="2"/>
      <c r="B53" s="2"/>
      <c r="C53" s="2"/>
      <c r="D53" s="2"/>
      <c r="E53" s="2"/>
      <c r="F53" s="17"/>
      <c r="G53" s="135"/>
      <c r="I53" s="17"/>
      <c r="J53" s="17"/>
      <c r="K53" s="17"/>
      <c r="L53" s="17"/>
    </row>
    <row r="54" spans="1:12" thickTop="1" thickBot="1" x14ac:dyDescent="0.3">
      <c r="A54" s="1"/>
      <c r="B54" s="1"/>
      <c r="C54" s="1"/>
      <c r="D54" s="1"/>
      <c r="E54" s="1"/>
      <c r="F54" s="17"/>
      <c r="G54" s="135"/>
      <c r="I54" s="17"/>
      <c r="J54" s="17"/>
      <c r="K54" s="17"/>
      <c r="L54" s="17"/>
    </row>
    <row r="55" spans="1:12" thickTop="1" thickBot="1" x14ac:dyDescent="0.3">
      <c r="A55" s="1"/>
      <c r="B55" s="1"/>
      <c r="C55" s="1"/>
      <c r="D55" s="1"/>
      <c r="E55" s="1"/>
      <c r="F55" s="17"/>
      <c r="G55" s="135"/>
      <c r="I55" s="17"/>
      <c r="J55" s="17"/>
      <c r="K55" s="17"/>
      <c r="L55" s="17"/>
    </row>
    <row r="56" spans="1:12" thickTop="1" thickBot="1" x14ac:dyDescent="0.3">
      <c r="A56" s="1"/>
      <c r="B56" s="1"/>
      <c r="C56" s="1"/>
      <c r="D56" s="1"/>
      <c r="E56" s="1"/>
      <c r="F56" s="17"/>
      <c r="G56" s="135"/>
      <c r="I56" s="17"/>
      <c r="J56" s="17"/>
      <c r="K56" s="17"/>
      <c r="L56" s="17"/>
    </row>
    <row r="57" spans="1:12" thickTop="1" thickBot="1" x14ac:dyDescent="0.3">
      <c r="A57" s="1"/>
      <c r="B57" s="1"/>
      <c r="C57" s="1"/>
      <c r="D57" s="1"/>
      <c r="E57" s="1"/>
      <c r="F57" s="17"/>
      <c r="G57" s="135"/>
      <c r="I57" s="17"/>
      <c r="J57" s="17"/>
      <c r="K57" s="17"/>
      <c r="L57" s="17"/>
    </row>
    <row r="58" spans="1:12" thickTop="1" thickBot="1" x14ac:dyDescent="0.3">
      <c r="A58" s="1"/>
      <c r="B58" s="1"/>
      <c r="C58" s="1"/>
      <c r="D58" s="1"/>
      <c r="E58" s="1"/>
      <c r="F58" s="17"/>
      <c r="G58" s="135"/>
      <c r="I58" s="17"/>
      <c r="J58" s="17"/>
      <c r="K58" s="17"/>
      <c r="L58" s="17"/>
    </row>
    <row r="59" spans="1:12" thickTop="1" thickBot="1" x14ac:dyDescent="0.3">
      <c r="A59" s="1"/>
      <c r="B59" s="1"/>
      <c r="C59" s="1"/>
      <c r="D59" s="1"/>
      <c r="E59" s="1"/>
      <c r="F59" s="17"/>
      <c r="G59" s="135"/>
      <c r="I59" s="17"/>
      <c r="J59" s="17"/>
      <c r="K59" s="17"/>
      <c r="L59" s="17"/>
    </row>
    <row r="60" spans="1:12" thickTop="1" thickBot="1" x14ac:dyDescent="0.3">
      <c r="A60" s="1"/>
      <c r="B60" s="1"/>
      <c r="C60" s="1"/>
      <c r="D60" s="1"/>
      <c r="E60" s="1"/>
      <c r="F60" s="17"/>
      <c r="G60" s="135"/>
      <c r="I60" s="17"/>
      <c r="J60" s="17"/>
      <c r="K60" s="17"/>
      <c r="L60" s="17"/>
    </row>
    <row r="61" spans="1:12" thickTop="1" thickBot="1" x14ac:dyDescent="0.3">
      <c r="A61" s="1"/>
      <c r="B61" s="1"/>
      <c r="C61" s="1"/>
      <c r="D61" s="1"/>
      <c r="E61" s="1"/>
      <c r="F61" s="17"/>
      <c r="G61" s="135"/>
      <c r="I61" s="17"/>
      <c r="J61" s="17"/>
      <c r="K61" s="17"/>
      <c r="L61" s="17"/>
    </row>
    <row r="62" spans="1:12" thickTop="1" thickBot="1" x14ac:dyDescent="0.3">
      <c r="A62" s="1"/>
      <c r="B62" s="1"/>
      <c r="C62" s="1"/>
      <c r="D62" s="1"/>
      <c r="E62" s="1"/>
      <c r="F62" s="17"/>
      <c r="G62" s="135"/>
      <c r="I62" s="17"/>
      <c r="J62" s="17"/>
      <c r="K62" s="17"/>
      <c r="L62" s="17"/>
    </row>
    <row r="63" spans="1:12" thickTop="1" thickBot="1" x14ac:dyDescent="0.3">
      <c r="A63" s="1"/>
      <c r="B63" s="1"/>
      <c r="C63" s="1"/>
      <c r="D63" s="1"/>
      <c r="E63" s="1"/>
      <c r="F63" s="17"/>
      <c r="G63" s="135"/>
      <c r="I63" s="17"/>
      <c r="J63" s="17"/>
      <c r="K63" s="17"/>
      <c r="L63" s="17"/>
    </row>
    <row r="64" spans="1:12" thickTop="1" thickBot="1" x14ac:dyDescent="0.3">
      <c r="A64" s="1"/>
      <c r="B64" s="1"/>
      <c r="C64" s="1"/>
      <c r="D64" s="1"/>
      <c r="E64" s="1"/>
      <c r="F64" s="17"/>
      <c r="G64" s="135"/>
      <c r="I64" s="17"/>
      <c r="J64" s="17"/>
      <c r="K64" s="17"/>
      <c r="L64" s="17"/>
    </row>
    <row r="65" spans="1:12" thickTop="1" thickBot="1" x14ac:dyDescent="0.3">
      <c r="A65" s="1"/>
      <c r="B65" s="1"/>
      <c r="C65" s="1"/>
      <c r="D65" s="1"/>
      <c r="E65" s="1"/>
      <c r="F65" s="17"/>
      <c r="G65" s="135"/>
      <c r="I65" s="17"/>
      <c r="J65" s="17"/>
      <c r="K65" s="17"/>
      <c r="L65" s="17"/>
    </row>
    <row r="66" spans="1:12" thickTop="1" thickBot="1" x14ac:dyDescent="0.3">
      <c r="A66" s="1"/>
      <c r="B66" s="1"/>
      <c r="C66" s="1"/>
      <c r="D66" s="1"/>
      <c r="E66" s="1"/>
      <c r="F66" s="17"/>
      <c r="G66" s="135"/>
      <c r="I66" s="17"/>
      <c r="J66" s="17"/>
      <c r="K66" s="17"/>
      <c r="L66" s="17"/>
    </row>
    <row r="67" spans="1:12" thickTop="1" thickBot="1" x14ac:dyDescent="0.3">
      <c r="A67" s="1"/>
      <c r="B67" s="1"/>
      <c r="C67" s="1"/>
      <c r="D67" s="1"/>
      <c r="E67" s="1"/>
      <c r="F67" s="17"/>
      <c r="G67" s="135"/>
      <c r="I67" s="17"/>
      <c r="J67" s="17"/>
      <c r="K67" s="17"/>
      <c r="L67" s="17"/>
    </row>
    <row r="68" spans="1:12" thickTop="1" thickBot="1" x14ac:dyDescent="0.3">
      <c r="A68" s="1"/>
      <c r="B68" s="1"/>
      <c r="C68" s="1"/>
      <c r="D68" s="1"/>
      <c r="E68" s="1"/>
      <c r="F68" s="17"/>
      <c r="G68" s="135"/>
      <c r="I68" s="17"/>
      <c r="J68" s="17"/>
      <c r="K68" s="17"/>
      <c r="L68" s="17"/>
    </row>
    <row r="69" spans="1:12" thickTop="1" thickBot="1" x14ac:dyDescent="0.3">
      <c r="A69" s="1"/>
      <c r="B69" s="1"/>
      <c r="C69" s="1"/>
      <c r="D69" s="1"/>
      <c r="E69" s="1"/>
      <c r="F69" s="17"/>
      <c r="G69" s="135"/>
      <c r="I69" s="17"/>
      <c r="J69" s="17"/>
      <c r="K69" s="17"/>
      <c r="L69" s="17"/>
    </row>
    <row r="70" spans="1:12" thickTop="1" thickBot="1" x14ac:dyDescent="0.3">
      <c r="A70" s="1"/>
      <c r="B70" s="1"/>
      <c r="C70" s="1"/>
      <c r="D70" s="1"/>
      <c r="E70" s="1"/>
      <c r="F70" s="17"/>
      <c r="G70" s="135"/>
      <c r="I70" s="17"/>
      <c r="J70" s="17"/>
      <c r="K70" s="17"/>
      <c r="L70" s="17"/>
    </row>
    <row r="71" spans="1:12" thickTop="1" thickBot="1" x14ac:dyDescent="0.3">
      <c r="A71" s="1"/>
      <c r="B71" s="1"/>
      <c r="C71" s="1"/>
      <c r="D71" s="1"/>
      <c r="E71" s="1"/>
      <c r="F71" s="17"/>
      <c r="G71" s="135"/>
      <c r="I71" s="17"/>
      <c r="J71" s="17"/>
      <c r="K71" s="17"/>
      <c r="L71" s="17"/>
    </row>
    <row r="72" spans="1:12" thickTop="1" thickBot="1" x14ac:dyDescent="0.3">
      <c r="A72" s="1"/>
      <c r="B72" s="1"/>
      <c r="C72" s="1"/>
      <c r="D72" s="1"/>
      <c r="E72" s="1"/>
      <c r="F72" s="17"/>
      <c r="G72" s="135"/>
      <c r="I72" s="17"/>
      <c r="J72" s="17"/>
      <c r="K72" s="17"/>
      <c r="L72" s="17"/>
    </row>
    <row r="73" spans="1:12" thickTop="1" thickBot="1" x14ac:dyDescent="0.3">
      <c r="A73" s="1"/>
      <c r="B73" s="1"/>
      <c r="C73" s="1"/>
      <c r="D73" s="1"/>
      <c r="E73" s="1"/>
      <c r="F73" s="17"/>
      <c r="G73" s="135"/>
      <c r="I73" s="17"/>
      <c r="J73" s="17"/>
      <c r="K73" s="17"/>
      <c r="L73" s="17"/>
    </row>
    <row r="74" spans="1:12" thickTop="1" thickBot="1" x14ac:dyDescent="0.3">
      <c r="A74" s="1"/>
      <c r="B74" s="1"/>
      <c r="C74" s="1"/>
      <c r="D74" s="1"/>
      <c r="E74" s="1"/>
      <c r="F74" s="17"/>
      <c r="G74" s="135"/>
      <c r="I74" s="17"/>
      <c r="J74" s="17"/>
      <c r="K74" s="17"/>
      <c r="L74" s="17"/>
    </row>
    <row r="75" spans="1:12" thickTop="1" thickBot="1" x14ac:dyDescent="0.3">
      <c r="A75" s="1"/>
      <c r="B75" s="1"/>
      <c r="C75" s="1"/>
      <c r="D75" s="1"/>
      <c r="E75" s="1"/>
      <c r="F75" s="17"/>
      <c r="G75" s="135"/>
      <c r="I75" s="17"/>
      <c r="J75" s="17"/>
      <c r="K75" s="17"/>
      <c r="L75" s="17"/>
    </row>
    <row r="76" spans="1:12" thickTop="1" thickBot="1" x14ac:dyDescent="0.3">
      <c r="A76" s="1"/>
      <c r="B76" s="1"/>
      <c r="C76" s="1"/>
      <c r="D76" s="1"/>
      <c r="E76" s="1"/>
      <c r="F76" s="17"/>
      <c r="G76" s="135"/>
      <c r="I76" s="17"/>
      <c r="J76" s="17"/>
      <c r="K76" s="17"/>
      <c r="L76" s="17"/>
    </row>
    <row r="77" spans="1:12" thickTop="1" thickBot="1" x14ac:dyDescent="0.3">
      <c r="A77" s="1"/>
      <c r="B77" s="1"/>
      <c r="C77" s="1"/>
      <c r="D77" s="1"/>
      <c r="E77" s="1"/>
      <c r="F77" s="17"/>
      <c r="G77" s="135"/>
      <c r="I77" s="17"/>
      <c r="J77" s="17"/>
      <c r="K77" s="17"/>
      <c r="L77" s="17"/>
    </row>
    <row r="78" spans="1:12" thickTop="1" thickBot="1" x14ac:dyDescent="0.3">
      <c r="A78" s="1"/>
      <c r="B78" s="1"/>
      <c r="C78" s="1"/>
      <c r="D78" s="1"/>
      <c r="E78" s="1"/>
      <c r="F78" s="17"/>
      <c r="G78" s="135"/>
      <c r="I78" s="17"/>
      <c r="J78" s="17"/>
      <c r="K78" s="17"/>
      <c r="L78" s="17"/>
    </row>
    <row r="79" spans="1:12" thickTop="1" thickBot="1" x14ac:dyDescent="0.3">
      <c r="A79" s="1"/>
      <c r="B79" s="1"/>
      <c r="C79" s="1"/>
      <c r="D79" s="1"/>
      <c r="E79" s="1"/>
      <c r="F79" s="17"/>
      <c r="G79" s="135"/>
      <c r="I79" s="17"/>
      <c r="J79" s="17"/>
      <c r="K79" s="17"/>
      <c r="L79" s="17"/>
    </row>
    <row r="80" spans="1:12" thickTop="1" thickBot="1" x14ac:dyDescent="0.3">
      <c r="A80" s="1"/>
      <c r="B80" s="1"/>
      <c r="C80" s="1"/>
      <c r="D80" s="1"/>
      <c r="E80" s="1"/>
      <c r="F80" s="17"/>
      <c r="G80" s="135"/>
      <c r="I80" s="17"/>
      <c r="J80" s="17"/>
      <c r="K80" s="17"/>
      <c r="L80" s="17"/>
    </row>
    <row r="81" spans="1:12" thickTop="1" thickBot="1" x14ac:dyDescent="0.3">
      <c r="A81" s="1"/>
      <c r="B81" s="1"/>
      <c r="C81" s="1"/>
      <c r="D81" s="1"/>
      <c r="E81" s="1"/>
      <c r="F81" s="17"/>
      <c r="G81" s="135"/>
      <c r="I81" s="17"/>
      <c r="J81" s="17"/>
      <c r="K81" s="17"/>
      <c r="L81" s="17"/>
    </row>
    <row r="82" spans="1:12" thickTop="1" thickBot="1" x14ac:dyDescent="0.3">
      <c r="A82" s="1"/>
      <c r="B82" s="1"/>
      <c r="C82" s="1"/>
      <c r="D82" s="1"/>
      <c r="E82" s="1"/>
      <c r="F82" s="17"/>
      <c r="G82" s="135"/>
      <c r="I82" s="17"/>
      <c r="J82" s="17"/>
      <c r="K82" s="17"/>
      <c r="L82" s="17"/>
    </row>
    <row r="83" spans="1:12" thickTop="1" thickBot="1" x14ac:dyDescent="0.3">
      <c r="A83" s="1"/>
      <c r="B83" s="1"/>
      <c r="C83" s="1"/>
      <c r="D83" s="1"/>
      <c r="E83" s="1"/>
      <c r="F83" s="17"/>
      <c r="G83" s="135"/>
      <c r="I83" s="17"/>
      <c r="J83" s="17"/>
      <c r="K83" s="17"/>
      <c r="L83" s="17"/>
    </row>
    <row r="84" spans="1:12" thickTop="1" thickBot="1" x14ac:dyDescent="0.3">
      <c r="A84" s="1"/>
      <c r="B84" s="1"/>
      <c r="C84" s="1"/>
      <c r="D84" s="1"/>
      <c r="E84" s="1"/>
      <c r="F84" s="17"/>
      <c r="G84" s="135"/>
      <c r="I84" s="17"/>
      <c r="J84" s="17"/>
      <c r="K84" s="17"/>
      <c r="L84" s="17"/>
    </row>
    <row r="85" spans="1:12" thickTop="1" thickBot="1" x14ac:dyDescent="0.3">
      <c r="A85" s="1"/>
      <c r="B85" s="1"/>
      <c r="C85" s="1"/>
      <c r="D85" s="1"/>
      <c r="E85" s="1"/>
      <c r="F85" s="17"/>
      <c r="G85" s="135"/>
      <c r="I85" s="17"/>
      <c r="J85" s="17"/>
      <c r="K85" s="17"/>
      <c r="L85" s="17"/>
    </row>
    <row r="86" spans="1:12" thickTop="1" thickBot="1" x14ac:dyDescent="0.3">
      <c r="A86" s="1"/>
      <c r="B86" s="1"/>
      <c r="C86" s="1"/>
      <c r="D86" s="1"/>
      <c r="E86" s="1"/>
      <c r="F86" s="17"/>
      <c r="G86" s="135"/>
      <c r="I86" s="17"/>
      <c r="J86" s="17"/>
      <c r="K86" s="17"/>
      <c r="L86" s="17"/>
    </row>
    <row r="87" spans="1:12" thickTop="1" thickBot="1" x14ac:dyDescent="0.3">
      <c r="A87" s="1"/>
      <c r="B87" s="1"/>
      <c r="C87" s="1"/>
      <c r="D87" s="1"/>
      <c r="E87" s="1"/>
      <c r="F87" s="17"/>
      <c r="G87" s="135"/>
      <c r="I87" s="17"/>
      <c r="J87" s="17"/>
      <c r="K87" s="17"/>
      <c r="L87" s="17"/>
    </row>
    <row r="88" spans="1:12" thickTop="1" thickBot="1" x14ac:dyDescent="0.3">
      <c r="A88" s="1"/>
      <c r="B88" s="1"/>
      <c r="C88" s="1"/>
      <c r="D88" s="1"/>
      <c r="E88" s="1"/>
      <c r="F88" s="17"/>
      <c r="G88" s="135"/>
      <c r="I88" s="17"/>
      <c r="J88" s="17"/>
      <c r="K88" s="17"/>
      <c r="L88" s="17"/>
    </row>
    <row r="89" spans="1:12" thickTop="1" thickBot="1" x14ac:dyDescent="0.3">
      <c r="A89" s="1"/>
      <c r="B89" s="1"/>
      <c r="C89" s="1"/>
      <c r="D89" s="1"/>
      <c r="E89" s="1"/>
      <c r="F89" s="17"/>
      <c r="G89" s="135"/>
      <c r="I89" s="17"/>
      <c r="J89" s="17"/>
      <c r="K89" s="17"/>
      <c r="L89" s="17"/>
    </row>
    <row r="90" spans="1:12" thickTop="1" thickBot="1" x14ac:dyDescent="0.3">
      <c r="A90" s="1"/>
      <c r="B90" s="1"/>
      <c r="C90" s="1"/>
      <c r="D90" s="1"/>
      <c r="E90" s="1"/>
      <c r="F90" s="17"/>
      <c r="G90" s="135"/>
      <c r="I90" s="17"/>
      <c r="J90" s="17"/>
      <c r="K90" s="17"/>
      <c r="L90" s="17"/>
    </row>
    <row r="91" spans="1:12" thickTop="1" thickBot="1" x14ac:dyDescent="0.3">
      <c r="A91" s="1"/>
      <c r="B91" s="1"/>
      <c r="C91" s="1"/>
      <c r="D91" s="1"/>
      <c r="E91" s="1"/>
      <c r="F91" s="17"/>
      <c r="G91" s="135"/>
      <c r="I91" s="17"/>
      <c r="J91" s="17"/>
      <c r="K91" s="17"/>
      <c r="L91" s="17"/>
    </row>
    <row r="92" spans="1:12" thickTop="1" thickBot="1" x14ac:dyDescent="0.3">
      <c r="A92" s="1"/>
      <c r="B92" s="1"/>
      <c r="C92" s="1"/>
      <c r="D92" s="1"/>
      <c r="E92" s="1"/>
      <c r="F92" s="17"/>
      <c r="G92" s="135"/>
      <c r="I92" s="17"/>
      <c r="J92" s="17"/>
      <c r="K92" s="17"/>
      <c r="L92" s="17"/>
    </row>
    <row r="93" spans="1:12" thickTop="1" thickBot="1" x14ac:dyDescent="0.3">
      <c r="A93" s="1"/>
      <c r="B93" s="1"/>
      <c r="C93" s="1"/>
      <c r="D93" s="1"/>
      <c r="E93" s="1"/>
      <c r="F93" s="17"/>
      <c r="G93" s="135"/>
      <c r="I93" s="17"/>
      <c r="J93" s="17"/>
      <c r="K93" s="17"/>
      <c r="L93" s="17"/>
    </row>
    <row r="94" spans="1:12" thickTop="1" thickBot="1" x14ac:dyDescent="0.3">
      <c r="A94" s="1"/>
      <c r="B94" s="1"/>
      <c r="C94" s="1"/>
      <c r="D94" s="1"/>
      <c r="E94" s="1"/>
      <c r="F94" s="17"/>
      <c r="G94" s="135"/>
      <c r="I94" s="17"/>
      <c r="J94" s="17"/>
      <c r="K94" s="17"/>
      <c r="L94" s="17"/>
    </row>
    <row r="95" spans="1:12" thickTop="1" thickBot="1" x14ac:dyDescent="0.3">
      <c r="A95" s="1"/>
      <c r="B95" s="1"/>
      <c r="C95" s="1"/>
      <c r="D95" s="1"/>
      <c r="E95" s="1"/>
      <c r="F95" s="17"/>
      <c r="G95" s="135"/>
      <c r="I95" s="17"/>
      <c r="J95" s="17"/>
      <c r="K95" s="17"/>
      <c r="L95" s="17"/>
    </row>
    <row r="96" spans="1:12" thickTop="1" thickBot="1" x14ac:dyDescent="0.3">
      <c r="A96" s="1"/>
      <c r="B96" s="1"/>
      <c r="C96" s="1"/>
      <c r="D96" s="1"/>
      <c r="E96" s="1"/>
      <c r="F96" s="17"/>
      <c r="G96" s="135"/>
      <c r="I96" s="17"/>
      <c r="J96" s="17"/>
      <c r="K96" s="17"/>
      <c r="L96" s="17"/>
    </row>
    <row r="97" spans="1:12" thickTop="1" thickBot="1" x14ac:dyDescent="0.3">
      <c r="A97" s="1"/>
      <c r="B97" s="1"/>
      <c r="C97" s="1"/>
      <c r="D97" s="1"/>
      <c r="E97" s="1"/>
      <c r="F97" s="17"/>
      <c r="G97" s="135"/>
      <c r="I97" s="17"/>
      <c r="J97" s="17"/>
      <c r="K97" s="17"/>
      <c r="L97" s="17"/>
    </row>
    <row r="98" spans="1:12" thickTop="1" thickBot="1" x14ac:dyDescent="0.3">
      <c r="A98" s="1"/>
      <c r="B98" s="1"/>
      <c r="C98" s="1"/>
      <c r="D98" s="1"/>
      <c r="E98" s="1"/>
      <c r="F98" s="17"/>
      <c r="G98" s="135"/>
      <c r="I98" s="17"/>
      <c r="J98" s="17"/>
      <c r="K98" s="17"/>
      <c r="L98" s="17"/>
    </row>
    <row r="99" spans="1:12" thickTop="1" thickBot="1" x14ac:dyDescent="0.3">
      <c r="A99" s="1"/>
      <c r="B99" s="1"/>
      <c r="C99" s="1"/>
      <c r="D99" s="1"/>
      <c r="E99" s="1"/>
      <c r="F99" s="17"/>
      <c r="G99" s="135"/>
      <c r="I99" s="17"/>
      <c r="J99" s="17"/>
      <c r="K99" s="17"/>
      <c r="L99" s="17"/>
    </row>
  </sheetData>
  <mergeCells count="3">
    <mergeCell ref="A1:M1"/>
    <mergeCell ref="B2:E2"/>
    <mergeCell ref="K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C1" zoomScale="87" zoomScaleNormal="87" workbookViewId="0">
      <selection activeCell="L2" sqref="L2"/>
    </sheetView>
  </sheetViews>
  <sheetFormatPr defaultRowHeight="15" x14ac:dyDescent="0.25"/>
  <cols>
    <col min="1" max="1" width="28.140625" customWidth="1"/>
    <col min="2" max="2" width="17.7109375" customWidth="1"/>
    <col min="3" max="3" width="18.42578125" customWidth="1"/>
    <col min="4" max="4" width="18.42578125" style="256" customWidth="1"/>
    <col min="5" max="5" width="18.7109375" customWidth="1"/>
    <col min="6" max="6" width="17.85546875" customWidth="1"/>
    <col min="7" max="7" width="18.7109375" customWidth="1"/>
    <col min="8" max="8" width="23.42578125" customWidth="1"/>
    <col min="9" max="9" width="23.7109375" customWidth="1"/>
    <col min="10" max="10" width="16.7109375" customWidth="1"/>
    <col min="11" max="11" width="14.42578125" customWidth="1"/>
  </cols>
  <sheetData>
    <row r="1" spans="1:10" ht="21" thickTop="1" thickBot="1" x14ac:dyDescent="0.45">
      <c r="A1" s="299">
        <v>1</v>
      </c>
      <c r="B1" s="15" t="s">
        <v>352</v>
      </c>
      <c r="C1" s="323" t="s">
        <v>351</v>
      </c>
      <c r="D1" s="323" t="s">
        <v>350</v>
      </c>
      <c r="E1" s="323" t="s">
        <v>349</v>
      </c>
      <c r="F1" s="324" t="s">
        <v>345</v>
      </c>
      <c r="G1" s="324" t="s">
        <v>197</v>
      </c>
      <c r="H1" s="324" t="s">
        <v>377</v>
      </c>
      <c r="I1" s="324" t="s">
        <v>376</v>
      </c>
      <c r="J1" s="324" t="s">
        <v>388</v>
      </c>
    </row>
    <row r="2" spans="1:10" ht="21" thickTop="1" thickBot="1" x14ac:dyDescent="0.45">
      <c r="A2" s="299" t="s">
        <v>245</v>
      </c>
      <c r="B2" s="303">
        <v>0</v>
      </c>
      <c r="C2" s="323">
        <v>0</v>
      </c>
      <c r="D2" s="323"/>
      <c r="E2" s="323">
        <v>0</v>
      </c>
      <c r="F2" s="323">
        <f>SUM(B2,C2,E2)</f>
        <v>0</v>
      </c>
      <c r="G2" s="323">
        <v>0</v>
      </c>
      <c r="H2" s="323">
        <f>SUM(F2:G2)</f>
        <v>0</v>
      </c>
      <c r="I2" s="323"/>
      <c r="J2" s="323">
        <f>SUM(H2:I2)</f>
        <v>0</v>
      </c>
    </row>
    <row r="3" spans="1:10" ht="21" thickTop="1" thickBot="1" x14ac:dyDescent="0.45">
      <c r="A3" s="299" t="s">
        <v>71</v>
      </c>
      <c r="B3" s="303">
        <v>0</v>
      </c>
      <c r="C3" s="323">
        <v>500</v>
      </c>
      <c r="D3" s="323"/>
      <c r="E3" s="323">
        <v>-500</v>
      </c>
      <c r="F3" s="323">
        <f t="shared" ref="F3:F27" si="0">SUM(B3,C3,E3)</f>
        <v>0</v>
      </c>
      <c r="G3" s="323">
        <v>0</v>
      </c>
      <c r="H3" s="323">
        <f t="shared" ref="H3:H26" si="1">SUM(F3:G3)</f>
        <v>0</v>
      </c>
      <c r="I3" s="323"/>
      <c r="J3" s="323">
        <f t="shared" ref="J3:J26" si="2">SUM(H3:I3)</f>
        <v>0</v>
      </c>
    </row>
    <row r="4" spans="1:10" ht="21" thickTop="1" thickBot="1" x14ac:dyDescent="0.45">
      <c r="A4" s="299" t="s">
        <v>72</v>
      </c>
      <c r="B4" s="303">
        <v>0</v>
      </c>
      <c r="C4" s="325">
        <v>4400</v>
      </c>
      <c r="D4" s="325"/>
      <c r="E4" s="323"/>
      <c r="F4" s="323">
        <f t="shared" si="0"/>
        <v>4400</v>
      </c>
      <c r="G4" s="323">
        <v>-4400</v>
      </c>
      <c r="H4" s="323">
        <v>-500</v>
      </c>
      <c r="I4" s="323">
        <v>500</v>
      </c>
      <c r="J4" s="323">
        <f t="shared" si="2"/>
        <v>0</v>
      </c>
    </row>
    <row r="5" spans="1:10" ht="21" thickTop="1" thickBot="1" x14ac:dyDescent="0.45">
      <c r="A5" s="299" t="s">
        <v>73</v>
      </c>
      <c r="B5" s="303">
        <v>0</v>
      </c>
      <c r="C5" s="325">
        <v>2200</v>
      </c>
      <c r="D5" s="325"/>
      <c r="E5" s="323"/>
      <c r="F5" s="323">
        <f t="shared" si="0"/>
        <v>2200</v>
      </c>
      <c r="G5" s="323">
        <v>0</v>
      </c>
      <c r="H5" s="323">
        <f t="shared" si="1"/>
        <v>2200</v>
      </c>
      <c r="I5" s="323">
        <v>200</v>
      </c>
      <c r="J5" s="323">
        <f t="shared" si="2"/>
        <v>2400</v>
      </c>
    </row>
    <row r="6" spans="1:10" ht="21" thickTop="1" thickBot="1" x14ac:dyDescent="0.45">
      <c r="A6" s="299" t="s">
        <v>74</v>
      </c>
      <c r="B6" s="303">
        <v>0</v>
      </c>
      <c r="C6" s="325">
        <v>2600</v>
      </c>
      <c r="D6" s="325"/>
      <c r="E6" s="323"/>
      <c r="F6" s="323">
        <f t="shared" si="0"/>
        <v>2600</v>
      </c>
      <c r="G6" s="323">
        <v>-2600</v>
      </c>
      <c r="H6" s="323">
        <f t="shared" si="1"/>
        <v>0</v>
      </c>
      <c r="I6" s="323">
        <v>200</v>
      </c>
      <c r="J6" s="323">
        <f t="shared" si="2"/>
        <v>200</v>
      </c>
    </row>
    <row r="7" spans="1:10" ht="21" thickTop="1" thickBot="1" x14ac:dyDescent="0.45">
      <c r="A7" s="299" t="s">
        <v>75</v>
      </c>
      <c r="B7" s="303">
        <v>0</v>
      </c>
      <c r="C7" s="325">
        <v>100</v>
      </c>
      <c r="D7" s="325"/>
      <c r="E7" s="323"/>
      <c r="F7" s="323">
        <f t="shared" si="0"/>
        <v>100</v>
      </c>
      <c r="G7" s="323">
        <v>0</v>
      </c>
      <c r="H7" s="323">
        <f t="shared" si="1"/>
        <v>100</v>
      </c>
      <c r="I7" s="323">
        <v>100</v>
      </c>
      <c r="J7" s="323">
        <f t="shared" si="2"/>
        <v>200</v>
      </c>
    </row>
    <row r="8" spans="1:10" ht="21" thickTop="1" thickBot="1" x14ac:dyDescent="0.45">
      <c r="A8" s="299" t="s">
        <v>76</v>
      </c>
      <c r="B8" s="303">
        <v>0</v>
      </c>
      <c r="C8" s="325">
        <v>1000</v>
      </c>
      <c r="D8" s="325"/>
      <c r="E8" s="323"/>
      <c r="F8" s="323">
        <f t="shared" si="0"/>
        <v>1000</v>
      </c>
      <c r="G8" s="323">
        <v>-1000</v>
      </c>
      <c r="H8" s="323">
        <f t="shared" si="1"/>
        <v>0</v>
      </c>
      <c r="I8" s="323">
        <v>0</v>
      </c>
      <c r="J8" s="323">
        <f t="shared" si="2"/>
        <v>0</v>
      </c>
    </row>
    <row r="9" spans="1:10" ht="21" thickTop="1" thickBot="1" x14ac:dyDescent="0.45">
      <c r="A9" s="299" t="s">
        <v>77</v>
      </c>
      <c r="B9" s="303">
        <v>0</v>
      </c>
      <c r="C9" s="325">
        <v>700</v>
      </c>
      <c r="D9" s="325"/>
      <c r="E9" s="323"/>
      <c r="F9" s="323">
        <v>1000</v>
      </c>
      <c r="G9" s="323">
        <v>-1000</v>
      </c>
      <c r="H9" s="323">
        <f t="shared" si="1"/>
        <v>0</v>
      </c>
      <c r="I9" s="323"/>
      <c r="J9" s="323">
        <f t="shared" si="2"/>
        <v>0</v>
      </c>
    </row>
    <row r="10" spans="1:10" ht="21" thickTop="1" thickBot="1" x14ac:dyDescent="0.45">
      <c r="A10" s="299" t="s">
        <v>78</v>
      </c>
      <c r="B10" s="303">
        <v>0</v>
      </c>
      <c r="C10" s="325">
        <v>2300</v>
      </c>
      <c r="D10" s="325"/>
      <c r="E10" s="323"/>
      <c r="F10" s="323">
        <f t="shared" si="0"/>
        <v>2300</v>
      </c>
      <c r="G10" s="323">
        <v>-2300</v>
      </c>
      <c r="H10" s="323">
        <f t="shared" si="1"/>
        <v>0</v>
      </c>
      <c r="I10" s="323">
        <v>1300</v>
      </c>
      <c r="J10" s="323">
        <f t="shared" si="2"/>
        <v>1300</v>
      </c>
    </row>
    <row r="11" spans="1:10" ht="21" thickTop="1" thickBot="1" x14ac:dyDescent="0.45">
      <c r="A11" s="299" t="s">
        <v>79</v>
      </c>
      <c r="B11" s="303">
        <v>0</v>
      </c>
      <c r="C11" s="325">
        <v>0</v>
      </c>
      <c r="D11" s="325"/>
      <c r="E11" s="323"/>
      <c r="F11" s="323">
        <f t="shared" si="0"/>
        <v>0</v>
      </c>
      <c r="G11" s="323"/>
      <c r="H11" s="323">
        <f t="shared" si="1"/>
        <v>0</v>
      </c>
      <c r="I11" s="323">
        <v>0</v>
      </c>
      <c r="J11" s="323">
        <f t="shared" si="2"/>
        <v>0</v>
      </c>
    </row>
    <row r="12" spans="1:10" ht="21" thickTop="1" thickBot="1" x14ac:dyDescent="0.45">
      <c r="A12" s="299" t="s">
        <v>80</v>
      </c>
      <c r="B12" s="303">
        <v>0</v>
      </c>
      <c r="C12" s="325">
        <v>1600</v>
      </c>
      <c r="D12" s="325"/>
      <c r="E12" s="323">
        <v>-1200</v>
      </c>
      <c r="F12" s="323">
        <f t="shared" si="0"/>
        <v>400</v>
      </c>
      <c r="G12" s="323"/>
      <c r="H12" s="323">
        <f t="shared" si="1"/>
        <v>400</v>
      </c>
      <c r="I12" s="323">
        <v>200</v>
      </c>
      <c r="J12" s="323">
        <f t="shared" si="2"/>
        <v>600</v>
      </c>
    </row>
    <row r="13" spans="1:10" ht="21" thickTop="1" thickBot="1" x14ac:dyDescent="0.45">
      <c r="A13" s="299" t="s">
        <v>81</v>
      </c>
      <c r="B13" s="303">
        <v>0</v>
      </c>
      <c r="C13" s="325">
        <v>1300</v>
      </c>
      <c r="D13" s="325"/>
      <c r="E13" s="323"/>
      <c r="F13" s="323">
        <f t="shared" si="0"/>
        <v>1300</v>
      </c>
      <c r="G13" s="323">
        <v>-1300</v>
      </c>
      <c r="H13" s="323">
        <f t="shared" si="1"/>
        <v>0</v>
      </c>
      <c r="I13" s="323">
        <v>400</v>
      </c>
      <c r="J13" s="323">
        <f t="shared" si="2"/>
        <v>400</v>
      </c>
    </row>
    <row r="14" spans="1:10" ht="21" thickTop="1" thickBot="1" x14ac:dyDescent="0.45">
      <c r="A14" s="299" t="s">
        <v>82</v>
      </c>
      <c r="B14" s="303">
        <v>3700</v>
      </c>
      <c r="C14" s="325">
        <v>800</v>
      </c>
      <c r="D14" s="325"/>
      <c r="E14" s="323"/>
      <c r="F14" s="323">
        <f t="shared" si="0"/>
        <v>4500</v>
      </c>
      <c r="G14" s="323">
        <v>-3000</v>
      </c>
      <c r="H14" s="323">
        <f t="shared" si="1"/>
        <v>1500</v>
      </c>
      <c r="I14" s="323">
        <v>1500</v>
      </c>
      <c r="J14" s="323">
        <f t="shared" si="2"/>
        <v>3000</v>
      </c>
    </row>
    <row r="15" spans="1:10" ht="21" thickTop="1" thickBot="1" x14ac:dyDescent="0.45">
      <c r="A15" s="299" t="s">
        <v>83</v>
      </c>
      <c r="B15" s="303">
        <v>0</v>
      </c>
      <c r="C15" s="325">
        <v>800</v>
      </c>
      <c r="D15" s="325"/>
      <c r="E15" s="323">
        <v>-600</v>
      </c>
      <c r="F15" s="323">
        <f t="shared" si="0"/>
        <v>200</v>
      </c>
      <c r="G15" s="323">
        <v>-200</v>
      </c>
      <c r="H15" s="323">
        <f t="shared" si="1"/>
        <v>0</v>
      </c>
      <c r="I15" s="323">
        <v>0</v>
      </c>
      <c r="J15" s="323">
        <f t="shared" si="2"/>
        <v>0</v>
      </c>
    </row>
    <row r="16" spans="1:10" ht="21" thickTop="1" thickBot="1" x14ac:dyDescent="0.45">
      <c r="A16" s="299" t="s">
        <v>91</v>
      </c>
      <c r="B16" s="303">
        <v>0</v>
      </c>
      <c r="C16" s="325">
        <v>2900</v>
      </c>
      <c r="D16" s="325"/>
      <c r="E16" s="323"/>
      <c r="F16" s="323">
        <f t="shared" si="0"/>
        <v>2900</v>
      </c>
      <c r="G16" s="323">
        <v>0</v>
      </c>
      <c r="H16" s="323">
        <f t="shared" si="1"/>
        <v>2900</v>
      </c>
      <c r="I16" s="323">
        <v>1000</v>
      </c>
      <c r="J16" s="323">
        <f t="shared" si="2"/>
        <v>3900</v>
      </c>
    </row>
    <row r="17" spans="1:10" ht="21" thickTop="1" thickBot="1" x14ac:dyDescent="0.45">
      <c r="A17" s="299" t="s">
        <v>85</v>
      </c>
      <c r="B17" s="303">
        <v>0</v>
      </c>
      <c r="C17" s="325">
        <v>1600</v>
      </c>
      <c r="D17" s="325"/>
      <c r="E17" s="323"/>
      <c r="F17" s="323">
        <f t="shared" si="0"/>
        <v>1600</v>
      </c>
      <c r="G17" s="323">
        <v>-1600</v>
      </c>
      <c r="H17" s="323">
        <f t="shared" si="1"/>
        <v>0</v>
      </c>
      <c r="I17" s="323">
        <v>0</v>
      </c>
      <c r="J17" s="323">
        <f t="shared" si="2"/>
        <v>0</v>
      </c>
    </row>
    <row r="18" spans="1:10" ht="21" thickTop="1" thickBot="1" x14ac:dyDescent="0.45">
      <c r="A18" s="299" t="s">
        <v>87</v>
      </c>
      <c r="B18" s="303">
        <v>-1300</v>
      </c>
      <c r="C18" s="325">
        <v>400</v>
      </c>
      <c r="D18" s="325"/>
      <c r="E18" s="323"/>
      <c r="F18" s="323">
        <f t="shared" si="0"/>
        <v>-900</v>
      </c>
      <c r="G18" s="323">
        <v>0</v>
      </c>
      <c r="H18" s="323">
        <v>0</v>
      </c>
      <c r="I18" s="323">
        <v>300</v>
      </c>
      <c r="J18" s="323">
        <f t="shared" si="2"/>
        <v>300</v>
      </c>
    </row>
    <row r="19" spans="1:10" ht="21" thickTop="1" thickBot="1" x14ac:dyDescent="0.45">
      <c r="A19" s="299" t="s">
        <v>66</v>
      </c>
      <c r="B19" s="303">
        <v>0</v>
      </c>
      <c r="C19" s="325">
        <v>0</v>
      </c>
      <c r="D19" s="325"/>
      <c r="E19" s="323"/>
      <c r="F19" s="323">
        <f t="shared" si="0"/>
        <v>0</v>
      </c>
      <c r="G19" s="323">
        <v>0</v>
      </c>
      <c r="H19" s="323">
        <f t="shared" si="1"/>
        <v>0</v>
      </c>
      <c r="I19" s="323">
        <v>0</v>
      </c>
      <c r="J19" s="323">
        <f t="shared" si="2"/>
        <v>0</v>
      </c>
    </row>
    <row r="20" spans="1:10" ht="21" thickTop="1" thickBot="1" x14ac:dyDescent="0.45">
      <c r="A20" s="299" t="s">
        <v>88</v>
      </c>
      <c r="B20" s="303">
        <v>0</v>
      </c>
      <c r="C20" s="325">
        <v>900</v>
      </c>
      <c r="D20" s="325"/>
      <c r="E20" s="323">
        <v>-900</v>
      </c>
      <c r="F20" s="323">
        <f t="shared" si="0"/>
        <v>0</v>
      </c>
      <c r="G20" s="323"/>
      <c r="H20" s="323">
        <f t="shared" si="1"/>
        <v>0</v>
      </c>
      <c r="I20" s="323">
        <v>0</v>
      </c>
      <c r="J20" s="323">
        <f t="shared" si="2"/>
        <v>0</v>
      </c>
    </row>
    <row r="21" spans="1:10" ht="21" thickTop="1" thickBot="1" x14ac:dyDescent="0.45">
      <c r="A21" s="299" t="s">
        <v>89</v>
      </c>
      <c r="B21" s="303">
        <v>0</v>
      </c>
      <c r="C21" s="325">
        <v>0</v>
      </c>
      <c r="D21" s="325"/>
      <c r="E21" s="323"/>
      <c r="F21" s="323">
        <f t="shared" si="0"/>
        <v>0</v>
      </c>
      <c r="G21" s="323"/>
      <c r="H21" s="323">
        <f t="shared" si="1"/>
        <v>0</v>
      </c>
      <c r="I21" s="323">
        <v>0</v>
      </c>
      <c r="J21" s="323">
        <f t="shared" si="2"/>
        <v>0</v>
      </c>
    </row>
    <row r="22" spans="1:10" ht="21" thickTop="1" thickBot="1" x14ac:dyDescent="0.45">
      <c r="A22" s="299" t="s">
        <v>90</v>
      </c>
      <c r="B22" s="303">
        <v>0</v>
      </c>
      <c r="C22" s="325">
        <v>500</v>
      </c>
      <c r="D22" s="325"/>
      <c r="E22" s="323">
        <v>-500</v>
      </c>
      <c r="F22" s="323">
        <f t="shared" si="0"/>
        <v>0</v>
      </c>
      <c r="G22" s="323"/>
      <c r="H22" s="323">
        <f t="shared" si="1"/>
        <v>0</v>
      </c>
      <c r="I22" s="323">
        <v>0</v>
      </c>
      <c r="J22" s="323">
        <f t="shared" si="2"/>
        <v>0</v>
      </c>
    </row>
    <row r="23" spans="1:10" ht="21" thickTop="1" thickBot="1" x14ac:dyDescent="0.45">
      <c r="A23" s="299" t="s">
        <v>346</v>
      </c>
      <c r="B23" s="303">
        <v>0</v>
      </c>
      <c r="C23" s="325">
        <v>3500</v>
      </c>
      <c r="D23" s="325"/>
      <c r="E23" s="323"/>
      <c r="F23" s="323">
        <f>SUM(B23,C23,E23)</f>
        <v>3500</v>
      </c>
      <c r="G23" s="323">
        <v>-3500</v>
      </c>
      <c r="H23" s="323">
        <f>SUM(F23:G23)</f>
        <v>0</v>
      </c>
      <c r="I23" s="323">
        <v>1700</v>
      </c>
      <c r="J23" s="323">
        <f t="shared" si="2"/>
        <v>1700</v>
      </c>
    </row>
    <row r="24" spans="1:10" ht="21" thickTop="1" thickBot="1" x14ac:dyDescent="0.45">
      <c r="A24" s="299" t="s">
        <v>86</v>
      </c>
      <c r="B24" s="303">
        <v>3300</v>
      </c>
      <c r="C24" s="325">
        <v>3500</v>
      </c>
      <c r="D24" s="325"/>
      <c r="E24" s="323"/>
      <c r="F24" s="323">
        <f t="shared" si="0"/>
        <v>6800</v>
      </c>
      <c r="G24" s="323">
        <v>-6800</v>
      </c>
      <c r="H24" s="323">
        <f t="shared" si="1"/>
        <v>0</v>
      </c>
      <c r="I24" s="323">
        <v>800</v>
      </c>
      <c r="J24" s="323">
        <f t="shared" si="2"/>
        <v>800</v>
      </c>
    </row>
    <row r="25" spans="1:10" ht="21" thickTop="1" thickBot="1" x14ac:dyDescent="0.45">
      <c r="A25" s="299" t="s">
        <v>347</v>
      </c>
      <c r="B25" s="15"/>
      <c r="C25" s="325">
        <v>1500</v>
      </c>
      <c r="D25" s="325"/>
      <c r="E25" s="323"/>
      <c r="F25" s="323">
        <f t="shared" si="0"/>
        <v>1500</v>
      </c>
      <c r="G25" s="323">
        <v>-1500</v>
      </c>
      <c r="H25" s="323">
        <f t="shared" si="1"/>
        <v>0</v>
      </c>
      <c r="I25" s="323">
        <v>0</v>
      </c>
      <c r="J25" s="323">
        <f t="shared" si="2"/>
        <v>0</v>
      </c>
    </row>
    <row r="26" spans="1:10" ht="21" thickTop="1" thickBot="1" x14ac:dyDescent="0.45">
      <c r="A26" s="299" t="s">
        <v>348</v>
      </c>
      <c r="B26" s="15"/>
      <c r="C26" s="325">
        <v>100</v>
      </c>
      <c r="D26" s="325"/>
      <c r="E26" s="323"/>
      <c r="F26" s="323">
        <f t="shared" si="0"/>
        <v>100</v>
      </c>
      <c r="G26" s="323"/>
      <c r="H26" s="323">
        <f t="shared" si="1"/>
        <v>100</v>
      </c>
      <c r="I26" s="323">
        <v>0</v>
      </c>
      <c r="J26" s="323">
        <f t="shared" si="2"/>
        <v>100</v>
      </c>
    </row>
    <row r="27" spans="1:10" ht="21" thickTop="1" thickBot="1" x14ac:dyDescent="0.45">
      <c r="A27" s="25"/>
      <c r="B27" s="26"/>
      <c r="C27" s="326">
        <f>SUM(C2:C26)</f>
        <v>33200</v>
      </c>
      <c r="D27" s="326"/>
      <c r="E27" s="327">
        <f>SUM(E3:E26)</f>
        <v>-3700</v>
      </c>
      <c r="F27" s="323">
        <f t="shared" si="0"/>
        <v>29500</v>
      </c>
      <c r="G27" s="323">
        <f>SUM(G2:G26)</f>
        <v>-29200</v>
      </c>
      <c r="H27" s="323">
        <f>SUM(H2:H26)</f>
        <v>6700</v>
      </c>
      <c r="I27" s="323">
        <v>12900</v>
      </c>
      <c r="J27" s="323"/>
    </row>
    <row r="28" spans="1:10" ht="21" thickTop="1" thickBot="1" x14ac:dyDescent="0.45">
      <c r="A28" s="257"/>
      <c r="B28" s="15"/>
      <c r="C28" s="323">
        <v>30600</v>
      </c>
      <c r="D28" s="323"/>
      <c r="E28" s="323"/>
      <c r="F28" s="323"/>
      <c r="G28" s="323">
        <f>SUM(E27,G27)</f>
        <v>-32900</v>
      </c>
      <c r="H28" s="323"/>
      <c r="I28" s="323">
        <v>11300</v>
      </c>
      <c r="J28" s="323"/>
    </row>
    <row r="29" spans="1:10" ht="21" thickTop="1" thickBot="1" x14ac:dyDescent="0.45">
      <c r="A29" s="257"/>
      <c r="B29" s="15"/>
      <c r="C29" s="323"/>
      <c r="D29" s="323"/>
      <c r="E29" s="323"/>
      <c r="F29" s="323"/>
      <c r="G29" s="323"/>
      <c r="H29" s="323">
        <f>SUM(H2:H26)</f>
        <v>6700</v>
      </c>
      <c r="I29" s="323">
        <f>SUM(I2:I26)</f>
        <v>8200</v>
      </c>
      <c r="J29" s="323">
        <f>SUM(J2:J27)</f>
        <v>14900</v>
      </c>
    </row>
    <row r="30" spans="1:10" ht="16.5" thickTop="1" thickBot="1" x14ac:dyDescent="0.3">
      <c r="A30" s="257"/>
      <c r="B30" s="15"/>
      <c r="C30" s="17"/>
      <c r="D30" s="17"/>
      <c r="E30" s="17"/>
      <c r="F30" s="17"/>
    </row>
    <row r="31" spans="1:10" ht="16.5" thickTop="1" thickBot="1" x14ac:dyDescent="0.3">
      <c r="A31" s="257"/>
      <c r="B31" s="15"/>
      <c r="C31" s="17"/>
      <c r="D31" s="17"/>
      <c r="E31" s="17"/>
      <c r="F31" s="17"/>
    </row>
    <row r="32" spans="1:10" ht="16.5" thickTop="1" thickBot="1" x14ac:dyDescent="0.3">
      <c r="A32" s="257"/>
      <c r="B32" s="15"/>
      <c r="C32" s="17"/>
      <c r="D32" s="17"/>
      <c r="E32" s="17"/>
      <c r="F32" s="17"/>
    </row>
    <row r="33" spans="1:6" ht="16.5" thickTop="1" thickBot="1" x14ac:dyDescent="0.3">
      <c r="A33" s="257"/>
      <c r="B33" s="15"/>
      <c r="C33" s="17"/>
      <c r="D33" s="17"/>
      <c r="E33" s="17"/>
      <c r="F33" s="17"/>
    </row>
    <row r="34" spans="1:6" ht="16.5" thickTop="1" thickBot="1" x14ac:dyDescent="0.3">
      <c r="A34" s="257"/>
      <c r="B34" s="15"/>
      <c r="C34" s="17"/>
      <c r="D34" s="17"/>
      <c r="E34" s="17"/>
      <c r="F34" s="17"/>
    </row>
    <row r="35" spans="1:6" ht="16.5" thickTop="1" thickBot="1" x14ac:dyDescent="0.3">
      <c r="A35" s="257"/>
      <c r="B35" s="15"/>
      <c r="C35" s="17"/>
      <c r="D35" s="17"/>
      <c r="E35" s="17"/>
      <c r="F35" s="17"/>
    </row>
    <row r="36" spans="1:6" ht="16.5" thickTop="1" thickBot="1" x14ac:dyDescent="0.3">
      <c r="A36" s="257"/>
      <c r="B36" s="15"/>
      <c r="C36" s="17"/>
      <c r="D36" s="17"/>
      <c r="E36" s="17"/>
      <c r="F36" s="17"/>
    </row>
    <row r="37" spans="1:6" ht="16.5" thickTop="1" thickBot="1" x14ac:dyDescent="0.3">
      <c r="A37" s="257"/>
      <c r="B37" s="15"/>
      <c r="C37" s="17"/>
      <c r="D37" s="17"/>
      <c r="E37" s="17"/>
      <c r="F37" s="17"/>
    </row>
    <row r="38" spans="1:6" ht="16.5" thickTop="1" thickBot="1" x14ac:dyDescent="0.3">
      <c r="A38" s="257"/>
      <c r="B38" s="15"/>
      <c r="C38" s="17"/>
      <c r="D38" s="17"/>
      <c r="E38" s="17"/>
      <c r="F38" s="17"/>
    </row>
    <row r="39" spans="1:6" ht="16.5" thickTop="1" thickBot="1" x14ac:dyDescent="0.3">
      <c r="A39" s="257"/>
      <c r="B39" s="15"/>
      <c r="C39" s="17"/>
      <c r="D39" s="17"/>
      <c r="E39" s="17"/>
      <c r="F39" s="17"/>
    </row>
    <row r="40" spans="1:6" ht="16.5" thickTop="1" thickBot="1" x14ac:dyDescent="0.3">
      <c r="A40" s="257"/>
      <c r="B40" s="15"/>
      <c r="C40" s="17"/>
      <c r="D40" s="17"/>
      <c r="E40" s="17"/>
      <c r="F40" s="17"/>
    </row>
    <row r="41" spans="1:6" ht="16.5" thickTop="1" thickBot="1" x14ac:dyDescent="0.3">
      <c r="A41" s="257"/>
      <c r="B41" s="15"/>
      <c r="C41" s="17"/>
      <c r="D41" s="17"/>
      <c r="E41" s="17"/>
      <c r="F41" s="17"/>
    </row>
    <row r="42" spans="1:6" ht="16.5" thickTop="1" thickBot="1" x14ac:dyDescent="0.3">
      <c r="A42" s="257"/>
      <c r="B42" s="15"/>
      <c r="C42" s="17"/>
      <c r="D42" s="17"/>
      <c r="E42" s="17"/>
      <c r="F42" s="17"/>
    </row>
    <row r="43" spans="1:6" ht="16.5" thickTop="1" thickBot="1" x14ac:dyDescent="0.3">
      <c r="A43" s="257"/>
      <c r="B43" s="15"/>
      <c r="C43" s="17"/>
      <c r="D43" s="17"/>
      <c r="E43" s="17"/>
      <c r="F43" s="17"/>
    </row>
    <row r="44" spans="1:6" ht="16.5" thickTop="1" thickBot="1" x14ac:dyDescent="0.3">
      <c r="A44" s="257"/>
      <c r="B44" s="15"/>
      <c r="C44" s="17"/>
      <c r="D44" s="17"/>
      <c r="E44" s="17"/>
      <c r="F44" s="17"/>
    </row>
    <row r="45" spans="1:6" ht="16.5" thickTop="1" thickBot="1" x14ac:dyDescent="0.3">
      <c r="A45" s="257"/>
      <c r="B45" s="15"/>
      <c r="C45" s="17"/>
      <c r="D45" s="17"/>
      <c r="E45" s="17"/>
      <c r="F45" s="17"/>
    </row>
    <row r="46" spans="1:6" ht="16.5" thickTop="1" thickBot="1" x14ac:dyDescent="0.3">
      <c r="A46" s="257"/>
      <c r="B46" s="15"/>
      <c r="C46" s="17"/>
      <c r="D46" s="17"/>
      <c r="E46" s="17"/>
      <c r="F46" s="17"/>
    </row>
    <row r="47" spans="1:6" ht="16.5" thickTop="1" thickBot="1" x14ac:dyDescent="0.3">
      <c r="A47" s="257"/>
      <c r="B47" s="15"/>
      <c r="C47" s="17"/>
      <c r="D47" s="17"/>
      <c r="E47" s="17"/>
      <c r="F47" s="17"/>
    </row>
    <row r="48" spans="1:6" ht="16.5" thickTop="1" thickBot="1" x14ac:dyDescent="0.3">
      <c r="A48" s="257"/>
      <c r="B48" s="15"/>
      <c r="C48" s="17"/>
      <c r="D48" s="17"/>
      <c r="E48" s="17"/>
      <c r="F48" s="17"/>
    </row>
    <row r="49" spans="1:6" ht="16.5" thickTop="1" thickBot="1" x14ac:dyDescent="0.3">
      <c r="A49" s="257"/>
      <c r="B49" s="15"/>
      <c r="C49" s="17"/>
      <c r="D49" s="17"/>
      <c r="E49" s="17"/>
      <c r="F49" s="17"/>
    </row>
    <row r="50" spans="1:6" ht="16.5" thickTop="1" thickBot="1" x14ac:dyDescent="0.3">
      <c r="A50" s="257"/>
      <c r="B50" s="15"/>
      <c r="C50" s="17"/>
      <c r="D50" s="17"/>
      <c r="E50" s="17"/>
      <c r="F50" s="17"/>
    </row>
    <row r="51" spans="1:6" ht="16.5" thickTop="1" thickBot="1" x14ac:dyDescent="0.3">
      <c r="A51" s="257"/>
      <c r="B51" s="15"/>
      <c r="C51" s="17"/>
      <c r="D51" s="17"/>
      <c r="E51" s="17"/>
      <c r="F51" s="17"/>
    </row>
    <row r="52" spans="1:6" ht="16.5" thickTop="1" thickBot="1" x14ac:dyDescent="0.3">
      <c r="A52" s="257"/>
      <c r="B52" s="15"/>
      <c r="C52" s="17"/>
      <c r="D52" s="17"/>
      <c r="E52" s="17"/>
      <c r="F52" s="17"/>
    </row>
    <row r="53" spans="1:6" ht="16.5" thickTop="1" thickBot="1" x14ac:dyDescent="0.3">
      <c r="A53" s="257"/>
      <c r="B53" s="15"/>
      <c r="C53" s="17"/>
      <c r="D53" s="17"/>
      <c r="E53" s="17"/>
      <c r="F53" s="17"/>
    </row>
    <row r="54" spans="1:6" ht="16.5" thickTop="1" thickBot="1" x14ac:dyDescent="0.3">
      <c r="A54" s="257"/>
      <c r="B54" s="15"/>
      <c r="C54" s="17"/>
      <c r="D54" s="17"/>
      <c r="E54" s="17"/>
      <c r="F54" s="17"/>
    </row>
    <row r="55" spans="1:6" ht="16.5" thickTop="1" thickBot="1" x14ac:dyDescent="0.3">
      <c r="A55" s="257"/>
      <c r="B55" s="15"/>
      <c r="C55" s="17"/>
      <c r="D55" s="17"/>
      <c r="E55" s="17"/>
      <c r="F55" s="17"/>
    </row>
    <row r="56" spans="1:6" ht="16.5" thickTop="1" thickBot="1" x14ac:dyDescent="0.3">
      <c r="A56" s="257"/>
      <c r="B56" s="15"/>
      <c r="C56" s="17"/>
      <c r="D56" s="17"/>
      <c r="E56" s="17"/>
      <c r="F56" s="17"/>
    </row>
    <row r="57" spans="1:6" ht="16.5" thickTop="1" thickBot="1" x14ac:dyDescent="0.3">
      <c r="A57" s="257"/>
      <c r="B57" s="15"/>
      <c r="C57" s="17"/>
      <c r="D57" s="17"/>
      <c r="E57" s="17"/>
      <c r="F57" s="17"/>
    </row>
    <row r="58" spans="1:6" ht="15.75" thickTop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:H17"/>
    </sheetView>
  </sheetViews>
  <sheetFormatPr defaultRowHeight="15" x14ac:dyDescent="0.25"/>
  <cols>
    <col min="1" max="1" width="18" customWidth="1"/>
    <col min="2" max="2" width="14.5703125" customWidth="1"/>
    <col min="3" max="3" width="19.85546875" customWidth="1"/>
    <col min="5" max="5" width="9.140625" customWidth="1"/>
  </cols>
  <sheetData>
    <row r="1" spans="1:7" ht="16.5" thickTop="1" thickBot="1" x14ac:dyDescent="0.3">
      <c r="A1" s="470" t="s">
        <v>274</v>
      </c>
      <c r="B1" s="471"/>
      <c r="C1" s="472" t="s">
        <v>277</v>
      </c>
      <c r="D1" s="472"/>
      <c r="E1" s="472"/>
      <c r="F1" s="472"/>
      <c r="G1" s="472"/>
    </row>
    <row r="2" spans="1:7" ht="16.5" thickTop="1" thickBot="1" x14ac:dyDescent="0.3">
      <c r="A2" s="189" t="s">
        <v>265</v>
      </c>
      <c r="B2" s="189">
        <v>47400</v>
      </c>
      <c r="C2" s="192" t="s">
        <v>278</v>
      </c>
      <c r="D2" s="192"/>
      <c r="E2" s="470">
        <v>41600</v>
      </c>
      <c r="F2" s="476"/>
      <c r="G2" s="471"/>
    </row>
    <row r="3" spans="1:7" ht="16.5" thickTop="1" thickBot="1" x14ac:dyDescent="0.3">
      <c r="A3" s="189" t="s">
        <v>275</v>
      </c>
      <c r="B3" s="189">
        <v>17000</v>
      </c>
      <c r="C3" s="473" t="s">
        <v>279</v>
      </c>
      <c r="D3" s="474"/>
      <c r="E3" s="470">
        <v>36900</v>
      </c>
      <c r="F3" s="476"/>
      <c r="G3" s="471"/>
    </row>
    <row r="4" spans="1:7" ht="16.5" thickTop="1" thickBot="1" x14ac:dyDescent="0.3">
      <c r="A4" s="189" t="s">
        <v>276</v>
      </c>
      <c r="B4" s="190">
        <f>SUM(B2-B3)</f>
        <v>30400</v>
      </c>
      <c r="C4" s="475" t="s">
        <v>280</v>
      </c>
      <c r="D4" s="475"/>
      <c r="E4" s="470">
        <f>SUM(E2-E3)</f>
        <v>4700</v>
      </c>
      <c r="F4" s="476"/>
      <c r="G4" s="471"/>
    </row>
    <row r="5" spans="1:7" ht="16.5" thickTop="1" thickBot="1" x14ac:dyDescent="0.3">
      <c r="A5" s="191"/>
      <c r="B5" s="191"/>
      <c r="C5" s="473" t="s">
        <v>197</v>
      </c>
      <c r="D5" s="474"/>
      <c r="E5" s="470">
        <v>9300</v>
      </c>
      <c r="F5" s="476"/>
      <c r="G5" s="471"/>
    </row>
    <row r="6" spans="1:7" ht="16.5" thickTop="1" thickBot="1" x14ac:dyDescent="0.3">
      <c r="A6" s="466" t="s">
        <v>281</v>
      </c>
      <c r="B6" s="466"/>
      <c r="C6" s="467">
        <f>SUM(B4,E2-E5)</f>
        <v>62700</v>
      </c>
      <c r="D6" s="468"/>
      <c r="E6" s="468"/>
      <c r="F6" s="468"/>
      <c r="G6" s="469"/>
    </row>
    <row r="7" spans="1:7" ht="15.75" thickTop="1" x14ac:dyDescent="0.25">
      <c r="B7" s="258"/>
      <c r="C7" s="258"/>
      <c r="D7" s="258" t="s">
        <v>190</v>
      </c>
    </row>
  </sheetData>
  <mergeCells count="11">
    <mergeCell ref="A6:B6"/>
    <mergeCell ref="C6:G6"/>
    <mergeCell ref="A1:B1"/>
    <mergeCell ref="C1:G1"/>
    <mergeCell ref="C3:D3"/>
    <mergeCell ref="C4:D4"/>
    <mergeCell ref="C5:D5"/>
    <mergeCell ref="E2:G2"/>
    <mergeCell ref="E3:G3"/>
    <mergeCell ref="E4:G4"/>
    <mergeCell ref="E5:G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9" workbookViewId="0">
      <selection activeCell="C20" sqref="C20"/>
    </sheetView>
  </sheetViews>
  <sheetFormatPr defaultRowHeight="15" x14ac:dyDescent="0.25"/>
  <cols>
    <col min="1" max="1" width="15.85546875" customWidth="1"/>
    <col min="2" max="2" width="17.42578125" customWidth="1"/>
    <col min="3" max="3" width="19.5703125" customWidth="1"/>
    <col min="4" max="4" width="17.85546875" customWidth="1"/>
    <col min="5" max="5" width="9.140625" customWidth="1"/>
  </cols>
  <sheetData>
    <row r="1" spans="1:7" ht="16.5" thickTop="1" thickBot="1" x14ac:dyDescent="0.3">
      <c r="A1" s="356"/>
      <c r="B1" s="356"/>
      <c r="C1" s="356"/>
      <c r="D1" s="356"/>
      <c r="E1" s="356"/>
      <c r="F1" s="356"/>
      <c r="G1" s="356"/>
    </row>
    <row r="2" spans="1:7" ht="16.5" thickTop="1" thickBot="1" x14ac:dyDescent="0.3">
      <c r="A2" s="356" t="s">
        <v>59</v>
      </c>
      <c r="B2" s="356"/>
      <c r="C2" s="356"/>
      <c r="D2" s="356"/>
    </row>
    <row r="3" spans="1:7" ht="16.5" thickTop="1" thickBot="1" x14ac:dyDescent="0.3">
      <c r="A3" s="228" t="s">
        <v>60</v>
      </c>
      <c r="B3" s="228" t="s">
        <v>61</v>
      </c>
      <c r="C3" s="228" t="s">
        <v>223</v>
      </c>
      <c r="D3" s="228" t="s">
        <v>105</v>
      </c>
    </row>
    <row r="4" spans="1:7" ht="16.5" thickTop="1" thickBot="1" x14ac:dyDescent="0.3">
      <c r="A4" s="228">
        <v>0</v>
      </c>
      <c r="B4" s="228">
        <v>5000</v>
      </c>
      <c r="C4" s="228"/>
      <c r="D4" s="228"/>
    </row>
    <row r="5" spans="1:7" ht="16.5" thickTop="1" thickBot="1" x14ac:dyDescent="0.3">
      <c r="A5" s="228"/>
      <c r="B5" s="228">
        <v>5000</v>
      </c>
      <c r="C5" s="228"/>
      <c r="D5" s="228"/>
    </row>
    <row r="6" spans="1:7" ht="16.5" thickTop="1" thickBot="1" x14ac:dyDescent="0.3">
      <c r="A6" s="228">
        <v>10000</v>
      </c>
      <c r="B6" s="228"/>
      <c r="C6" s="228"/>
      <c r="D6" s="228"/>
    </row>
    <row r="7" spans="1:7" ht="16.5" thickTop="1" thickBot="1" x14ac:dyDescent="0.3">
      <c r="A7" s="228">
        <v>10000</v>
      </c>
      <c r="B7" s="228"/>
      <c r="C7" s="228"/>
      <c r="D7" s="228"/>
    </row>
    <row r="8" spans="1:7" ht="16.5" thickTop="1" thickBot="1" x14ac:dyDescent="0.3">
      <c r="A8" s="228"/>
      <c r="B8" s="228"/>
      <c r="C8" s="228"/>
      <c r="D8" s="228"/>
    </row>
    <row r="9" spans="1:7" ht="16.5" thickTop="1" thickBot="1" x14ac:dyDescent="0.3">
      <c r="A9" s="228"/>
      <c r="B9" s="228"/>
      <c r="C9" s="228"/>
      <c r="D9" s="228"/>
    </row>
    <row r="10" spans="1:7" ht="16.5" thickTop="1" thickBot="1" x14ac:dyDescent="0.3">
      <c r="A10" s="228"/>
      <c r="B10" s="228"/>
      <c r="C10" s="228"/>
      <c r="D10" s="228"/>
    </row>
    <row r="11" spans="1:7" ht="16.5" thickTop="1" thickBot="1" x14ac:dyDescent="0.3">
      <c r="A11" s="228"/>
      <c r="B11" s="228"/>
      <c r="C11" s="228"/>
      <c r="D11" s="228"/>
    </row>
    <row r="12" spans="1:7" ht="16.5" thickTop="1" thickBot="1" x14ac:dyDescent="0.3">
      <c r="A12" s="228"/>
      <c r="B12" s="228"/>
      <c r="C12" s="228"/>
      <c r="D12" s="228"/>
    </row>
    <row r="13" spans="1:7" ht="16.5" thickTop="1" thickBot="1" x14ac:dyDescent="0.3">
      <c r="A13" s="228"/>
      <c r="B13" s="228"/>
      <c r="C13" s="228"/>
      <c r="D13" s="228"/>
    </row>
    <row r="14" spans="1:7" ht="16.5" thickTop="1" thickBot="1" x14ac:dyDescent="0.3">
      <c r="A14" s="228"/>
      <c r="B14" s="228"/>
      <c r="C14" s="228"/>
      <c r="D14" s="228"/>
    </row>
    <row r="15" spans="1:7" ht="16.5" thickTop="1" thickBot="1" x14ac:dyDescent="0.3">
      <c r="A15" s="228"/>
      <c r="B15" s="228"/>
      <c r="C15" s="228"/>
      <c r="D15" s="228"/>
    </row>
    <row r="16" spans="1:7" ht="16.5" thickTop="1" thickBot="1" x14ac:dyDescent="0.3">
      <c r="A16" s="228"/>
      <c r="B16" s="228"/>
      <c r="C16" s="228"/>
      <c r="D16" s="228"/>
    </row>
    <row r="17" spans="1:4" ht="16.5" thickTop="1" thickBot="1" x14ac:dyDescent="0.3">
      <c r="A17" s="228"/>
      <c r="B17" s="228"/>
      <c r="C17" s="228"/>
      <c r="D17" s="228"/>
    </row>
    <row r="18" spans="1:4" ht="16.5" thickTop="1" thickBot="1" x14ac:dyDescent="0.3">
      <c r="A18" s="228"/>
      <c r="B18" s="228"/>
      <c r="C18" s="228">
        <f>SUM(C4-B4-A4)</f>
        <v>-5000</v>
      </c>
      <c r="D18" s="228"/>
    </row>
    <row r="19" spans="1:4" ht="16.5" thickTop="1" thickBot="1" x14ac:dyDescent="0.3">
      <c r="A19" s="228"/>
      <c r="B19" s="228"/>
      <c r="C19" s="228"/>
      <c r="D19" s="228"/>
    </row>
    <row r="20" spans="1:4" ht="16.5" thickTop="1" thickBot="1" x14ac:dyDescent="0.3">
      <c r="A20" s="228">
        <f>SUM(A4:A19)</f>
        <v>20000</v>
      </c>
      <c r="B20" s="228">
        <f>SUM(B4:B19)</f>
        <v>10000</v>
      </c>
      <c r="C20" s="228">
        <f>SUM(100000-A20-B20)</f>
        <v>70000</v>
      </c>
      <c r="D20" s="228"/>
    </row>
    <row r="21" spans="1:4" ht="15.75" thickTop="1" x14ac:dyDescent="0.25"/>
  </sheetData>
  <mergeCells count="2">
    <mergeCell ref="A1:G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currency 2025</vt:lpstr>
      <vt:lpstr>STOCK CURRENCY 2025TERM3</vt:lpstr>
      <vt:lpstr>general audit24.2.2025</vt:lpstr>
      <vt:lpstr>inyungu n'amadeni n'ibyakoreshe</vt:lpstr>
      <vt:lpstr>submission 2.4.2025</vt:lpstr>
      <vt:lpstr>amadeni</vt:lpstr>
      <vt:lpstr>amadeni werurwe</vt:lpstr>
      <vt:lpstr>raporo y'amadeni</vt:lpstr>
      <vt:lpstr>NYIRAMI</vt:lpstr>
      <vt:lpstr>stock initi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2025-01-10T13:32:59Z</dcterms:created>
  <dcterms:modified xsi:type="dcterms:W3CDTF">2025-04-30T16:14:29Z</dcterms:modified>
</cp:coreProperties>
</file>