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phosbanking-my.sharepoint.com/personal/leonardo_patino_sophossolutions_com/Documents/ciencia datos/juegos/piedra papel tijera/"/>
    </mc:Choice>
  </mc:AlternateContent>
  <xr:revisionPtr revIDLastSave="150" documentId="8_{35A3E6F2-C607-46EA-92BA-1BFC6A1B4CC6}" xr6:coauthVersionLast="44" xr6:coauthVersionMax="44" xr10:uidLastSave="{D93BF2EC-9B09-46F4-AF29-3D49527FDAD8}"/>
  <bookViews>
    <workbookView xWindow="-120" yWindow="-120" windowWidth="20730" windowHeight="11160" activeTab="1" xr2:uid="{5EABD8FF-4610-4045-B7E5-4DE3BFBBDF91}"/>
  </bookViews>
  <sheets>
    <sheet name="reglas" sheetId="1" r:id="rId1"/>
    <sheet name="analisis" sheetId="2" r:id="rId2"/>
    <sheet name="pruebas" sheetId="3" r:id="rId3"/>
  </sheets>
  <definedNames>
    <definedName name="_xlnm._FilterDatabase" localSheetId="1" hidden="1">analisis!$B$1:$C$22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P6" i="2"/>
  <c r="O6" i="2"/>
  <c r="N6" i="2"/>
  <c r="M6" i="2"/>
  <c r="L6" i="2"/>
  <c r="J6" i="2"/>
  <c r="I6" i="2"/>
  <c r="H6" i="2"/>
  <c r="G6" i="2"/>
  <c r="F6" i="2"/>
  <c r="E6" i="2"/>
  <c r="D6" i="2"/>
  <c r="P7" i="2"/>
  <c r="O7" i="2"/>
  <c r="N7" i="2"/>
  <c r="M7" i="2"/>
  <c r="L7" i="2"/>
  <c r="J7" i="2"/>
  <c r="I7" i="2"/>
  <c r="H7" i="2"/>
  <c r="G7" i="2"/>
  <c r="F7" i="2"/>
  <c r="E7" i="2"/>
  <c r="D7" i="2"/>
  <c r="P8" i="2"/>
  <c r="O8" i="2"/>
  <c r="N8" i="2"/>
  <c r="M8" i="2"/>
  <c r="L8" i="2"/>
  <c r="J8" i="2"/>
  <c r="I8" i="2"/>
  <c r="H8" i="2"/>
  <c r="G8" i="2"/>
  <c r="F8" i="2"/>
  <c r="E8" i="2"/>
  <c r="D8" i="2"/>
  <c r="P9" i="2"/>
  <c r="O9" i="2"/>
  <c r="N9" i="2"/>
  <c r="M9" i="2"/>
  <c r="L9" i="2"/>
  <c r="J9" i="2"/>
  <c r="I9" i="2"/>
  <c r="H9" i="2"/>
  <c r="G9" i="2"/>
  <c r="F9" i="2"/>
  <c r="E9" i="2"/>
  <c r="D9" i="2"/>
  <c r="P10" i="2"/>
  <c r="O10" i="2"/>
  <c r="N10" i="2"/>
  <c r="M10" i="2"/>
  <c r="L10" i="2"/>
  <c r="J10" i="2"/>
  <c r="I10" i="2"/>
  <c r="H10" i="2"/>
  <c r="G10" i="2"/>
  <c r="F10" i="2"/>
  <c r="E10" i="2"/>
  <c r="D10" i="2"/>
  <c r="P11" i="2"/>
  <c r="O11" i="2"/>
  <c r="N11" i="2"/>
  <c r="M11" i="2"/>
  <c r="L11" i="2"/>
  <c r="J11" i="2"/>
  <c r="I11" i="2"/>
  <c r="H11" i="2"/>
  <c r="G11" i="2"/>
  <c r="F11" i="2"/>
  <c r="E11" i="2"/>
  <c r="D11" i="2"/>
  <c r="O27" i="2" l="1"/>
  <c r="N27" i="2"/>
  <c r="M27" i="2"/>
  <c r="L27" i="2"/>
  <c r="K27" i="2"/>
  <c r="J27" i="2"/>
  <c r="I27" i="2"/>
  <c r="H27" i="2"/>
  <c r="G27" i="2"/>
  <c r="F27" i="2"/>
  <c r="E27" i="2"/>
  <c r="D27" i="2"/>
  <c r="E13" i="2"/>
  <c r="F13" i="2"/>
  <c r="G13" i="2"/>
  <c r="H13" i="2"/>
  <c r="I13" i="2"/>
  <c r="J13" i="2"/>
  <c r="L13" i="2"/>
  <c r="M13" i="2"/>
  <c r="N13" i="2"/>
  <c r="O13" i="2"/>
  <c r="E14" i="2"/>
  <c r="F14" i="2"/>
  <c r="G14" i="2"/>
  <c r="H14" i="2"/>
  <c r="I14" i="2"/>
  <c r="J14" i="2"/>
  <c r="L14" i="2"/>
  <c r="M14" i="2"/>
  <c r="N14" i="2"/>
  <c r="O14" i="2"/>
  <c r="E15" i="2"/>
  <c r="F15" i="2"/>
  <c r="G15" i="2"/>
  <c r="H15" i="2"/>
  <c r="I15" i="2"/>
  <c r="J15" i="2"/>
  <c r="L15" i="2"/>
  <c r="M15" i="2"/>
  <c r="N15" i="2"/>
  <c r="O15" i="2"/>
  <c r="E16" i="2"/>
  <c r="F16" i="2"/>
  <c r="G16" i="2"/>
  <c r="H16" i="2"/>
  <c r="I16" i="2"/>
  <c r="J16" i="2"/>
  <c r="L16" i="2"/>
  <c r="M16" i="2"/>
  <c r="N16" i="2"/>
  <c r="O16" i="2"/>
  <c r="E17" i="2"/>
  <c r="F17" i="2"/>
  <c r="G17" i="2"/>
  <c r="H17" i="2"/>
  <c r="I17" i="2"/>
  <c r="J17" i="2"/>
  <c r="L17" i="2"/>
  <c r="M17" i="2"/>
  <c r="N17" i="2"/>
  <c r="O17" i="2"/>
  <c r="E18" i="2"/>
  <c r="F18" i="2"/>
  <c r="G18" i="2"/>
  <c r="H18" i="2"/>
  <c r="I18" i="2"/>
  <c r="J18" i="2"/>
  <c r="L18" i="2"/>
  <c r="M18" i="2"/>
  <c r="N18" i="2"/>
  <c r="O18" i="2"/>
  <c r="E19" i="2"/>
  <c r="F19" i="2"/>
  <c r="G19" i="2"/>
  <c r="H19" i="2"/>
  <c r="I19" i="2"/>
  <c r="J19" i="2"/>
  <c r="L19" i="2"/>
  <c r="M19" i="2"/>
  <c r="N19" i="2"/>
  <c r="O19" i="2"/>
  <c r="E20" i="2"/>
  <c r="F20" i="2"/>
  <c r="G20" i="2"/>
  <c r="H20" i="2"/>
  <c r="I20" i="2"/>
  <c r="J20" i="2"/>
  <c r="L20" i="2"/>
  <c r="M20" i="2"/>
  <c r="N20" i="2"/>
  <c r="O20" i="2"/>
  <c r="E21" i="2"/>
  <c r="F21" i="2"/>
  <c r="G21" i="2"/>
  <c r="H21" i="2"/>
  <c r="I21" i="2"/>
  <c r="J21" i="2"/>
  <c r="L21" i="2"/>
  <c r="M21" i="2"/>
  <c r="N21" i="2"/>
  <c r="O21" i="2"/>
  <c r="E22" i="2"/>
  <c r="F22" i="2"/>
  <c r="G22" i="2"/>
  <c r="H22" i="2"/>
  <c r="I22" i="2"/>
  <c r="J22" i="2"/>
  <c r="L22" i="2"/>
  <c r="M22" i="2"/>
  <c r="N22" i="2"/>
  <c r="O22" i="2"/>
  <c r="D13" i="2"/>
  <c r="D14" i="2"/>
  <c r="D15" i="2"/>
  <c r="D16" i="2"/>
  <c r="D17" i="2"/>
  <c r="D18" i="2"/>
  <c r="D19" i="2"/>
  <c r="D20" i="2"/>
  <c r="D21" i="2"/>
  <c r="D22" i="2"/>
  <c r="O12" i="2"/>
  <c r="N12" i="2"/>
  <c r="M12" i="2"/>
  <c r="L12" i="2"/>
  <c r="J12" i="2"/>
  <c r="I12" i="2"/>
  <c r="H12" i="2"/>
  <c r="G12" i="2"/>
  <c r="F12" i="2"/>
  <c r="E12" i="2"/>
  <c r="D1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" i="2"/>
  <c r="A3" i="1"/>
  <c r="A4" i="1"/>
  <c r="A5" i="1"/>
  <c r="A6" i="1"/>
  <c r="A7" i="1"/>
  <c r="A8" i="1"/>
  <c r="A9" i="1"/>
  <c r="A10" i="1"/>
  <c r="A2" i="1"/>
  <c r="A3" i="2"/>
  <c r="A4" i="2"/>
  <c r="A5" i="2"/>
  <c r="A2" i="2"/>
  <c r="C1" i="3"/>
  <c r="B2" i="3"/>
  <c r="B3" i="3"/>
  <c r="B4" i="3"/>
  <c r="B5" i="3"/>
  <c r="B6" i="3"/>
  <c r="B7" i="3"/>
  <c r="B8" i="3"/>
  <c r="B1" i="3"/>
  <c r="C1048576" i="2"/>
  <c r="B1048576" i="2"/>
  <c r="S6" i="2" l="1" a="1"/>
  <c r="S6" i="2" s="1"/>
  <c r="R6" i="2" a="1"/>
  <c r="R6" i="2" s="1"/>
  <c r="Q6" i="2" a="1"/>
  <c r="Q6" i="2" s="1"/>
  <c r="S7" i="2" a="1"/>
  <c r="S7" i="2" s="1"/>
  <c r="R7" i="2" a="1"/>
  <c r="R7" i="2" s="1"/>
  <c r="Q7" i="2" a="1"/>
  <c r="Q7" i="2" s="1"/>
  <c r="S8" i="2" a="1"/>
  <c r="S8" i="2" s="1"/>
  <c r="R8" i="2" a="1"/>
  <c r="R8" i="2" s="1"/>
  <c r="Q8" i="2" a="1"/>
  <c r="Q8" i="2" s="1"/>
  <c r="S9" i="2" a="1"/>
  <c r="S9" i="2" s="1"/>
  <c r="R9" i="2" a="1"/>
  <c r="R9" i="2" s="1"/>
  <c r="Q9" i="2" a="1"/>
  <c r="Q9" i="2" s="1"/>
  <c r="S10" i="2" a="1"/>
  <c r="S10" i="2" s="1"/>
  <c r="R10" i="2" a="1"/>
  <c r="R10" i="2" s="1"/>
  <c r="Q10" i="2" a="1"/>
  <c r="Q10" i="2" s="1"/>
  <c r="R13" i="2" a="1"/>
  <c r="R13" i="2" s="1"/>
  <c r="S11" i="2" a="1"/>
  <c r="S11" i="2" s="1"/>
  <c r="R11" i="2" a="1"/>
  <c r="R11" i="2" s="1"/>
  <c r="Q11" i="2" a="1"/>
  <c r="Q11" i="2" s="1"/>
  <c r="S22" i="2" a="1"/>
  <c r="S22" i="2" s="1"/>
  <c r="Q27" i="2" a="1"/>
  <c r="Q27" i="2" s="1"/>
  <c r="R27" i="2" a="1"/>
  <c r="R27" i="2" s="1"/>
  <c r="S27" i="2" a="1"/>
  <c r="S27" i="2" s="1"/>
  <c r="P27" i="2"/>
  <c r="R21" i="2" a="1"/>
  <c r="R21" i="2" s="1"/>
  <c r="S20" i="2" a="1"/>
  <c r="S20" i="2" s="1"/>
  <c r="R20" i="2" a="1"/>
  <c r="R20" i="2" s="1"/>
  <c r="Q12" i="2" a="1"/>
  <c r="Q12" i="2" s="1"/>
  <c r="S19" i="2" a="1"/>
  <c r="S19" i="2" s="1"/>
  <c r="S12" i="2" a="1"/>
  <c r="S12" i="2" s="1"/>
  <c r="R19" i="2" a="1"/>
  <c r="R19" i="2" s="1"/>
  <c r="S18" i="2" a="1"/>
  <c r="S18" i="2" s="1"/>
  <c r="R22" i="2" a="1"/>
  <c r="R22" i="2" s="1"/>
  <c r="S17" i="2" a="1"/>
  <c r="S17" i="2" s="1"/>
  <c r="S21" i="2" a="1"/>
  <c r="S21" i="2" s="1"/>
  <c r="S15" i="2" a="1"/>
  <c r="S15" i="2" s="1"/>
  <c r="R15" i="2" a="1"/>
  <c r="R15" i="2" s="1"/>
  <c r="S16" i="2" a="1"/>
  <c r="S16" i="2" s="1"/>
  <c r="S14" i="2" a="1"/>
  <c r="S14" i="2" s="1"/>
  <c r="R16" i="2" a="1"/>
  <c r="R16" i="2" s="1"/>
  <c r="R18" i="2" a="1"/>
  <c r="R18" i="2" s="1"/>
  <c r="R14" i="2" a="1"/>
  <c r="R14" i="2" s="1"/>
  <c r="S13" i="2" a="1"/>
  <c r="S13" i="2" s="1"/>
  <c r="R12" i="2" a="1"/>
  <c r="R12" i="2" s="1"/>
  <c r="R17" i="2" a="1"/>
  <c r="R17" i="2" s="1"/>
  <c r="Q18" i="2"/>
  <c r="Q19" i="2"/>
  <c r="P19" i="2"/>
  <c r="P18" i="2"/>
  <c r="P17" i="2"/>
  <c r="P16" i="2"/>
  <c r="P12" i="2"/>
  <c r="P15" i="2"/>
  <c r="P22" i="2"/>
  <c r="P14" i="2"/>
  <c r="P21" i="2"/>
  <c r="P13" i="2"/>
  <c r="P20" i="2"/>
  <c r="Q20" i="2" l="1"/>
  <c r="Q13" i="2"/>
  <c r="Q21" i="2"/>
  <c r="Q14" i="2"/>
  <c r="Q15" i="2"/>
  <c r="Q22" i="2"/>
  <c r="Q16" i="2"/>
  <c r="Q17" i="2"/>
</calcChain>
</file>

<file path=xl/sharedStrings.xml><?xml version="1.0" encoding="utf-8"?>
<sst xmlns="http://schemas.openxmlformats.org/spreadsheetml/2006/main" count="114" uniqueCount="29">
  <si>
    <t>jugador1</t>
  </si>
  <si>
    <t>ganador</t>
  </si>
  <si>
    <t>piedra</t>
  </si>
  <si>
    <t>papel</t>
  </si>
  <si>
    <t>tijera</t>
  </si>
  <si>
    <t>empate</t>
  </si>
  <si>
    <t>maquina</t>
  </si>
  <si>
    <t>Random</t>
  </si>
  <si>
    <t>moda ppt</t>
  </si>
  <si>
    <t>moda gana ppt</t>
  </si>
  <si>
    <t>moda pierde ppt</t>
  </si>
  <si>
    <t>moda empata ppt</t>
  </si>
  <si>
    <t>id</t>
  </si>
  <si>
    <t>Frecuencia</t>
  </si>
  <si>
    <t>Moda</t>
  </si>
  <si>
    <t>Var dependiente</t>
  </si>
  <si>
    <t>?</t>
  </si>
  <si>
    <t>frecuencia piedra</t>
  </si>
  <si>
    <t>frecuencia gana piedra</t>
  </si>
  <si>
    <t>frecuencia pierde piedra</t>
  </si>
  <si>
    <t>frecuencia empata piedra</t>
  </si>
  <si>
    <t>frecuencia papel</t>
  </si>
  <si>
    <t>frecuencia gana papel</t>
  </si>
  <si>
    <t>frecuencia pierde papel</t>
  </si>
  <si>
    <t>frecuencia empata papel</t>
  </si>
  <si>
    <t>frecuencia tijera</t>
  </si>
  <si>
    <t>frecuencia gana tijera</t>
  </si>
  <si>
    <t>frecuencia pierde tijera</t>
  </si>
  <si>
    <t>frecuencia empata tijera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</si>
</sst>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1" xfId="0" applyBorder="1"/>
    <xf numFmtId="0" fontId="1" fillId="6" borderId="0" xfId="0" applyFont="1" applyFill="1" applyAlignment="1">
      <alignment horizontal="center" vertical="center"/>
    </xf>
    <xf numFmtId="0" fontId="0" fillId="0" borderId="0" xfId="0" applyFill="1" applyBorder="1"/>
    <xf numFmtId="0" fontId="0" fillId="3" borderId="0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</xdr:colOff>
      <xdr:row>13</xdr:row>
      <xdr:rowOff>33617</xdr:rowOff>
    </xdr:from>
    <xdr:to>
      <xdr:col>27</xdr:col>
      <xdr:colOff>526676</xdr:colOff>
      <xdr:row>25</xdr:row>
      <xdr:rowOff>123264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6643D28-BE1F-4E57-83BA-7E546F62D2E4}"/>
            </a:ext>
          </a:extLst>
        </xdr:cNvPr>
        <xdr:cNvSpPr txBox="1"/>
      </xdr:nvSpPr>
      <xdr:spPr>
        <a:xfrm>
          <a:off x="15430501" y="2924735"/>
          <a:ext cx="2566146" cy="2375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 puden incluir otras</a:t>
          </a:r>
          <a:r>
            <a:rPr lang="es-CO" sz="1100" baseline="0"/>
            <a:t> variables como:</a:t>
          </a:r>
        </a:p>
        <a:p>
          <a:endParaRPr lang="es-CO" sz="1100" baseline="0"/>
        </a:p>
        <a:p>
          <a:r>
            <a:rPr lang="es-CO" sz="1100" baseline="0"/>
            <a:t>Frecuencia ultimos n intentos</a:t>
          </a:r>
        </a:p>
        <a:p>
          <a:r>
            <a:rPr lang="es-CO" sz="1100" baseline="0"/>
            <a:t>frecuencia gana ultimos n intentos</a:t>
          </a:r>
        </a:p>
        <a:p>
          <a:r>
            <a:rPr lang="es-CO" sz="1100" baseline="0"/>
            <a:t>frecuencia empata ultimos n intentos</a:t>
          </a:r>
        </a:p>
        <a:p>
          <a:r>
            <a:rPr lang="es-CO" sz="1100" baseline="0"/>
            <a:t>frecuencia pierde ultimos n intentos</a:t>
          </a:r>
        </a:p>
        <a:p>
          <a:r>
            <a:rPr lang="es-CO" sz="1100" baseline="0"/>
            <a:t>nota: frecuencia por cada uno</a:t>
          </a:r>
        </a:p>
        <a:p>
          <a:endParaRPr lang="es-CO" sz="1100" baseline="0"/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Moda ultimos n intentos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Moda gana ultimos n intentos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Moda empata ultimos n intentos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Moda pierde ultimos n intentos</a:t>
          </a:r>
          <a:endParaRPr lang="es-CO">
            <a:effectLst/>
          </a:endParaRPr>
        </a:p>
        <a:p>
          <a:endParaRPr lang="es-CO" sz="1100" baseline="0"/>
        </a:p>
        <a:p>
          <a:endParaRPr lang="es-CO" sz="1100"/>
        </a:p>
      </xdr:txBody>
    </xdr:sp>
    <xdr:clientData/>
  </xdr:twoCellAnchor>
  <xdr:twoCellAnchor>
    <xdr:from>
      <xdr:col>3</xdr:col>
      <xdr:colOff>112059</xdr:colOff>
      <xdr:row>27</xdr:row>
      <xdr:rowOff>168089</xdr:rowOff>
    </xdr:from>
    <xdr:to>
      <xdr:col>18</xdr:col>
      <xdr:colOff>661151</xdr:colOff>
      <xdr:row>29</xdr:row>
      <xdr:rowOff>190498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7BC4B2EE-09FE-4FFC-B028-663E30D15AED}"/>
            </a:ext>
          </a:extLst>
        </xdr:cNvPr>
        <xdr:cNvSpPr/>
      </xdr:nvSpPr>
      <xdr:spPr>
        <a:xfrm rot="16200000">
          <a:off x="7502341" y="-140075"/>
          <a:ext cx="403409" cy="1213597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179294</xdr:colOff>
      <xdr:row>29</xdr:row>
      <xdr:rowOff>168088</xdr:rowOff>
    </xdr:from>
    <xdr:to>
      <xdr:col>11</xdr:col>
      <xdr:colOff>493059</xdr:colOff>
      <xdr:row>31</xdr:row>
      <xdr:rowOff>134471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5D46979-B7EC-43DD-8631-16DC12644E43}"/>
            </a:ext>
          </a:extLst>
        </xdr:cNvPr>
        <xdr:cNvSpPr txBox="1"/>
      </xdr:nvSpPr>
      <xdr:spPr>
        <a:xfrm>
          <a:off x="7160559" y="6107206"/>
          <a:ext cx="1086971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/>
            <a:t>PREDICT</a:t>
          </a:r>
        </a:p>
      </xdr:txBody>
    </xdr:sp>
    <xdr:clientData/>
  </xdr:twoCellAnchor>
  <xdr:twoCellAnchor>
    <xdr:from>
      <xdr:col>1</xdr:col>
      <xdr:colOff>212912</xdr:colOff>
      <xdr:row>22</xdr:row>
      <xdr:rowOff>145678</xdr:rowOff>
    </xdr:from>
    <xdr:to>
      <xdr:col>19</xdr:col>
      <xdr:colOff>504268</xdr:colOff>
      <xdr:row>24</xdr:row>
      <xdr:rowOff>11207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90B5BD0A-B4B4-44FE-994B-B3058DDDCEFA}"/>
            </a:ext>
          </a:extLst>
        </xdr:cNvPr>
        <xdr:cNvSpPr/>
      </xdr:nvSpPr>
      <xdr:spPr>
        <a:xfrm rot="16200000">
          <a:off x="7239002" y="-2140323"/>
          <a:ext cx="246529" cy="1402976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627530</xdr:colOff>
      <xdr:row>23</xdr:row>
      <xdr:rowOff>179294</xdr:rowOff>
    </xdr:from>
    <xdr:to>
      <xdr:col>11</xdr:col>
      <xdr:colOff>168089</xdr:colOff>
      <xdr:row>25</xdr:row>
      <xdr:rowOff>145677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437DA2B3-D145-4F0D-9C5F-D4225C49250F}"/>
            </a:ext>
          </a:extLst>
        </xdr:cNvPr>
        <xdr:cNvSpPr txBox="1"/>
      </xdr:nvSpPr>
      <xdr:spPr>
        <a:xfrm>
          <a:off x="6835589" y="4975412"/>
          <a:ext cx="1086971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/>
            <a:t>FIT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A32D-AA52-4DE5-A090-36A7A90025C5}">
  <dimension ref="A1:D10"/>
  <sheetViews>
    <sheetView workbookViewId="0">
      <selection activeCell="B8" sqref="B8"/>
    </sheetView>
  </sheetViews>
  <sheetFormatPr baseColWidth="10" defaultRowHeight="15" x14ac:dyDescent="0.25"/>
  <cols>
    <col min="1" max="1" width="14.42578125" bestFit="1" customWidth="1"/>
  </cols>
  <sheetData>
    <row r="1" spans="1:4" x14ac:dyDescent="0.25">
      <c r="A1" t="s">
        <v>12</v>
      </c>
      <c r="B1" s="10" t="s">
        <v>0</v>
      </c>
      <c r="C1" s="10" t="s">
        <v>1</v>
      </c>
      <c r="D1" s="10" t="s">
        <v>6</v>
      </c>
    </row>
    <row r="2" spans="1:4" x14ac:dyDescent="0.25">
      <c r="A2" t="str">
        <f>B2&amp;C2</f>
        <v>papelempate</v>
      </c>
      <c r="B2" s="5" t="s">
        <v>3</v>
      </c>
      <c r="C2" s="5" t="s">
        <v>5</v>
      </c>
      <c r="D2" s="5" t="s">
        <v>3</v>
      </c>
    </row>
    <row r="3" spans="1:4" x14ac:dyDescent="0.25">
      <c r="A3" t="str">
        <f t="shared" ref="A3:A10" si="0">B3&amp;C3</f>
        <v>papeljugador1</v>
      </c>
      <c r="B3" s="5" t="s">
        <v>3</v>
      </c>
      <c r="C3" s="5" t="s">
        <v>0</v>
      </c>
      <c r="D3" s="5" t="s">
        <v>2</v>
      </c>
    </row>
    <row r="4" spans="1:4" x14ac:dyDescent="0.25">
      <c r="A4" t="str">
        <f t="shared" si="0"/>
        <v>papelmaquina</v>
      </c>
      <c r="B4" s="5" t="s">
        <v>3</v>
      </c>
      <c r="C4" s="5" t="s">
        <v>6</v>
      </c>
      <c r="D4" s="5" t="s">
        <v>4</v>
      </c>
    </row>
    <row r="5" spans="1:4" x14ac:dyDescent="0.25">
      <c r="A5" t="str">
        <f t="shared" si="0"/>
        <v>piedraempate</v>
      </c>
      <c r="B5" s="5" t="s">
        <v>2</v>
      </c>
      <c r="C5" s="5" t="s">
        <v>5</v>
      </c>
      <c r="D5" s="5" t="s">
        <v>2</v>
      </c>
    </row>
    <row r="6" spans="1:4" x14ac:dyDescent="0.25">
      <c r="A6" t="str">
        <f t="shared" si="0"/>
        <v>piedramaquina</v>
      </c>
      <c r="B6" s="5" t="s">
        <v>2</v>
      </c>
      <c r="C6" s="5" t="s">
        <v>6</v>
      </c>
      <c r="D6" s="5" t="s">
        <v>3</v>
      </c>
    </row>
    <row r="7" spans="1:4" x14ac:dyDescent="0.25">
      <c r="A7" t="str">
        <f t="shared" si="0"/>
        <v>piedrajugador1</v>
      </c>
      <c r="B7" s="5" t="s">
        <v>2</v>
      </c>
      <c r="C7" s="5" t="s">
        <v>0</v>
      </c>
      <c r="D7" s="5" t="s">
        <v>4</v>
      </c>
    </row>
    <row r="8" spans="1:4" x14ac:dyDescent="0.25">
      <c r="A8" t="str">
        <f t="shared" si="0"/>
        <v>tijeraempate</v>
      </c>
      <c r="B8" s="5" t="s">
        <v>4</v>
      </c>
      <c r="C8" s="5" t="s">
        <v>5</v>
      </c>
      <c r="D8" s="5" t="s">
        <v>4</v>
      </c>
    </row>
    <row r="9" spans="1:4" x14ac:dyDescent="0.25">
      <c r="A9" t="str">
        <f t="shared" si="0"/>
        <v>tijeramaquina</v>
      </c>
      <c r="B9" s="5" t="s">
        <v>4</v>
      </c>
      <c r="C9" s="5" t="s">
        <v>6</v>
      </c>
      <c r="D9" s="5" t="s">
        <v>2</v>
      </c>
    </row>
    <row r="10" spans="1:4" x14ac:dyDescent="0.25">
      <c r="A10" t="str">
        <f t="shared" si="0"/>
        <v>tijerajugador1</v>
      </c>
      <c r="B10" s="5" t="s">
        <v>4</v>
      </c>
      <c r="C10" s="5" t="s">
        <v>0</v>
      </c>
      <c r="D10" s="5" t="s">
        <v>3</v>
      </c>
    </row>
  </sheetData>
  <sortState xmlns:xlrd2="http://schemas.microsoft.com/office/spreadsheetml/2017/richdata2" ref="A1:C10">
    <sortCondition ref="A1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20A1-C045-409A-9E8D-D92A83E7A8F7}">
  <dimension ref="A1:Y1048576"/>
  <sheetViews>
    <sheetView showGridLines="0" tabSelected="1" zoomScale="85" zoomScaleNormal="85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baseColWidth="10" defaultRowHeight="15" x14ac:dyDescent="0.25"/>
  <cols>
    <col min="1" max="1" width="2" customWidth="1"/>
    <col min="2" max="2" width="9.42578125" customWidth="1"/>
    <col min="4" max="4" width="12.42578125" customWidth="1"/>
    <col min="5" max="5" width="11.5703125" customWidth="1"/>
    <col min="7" max="15" width="11.5703125" customWidth="1"/>
    <col min="17" max="17" width="11.140625" customWidth="1"/>
    <col min="21" max="21" width="3.7109375" customWidth="1"/>
    <col min="22" max="22" width="3.85546875" customWidth="1"/>
    <col min="23" max="23" width="4.42578125" customWidth="1"/>
    <col min="24" max="24" width="3.85546875" customWidth="1"/>
    <col min="25" max="25" width="9.42578125" bestFit="1" customWidth="1"/>
    <col min="27" max="27" width="5.85546875" customWidth="1"/>
  </cols>
  <sheetData>
    <row r="1" spans="1:25" ht="47.25" customHeight="1" x14ac:dyDescent="0.25">
      <c r="A1" s="2"/>
      <c r="B1" s="14" t="s">
        <v>0</v>
      </c>
      <c r="C1" s="14" t="s">
        <v>1</v>
      </c>
      <c r="D1" s="15" t="s">
        <v>17</v>
      </c>
      <c r="E1" s="15" t="s">
        <v>18</v>
      </c>
      <c r="F1" s="15" t="s">
        <v>19</v>
      </c>
      <c r="G1" s="15" t="s">
        <v>20</v>
      </c>
      <c r="H1" s="16" t="s">
        <v>21</v>
      </c>
      <c r="I1" s="16" t="s">
        <v>22</v>
      </c>
      <c r="J1" s="16" t="s">
        <v>23</v>
      </c>
      <c r="K1" s="16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7" t="s">
        <v>8</v>
      </c>
      <c r="Q1" s="17" t="s">
        <v>9</v>
      </c>
      <c r="R1" s="17" t="s">
        <v>10</v>
      </c>
      <c r="S1" s="17" t="s">
        <v>11</v>
      </c>
      <c r="T1" s="18" t="s">
        <v>6</v>
      </c>
    </row>
    <row r="2" spans="1:25" x14ac:dyDescent="0.25">
      <c r="A2" s="12">
        <f>VLOOKUP(B2,$W$3:$X$5,2,0)</f>
        <v>2</v>
      </c>
      <c r="B2" s="19" t="s">
        <v>3</v>
      </c>
      <c r="C2" s="19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 t="str">
        <f>VLOOKUP(B2&amp;C2,reglas!A:D,4,0)</f>
        <v>piedra</v>
      </c>
    </row>
    <row r="3" spans="1:25" x14ac:dyDescent="0.25">
      <c r="A3" s="12">
        <f>VLOOKUP(B3,$W$3:$X$5,2,0)</f>
        <v>1</v>
      </c>
      <c r="B3" s="19" t="s">
        <v>2</v>
      </c>
      <c r="C3" s="19" t="s">
        <v>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 t="str">
        <f>VLOOKUP(B3&amp;C3,reglas!A:D,4,0)</f>
        <v>papel</v>
      </c>
      <c r="V3" s="5">
        <v>1</v>
      </c>
      <c r="W3" s="5" t="s">
        <v>2</v>
      </c>
      <c r="X3" s="5">
        <v>1</v>
      </c>
      <c r="Y3" s="5" t="s">
        <v>5</v>
      </c>
    </row>
    <row r="4" spans="1:25" x14ac:dyDescent="0.25">
      <c r="A4" s="12">
        <f>VLOOKUP(B4,$W$3:$X$5,2,0)</f>
        <v>2</v>
      </c>
      <c r="B4" s="19" t="s">
        <v>3</v>
      </c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 t="str">
        <f>VLOOKUP(B4&amp;C4,reglas!A:D,4,0)</f>
        <v>papel</v>
      </c>
      <c r="V4" s="5">
        <v>2</v>
      </c>
      <c r="W4" s="5" t="s">
        <v>3</v>
      </c>
      <c r="X4" s="5">
        <v>2</v>
      </c>
      <c r="Y4" s="5" t="s">
        <v>0</v>
      </c>
    </row>
    <row r="5" spans="1:25" x14ac:dyDescent="0.25">
      <c r="A5" s="12">
        <f>VLOOKUP(B5,$W$3:$X$5,2,0)</f>
        <v>2</v>
      </c>
      <c r="B5" s="19" t="s">
        <v>3</v>
      </c>
      <c r="C5" s="19" t="s">
        <v>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 t="str">
        <f>VLOOKUP(B5&amp;C5,reglas!A:D,4,0)</f>
        <v>papel</v>
      </c>
      <c r="V5" s="5">
        <v>3</v>
      </c>
      <c r="W5" s="5" t="s">
        <v>4</v>
      </c>
      <c r="X5" s="5">
        <v>3</v>
      </c>
      <c r="Y5" s="5" t="s">
        <v>6</v>
      </c>
    </row>
    <row r="6" spans="1:25" x14ac:dyDescent="0.25">
      <c r="A6" s="21">
        <f>VLOOKUP(B6,$W$3:$X$5,2,0)</f>
        <v>1</v>
      </c>
      <c r="B6" s="22" t="s">
        <v>2</v>
      </c>
      <c r="C6" s="22" t="s">
        <v>0</v>
      </c>
      <c r="D6" s="20">
        <f>COUNTIF($B$2:B5,"piedra")</f>
        <v>1</v>
      </c>
      <c r="E6" s="20">
        <f>COUNTIFS($B$2:B5,"piedra",$C$2:C5,"jugador1")</f>
        <v>0</v>
      </c>
      <c r="F6" s="20">
        <f>COUNTIFS($B$2:B5,"piedra",$C$2:C5,"maquina")</f>
        <v>1</v>
      </c>
      <c r="G6" s="20">
        <f>COUNTIFS($B$2:B5,"piedra",$C$2:C5,"empate")</f>
        <v>0</v>
      </c>
      <c r="H6" s="20">
        <f>COUNTIF($B$2:B5,"papel")</f>
        <v>3</v>
      </c>
      <c r="I6" s="20">
        <f>COUNTIFS($B$2:B5,"papel",$C$2:C5,"jugador1")</f>
        <v>1</v>
      </c>
      <c r="J6" s="20">
        <f>COUNTIFS($B$2:B5,"papel",$C$2:C5,"maquina")</f>
        <v>0</v>
      </c>
      <c r="K6" s="20">
        <f>COUNTIFS($B$2:B5,"papel",$C$2:C5,"empate")</f>
        <v>2</v>
      </c>
      <c r="L6" s="20">
        <f>COUNTIF($B$2:B5,"tijera")</f>
        <v>0</v>
      </c>
      <c r="M6" s="20">
        <f>COUNTIFS($B$2:B5,"tijera",$C$2:C5,"jugador1")</f>
        <v>0</v>
      </c>
      <c r="N6" s="20">
        <f>COUNTIFS($B$2:B5,"tijera",$C$2:C5,"maquina")</f>
        <v>0</v>
      </c>
      <c r="O6" s="20">
        <f>COUNTIFS($B$2:B5,"tijera",$C$2:C5,"maquina")</f>
        <v>0</v>
      </c>
      <c r="P6" s="20" t="str">
        <f>VLOOKUP(MODE($A$2:A5),$V$3:$W$5,2,TRUE)</f>
        <v>papel</v>
      </c>
      <c r="Q6" s="20" t="str">
        <f t="array" aca="1" ref="Q6" ca="1">VLOOKUP(MODE(IF(C:C="jugador1", A:A)),$V$3:$W$5,2,0)</f>
        <v>piedra</v>
      </c>
      <c r="R6" s="20" t="str">
        <f t="array" aca="1" ref="R6" ca="1">VLOOKUP(MODE(IF(C:C="maquina", A:A)),$V$3:$W$5,2,0)</f>
        <v>piedra</v>
      </c>
      <c r="S6" s="20" t="str">
        <f t="array" aca="1" ref="S6" ca="1">VLOOKUP(MODE(IF(C:C="empate", A:A)),$V$3:$W$5,2,0)</f>
        <v>papel</v>
      </c>
      <c r="T6" s="20" t="str">
        <f>VLOOKUP(B6&amp;C6,reglas!A:D,4,0)</f>
        <v>tijera</v>
      </c>
    </row>
    <row r="7" spans="1:25" x14ac:dyDescent="0.25">
      <c r="A7" s="21">
        <f>VLOOKUP(B7,$W$3:$X$5,2,0)</f>
        <v>1</v>
      </c>
      <c r="B7" s="22" t="s">
        <v>2</v>
      </c>
      <c r="C7" s="22" t="s">
        <v>0</v>
      </c>
      <c r="D7" s="20">
        <f>COUNTIF($B$2:B6,"piedra")</f>
        <v>2</v>
      </c>
      <c r="E7" s="20">
        <f>COUNTIFS($B$2:B6,"piedra",$C$2:C6,"jugador1")</f>
        <v>1</v>
      </c>
      <c r="F7" s="20">
        <f>COUNTIFS($B$2:B6,"piedra",$C$2:C6,"maquina")</f>
        <v>1</v>
      </c>
      <c r="G7" s="20">
        <f>COUNTIFS($B$2:B6,"piedra",$C$2:C6,"empate")</f>
        <v>0</v>
      </c>
      <c r="H7" s="20">
        <f>COUNTIF($B$2:B6,"papel")</f>
        <v>3</v>
      </c>
      <c r="I7" s="20">
        <f>COUNTIFS($B$2:B6,"papel",$C$2:C6,"jugador1")</f>
        <v>1</v>
      </c>
      <c r="J7" s="20">
        <f>COUNTIFS($B$2:B6,"papel",$C$2:C6,"maquina")</f>
        <v>0</v>
      </c>
      <c r="K7" s="20">
        <f>COUNTIFS($B$2:B6,"papel",$C$2:C6,"empate")</f>
        <v>2</v>
      </c>
      <c r="L7" s="20">
        <f>COUNTIF($B$2:B6,"tijera")</f>
        <v>0</v>
      </c>
      <c r="M7" s="20">
        <f>COUNTIFS($B$2:B6,"tijera",$C$2:C6,"jugador1")</f>
        <v>0</v>
      </c>
      <c r="N7" s="20">
        <f>COUNTIFS($B$2:B6,"tijera",$C$2:C6,"maquina")</f>
        <v>0</v>
      </c>
      <c r="O7" s="20">
        <f>COUNTIFS($B$2:B6,"tijera",$C$2:C6,"maquina")</f>
        <v>0</v>
      </c>
      <c r="P7" s="20" t="str">
        <f>VLOOKUP(MODE($A$2:A6),$V$3:$W$5,2,TRUE)</f>
        <v>papel</v>
      </c>
      <c r="Q7" s="20" t="str">
        <f t="array" aca="1" ref="Q7" ca="1">VLOOKUP(MODE(IF(C:C="jugador1", A:A)),$V$3:$W$5,2,0)</f>
        <v>piedra</v>
      </c>
      <c r="R7" s="20" t="str">
        <f t="array" aca="1" ref="R7" ca="1">VLOOKUP(MODE(IF(C:C="maquina", A:A)),$V$3:$W$5,2,0)</f>
        <v>piedra</v>
      </c>
      <c r="S7" s="20" t="str">
        <f t="array" aca="1" ref="S7" ca="1">VLOOKUP(MODE(IF(C:C="empate", A:A)),$V$3:$W$5,2,0)</f>
        <v>papel</v>
      </c>
      <c r="T7" s="20" t="str">
        <f>VLOOKUP(B7&amp;C7,reglas!A:D,4,0)</f>
        <v>tijera</v>
      </c>
    </row>
    <row r="8" spans="1:25" x14ac:dyDescent="0.25">
      <c r="A8" s="21">
        <f>VLOOKUP(B8,$W$3:$X$5,2,0)</f>
        <v>2</v>
      </c>
      <c r="B8" s="22" t="s">
        <v>3</v>
      </c>
      <c r="C8" s="22" t="s">
        <v>5</v>
      </c>
      <c r="D8" s="20">
        <f>COUNTIF($B$2:B7,"piedra")</f>
        <v>3</v>
      </c>
      <c r="E8" s="20">
        <f>COUNTIFS($B$2:B7,"piedra",$C$2:C7,"jugador1")</f>
        <v>2</v>
      </c>
      <c r="F8" s="20">
        <f>COUNTIFS($B$2:B7,"piedra",$C$2:C7,"maquina")</f>
        <v>1</v>
      </c>
      <c r="G8" s="20">
        <f>COUNTIFS($B$2:B7,"piedra",$C$2:C7,"empate")</f>
        <v>0</v>
      </c>
      <c r="H8" s="20">
        <f>COUNTIF($B$2:B7,"papel")</f>
        <v>3</v>
      </c>
      <c r="I8" s="20">
        <f>COUNTIFS($B$2:B7,"papel",$C$2:C7,"jugador1")</f>
        <v>1</v>
      </c>
      <c r="J8" s="20">
        <f>COUNTIFS($B$2:B7,"papel",$C$2:C7,"maquina")</f>
        <v>0</v>
      </c>
      <c r="K8" s="20">
        <f>COUNTIFS($B$2:B7,"papel",$C$2:C7,"empate")</f>
        <v>2</v>
      </c>
      <c r="L8" s="20">
        <f>COUNTIF($B$2:B7,"tijera")</f>
        <v>0</v>
      </c>
      <c r="M8" s="20">
        <f>COUNTIFS($B$2:B7,"tijera",$C$2:C7,"jugador1")</f>
        <v>0</v>
      </c>
      <c r="N8" s="20">
        <f>COUNTIFS($B$2:B7,"tijera",$C$2:C7,"maquina")</f>
        <v>0</v>
      </c>
      <c r="O8" s="20">
        <f>COUNTIFS($B$2:B7,"tijera",$C$2:C7,"maquina")</f>
        <v>0</v>
      </c>
      <c r="P8" s="20" t="str">
        <f>VLOOKUP(MODE($A$2:A7),$V$3:$W$5,2,TRUE)</f>
        <v>papel</v>
      </c>
      <c r="Q8" s="20" t="str">
        <f t="array" aca="1" ref="Q8" ca="1">VLOOKUP(MODE(IF(C:C="jugador1", A:A)),$V$3:$W$5,2,0)</f>
        <v>piedra</v>
      </c>
      <c r="R8" s="20" t="str">
        <f t="array" aca="1" ref="R8" ca="1">VLOOKUP(MODE(IF(C:C="maquina", A:A)),$V$3:$W$5,2,0)</f>
        <v>piedra</v>
      </c>
      <c r="S8" s="20" t="str">
        <f t="array" aca="1" ref="S8" ca="1">VLOOKUP(MODE(IF(C:C="empate", A:A)),$V$3:$W$5,2,0)</f>
        <v>papel</v>
      </c>
      <c r="T8" s="20" t="str">
        <f>VLOOKUP(B8&amp;C8,reglas!A:D,4,0)</f>
        <v>papel</v>
      </c>
      <c r="X8" s="8"/>
      <c r="Y8" s="9" t="s">
        <v>7</v>
      </c>
    </row>
    <row r="9" spans="1:25" x14ac:dyDescent="0.25">
      <c r="A9" s="21">
        <f>VLOOKUP(B9,$W$3:$X$5,2,0)</f>
        <v>1</v>
      </c>
      <c r="B9" s="22" t="s">
        <v>2</v>
      </c>
      <c r="C9" s="22" t="s">
        <v>0</v>
      </c>
      <c r="D9" s="20">
        <f>COUNTIF($B$2:B8,"piedra")</f>
        <v>3</v>
      </c>
      <c r="E9" s="20">
        <f>COUNTIFS($B$2:B8,"piedra",$C$2:C8,"jugador1")</f>
        <v>2</v>
      </c>
      <c r="F9" s="20">
        <f>COUNTIFS($B$2:B8,"piedra",$C$2:C8,"maquina")</f>
        <v>1</v>
      </c>
      <c r="G9" s="20">
        <f>COUNTIFS($B$2:B8,"piedra",$C$2:C8,"empate")</f>
        <v>0</v>
      </c>
      <c r="H9" s="20">
        <f>COUNTIF($B$2:B8,"papel")</f>
        <v>4</v>
      </c>
      <c r="I9" s="20">
        <f>COUNTIFS($B$2:B8,"papel",$C$2:C8,"jugador1")</f>
        <v>1</v>
      </c>
      <c r="J9" s="20">
        <f>COUNTIFS($B$2:B8,"papel",$C$2:C8,"maquina")</f>
        <v>0</v>
      </c>
      <c r="K9" s="20">
        <f>COUNTIFS($B$2:B8,"papel",$C$2:C8,"empate")</f>
        <v>3</v>
      </c>
      <c r="L9" s="20">
        <f>COUNTIF($B$2:B8,"tijera")</f>
        <v>0</v>
      </c>
      <c r="M9" s="20">
        <f>COUNTIFS($B$2:B8,"tijera",$C$2:C8,"jugador1")</f>
        <v>0</v>
      </c>
      <c r="N9" s="20">
        <f>COUNTIFS($B$2:B8,"tijera",$C$2:C8,"maquina")</f>
        <v>0</v>
      </c>
      <c r="O9" s="20">
        <f>COUNTIFS($B$2:B8,"tijera",$C$2:C8,"maquina")</f>
        <v>0</v>
      </c>
      <c r="P9" s="20" t="str">
        <f>VLOOKUP(MODE($A$2:A8),$V$3:$W$5,2,TRUE)</f>
        <v>papel</v>
      </c>
      <c r="Q9" s="20" t="str">
        <f t="array" aca="1" ref="Q9" ca="1">VLOOKUP(MODE(IF(C:C="jugador1", A:A)),$V$3:$W$5,2,0)</f>
        <v>piedra</v>
      </c>
      <c r="R9" s="20" t="str">
        <f t="array" aca="1" ref="R9" ca="1">VLOOKUP(MODE(IF(C:C="maquina", A:A)),$V$3:$W$5,2,0)</f>
        <v>piedra</v>
      </c>
      <c r="S9" s="20" t="str">
        <f t="array" aca="1" ref="S9" ca="1">VLOOKUP(MODE(IF(C:C="empate", A:A)),$V$3:$W$5,2,0)</f>
        <v>papel</v>
      </c>
      <c r="T9" s="20" t="str">
        <f>VLOOKUP(B9&amp;C9,reglas!A:D,4,0)</f>
        <v>tijera</v>
      </c>
      <c r="X9" s="3"/>
      <c r="Y9" s="7" t="s">
        <v>13</v>
      </c>
    </row>
    <row r="10" spans="1:25" x14ac:dyDescent="0.25">
      <c r="A10" s="21">
        <f>VLOOKUP(B10,$W$3:$X$5,2,0)</f>
        <v>1</v>
      </c>
      <c r="B10" s="22" t="s">
        <v>2</v>
      </c>
      <c r="C10" s="22" t="s">
        <v>0</v>
      </c>
      <c r="D10" s="20">
        <f>COUNTIF($B$2:B9,"piedra")</f>
        <v>4</v>
      </c>
      <c r="E10" s="20">
        <f>COUNTIFS($B$2:B9,"piedra",$C$2:C9,"jugador1")</f>
        <v>3</v>
      </c>
      <c r="F10" s="20">
        <f>COUNTIFS($B$2:B9,"piedra",$C$2:C9,"maquina")</f>
        <v>1</v>
      </c>
      <c r="G10" s="20">
        <f>COUNTIFS($B$2:B9,"piedra",$C$2:C9,"empate")</f>
        <v>0</v>
      </c>
      <c r="H10" s="20">
        <f>COUNTIF($B$2:B9,"papel")</f>
        <v>4</v>
      </c>
      <c r="I10" s="20">
        <f>COUNTIFS($B$2:B9,"papel",$C$2:C9,"jugador1")</f>
        <v>1</v>
      </c>
      <c r="J10" s="20">
        <f>COUNTIFS($B$2:B9,"papel",$C$2:C9,"maquina")</f>
        <v>0</v>
      </c>
      <c r="K10" s="20">
        <f>COUNTIFS($B$2:B9,"papel",$C$2:C9,"empate")</f>
        <v>3</v>
      </c>
      <c r="L10" s="20">
        <f>COUNTIF($B$2:B9,"tijera")</f>
        <v>0</v>
      </c>
      <c r="M10" s="20">
        <f>COUNTIFS($B$2:B9,"tijera",$C$2:C9,"jugador1")</f>
        <v>0</v>
      </c>
      <c r="N10" s="20">
        <f>COUNTIFS($B$2:B9,"tijera",$C$2:C9,"maquina")</f>
        <v>0</v>
      </c>
      <c r="O10" s="20">
        <f>COUNTIFS($B$2:B9,"tijera",$C$2:C9,"maquina")</f>
        <v>0</v>
      </c>
      <c r="P10" s="20" t="str">
        <f>VLOOKUP(MODE($A$2:A9),$V$3:$W$5,2,TRUE)</f>
        <v>papel</v>
      </c>
      <c r="Q10" s="20" t="str">
        <f t="array" aca="1" ref="Q10" ca="1">VLOOKUP(MODE(IF(C:C="jugador1", A:A)),$V$3:$W$5,2,0)</f>
        <v>piedra</v>
      </c>
      <c r="R10" s="20" t="str">
        <f t="array" aca="1" ref="R10" ca="1">VLOOKUP(MODE(IF(C:C="maquina", A:A)),$V$3:$W$5,2,0)</f>
        <v>piedra</v>
      </c>
      <c r="S10" s="20" t="str">
        <f t="array" aca="1" ref="S10" ca="1">VLOOKUP(MODE(IF(C:C="empate", A:A)),$V$3:$W$5,2,0)</f>
        <v>papel</v>
      </c>
      <c r="T10" s="20" t="str">
        <f>VLOOKUP(B10&amp;C10,reglas!A:D,4,0)</f>
        <v>tijera</v>
      </c>
      <c r="X10" s="4"/>
      <c r="Y10" s="7" t="s">
        <v>14</v>
      </c>
    </row>
    <row r="11" spans="1:25" x14ac:dyDescent="0.25">
      <c r="A11" s="21">
        <f>VLOOKUP(B11,$W$3:$X$5,2,0)</f>
        <v>3</v>
      </c>
      <c r="B11" s="22" t="s">
        <v>4</v>
      </c>
      <c r="C11" s="22" t="s">
        <v>6</v>
      </c>
      <c r="D11" s="20">
        <f>COUNTIF($B$2:B10,"piedra")</f>
        <v>5</v>
      </c>
      <c r="E11" s="20">
        <f>COUNTIFS($B$2:B10,"piedra",$C$2:C10,"jugador1")</f>
        <v>4</v>
      </c>
      <c r="F11" s="20">
        <f>COUNTIFS($B$2:B10,"piedra",$C$2:C10,"maquina")</f>
        <v>1</v>
      </c>
      <c r="G11" s="20">
        <f>COUNTIFS($B$2:B10,"piedra",$C$2:C10,"empate")</f>
        <v>0</v>
      </c>
      <c r="H11" s="20">
        <f>COUNTIF($B$2:B10,"papel")</f>
        <v>4</v>
      </c>
      <c r="I11" s="20">
        <f>COUNTIFS($B$2:B10,"papel",$C$2:C10,"jugador1")</f>
        <v>1</v>
      </c>
      <c r="J11" s="20">
        <f>COUNTIFS($B$2:B10,"papel",$C$2:C10,"maquina")</f>
        <v>0</v>
      </c>
      <c r="K11" s="20">
        <f>COUNTIFS($B$2:B10,"papel",$C$2:C10,"empate")</f>
        <v>3</v>
      </c>
      <c r="L11" s="20">
        <f>COUNTIF($B$2:B10,"tijera")</f>
        <v>0</v>
      </c>
      <c r="M11" s="20">
        <f>COUNTIFS($B$2:B10,"tijera",$C$2:C10,"jugador1")</f>
        <v>0</v>
      </c>
      <c r="N11" s="20">
        <f>COUNTIFS($B$2:B10,"tijera",$C$2:C10,"maquina")</f>
        <v>0</v>
      </c>
      <c r="O11" s="20">
        <f>COUNTIFS($B$2:B10,"tijera",$C$2:C10,"maquina")</f>
        <v>0</v>
      </c>
      <c r="P11" s="20" t="str">
        <f>VLOOKUP(MODE($A$2:A10),$V$3:$W$5,2,TRUE)</f>
        <v>piedra</v>
      </c>
      <c r="Q11" s="20" t="str">
        <f t="array" aca="1" ref="Q11" ca="1">VLOOKUP(MODE(IF(C:C="jugador1", A:A)),$V$3:$W$5,2,0)</f>
        <v>piedra</v>
      </c>
      <c r="R11" s="20" t="str">
        <f t="array" aca="1" ref="R11" ca="1">VLOOKUP(MODE(IF(C:C="maquina", A:A)),$V$3:$W$5,2,0)</f>
        <v>piedra</v>
      </c>
      <c r="S11" s="20" t="str">
        <f t="array" aca="1" ref="S11" ca="1">VLOOKUP(MODE(IF(C:C="empate", A:A)),$V$3:$W$5,2,0)</f>
        <v>papel</v>
      </c>
      <c r="T11" s="20" t="str">
        <f>VLOOKUP(B11&amp;C11,reglas!A:D,4,0)</f>
        <v>piedra</v>
      </c>
      <c r="X11" s="6"/>
      <c r="Y11" s="7" t="s">
        <v>15</v>
      </c>
    </row>
    <row r="12" spans="1:25" x14ac:dyDescent="0.25">
      <c r="A12" s="11">
        <f>VLOOKUP(B12,$W$3:$X$5,2,0)</f>
        <v>2</v>
      </c>
      <c r="B12" s="20" t="s">
        <v>3</v>
      </c>
      <c r="C12" s="20" t="s">
        <v>6</v>
      </c>
      <c r="D12" s="20">
        <f>COUNTIF($B$2:B11,"piedra")</f>
        <v>5</v>
      </c>
      <c r="E12" s="20">
        <f>COUNTIFS($B$2:B11,"piedra",$C$2:C11,"jugador1")</f>
        <v>4</v>
      </c>
      <c r="F12" s="20">
        <f>COUNTIFS($B$2:B11,"piedra",$C$2:C11,"maquina")</f>
        <v>1</v>
      </c>
      <c r="G12" s="20">
        <f>COUNTIFS($B$2:B11,"piedra",$C$2:C11,"empate")</f>
        <v>0</v>
      </c>
      <c r="H12" s="20">
        <f>COUNTIF($B$2:B11,"papel")</f>
        <v>4</v>
      </c>
      <c r="I12" s="20">
        <f>COUNTIFS($B$2:B11,"papel",$C$2:C11,"jugador1")</f>
        <v>1</v>
      </c>
      <c r="J12" s="20">
        <f>COUNTIFS($B$2:B11,"papel",$C$2:C11,"maquina")</f>
        <v>0</v>
      </c>
      <c r="K12" s="20">
        <f>COUNTIFS($B$2:B11,"papel",$C$2:C11,"empate")</f>
        <v>3</v>
      </c>
      <c r="L12" s="20">
        <f>COUNTIF($B$2:B11,"tijera")</f>
        <v>1</v>
      </c>
      <c r="M12" s="20">
        <f>COUNTIFS($B$2:B11,"tijera",$C$2:C11,"jugador1")</f>
        <v>0</v>
      </c>
      <c r="N12" s="20">
        <f>COUNTIFS($B$2:B11,"tijera",$C$2:C11,"maquina")</f>
        <v>1</v>
      </c>
      <c r="O12" s="20">
        <f>COUNTIFS($B$2:B11,"tijera",$C$2:C11,"maquina")</f>
        <v>1</v>
      </c>
      <c r="P12" s="20" t="str">
        <f>VLOOKUP(MODE($A$2:A11),$V$3:$W$5,2,TRUE)</f>
        <v>piedra</v>
      </c>
      <c r="Q12" s="20" t="str">
        <f t="array" aca="1" ref="Q12:Q22" ca="1">VLOOKUP(MODE(IF(C:C="jugador1", A:A)),$V$3:$W$5,2,0)</f>
        <v>piedra</v>
      </c>
      <c r="R12" s="20" t="str">
        <f t="array" aca="1" ref="R12" ca="1">VLOOKUP(MODE(IF(C:C="maquina", A:A)),$V$3:$W$5,2,0)</f>
        <v>piedra</v>
      </c>
      <c r="S12" s="20" t="str">
        <f t="array" aca="1" ref="S12" ca="1">VLOOKUP(MODE(IF(C:C="empate", A:A)),$V$3:$W$5,2,0)</f>
        <v>papel</v>
      </c>
      <c r="T12" s="20" t="str">
        <f>VLOOKUP(B12&amp;C12,reglas!A:D,4,0)</f>
        <v>tijera</v>
      </c>
    </row>
    <row r="13" spans="1:25" x14ac:dyDescent="0.25">
      <c r="A13" s="11">
        <f>VLOOKUP(B13,$W$3:$X$5,2,0)</f>
        <v>1</v>
      </c>
      <c r="B13" s="20" t="s">
        <v>2</v>
      </c>
      <c r="C13" s="20" t="s">
        <v>6</v>
      </c>
      <c r="D13" s="20">
        <f>COUNTIF($B$2:B12,"piedra")</f>
        <v>5</v>
      </c>
      <c r="E13" s="20">
        <f>COUNTIFS($B$2:B12,"piedra",$C$2:C12,"jugador1")</f>
        <v>4</v>
      </c>
      <c r="F13" s="20">
        <f>COUNTIFS($B$2:B12,"piedra",$C$2:C12,"maquina")</f>
        <v>1</v>
      </c>
      <c r="G13" s="20">
        <f>COUNTIFS($B$2:B12,"piedra",$C$2:C12,"empate")</f>
        <v>0</v>
      </c>
      <c r="H13" s="20">
        <f>COUNTIF($B$2:B12,"papel")</f>
        <v>5</v>
      </c>
      <c r="I13" s="20">
        <f>COUNTIFS($B$2:B12,"papel",$C$2:C12,"jugador1")</f>
        <v>1</v>
      </c>
      <c r="J13" s="20">
        <f>COUNTIFS($B$2:B12,"papel",$C$2:C12,"maquina")</f>
        <v>1</v>
      </c>
      <c r="K13" s="20">
        <f>COUNTIFS($B$2:B12,"papel",$C$2:C12,"empate")</f>
        <v>3</v>
      </c>
      <c r="L13" s="20">
        <f>COUNTIF($B$2:B12,"tijera")</f>
        <v>1</v>
      </c>
      <c r="M13" s="20">
        <f>COUNTIFS($B$2:B12,"tijera",$C$2:C12,"jugador1")</f>
        <v>0</v>
      </c>
      <c r="N13" s="20">
        <f>COUNTIFS($B$2:B12,"tijera",$C$2:C12,"maquina")</f>
        <v>1</v>
      </c>
      <c r="O13" s="20">
        <f>COUNTIFS($B$2:B12,"tijera",$C$2:C12,"maquina")</f>
        <v>1</v>
      </c>
      <c r="P13" s="20" t="str">
        <f>VLOOKUP(MODE($A$2:A12),$V$3:$W$5,2,TRUE)</f>
        <v>papel</v>
      </c>
      <c r="Q13" s="20" t="str">
        <f ca="1"/>
        <v>piedra</v>
      </c>
      <c r="R13" s="20" t="str">
        <f t="array" aca="1" ref="R13" ca="1">VLOOKUP(MODE(IF(C:C="maquina", A:A)),$V$3:$W$5,2,0)</f>
        <v>piedra</v>
      </c>
      <c r="S13" s="20" t="str">
        <f t="array" aca="1" ref="S13" ca="1">VLOOKUP(MODE(IF(C:C="empate", A:A)),$V$3:$W$5,2,0)</f>
        <v>papel</v>
      </c>
      <c r="T13" s="20" t="str">
        <f>VLOOKUP(B13&amp;C13,reglas!A:D,4,0)</f>
        <v>papel</v>
      </c>
    </row>
    <row r="14" spans="1:25" x14ac:dyDescent="0.25">
      <c r="A14" s="11">
        <f>VLOOKUP(B14,$W$3:$X$5,2,0)</f>
        <v>1</v>
      </c>
      <c r="B14" s="20" t="s">
        <v>2</v>
      </c>
      <c r="C14" s="20" t="s">
        <v>6</v>
      </c>
      <c r="D14" s="20">
        <f>COUNTIF($B$2:B13,"piedra")</f>
        <v>6</v>
      </c>
      <c r="E14" s="20">
        <f>COUNTIFS($B$2:B13,"piedra",$C$2:C13,"jugador1")</f>
        <v>4</v>
      </c>
      <c r="F14" s="20">
        <f>COUNTIFS($B$2:B13,"piedra",$C$2:C13,"maquina")</f>
        <v>2</v>
      </c>
      <c r="G14" s="20">
        <f>COUNTIFS($B$2:B13,"piedra",$C$2:C13,"empate")</f>
        <v>0</v>
      </c>
      <c r="H14" s="20">
        <f>COUNTIF($B$2:B13,"papel")</f>
        <v>5</v>
      </c>
      <c r="I14" s="20">
        <f>COUNTIFS($B$2:B13,"papel",$C$2:C13,"jugador1")</f>
        <v>1</v>
      </c>
      <c r="J14" s="20">
        <f>COUNTIFS($B$2:B13,"papel",$C$2:C13,"maquina")</f>
        <v>1</v>
      </c>
      <c r="K14" s="20">
        <f>COUNTIFS($B$2:B13,"papel",$C$2:C13,"empate")</f>
        <v>3</v>
      </c>
      <c r="L14" s="20">
        <f>COUNTIF($B$2:B13,"tijera")</f>
        <v>1</v>
      </c>
      <c r="M14" s="20">
        <f>COUNTIFS($B$2:B13,"tijera",$C$2:C13,"jugador1")</f>
        <v>0</v>
      </c>
      <c r="N14" s="20">
        <f>COUNTIFS($B$2:B13,"tijera",$C$2:C13,"maquina")</f>
        <v>1</v>
      </c>
      <c r="O14" s="20">
        <f>COUNTIFS($B$2:B13,"tijera",$C$2:C13,"maquina")</f>
        <v>1</v>
      </c>
      <c r="P14" s="20" t="str">
        <f>VLOOKUP(MODE($A$2:A13),$V$3:$W$5,2,TRUE)</f>
        <v>piedra</v>
      </c>
      <c r="Q14" s="20" t="str">
        <f ca="1"/>
        <v>piedra</v>
      </c>
      <c r="R14" s="20" t="str">
        <f t="array" aca="1" ref="R14" ca="1">VLOOKUP(MODE(IF(C:C="maquina", A:A)),$V$3:$W$5,2,0)</f>
        <v>piedra</v>
      </c>
      <c r="S14" s="20" t="str">
        <f t="array" aca="1" ref="S14" ca="1">VLOOKUP(MODE(IF(C:C="empate", A:A)),$V$3:$W$5,2,0)</f>
        <v>papel</v>
      </c>
      <c r="T14" s="20" t="str">
        <f>VLOOKUP(B14&amp;C14,reglas!A:D,4,0)</f>
        <v>papel</v>
      </c>
    </row>
    <row r="15" spans="1:25" x14ac:dyDescent="0.25">
      <c r="A15" s="11">
        <f>VLOOKUP(B15,$W$3:$X$5,2,0)</f>
        <v>1</v>
      </c>
      <c r="B15" s="20" t="s">
        <v>2</v>
      </c>
      <c r="C15" s="20" t="s">
        <v>6</v>
      </c>
      <c r="D15" s="20">
        <f>COUNTIF($B$2:B14,"piedra")</f>
        <v>7</v>
      </c>
      <c r="E15" s="20">
        <f>COUNTIFS($B$2:B14,"piedra",$C$2:C14,"jugador1")</f>
        <v>4</v>
      </c>
      <c r="F15" s="20">
        <f>COUNTIFS($B$2:B14,"piedra",$C$2:C14,"maquina")</f>
        <v>3</v>
      </c>
      <c r="G15" s="20">
        <f>COUNTIFS($B$2:B14,"piedra",$C$2:C14,"empate")</f>
        <v>0</v>
      </c>
      <c r="H15" s="20">
        <f>COUNTIF($B$2:B14,"papel")</f>
        <v>5</v>
      </c>
      <c r="I15" s="20">
        <f>COUNTIFS($B$2:B14,"papel",$C$2:C14,"jugador1")</f>
        <v>1</v>
      </c>
      <c r="J15" s="20">
        <f>COUNTIFS($B$2:B14,"papel",$C$2:C14,"maquina")</f>
        <v>1</v>
      </c>
      <c r="K15" s="20">
        <f>COUNTIFS($B$2:B14,"papel",$C$2:C14,"empate")</f>
        <v>3</v>
      </c>
      <c r="L15" s="20">
        <f>COUNTIF($B$2:B14,"tijera")</f>
        <v>1</v>
      </c>
      <c r="M15" s="20">
        <f>COUNTIFS($B$2:B14,"tijera",$C$2:C14,"jugador1")</f>
        <v>0</v>
      </c>
      <c r="N15" s="20">
        <f>COUNTIFS($B$2:B14,"tijera",$C$2:C14,"maquina")</f>
        <v>1</v>
      </c>
      <c r="O15" s="20">
        <f>COUNTIFS($B$2:B14,"tijera",$C$2:C14,"maquina")</f>
        <v>1</v>
      </c>
      <c r="P15" s="20" t="str">
        <f>VLOOKUP(MODE($A$2:A14),$V$3:$W$5,2,TRUE)</f>
        <v>piedra</v>
      </c>
      <c r="Q15" s="20" t="str">
        <f ca="1"/>
        <v>piedra</v>
      </c>
      <c r="R15" s="20" t="str">
        <f t="array" aca="1" ref="R15" ca="1">VLOOKUP(MODE(IF(C:C="maquina", A:A)),$V$3:$W$5,2,0)</f>
        <v>piedra</v>
      </c>
      <c r="S15" s="20" t="str">
        <f t="array" aca="1" ref="S15" ca="1">VLOOKUP(MODE(IF(C:C="empate", A:A)),$V$3:$W$5,2,0)</f>
        <v>papel</v>
      </c>
      <c r="T15" s="20" t="str">
        <f>VLOOKUP(B15&amp;C15,reglas!A:D,4,0)</f>
        <v>papel</v>
      </c>
    </row>
    <row r="16" spans="1:25" x14ac:dyDescent="0.25">
      <c r="A16" s="11">
        <f>VLOOKUP(B16,$W$3:$X$5,2,0)</f>
        <v>1</v>
      </c>
      <c r="B16" s="20" t="s">
        <v>2</v>
      </c>
      <c r="C16" s="20" t="s">
        <v>6</v>
      </c>
      <c r="D16" s="20">
        <f>COUNTIF($B$2:B15,"piedra")</f>
        <v>8</v>
      </c>
      <c r="E16" s="20">
        <f>COUNTIFS($B$2:B15,"piedra",$C$2:C15,"jugador1")</f>
        <v>4</v>
      </c>
      <c r="F16" s="20">
        <f>COUNTIFS($B$2:B15,"piedra",$C$2:C15,"maquina")</f>
        <v>4</v>
      </c>
      <c r="G16" s="20">
        <f>COUNTIFS($B$2:B15,"piedra",$C$2:C15,"empate")</f>
        <v>0</v>
      </c>
      <c r="H16" s="20">
        <f>COUNTIF($B$2:B15,"papel")</f>
        <v>5</v>
      </c>
      <c r="I16" s="20">
        <f>COUNTIFS($B$2:B15,"papel",$C$2:C15,"jugador1")</f>
        <v>1</v>
      </c>
      <c r="J16" s="20">
        <f>COUNTIFS($B$2:B15,"papel",$C$2:C15,"maquina")</f>
        <v>1</v>
      </c>
      <c r="K16" s="20">
        <f>COUNTIFS($B$2:B15,"papel",$C$2:C15,"empate")</f>
        <v>3</v>
      </c>
      <c r="L16" s="20">
        <f>COUNTIF($B$2:B15,"tijera")</f>
        <v>1</v>
      </c>
      <c r="M16" s="20">
        <f>COUNTIFS($B$2:B15,"tijera",$C$2:C15,"jugador1")</f>
        <v>0</v>
      </c>
      <c r="N16" s="20">
        <f>COUNTIFS($B$2:B15,"tijera",$C$2:C15,"maquina")</f>
        <v>1</v>
      </c>
      <c r="O16" s="20">
        <f>COUNTIFS($B$2:B15,"tijera",$C$2:C15,"maquina")</f>
        <v>1</v>
      </c>
      <c r="P16" s="20" t="str">
        <f>VLOOKUP(MODE($A$2:A15),$V$3:$W$5,2,TRUE)</f>
        <v>piedra</v>
      </c>
      <c r="Q16" s="20" t="str">
        <f ca="1"/>
        <v>piedra</v>
      </c>
      <c r="R16" s="20" t="str">
        <f t="array" aca="1" ref="R16" ca="1">VLOOKUP(MODE(IF(C:C="maquina", A:A)),$V$3:$W$5,2,0)</f>
        <v>piedra</v>
      </c>
      <c r="S16" s="20" t="str">
        <f t="array" aca="1" ref="S16" ca="1">VLOOKUP(MODE(IF(C:C="empate", A:A)),$V$3:$W$5,2,0)</f>
        <v>papel</v>
      </c>
      <c r="T16" s="20" t="str">
        <f>VLOOKUP(B16&amp;C16,reglas!A:D,4,0)</f>
        <v>papel</v>
      </c>
    </row>
    <row r="17" spans="1:20" x14ac:dyDescent="0.25">
      <c r="A17" s="11">
        <f>VLOOKUP(B17,$W$3:$X$5,2,0)</f>
        <v>2</v>
      </c>
      <c r="B17" s="20" t="s">
        <v>3</v>
      </c>
      <c r="C17" s="20" t="s">
        <v>0</v>
      </c>
      <c r="D17" s="20">
        <f>COUNTIF($B$2:B16,"piedra")</f>
        <v>9</v>
      </c>
      <c r="E17" s="20">
        <f>COUNTIFS($B$2:B16,"piedra",$C$2:C16,"jugador1")</f>
        <v>4</v>
      </c>
      <c r="F17" s="20">
        <f>COUNTIFS($B$2:B16,"piedra",$C$2:C16,"maquina")</f>
        <v>5</v>
      </c>
      <c r="G17" s="20">
        <f>COUNTIFS($B$2:B16,"piedra",$C$2:C16,"empate")</f>
        <v>0</v>
      </c>
      <c r="H17" s="20">
        <f>COUNTIF($B$2:B16,"papel")</f>
        <v>5</v>
      </c>
      <c r="I17" s="20">
        <f>COUNTIFS($B$2:B16,"papel",$C$2:C16,"jugador1")</f>
        <v>1</v>
      </c>
      <c r="J17" s="20">
        <f>COUNTIFS($B$2:B16,"papel",$C$2:C16,"maquina")</f>
        <v>1</v>
      </c>
      <c r="K17" s="20">
        <f>COUNTIFS($B$2:B16,"papel",$C$2:C16,"empate")</f>
        <v>3</v>
      </c>
      <c r="L17" s="20">
        <f>COUNTIF($B$2:B16,"tijera")</f>
        <v>1</v>
      </c>
      <c r="M17" s="20">
        <f>COUNTIFS($B$2:B16,"tijera",$C$2:C16,"jugador1")</f>
        <v>0</v>
      </c>
      <c r="N17" s="20">
        <f>COUNTIFS($B$2:B16,"tijera",$C$2:C16,"maquina")</f>
        <v>1</v>
      </c>
      <c r="O17" s="20">
        <f>COUNTIFS($B$2:B16,"tijera",$C$2:C16,"maquina")</f>
        <v>1</v>
      </c>
      <c r="P17" s="20" t="str">
        <f>VLOOKUP(MODE($A$2:A16),$V$3:$W$5,2,TRUE)</f>
        <v>piedra</v>
      </c>
      <c r="Q17" s="20" t="str">
        <f ca="1"/>
        <v>piedra</v>
      </c>
      <c r="R17" s="20" t="str">
        <f t="array" aca="1" ref="R17" ca="1">VLOOKUP(MODE(IF(C:C="maquina", A:A)),$V$3:$W$5,2,0)</f>
        <v>piedra</v>
      </c>
      <c r="S17" s="20" t="str">
        <f t="array" aca="1" ref="S17" ca="1">VLOOKUP(MODE(IF(C:C="empate", A:A)),$V$3:$W$5,2,0)</f>
        <v>papel</v>
      </c>
      <c r="T17" s="20" t="str">
        <f>VLOOKUP(B17&amp;C17,reglas!A:D,4,0)</f>
        <v>piedra</v>
      </c>
    </row>
    <row r="18" spans="1:20" x14ac:dyDescent="0.25">
      <c r="A18" s="11">
        <f>VLOOKUP(B18,$W$3:$X$5,2,0)</f>
        <v>1</v>
      </c>
      <c r="B18" s="20" t="s">
        <v>2</v>
      </c>
      <c r="C18" s="20" t="s">
        <v>0</v>
      </c>
      <c r="D18" s="20">
        <f>COUNTIF($B$2:B17,"piedra")</f>
        <v>9</v>
      </c>
      <c r="E18" s="20">
        <f>COUNTIFS($B$2:B17,"piedra",$C$2:C17,"jugador1")</f>
        <v>4</v>
      </c>
      <c r="F18" s="20">
        <f>COUNTIFS($B$2:B17,"piedra",$C$2:C17,"maquina")</f>
        <v>5</v>
      </c>
      <c r="G18" s="20">
        <f>COUNTIFS($B$2:B17,"piedra",$C$2:C17,"empate")</f>
        <v>0</v>
      </c>
      <c r="H18" s="20">
        <f>COUNTIF($B$2:B17,"papel")</f>
        <v>6</v>
      </c>
      <c r="I18" s="20">
        <f>COUNTIFS($B$2:B17,"papel",$C$2:C17,"jugador1")</f>
        <v>2</v>
      </c>
      <c r="J18" s="20">
        <f>COUNTIFS($B$2:B17,"papel",$C$2:C17,"maquina")</f>
        <v>1</v>
      </c>
      <c r="K18" s="20">
        <f>COUNTIFS($B$2:B17,"papel",$C$2:C17,"empate")</f>
        <v>3</v>
      </c>
      <c r="L18" s="20">
        <f>COUNTIF($B$2:B17,"tijera")</f>
        <v>1</v>
      </c>
      <c r="M18" s="20">
        <f>COUNTIFS($B$2:B17,"tijera",$C$2:C17,"jugador1")</f>
        <v>0</v>
      </c>
      <c r="N18" s="20">
        <f>COUNTIFS($B$2:B17,"tijera",$C$2:C17,"maquina")</f>
        <v>1</v>
      </c>
      <c r="O18" s="20">
        <f>COUNTIFS($B$2:B17,"tijera",$C$2:C17,"maquina")</f>
        <v>1</v>
      </c>
      <c r="P18" s="20" t="str">
        <f>VLOOKUP(MODE($A$2:A17),$V$3:$W$5,2,TRUE)</f>
        <v>piedra</v>
      </c>
      <c r="Q18" s="20" t="str">
        <f ca="1"/>
        <v>piedra</v>
      </c>
      <c r="R18" s="20" t="str">
        <f t="array" aca="1" ref="R18" ca="1">VLOOKUP(MODE(IF(C:C="maquina", A:A)),$V$3:$W$5,2,0)</f>
        <v>piedra</v>
      </c>
      <c r="S18" s="20" t="str">
        <f t="array" aca="1" ref="S18" ca="1">VLOOKUP(MODE(IF(C:C="empate", A:A)),$V$3:$W$5,2,0)</f>
        <v>papel</v>
      </c>
      <c r="T18" s="20" t="str">
        <f>VLOOKUP(B18&amp;C18,reglas!A:D,4,0)</f>
        <v>tijera</v>
      </c>
    </row>
    <row r="19" spans="1:20" x14ac:dyDescent="0.25">
      <c r="A19" s="11">
        <f>VLOOKUP(B19,$W$3:$X$5,2,0)</f>
        <v>3</v>
      </c>
      <c r="B19" s="20" t="s">
        <v>4</v>
      </c>
      <c r="C19" s="20" t="s">
        <v>6</v>
      </c>
      <c r="D19" s="20">
        <f>COUNTIF($B$2:B18,"piedra")</f>
        <v>10</v>
      </c>
      <c r="E19" s="20">
        <f>COUNTIFS($B$2:B18,"piedra",$C$2:C18,"jugador1")</f>
        <v>5</v>
      </c>
      <c r="F19" s="20">
        <f>COUNTIFS($B$2:B18,"piedra",$C$2:C18,"maquina")</f>
        <v>5</v>
      </c>
      <c r="G19" s="20">
        <f>COUNTIFS($B$2:B18,"piedra",$C$2:C18,"empate")</f>
        <v>0</v>
      </c>
      <c r="H19" s="20">
        <f>COUNTIF($B$2:B18,"papel")</f>
        <v>6</v>
      </c>
      <c r="I19" s="20">
        <f>COUNTIFS($B$2:B18,"papel",$C$2:C18,"jugador1")</f>
        <v>2</v>
      </c>
      <c r="J19" s="20">
        <f>COUNTIFS($B$2:B18,"papel",$C$2:C18,"maquina")</f>
        <v>1</v>
      </c>
      <c r="K19" s="20">
        <f>COUNTIFS($B$2:B18,"papel",$C$2:C18,"empate")</f>
        <v>3</v>
      </c>
      <c r="L19" s="20">
        <f>COUNTIF($B$2:B18,"tijera")</f>
        <v>1</v>
      </c>
      <c r="M19" s="20">
        <f>COUNTIFS($B$2:B18,"tijera",$C$2:C18,"jugador1")</f>
        <v>0</v>
      </c>
      <c r="N19" s="20">
        <f>COUNTIFS($B$2:B18,"tijera",$C$2:C18,"maquina")</f>
        <v>1</v>
      </c>
      <c r="O19" s="20">
        <f>COUNTIFS($B$2:B18,"tijera",$C$2:C18,"maquina")</f>
        <v>1</v>
      </c>
      <c r="P19" s="20" t="str">
        <f>VLOOKUP(MODE($A$2:A18),$V$3:$W$5,2,TRUE)</f>
        <v>piedra</v>
      </c>
      <c r="Q19" s="20" t="str">
        <f ca="1"/>
        <v>piedra</v>
      </c>
      <c r="R19" s="20" t="str">
        <f t="array" aca="1" ref="R19" ca="1">VLOOKUP(MODE(IF(C:C="maquina", A:A)),$V$3:$W$5,2,0)</f>
        <v>piedra</v>
      </c>
      <c r="S19" s="20" t="str">
        <f t="array" aca="1" ref="S19" ca="1">VLOOKUP(MODE(IF(C:C="empate", A:A)),$V$3:$W$5,2,0)</f>
        <v>papel</v>
      </c>
      <c r="T19" s="20" t="str">
        <f>VLOOKUP(B19&amp;C19,reglas!A:D,4,0)</f>
        <v>piedra</v>
      </c>
    </row>
    <row r="20" spans="1:20" x14ac:dyDescent="0.25">
      <c r="A20" s="11">
        <f>VLOOKUP(B20,$W$3:$X$5,2,0)</f>
        <v>2</v>
      </c>
      <c r="B20" s="20" t="s">
        <v>3</v>
      </c>
      <c r="C20" s="20" t="s">
        <v>0</v>
      </c>
      <c r="D20" s="20">
        <f>COUNTIF($B$2:B19,"piedra")</f>
        <v>10</v>
      </c>
      <c r="E20" s="20">
        <f>COUNTIFS($B$2:B19,"piedra",$C$2:C19,"jugador1")</f>
        <v>5</v>
      </c>
      <c r="F20" s="20">
        <f>COUNTIFS($B$2:B19,"piedra",$C$2:C19,"maquina")</f>
        <v>5</v>
      </c>
      <c r="G20" s="20">
        <f>COUNTIFS($B$2:B19,"piedra",$C$2:C19,"empate")</f>
        <v>0</v>
      </c>
      <c r="H20" s="20">
        <f>COUNTIF($B$2:B19,"papel")</f>
        <v>6</v>
      </c>
      <c r="I20" s="20">
        <f>COUNTIFS($B$2:B19,"papel",$C$2:C19,"jugador1")</f>
        <v>2</v>
      </c>
      <c r="J20" s="20">
        <f>COUNTIFS($B$2:B19,"papel",$C$2:C19,"maquina")</f>
        <v>1</v>
      </c>
      <c r="K20" s="20">
        <f>COUNTIFS($B$2:B19,"papel",$C$2:C19,"empate")</f>
        <v>3</v>
      </c>
      <c r="L20" s="20">
        <f>COUNTIF($B$2:B19,"tijera")</f>
        <v>2</v>
      </c>
      <c r="M20" s="20">
        <f>COUNTIFS($B$2:B19,"tijera",$C$2:C19,"jugador1")</f>
        <v>0</v>
      </c>
      <c r="N20" s="20">
        <f>COUNTIFS($B$2:B19,"tijera",$C$2:C19,"maquina")</f>
        <v>2</v>
      </c>
      <c r="O20" s="20">
        <f>COUNTIFS($B$2:B19,"tijera",$C$2:C19,"maquina")</f>
        <v>2</v>
      </c>
      <c r="P20" s="20" t="str">
        <f>VLOOKUP(MODE($A$2:A19),$V$3:$W$5,2,TRUE)</f>
        <v>piedra</v>
      </c>
      <c r="Q20" s="20" t="str">
        <f ca="1"/>
        <v>piedra</v>
      </c>
      <c r="R20" s="20" t="str">
        <f t="array" aca="1" ref="R20" ca="1">VLOOKUP(MODE(IF(C:C="maquina", A:A)),$V$3:$W$5,2,0)</f>
        <v>piedra</v>
      </c>
      <c r="S20" s="20" t="str">
        <f t="array" aca="1" ref="S20" ca="1">VLOOKUP(MODE(IF(C:C="empate", A:A)),$V$3:$W$5,2,0)</f>
        <v>papel</v>
      </c>
      <c r="T20" s="20" t="str">
        <f>VLOOKUP(B20&amp;C20,reglas!A:D,4,0)</f>
        <v>piedra</v>
      </c>
    </row>
    <row r="21" spans="1:20" x14ac:dyDescent="0.25">
      <c r="A21" s="11">
        <f>VLOOKUP(B21,$W$3:$X$5,2,0)</f>
        <v>2</v>
      </c>
      <c r="B21" s="20" t="s">
        <v>3</v>
      </c>
      <c r="C21" s="20" t="s">
        <v>6</v>
      </c>
      <c r="D21" s="20">
        <f>COUNTIF($B$2:B20,"piedra")</f>
        <v>10</v>
      </c>
      <c r="E21" s="20">
        <f>COUNTIFS($B$2:B20,"piedra",$C$2:C20,"jugador1")</f>
        <v>5</v>
      </c>
      <c r="F21" s="20">
        <f>COUNTIFS($B$2:B20,"piedra",$C$2:C20,"maquina")</f>
        <v>5</v>
      </c>
      <c r="G21" s="20">
        <f>COUNTIFS($B$2:B20,"piedra",$C$2:C20,"empate")</f>
        <v>0</v>
      </c>
      <c r="H21" s="20">
        <f>COUNTIF($B$2:B20,"papel")</f>
        <v>7</v>
      </c>
      <c r="I21" s="20">
        <f>COUNTIFS($B$2:B20,"papel",$C$2:C20,"jugador1")</f>
        <v>3</v>
      </c>
      <c r="J21" s="20">
        <f>COUNTIFS($B$2:B20,"papel",$C$2:C20,"maquina")</f>
        <v>1</v>
      </c>
      <c r="K21" s="20">
        <f>COUNTIFS($B$2:B20,"papel",$C$2:C20,"empate")</f>
        <v>3</v>
      </c>
      <c r="L21" s="20">
        <f>COUNTIF($B$2:B20,"tijera")</f>
        <v>2</v>
      </c>
      <c r="M21" s="20">
        <f>COUNTIFS($B$2:B20,"tijera",$C$2:C20,"jugador1")</f>
        <v>0</v>
      </c>
      <c r="N21" s="20">
        <f>COUNTIFS($B$2:B20,"tijera",$C$2:C20,"maquina")</f>
        <v>2</v>
      </c>
      <c r="O21" s="20">
        <f>COUNTIFS($B$2:B20,"tijera",$C$2:C20,"maquina")</f>
        <v>2</v>
      </c>
      <c r="P21" s="20" t="str">
        <f>VLOOKUP(MODE($A$2:A20),$V$3:$W$5,2,TRUE)</f>
        <v>piedra</v>
      </c>
      <c r="Q21" s="20" t="str">
        <f ca="1"/>
        <v>piedra</v>
      </c>
      <c r="R21" s="20" t="str">
        <f t="array" aca="1" ref="R21" ca="1">VLOOKUP(MODE(IF(C:C="maquina", A:A)),$V$3:$W$5,2,0)</f>
        <v>piedra</v>
      </c>
      <c r="S21" s="20" t="str">
        <f t="array" aca="1" ref="S21" ca="1">VLOOKUP(MODE(IF(C:C="empate", A:A)),$V$3:$W$5,2,0)</f>
        <v>papel</v>
      </c>
      <c r="T21" s="20" t="str">
        <f>VLOOKUP(B21&amp;C21,reglas!A:D,4,0)</f>
        <v>tijera</v>
      </c>
    </row>
    <row r="22" spans="1:20" x14ac:dyDescent="0.25">
      <c r="A22" s="11">
        <f>VLOOKUP(B22,$W$3:$X$5,2,0)</f>
        <v>3</v>
      </c>
      <c r="B22" s="20" t="s">
        <v>4</v>
      </c>
      <c r="C22" s="20" t="s">
        <v>5</v>
      </c>
      <c r="D22" s="20">
        <f>COUNTIF($B$2:B21,"piedra")</f>
        <v>10</v>
      </c>
      <c r="E22" s="20">
        <f>COUNTIFS($B$2:B21,"piedra",$C$2:C21,"jugador1")</f>
        <v>5</v>
      </c>
      <c r="F22" s="20">
        <f>COUNTIFS($B$2:B21,"piedra",$C$2:C21,"maquina")</f>
        <v>5</v>
      </c>
      <c r="G22" s="20">
        <f>COUNTIFS($B$2:B21,"piedra",$C$2:C21,"empate")</f>
        <v>0</v>
      </c>
      <c r="H22" s="20">
        <f>COUNTIF($B$2:B21,"papel")</f>
        <v>8</v>
      </c>
      <c r="I22" s="20">
        <f>COUNTIFS($B$2:B21,"papel",$C$2:C21,"jugador1")</f>
        <v>3</v>
      </c>
      <c r="J22" s="20">
        <f>COUNTIFS($B$2:B21,"papel",$C$2:C21,"maquina")</f>
        <v>2</v>
      </c>
      <c r="K22" s="20">
        <f>COUNTIFS($B$2:B21,"papel",$C$2:C21,"empate")</f>
        <v>3</v>
      </c>
      <c r="L22" s="20">
        <f>COUNTIF($B$2:B21,"tijera")</f>
        <v>2</v>
      </c>
      <c r="M22" s="20">
        <f>COUNTIFS($B$2:B21,"tijera",$C$2:C21,"jugador1")</f>
        <v>0</v>
      </c>
      <c r="N22" s="20">
        <f>COUNTIFS($B$2:B21,"tijera",$C$2:C21,"maquina")</f>
        <v>2</v>
      </c>
      <c r="O22" s="20">
        <f>COUNTIFS($B$2:B21,"tijera",$C$2:C21,"maquina")</f>
        <v>2</v>
      </c>
      <c r="P22" s="20" t="str">
        <f>VLOOKUP(MODE($A$2:A21),$V$3:$W$5,2,TRUE)</f>
        <v>piedra</v>
      </c>
      <c r="Q22" s="20" t="str">
        <f ca="1"/>
        <v>piedra</v>
      </c>
      <c r="R22" s="20" t="str">
        <f t="array" aca="1" ref="R22" ca="1">VLOOKUP(MODE(IF(C:C="maquina", A:A)),$V$3:$W$5,2,0)</f>
        <v>piedra</v>
      </c>
      <c r="S22" s="20" t="str">
        <f t="array" aca="1" ref="S22" ca="1">VLOOKUP(MODE(IF(C:C="empate", A:A)),$V$3:$W$5,2,0)</f>
        <v>papel</v>
      </c>
      <c r="T22" s="20" t="str">
        <f>VLOOKUP(B22&amp;C22,reglas!A:D,4,0)</f>
        <v>tijera</v>
      </c>
    </row>
    <row r="23" spans="1:2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/>
      <c r="B24" s="11"/>
      <c r="C24" s="11"/>
    </row>
    <row r="27" spans="1:20" x14ac:dyDescent="0.25">
      <c r="B27" s="23" t="s">
        <v>16</v>
      </c>
      <c r="D27" s="13">
        <f>COUNTIF($B$2:B23,"piedra")</f>
        <v>10</v>
      </c>
      <c r="E27" s="13">
        <f>COUNTIFS($B$2:B23,"piedra",$C$2:C23,"jugador1")</f>
        <v>5</v>
      </c>
      <c r="F27" s="13">
        <f>COUNTIFS($B$2:B23,"piedra",$C$2:C23,"maquina")</f>
        <v>5</v>
      </c>
      <c r="G27" s="13">
        <f>COUNTIFS($B$2:B23,"piedra",$C$2:C23,"empate")</f>
        <v>0</v>
      </c>
      <c r="H27" s="13">
        <f>COUNTIF($B$2:B23,"papel")</f>
        <v>8</v>
      </c>
      <c r="I27" s="13">
        <f>COUNTIFS($B$2:B23,"papel",$C$2:C23,"jugador1")</f>
        <v>3</v>
      </c>
      <c r="J27" s="13">
        <f>COUNTIFS($B$2:B23,"papel",$C$2:C23,"maquina")</f>
        <v>2</v>
      </c>
      <c r="K27" s="13">
        <f>COUNTIFS($B$2:B23,"papel",$C$2:C23,"maquina")</f>
        <v>2</v>
      </c>
      <c r="L27" s="13">
        <f>COUNTIF($B$2:B23,"tijera")</f>
        <v>3</v>
      </c>
      <c r="M27" s="13">
        <f>COUNTIFS($B$2:B23,"tijera",$C$2:C23,"jugador1")</f>
        <v>0</v>
      </c>
      <c r="N27" s="13">
        <f>COUNTIFS($B$2:B23,"tijera",$C$2:C23,"maquina")</f>
        <v>2</v>
      </c>
      <c r="O27" s="13">
        <f>COUNTIFS($B$2:B23,"tijera",$C$2:C23,"maquina")</f>
        <v>2</v>
      </c>
      <c r="P27" s="13" t="str">
        <f>VLOOKUP(MODE($A$2:A23),$V$3:$W$5,2,TRUE)</f>
        <v>piedra</v>
      </c>
      <c r="Q27" s="13" t="str">
        <f t="array" aca="1" ref="Q27" ca="1">VLOOKUP(MODE(IF(C:C="jugador1", A:A)),$V$3:$W$5,2,0)</f>
        <v>piedra</v>
      </c>
      <c r="R27" s="13" t="str">
        <f t="array" aca="1" ref="R27" ca="1">VLOOKUP(MODE(IF(C:C="maquina", A:A)),$V$3:$W$5,2,0)</f>
        <v>piedra</v>
      </c>
      <c r="S27" s="13" t="str">
        <f t="array" aca="1" ref="S27" ca="1">VLOOKUP(MODE(IF(C:C="empate", A:A)),$V$3:$W$5,2,0)</f>
        <v>papel</v>
      </c>
    </row>
    <row r="1048576" spans="2:3" x14ac:dyDescent="0.25">
      <c r="B1048576" t="str">
        <f ca="1">VLOOKUP(RANDBETWEEN(1,3),$V$3:$W$5,2,TRUE)</f>
        <v>tijera</v>
      </c>
      <c r="C1048576" t="str">
        <f ca="1">VLOOKUP(RANDBETWEEN(1,3),$X$3:$Y$5,2,TRUE)</f>
        <v>maquina</v>
      </c>
    </row>
  </sheetData>
  <autoFilter ref="B1:C22" xr:uid="{3B2A4A16-6D32-402E-AE4B-07AD110F1DBB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DF63-4732-4AE1-8670-6D0F384416A3}">
  <dimension ref="A1:M8"/>
  <sheetViews>
    <sheetView workbookViewId="0">
      <selection activeCell="C20" sqref="C20"/>
    </sheetView>
  </sheetViews>
  <sheetFormatPr baseColWidth="10" defaultRowHeight="15" x14ac:dyDescent="0.25"/>
  <sheetData>
    <row r="1" spans="1:13" x14ac:dyDescent="0.25">
      <c r="A1" t="s">
        <v>3</v>
      </c>
      <c r="B1">
        <f>VLOOKUP(A1,$L$2:$M$4,2,0)</f>
        <v>2</v>
      </c>
      <c r="C1">
        <f>MODE(B1:B8)</f>
        <v>1</v>
      </c>
    </row>
    <row r="2" spans="1:13" x14ac:dyDescent="0.25">
      <c r="A2" s="1" t="s">
        <v>2</v>
      </c>
      <c r="B2">
        <f t="shared" ref="B2:B8" si="0">VLOOKUP(A2,$L$2:$M$4,2,0)</f>
        <v>1</v>
      </c>
      <c r="L2" t="s">
        <v>2</v>
      </c>
      <c r="M2">
        <v>1</v>
      </c>
    </row>
    <row r="3" spans="1:13" x14ac:dyDescent="0.25">
      <c r="A3" s="1" t="s">
        <v>2</v>
      </c>
      <c r="B3">
        <f t="shared" si="0"/>
        <v>1</v>
      </c>
      <c r="L3" t="s">
        <v>3</v>
      </c>
      <c r="M3">
        <v>2</v>
      </c>
    </row>
    <row r="4" spans="1:13" x14ac:dyDescent="0.25">
      <c r="A4" s="1" t="s">
        <v>2</v>
      </c>
      <c r="B4">
        <f t="shared" si="0"/>
        <v>1</v>
      </c>
      <c r="L4" t="s">
        <v>4</v>
      </c>
      <c r="M4">
        <v>3</v>
      </c>
    </row>
    <row r="5" spans="1:13" x14ac:dyDescent="0.25">
      <c r="A5" s="1" t="s">
        <v>2</v>
      </c>
      <c r="B5">
        <f t="shared" si="0"/>
        <v>1</v>
      </c>
    </row>
    <row r="6" spans="1:13" x14ac:dyDescent="0.25">
      <c r="A6" t="s">
        <v>3</v>
      </c>
      <c r="B6">
        <f t="shared" si="0"/>
        <v>2</v>
      </c>
    </row>
    <row r="7" spans="1:13" x14ac:dyDescent="0.25">
      <c r="A7" t="s">
        <v>2</v>
      </c>
      <c r="B7">
        <f t="shared" si="0"/>
        <v>1</v>
      </c>
    </row>
    <row r="8" spans="1:13" x14ac:dyDescent="0.25">
      <c r="A8" t="s">
        <v>3</v>
      </c>
      <c r="B8">
        <f t="shared" si="0"/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5295B54D9DBA4D942300B7FECC17A1" ma:contentTypeVersion="6" ma:contentTypeDescription="Crear nuevo documento." ma:contentTypeScope="" ma:versionID="a35cf9ac656246afa6d92b438fe6bdca">
  <xsd:schema xmlns:xsd="http://www.w3.org/2001/XMLSchema" xmlns:xs="http://www.w3.org/2001/XMLSchema" xmlns:p="http://schemas.microsoft.com/office/2006/metadata/properties" xmlns:ns3="70d43b1c-9459-4ef4-b257-6268ec9d0147" targetNamespace="http://schemas.microsoft.com/office/2006/metadata/properties" ma:root="true" ma:fieldsID="9f782aa1edf6861f249bd44729d329af" ns3:_="">
    <xsd:import namespace="70d43b1c-9459-4ef4-b257-6268ec9d01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43b1c-9459-4ef4-b257-6268ec9d0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4DF8F-D830-4465-8E62-5A3D91709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d43b1c-9459-4ef4-b257-6268ec9d01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84ED7A-BB76-48F1-8098-4924E5B4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0368C-21A0-4421-8D85-7486ED802CFF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d43b1c-9459-4ef4-b257-6268ec9d01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reglas</vt:lpstr>
      <vt:lpstr>analisis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Patiño Rodriguez</dc:creator>
  <cp:lastModifiedBy>Leonardo Patiño Rodriguez</cp:lastModifiedBy>
  <dcterms:created xsi:type="dcterms:W3CDTF">2020-03-22T23:26:37Z</dcterms:created>
  <dcterms:modified xsi:type="dcterms:W3CDTF">2020-03-27T16:49:56Z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0x0101008D5295B54D9DBA4D942300B7FECC17A1</vt:lpwstr>
  </property>
</Properties>
</file>