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aw" sheetId="1" r:id="rId1"/>
    <sheet name="wp" sheetId="2" r:id="rId2"/>
  </sheets>
  <calcPr calcId="162913"/>
</workbook>
</file>

<file path=xl/calcChain.xml><?xml version="1.0" encoding="utf-8"?>
<calcChain xmlns="http://schemas.openxmlformats.org/spreadsheetml/2006/main">
  <c r="B23" i="2" l="1"/>
  <c r="B24" i="2"/>
  <c r="B22" i="2"/>
  <c r="B19" i="2"/>
  <c r="C16" i="2"/>
  <c r="D16" i="2"/>
  <c r="E16" i="2"/>
  <c r="F16" i="2"/>
  <c r="G16" i="2"/>
  <c r="H16" i="2"/>
  <c r="D9" i="2"/>
  <c r="D19" i="2" s="1"/>
  <c r="H9" i="2"/>
  <c r="H19" i="2" s="1"/>
  <c r="C8" i="2"/>
  <c r="C9" i="2" s="1"/>
  <c r="D8" i="2"/>
  <c r="E8" i="2"/>
  <c r="E9" i="2" s="1"/>
  <c r="F8" i="2"/>
  <c r="F9" i="2" s="1"/>
  <c r="G8" i="2"/>
  <c r="G9" i="2" s="1"/>
  <c r="H8" i="2"/>
  <c r="A19" i="2"/>
  <c r="A24" i="2" s="1"/>
  <c r="A18" i="2"/>
  <c r="A23" i="2" s="1"/>
  <c r="A17" i="2"/>
  <c r="A22" i="2" s="1"/>
  <c r="B16" i="2"/>
  <c r="B8" i="2"/>
  <c r="B9" i="2" s="1"/>
  <c r="B18" i="2" s="1"/>
  <c r="G19" i="2" l="1"/>
  <c r="G18" i="2"/>
  <c r="G17" i="2"/>
  <c r="C19" i="2"/>
  <c r="C18" i="2"/>
  <c r="C17" i="2"/>
  <c r="F18" i="2"/>
  <c r="F17" i="2"/>
  <c r="F19" i="2"/>
  <c r="E17" i="2"/>
  <c r="E19" i="2"/>
  <c r="E18" i="2"/>
  <c r="H17" i="2"/>
  <c r="H18" i="2"/>
  <c r="D18" i="2"/>
  <c r="D17" i="2"/>
  <c r="B17" i="2"/>
  <c r="C24" i="2" l="1"/>
  <c r="C23" i="2"/>
  <c r="C22" i="2"/>
  <c r="D22" i="2" l="1"/>
  <c r="D23" i="2"/>
  <c r="D24" i="2"/>
  <c r="F9" i="1" l="1"/>
  <c r="F14" i="1" s="1"/>
  <c r="F19" i="1" s="1"/>
  <c r="F10" i="1"/>
  <c r="F15" i="1" s="1"/>
  <c r="F20" i="1" s="1"/>
  <c r="F11" i="1"/>
  <c r="F16" i="1" s="1"/>
  <c r="F21" i="1" s="1"/>
  <c r="G8" i="1"/>
  <c r="G9" i="1" s="1"/>
  <c r="H8" i="1"/>
  <c r="H9" i="1" s="1"/>
  <c r="I8" i="1"/>
  <c r="I10" i="1" s="1"/>
  <c r="J8" i="1"/>
  <c r="J13" i="1" s="1"/>
  <c r="K8" i="1"/>
  <c r="K13" i="1" s="1"/>
  <c r="L8" i="1"/>
  <c r="L11" i="1" s="1"/>
  <c r="M8" i="1"/>
  <c r="M10" i="1" s="1"/>
  <c r="G11" i="1" l="1"/>
  <c r="K11" i="1"/>
  <c r="K16" i="1" s="1"/>
  <c r="L10" i="1"/>
  <c r="M9" i="1"/>
  <c r="M14" i="1" s="1"/>
  <c r="I9" i="1"/>
  <c r="M13" i="1"/>
  <c r="M15" i="1" s="1"/>
  <c r="I13" i="1"/>
  <c r="I15" i="1" s="1"/>
  <c r="G10" i="1"/>
  <c r="J11" i="1"/>
  <c r="J16" i="1" s="1"/>
  <c r="K10" i="1"/>
  <c r="K15" i="1" s="1"/>
  <c r="L9" i="1"/>
  <c r="H11" i="1"/>
  <c r="H16" i="1" s="1"/>
  <c r="L13" i="1"/>
  <c r="L16" i="1" s="1"/>
  <c r="H13" i="1"/>
  <c r="H14" i="1" s="1"/>
  <c r="M11" i="1"/>
  <c r="M16" i="1" s="1"/>
  <c r="I11" i="1"/>
  <c r="I16" i="1" s="1"/>
  <c r="J10" i="1"/>
  <c r="J15" i="1" s="1"/>
  <c r="K9" i="1"/>
  <c r="K14" i="1" s="1"/>
  <c r="H10" i="1"/>
  <c r="H15" i="1" s="1"/>
  <c r="G13" i="1"/>
  <c r="G14" i="1" s="1"/>
  <c r="J9" i="1"/>
  <c r="J14" i="1" s="1"/>
  <c r="I14" i="1" l="1"/>
  <c r="G16" i="1"/>
  <c r="G21" i="1" s="1"/>
  <c r="G15" i="1"/>
  <c r="L14" i="1"/>
  <c r="L15" i="1"/>
  <c r="G19" i="1" l="1"/>
  <c r="G20" i="1"/>
  <c r="H20" i="1" s="1"/>
  <c r="H19" i="1" l="1"/>
  <c r="H21" i="1"/>
</calcChain>
</file>

<file path=xl/comments1.xml><?xml version="1.0" encoding="utf-8"?>
<comments xmlns="http://schemas.openxmlformats.org/spreadsheetml/2006/main">
  <authors>
    <author>Author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tugasakhir.id:</t>
        </r>
        <r>
          <rPr>
            <sz val="9"/>
            <color indexed="81"/>
            <rFont val="Tahoma"/>
            <family val="2"/>
          </rPr>
          <t xml:space="preserve">
jika atribut merupakan "benefit", maka nilai/maksimal nilai, jika "Cost", maka minimal nilai/nilai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tugasakhir.id:</t>
        </r>
        <r>
          <rPr>
            <sz val="9"/>
            <color indexed="81"/>
            <rFont val="Tahoma"/>
            <family val="2"/>
          </rPr>
          <t xml:space="preserve">
Nilai/Bobot kriteria yang bersesuaian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tugasakhir.id:</t>
        </r>
        <r>
          <rPr>
            <sz val="9"/>
            <color indexed="81"/>
            <rFont val="Tahoma"/>
            <family val="2"/>
          </rPr>
          <t xml:space="preserve">
jumlah setiap nilai setiap kriteria pada masing masing alternatif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tugasakhir.id:</t>
        </r>
        <r>
          <rPr>
            <sz val="9"/>
            <color indexed="81"/>
            <rFont val="Tahoma"/>
            <family val="2"/>
          </rPr>
          <t xml:space="preserve">
diurutkan berdasarkan total terbesar</t>
        </r>
      </text>
    </comment>
  </commentList>
</comments>
</file>

<file path=xl/sharedStrings.xml><?xml version="1.0" encoding="utf-8"?>
<sst xmlns="http://schemas.openxmlformats.org/spreadsheetml/2006/main" count="87" uniqueCount="37">
  <si>
    <t>Kode</t>
  </si>
  <si>
    <t>Nama</t>
  </si>
  <si>
    <t>C1</t>
  </si>
  <si>
    <t>C2</t>
  </si>
  <si>
    <t>C3</t>
  </si>
  <si>
    <t>C4</t>
  </si>
  <si>
    <t>Kriteria 1</t>
  </si>
  <si>
    <t>Kriteria 2</t>
  </si>
  <si>
    <t>Kriteria 3</t>
  </si>
  <si>
    <t>Kriteria 4</t>
  </si>
  <si>
    <t>C5</t>
  </si>
  <si>
    <t>Kriteria 5</t>
  </si>
  <si>
    <t>C6</t>
  </si>
  <si>
    <t>Kriteria 6</t>
  </si>
  <si>
    <t>C7</t>
  </si>
  <si>
    <t>Kriteria 7</t>
  </si>
  <si>
    <t>Atribut</t>
  </si>
  <si>
    <t>Benefit</t>
  </si>
  <si>
    <t>Cost</t>
  </si>
  <si>
    <t>Bobot</t>
  </si>
  <si>
    <t>A1</t>
  </si>
  <si>
    <t>A2</t>
  </si>
  <si>
    <t>A3</t>
  </si>
  <si>
    <t>Alternatif 1</t>
  </si>
  <si>
    <t>Alternatif 2</t>
  </si>
  <si>
    <t>Alternaitf 3</t>
  </si>
  <si>
    <t>Total</t>
  </si>
  <si>
    <t>Rank</t>
  </si>
  <si>
    <t>Kriteria</t>
  </si>
  <si>
    <t>benefit</t>
  </si>
  <si>
    <t>cost</t>
  </si>
  <si>
    <t>Kepentingan</t>
  </si>
  <si>
    <t>Pangkat</t>
  </si>
  <si>
    <t>Alternatif 3</t>
  </si>
  <si>
    <t>Vektor S</t>
  </si>
  <si>
    <t>Vektor V</t>
  </si>
  <si>
    <t>https://rumahsourcecode.com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</si>
</sst>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166" fontId="0" fillId="0" borderId="1" xfId="0" applyNumberFormat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rumahsourcecod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umahsourcecod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"/>
  <sheetViews>
    <sheetView workbookViewId="0">
      <selection activeCell="F26" sqref="F26"/>
    </sheetView>
  </sheetViews>
  <sheetFormatPr defaultRowHeight="14.4" x14ac:dyDescent="0.3"/>
  <cols>
    <col min="1" max="1" width="5.5546875" bestFit="1" customWidth="1"/>
    <col min="2" max="2" width="11" bestFit="1" customWidth="1"/>
    <col min="3" max="3" width="7.5546875" bestFit="1" customWidth="1"/>
    <col min="4" max="4" width="6.33203125" bestFit="1" customWidth="1"/>
    <col min="6" max="6" width="5.6640625" customWidth="1"/>
    <col min="7" max="7" width="7.5546875" bestFit="1" customWidth="1"/>
    <col min="8" max="13" width="5.6640625" customWidth="1"/>
  </cols>
  <sheetData>
    <row r="1" spans="1:13" x14ac:dyDescent="0.3">
      <c r="A1" s="4" t="s">
        <v>36</v>
      </c>
    </row>
    <row r="3" spans="1:13" x14ac:dyDescent="0.3">
      <c r="A3" s="1" t="s">
        <v>0</v>
      </c>
      <c r="B3" s="1" t="s">
        <v>1</v>
      </c>
      <c r="C3" s="1" t="s">
        <v>16</v>
      </c>
      <c r="D3" s="1" t="s">
        <v>19</v>
      </c>
      <c r="F3" s="1"/>
      <c r="G3" s="1" t="s">
        <v>2</v>
      </c>
      <c r="H3" s="1" t="s">
        <v>3</v>
      </c>
      <c r="I3" s="1" t="s">
        <v>4</v>
      </c>
      <c r="J3" s="1" t="s">
        <v>5</v>
      </c>
      <c r="K3" s="1" t="s">
        <v>10</v>
      </c>
      <c r="L3" s="1" t="s">
        <v>12</v>
      </c>
      <c r="M3" s="1" t="s">
        <v>14</v>
      </c>
    </row>
    <row r="4" spans="1:13" x14ac:dyDescent="0.3">
      <c r="A4" s="1" t="s">
        <v>2</v>
      </c>
      <c r="B4" s="1" t="s">
        <v>6</v>
      </c>
      <c r="C4" s="1" t="s">
        <v>17</v>
      </c>
      <c r="D4" s="1">
        <v>25</v>
      </c>
      <c r="F4" s="1" t="s">
        <v>20</v>
      </c>
      <c r="G4" s="1">
        <v>50</v>
      </c>
      <c r="H4" s="1">
        <v>75</v>
      </c>
      <c r="I4" s="1">
        <v>50</v>
      </c>
      <c r="J4" s="1">
        <v>50</v>
      </c>
      <c r="K4" s="1">
        <v>25</v>
      </c>
      <c r="L4" s="1">
        <v>25</v>
      </c>
      <c r="M4" s="1">
        <v>50</v>
      </c>
    </row>
    <row r="5" spans="1:13" x14ac:dyDescent="0.3">
      <c r="A5" s="1" t="s">
        <v>3</v>
      </c>
      <c r="B5" s="1" t="s">
        <v>7</v>
      </c>
      <c r="C5" s="1" t="s">
        <v>18</v>
      </c>
      <c r="D5" s="1">
        <v>20</v>
      </c>
      <c r="F5" s="1" t="s">
        <v>21</v>
      </c>
      <c r="G5" s="1">
        <v>100</v>
      </c>
      <c r="H5" s="1">
        <v>50</v>
      </c>
      <c r="I5" s="1">
        <v>75</v>
      </c>
      <c r="J5" s="1">
        <v>50</v>
      </c>
      <c r="K5" s="1">
        <v>75</v>
      </c>
      <c r="L5" s="1">
        <v>75</v>
      </c>
      <c r="M5" s="1">
        <v>100</v>
      </c>
    </row>
    <row r="6" spans="1:13" x14ac:dyDescent="0.3">
      <c r="A6" s="1" t="s">
        <v>4</v>
      </c>
      <c r="B6" s="1" t="s">
        <v>8</v>
      </c>
      <c r="C6" s="1" t="s">
        <v>17</v>
      </c>
      <c r="D6" s="1">
        <v>15</v>
      </c>
      <c r="F6" s="1" t="s">
        <v>22</v>
      </c>
      <c r="G6" s="1">
        <v>25</v>
      </c>
      <c r="H6" s="1">
        <v>50</v>
      </c>
      <c r="I6" s="1">
        <v>25</v>
      </c>
      <c r="J6" s="1">
        <v>50</v>
      </c>
      <c r="K6" s="1">
        <v>75</v>
      </c>
      <c r="L6" s="1">
        <v>75</v>
      </c>
      <c r="M6" s="1">
        <v>25</v>
      </c>
    </row>
    <row r="7" spans="1:13" x14ac:dyDescent="0.3">
      <c r="A7" s="1" t="s">
        <v>5</v>
      </c>
      <c r="B7" s="1" t="s">
        <v>9</v>
      </c>
      <c r="C7" s="1" t="s">
        <v>18</v>
      </c>
      <c r="D7" s="1">
        <v>15</v>
      </c>
    </row>
    <row r="8" spans="1:13" x14ac:dyDescent="0.3">
      <c r="A8" s="1" t="s">
        <v>10</v>
      </c>
      <c r="B8" s="1" t="s">
        <v>11</v>
      </c>
      <c r="C8" s="1" t="s">
        <v>17</v>
      </c>
      <c r="D8" s="1">
        <v>10</v>
      </c>
      <c r="F8" s="1"/>
      <c r="G8" s="1" t="str">
        <f t="shared" ref="G8:M8" si="0">G3</f>
        <v>C1</v>
      </c>
      <c r="H8" s="1" t="str">
        <f t="shared" si="0"/>
        <v>C2</v>
      </c>
      <c r="I8" s="1" t="str">
        <f t="shared" si="0"/>
        <v>C3</v>
      </c>
      <c r="J8" s="1" t="str">
        <f t="shared" si="0"/>
        <v>C4</v>
      </c>
      <c r="K8" s="1" t="str">
        <f t="shared" si="0"/>
        <v>C5</v>
      </c>
      <c r="L8" s="1" t="str">
        <f t="shared" si="0"/>
        <v>C6</v>
      </c>
      <c r="M8" s="1" t="str">
        <f t="shared" si="0"/>
        <v>C7</v>
      </c>
    </row>
    <row r="9" spans="1:13" x14ac:dyDescent="0.3">
      <c r="A9" s="1" t="s">
        <v>12</v>
      </c>
      <c r="B9" s="1" t="s">
        <v>13</v>
      </c>
      <c r="C9" s="1" t="s">
        <v>18</v>
      </c>
      <c r="D9" s="1">
        <v>10</v>
      </c>
      <c r="F9" s="1" t="str">
        <f t="shared" ref="F9" si="1">F4</f>
        <v>A1</v>
      </c>
      <c r="G9" s="1">
        <f>IF(VLOOKUP(G$8,$A$3:$D$10,3,0)="Benefit",G4/MAX(G$4:G$6),MIN(G$4:G$6)/G4)</f>
        <v>0.5</v>
      </c>
      <c r="H9" s="1">
        <f t="shared" ref="H9:M9" si="2">IF(VLOOKUP(H$8,$A$3:$D$10,3,0)="Benefit",H4/MAX(H$4:H$6),MIN(H$4:H$6)/H4)</f>
        <v>0.66666666666666663</v>
      </c>
      <c r="I9" s="1">
        <f t="shared" si="2"/>
        <v>0.66666666666666663</v>
      </c>
      <c r="J9" s="1">
        <f t="shared" si="2"/>
        <v>1</v>
      </c>
      <c r="K9" s="1">
        <f t="shared" si="2"/>
        <v>0.33333333333333331</v>
      </c>
      <c r="L9" s="1">
        <f t="shared" si="2"/>
        <v>1</v>
      </c>
      <c r="M9" s="1">
        <f t="shared" si="2"/>
        <v>0.5</v>
      </c>
    </row>
    <row r="10" spans="1:13" x14ac:dyDescent="0.3">
      <c r="A10" s="1" t="s">
        <v>14</v>
      </c>
      <c r="B10" s="1" t="s">
        <v>15</v>
      </c>
      <c r="C10" s="1" t="s">
        <v>17</v>
      </c>
      <c r="D10" s="1">
        <v>5</v>
      </c>
      <c r="F10" s="1" t="str">
        <f t="shared" ref="F10" si="3">F5</f>
        <v>A2</v>
      </c>
      <c r="G10" s="1">
        <f t="shared" ref="G10:M11" si="4">IF(VLOOKUP(G$8,$A$3:$D$10,3,0)="Benefit",G5/MAX(G$4:G$6),MIN(G$4:G$6)/G5)</f>
        <v>1</v>
      </c>
      <c r="H10" s="1">
        <f t="shared" si="4"/>
        <v>1</v>
      </c>
      <c r="I10" s="1">
        <f t="shared" si="4"/>
        <v>1</v>
      </c>
      <c r="J10" s="1">
        <f t="shared" si="4"/>
        <v>1</v>
      </c>
      <c r="K10" s="1">
        <f t="shared" si="4"/>
        <v>1</v>
      </c>
      <c r="L10" s="1">
        <f t="shared" si="4"/>
        <v>0.33333333333333331</v>
      </c>
      <c r="M10" s="1">
        <f t="shared" si="4"/>
        <v>1</v>
      </c>
    </row>
    <row r="11" spans="1:13" x14ac:dyDescent="0.3">
      <c r="F11" s="1" t="str">
        <f t="shared" ref="F11" si="5">F6</f>
        <v>A3</v>
      </c>
      <c r="G11" s="1">
        <f t="shared" si="4"/>
        <v>0.25</v>
      </c>
      <c r="H11" s="1">
        <f t="shared" si="4"/>
        <v>1</v>
      </c>
      <c r="I11" s="1">
        <f t="shared" si="4"/>
        <v>0.33333333333333331</v>
      </c>
      <c r="J11" s="1">
        <f t="shared" si="4"/>
        <v>1</v>
      </c>
      <c r="K11" s="1">
        <f t="shared" si="4"/>
        <v>1</v>
      </c>
      <c r="L11" s="1">
        <f t="shared" si="4"/>
        <v>0.33333333333333331</v>
      </c>
      <c r="M11" s="1">
        <f t="shared" si="4"/>
        <v>0.25</v>
      </c>
    </row>
    <row r="12" spans="1:13" x14ac:dyDescent="0.3">
      <c r="A12" s="1" t="s">
        <v>0</v>
      </c>
      <c r="B12" s="1" t="s">
        <v>1</v>
      </c>
    </row>
    <row r="13" spans="1:13" x14ac:dyDescent="0.3">
      <c r="A13" s="1" t="s">
        <v>20</v>
      </c>
      <c r="B13" s="1" t="s">
        <v>23</v>
      </c>
      <c r="F13" s="1"/>
      <c r="G13" s="1" t="str">
        <f t="shared" ref="G13:M13" si="6">G8</f>
        <v>C1</v>
      </c>
      <c r="H13" s="1" t="str">
        <f t="shared" si="6"/>
        <v>C2</v>
      </c>
      <c r="I13" s="1" t="str">
        <f t="shared" si="6"/>
        <v>C3</v>
      </c>
      <c r="J13" s="1" t="str">
        <f t="shared" si="6"/>
        <v>C4</v>
      </c>
      <c r="K13" s="1" t="str">
        <f t="shared" si="6"/>
        <v>C5</v>
      </c>
      <c r="L13" s="1" t="str">
        <f t="shared" si="6"/>
        <v>C6</v>
      </c>
      <c r="M13" s="1" t="str">
        <f t="shared" si="6"/>
        <v>C7</v>
      </c>
    </row>
    <row r="14" spans="1:13" x14ac:dyDescent="0.3">
      <c r="A14" s="1" t="s">
        <v>21</v>
      </c>
      <c r="B14" s="1" t="s">
        <v>24</v>
      </c>
      <c r="F14" s="1" t="str">
        <f t="shared" ref="F14" si="7">F9</f>
        <v>A1</v>
      </c>
      <c r="G14" s="1">
        <f>G9*VLOOKUP(G$13,$A$3:$D$10,4,0)</f>
        <v>12.5</v>
      </c>
      <c r="H14" s="1">
        <f t="shared" ref="H14:M14" si="8">H9*VLOOKUP(H$13,$A$3:$D$10,4,0)</f>
        <v>13.333333333333332</v>
      </c>
      <c r="I14" s="1">
        <f t="shared" si="8"/>
        <v>10</v>
      </c>
      <c r="J14" s="1">
        <f t="shared" si="8"/>
        <v>15</v>
      </c>
      <c r="K14" s="1">
        <f t="shared" si="8"/>
        <v>3.333333333333333</v>
      </c>
      <c r="L14" s="1">
        <f t="shared" si="8"/>
        <v>10</v>
      </c>
      <c r="M14" s="1">
        <f t="shared" si="8"/>
        <v>2.5</v>
      </c>
    </row>
    <row r="15" spans="1:13" x14ac:dyDescent="0.3">
      <c r="A15" s="1" t="s">
        <v>22</v>
      </c>
      <c r="B15" s="1" t="s">
        <v>25</v>
      </c>
      <c r="F15" s="1" t="str">
        <f t="shared" ref="F15" si="9">F10</f>
        <v>A2</v>
      </c>
      <c r="G15" s="1">
        <f t="shared" ref="G15:M16" si="10">G10*VLOOKUP(G$13,$A$3:$D$10,4,0)</f>
        <v>25</v>
      </c>
      <c r="H15" s="1">
        <f t="shared" si="10"/>
        <v>20</v>
      </c>
      <c r="I15" s="1">
        <f t="shared" si="10"/>
        <v>15</v>
      </c>
      <c r="J15" s="1">
        <f t="shared" si="10"/>
        <v>15</v>
      </c>
      <c r="K15" s="1">
        <f t="shared" si="10"/>
        <v>10</v>
      </c>
      <c r="L15" s="1">
        <f t="shared" si="10"/>
        <v>3.333333333333333</v>
      </c>
      <c r="M15" s="1">
        <f t="shared" si="10"/>
        <v>5</v>
      </c>
    </row>
    <row r="16" spans="1:13" x14ac:dyDescent="0.3">
      <c r="F16" s="1" t="str">
        <f t="shared" ref="F16" si="11">F11</f>
        <v>A3</v>
      </c>
      <c r="G16" s="1">
        <f t="shared" si="10"/>
        <v>6.25</v>
      </c>
      <c r="H16" s="1">
        <f t="shared" si="10"/>
        <v>20</v>
      </c>
      <c r="I16" s="1">
        <f t="shared" si="10"/>
        <v>5</v>
      </c>
      <c r="J16" s="1">
        <f t="shared" si="10"/>
        <v>15</v>
      </c>
      <c r="K16" s="1">
        <f t="shared" si="10"/>
        <v>10</v>
      </c>
      <c r="L16" s="1">
        <f t="shared" si="10"/>
        <v>3.333333333333333</v>
      </c>
      <c r="M16" s="1">
        <f t="shared" si="10"/>
        <v>1.25</v>
      </c>
    </row>
    <row r="18" spans="6:8" x14ac:dyDescent="0.3">
      <c r="F18" s="1"/>
      <c r="G18" s="1" t="s">
        <v>26</v>
      </c>
      <c r="H18" s="1" t="s">
        <v>27</v>
      </c>
    </row>
    <row r="19" spans="6:8" x14ac:dyDescent="0.3">
      <c r="F19" s="1" t="str">
        <f t="shared" ref="F19" si="12">F14</f>
        <v>A1</v>
      </c>
      <c r="G19" s="3">
        <f>SUM(G14:M14)</f>
        <v>66.666666666666657</v>
      </c>
      <c r="H19" s="1">
        <f>RANK(G19,$G$19:$G$21)</f>
        <v>2</v>
      </c>
    </row>
    <row r="20" spans="6:8" x14ac:dyDescent="0.3">
      <c r="F20" s="1" t="str">
        <f t="shared" ref="F20" si="13">F15</f>
        <v>A2</v>
      </c>
      <c r="G20" s="3">
        <f t="shared" ref="G20:G21" si="14">SUM(G15:M15)</f>
        <v>93.333333333333329</v>
      </c>
      <c r="H20" s="2">
        <f t="shared" ref="H20:H21" si="15">RANK(G20,$G$19:$G$21)</f>
        <v>1</v>
      </c>
    </row>
    <row r="21" spans="6:8" x14ac:dyDescent="0.3">
      <c r="F21" s="1" t="str">
        <f t="shared" ref="F21" si="16">F16</f>
        <v>A3</v>
      </c>
      <c r="G21" s="3">
        <f t="shared" si="14"/>
        <v>60.833333333333336</v>
      </c>
      <c r="H21" s="1">
        <f t="shared" si="15"/>
        <v>3</v>
      </c>
    </row>
  </sheetData>
  <hyperlinks>
    <hyperlink ref="A1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L6" sqref="L6"/>
    </sheetView>
  </sheetViews>
  <sheetFormatPr defaultRowHeight="14.4" x14ac:dyDescent="0.3"/>
  <cols>
    <col min="1" max="1" width="10.33203125" bestFit="1" customWidth="1"/>
  </cols>
  <sheetData>
    <row r="1" spans="1:8" x14ac:dyDescent="0.3">
      <c r="A1" s="4" t="s">
        <v>36</v>
      </c>
    </row>
    <row r="3" spans="1:8" x14ac:dyDescent="0.3">
      <c r="A3" s="1" t="s">
        <v>28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11</v>
      </c>
      <c r="G3" s="1" t="s">
        <v>13</v>
      </c>
      <c r="H3" s="1" t="s">
        <v>15</v>
      </c>
    </row>
    <row r="4" spans="1:8" x14ac:dyDescent="0.3">
      <c r="A4" s="1" t="s">
        <v>16</v>
      </c>
      <c r="B4" s="1" t="s">
        <v>29</v>
      </c>
      <c r="C4" s="1" t="s">
        <v>30</v>
      </c>
      <c r="D4" s="1" t="s">
        <v>29</v>
      </c>
      <c r="E4" s="1" t="s">
        <v>30</v>
      </c>
      <c r="F4" s="1" t="s">
        <v>29</v>
      </c>
      <c r="G4" s="1" t="s">
        <v>30</v>
      </c>
      <c r="H4" s="1" t="s">
        <v>29</v>
      </c>
    </row>
    <row r="6" spans="1:8" x14ac:dyDescent="0.3">
      <c r="A6" s="1" t="s">
        <v>28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11</v>
      </c>
      <c r="G6" s="1" t="s">
        <v>13</v>
      </c>
      <c r="H6" s="1" t="s">
        <v>15</v>
      </c>
    </row>
    <row r="7" spans="1:8" x14ac:dyDescent="0.3">
      <c r="A7" s="1" t="s">
        <v>31</v>
      </c>
      <c r="B7" s="1">
        <v>25</v>
      </c>
      <c r="C7" s="1">
        <v>20</v>
      </c>
      <c r="D7" s="1">
        <v>15</v>
      </c>
      <c r="E7" s="1">
        <v>15</v>
      </c>
      <c r="F7" s="1">
        <v>10</v>
      </c>
      <c r="G7" s="1">
        <v>10</v>
      </c>
      <c r="H7" s="1">
        <v>5</v>
      </c>
    </row>
    <row r="8" spans="1:8" x14ac:dyDescent="0.3">
      <c r="A8" s="1" t="s">
        <v>19</v>
      </c>
      <c r="B8" s="1">
        <f>B7/SUM($B$7:$H$7)</f>
        <v>0.25</v>
      </c>
      <c r="C8" s="1">
        <f t="shared" ref="C8:H8" si="0">C7/SUM($B$7:$H$7)</f>
        <v>0.2</v>
      </c>
      <c r="D8" s="1">
        <f t="shared" si="0"/>
        <v>0.15</v>
      </c>
      <c r="E8" s="1">
        <f t="shared" si="0"/>
        <v>0.15</v>
      </c>
      <c r="F8" s="1">
        <f t="shared" si="0"/>
        <v>0.1</v>
      </c>
      <c r="G8" s="1">
        <f t="shared" si="0"/>
        <v>0.1</v>
      </c>
      <c r="H8" s="1">
        <f t="shared" si="0"/>
        <v>0.05</v>
      </c>
    </row>
    <row r="9" spans="1:8" x14ac:dyDescent="0.3">
      <c r="A9" s="1" t="s">
        <v>32</v>
      </c>
      <c r="B9" s="1">
        <f>IF(B4="cost",B8*-1,B8)</f>
        <v>0.25</v>
      </c>
      <c r="C9" s="1">
        <f t="shared" ref="C9:H9" si="1">IF(C4="cost",C8*-1,C8)</f>
        <v>-0.2</v>
      </c>
      <c r="D9" s="1">
        <f t="shared" si="1"/>
        <v>0.15</v>
      </c>
      <c r="E9" s="1">
        <f t="shared" si="1"/>
        <v>-0.15</v>
      </c>
      <c r="F9" s="1">
        <f t="shared" si="1"/>
        <v>0.1</v>
      </c>
      <c r="G9" s="1">
        <f t="shared" si="1"/>
        <v>-0.1</v>
      </c>
      <c r="H9" s="1">
        <f t="shared" si="1"/>
        <v>0.05</v>
      </c>
    </row>
    <row r="11" spans="1:8" x14ac:dyDescent="0.3">
      <c r="A11" s="1"/>
      <c r="B11" s="1" t="s">
        <v>6</v>
      </c>
      <c r="C11" s="1" t="s">
        <v>7</v>
      </c>
      <c r="D11" s="1" t="s">
        <v>8</v>
      </c>
      <c r="E11" s="1" t="s">
        <v>9</v>
      </c>
      <c r="F11" s="1" t="s">
        <v>11</v>
      </c>
      <c r="G11" s="1" t="s">
        <v>13</v>
      </c>
      <c r="H11" s="1" t="s">
        <v>15</v>
      </c>
    </row>
    <row r="12" spans="1:8" x14ac:dyDescent="0.3">
      <c r="A12" s="1" t="s">
        <v>23</v>
      </c>
      <c r="B12" s="1">
        <v>50</v>
      </c>
      <c r="C12" s="1">
        <v>75</v>
      </c>
      <c r="D12" s="1">
        <v>50</v>
      </c>
      <c r="E12" s="1">
        <v>50</v>
      </c>
      <c r="F12" s="1">
        <v>25</v>
      </c>
      <c r="G12" s="1">
        <v>25</v>
      </c>
      <c r="H12" s="1">
        <v>50</v>
      </c>
    </row>
    <row r="13" spans="1:8" x14ac:dyDescent="0.3">
      <c r="A13" s="1" t="s">
        <v>24</v>
      </c>
      <c r="B13" s="1">
        <v>100</v>
      </c>
      <c r="C13" s="1">
        <v>50</v>
      </c>
      <c r="D13" s="1">
        <v>75</v>
      </c>
      <c r="E13" s="1">
        <v>50</v>
      </c>
      <c r="F13" s="1">
        <v>75</v>
      </c>
      <c r="G13" s="1">
        <v>75</v>
      </c>
      <c r="H13" s="1">
        <v>100</v>
      </c>
    </row>
    <row r="14" spans="1:8" x14ac:dyDescent="0.3">
      <c r="A14" s="1" t="s">
        <v>33</v>
      </c>
      <c r="B14" s="1">
        <v>25</v>
      </c>
      <c r="C14" s="1">
        <v>50</v>
      </c>
      <c r="D14" s="1">
        <v>25</v>
      </c>
      <c r="E14" s="1">
        <v>50</v>
      </c>
      <c r="F14" s="1">
        <v>75</v>
      </c>
      <c r="G14" s="1">
        <v>75</v>
      </c>
      <c r="H14" s="1">
        <v>25</v>
      </c>
    </row>
    <row r="16" spans="1:8" x14ac:dyDescent="0.3">
      <c r="A16" s="1"/>
      <c r="B16" s="1" t="str">
        <f>B11</f>
        <v>Kriteria 1</v>
      </c>
      <c r="C16" s="1" t="str">
        <f t="shared" ref="C16:H16" si="2">C11</f>
        <v>Kriteria 2</v>
      </c>
      <c r="D16" s="1" t="str">
        <f t="shared" si="2"/>
        <v>Kriteria 3</v>
      </c>
      <c r="E16" s="1" t="str">
        <f t="shared" si="2"/>
        <v>Kriteria 4</v>
      </c>
      <c r="F16" s="1" t="str">
        <f t="shared" si="2"/>
        <v>Kriteria 5</v>
      </c>
      <c r="G16" s="1" t="str">
        <f t="shared" si="2"/>
        <v>Kriteria 6</v>
      </c>
      <c r="H16" s="1" t="str">
        <f t="shared" si="2"/>
        <v>Kriteria 7</v>
      </c>
    </row>
    <row r="17" spans="1:8" x14ac:dyDescent="0.3">
      <c r="A17" s="1" t="str">
        <f>A12</f>
        <v>Alternatif 1</v>
      </c>
      <c r="B17" s="1">
        <f t="shared" ref="B17:H17" si="3">B12^B$9</f>
        <v>2.6591479484724942</v>
      </c>
      <c r="C17" s="1">
        <f t="shared" si="3"/>
        <v>0.42168460634274996</v>
      </c>
      <c r="D17" s="1">
        <f t="shared" si="3"/>
        <v>1.7982310843956588</v>
      </c>
      <c r="E17" s="1">
        <f t="shared" si="3"/>
        <v>0.55610205422295622</v>
      </c>
      <c r="F17" s="1">
        <f t="shared" si="3"/>
        <v>1.3797296614612149</v>
      </c>
      <c r="G17" s="1">
        <f t="shared" si="3"/>
        <v>0.72477966367769553</v>
      </c>
      <c r="H17" s="1">
        <f t="shared" si="3"/>
        <v>1.2160417906586574</v>
      </c>
    </row>
    <row r="18" spans="1:8" x14ac:dyDescent="0.3">
      <c r="A18" s="1" t="str">
        <f>A13</f>
        <v>Alternatif 2</v>
      </c>
      <c r="B18" s="1">
        <f t="shared" ref="B18:H18" si="4">B13^B$9</f>
        <v>3.1622776601683795</v>
      </c>
      <c r="C18" s="1">
        <f t="shared" si="4"/>
        <v>0.45730505192732634</v>
      </c>
      <c r="D18" s="1">
        <f t="shared" si="4"/>
        <v>1.9109934104482464</v>
      </c>
      <c r="E18" s="1">
        <f t="shared" si="4"/>
        <v>0.55610205422295622</v>
      </c>
      <c r="F18" s="1">
        <f t="shared" si="4"/>
        <v>1.5399482490588154</v>
      </c>
      <c r="G18" s="1">
        <f t="shared" si="4"/>
        <v>0.64937247119257369</v>
      </c>
      <c r="H18" s="1">
        <f t="shared" si="4"/>
        <v>1.2589254117941673</v>
      </c>
    </row>
    <row r="19" spans="1:8" x14ac:dyDescent="0.3">
      <c r="A19" s="1" t="str">
        <f>A14</f>
        <v>Alternatif 3</v>
      </c>
      <c r="B19" s="1">
        <f t="shared" ref="B19:H19" si="5">B14^B$9</f>
        <v>2.2360679774997898</v>
      </c>
      <c r="C19" s="1">
        <f t="shared" si="5"/>
        <v>0.45730505192732634</v>
      </c>
      <c r="D19" s="1">
        <f t="shared" si="5"/>
        <v>1.6206565966927624</v>
      </c>
      <c r="E19" s="1">
        <f t="shared" si="5"/>
        <v>0.55610205422295622</v>
      </c>
      <c r="F19" s="1">
        <f t="shared" si="5"/>
        <v>1.5399482490588154</v>
      </c>
      <c r="G19" s="1">
        <f t="shared" si="5"/>
        <v>0.64937247119257369</v>
      </c>
      <c r="H19" s="1">
        <f t="shared" si="5"/>
        <v>1.174618943088019</v>
      </c>
    </row>
    <row r="21" spans="1:8" x14ac:dyDescent="0.3">
      <c r="A21" s="1"/>
      <c r="B21" s="1" t="s">
        <v>34</v>
      </c>
      <c r="C21" s="1" t="s">
        <v>35</v>
      </c>
      <c r="D21" s="1" t="s">
        <v>27</v>
      </c>
    </row>
    <row r="22" spans="1:8" x14ac:dyDescent="0.3">
      <c r="A22" s="1" t="str">
        <f>A17</f>
        <v>Alternatif 1</v>
      </c>
      <c r="B22" s="1">
        <f>B17*C17*D17*E17*F17*G17*H17</f>
        <v>1.3635741158989902</v>
      </c>
      <c r="C22" s="1">
        <f>B22/SUM($B$22:$B$24)</f>
        <v>0.31126037074249063</v>
      </c>
      <c r="D22" s="1">
        <f>_xlfn.RANK.AVG(C22,$C$22:$C$24)</f>
        <v>2</v>
      </c>
    </row>
    <row r="23" spans="1:8" x14ac:dyDescent="0.3">
      <c r="A23" s="1" t="str">
        <f>A18</f>
        <v>Alternatif 2</v>
      </c>
      <c r="B23" s="1">
        <f t="shared" ref="B23:B24" si="6">B18*C18*D18*E18*F18*G18*H18</f>
        <v>1.9347269800143831</v>
      </c>
      <c r="C23" s="1">
        <f>B23/SUM($B$22:$B$24)</f>
        <v>0.44163630716013519</v>
      </c>
      <c r="D23" s="1">
        <f>_xlfn.RANK.AVG(C23,$C$22:$C$24)</f>
        <v>1</v>
      </c>
    </row>
    <row r="24" spans="1:8" x14ac:dyDescent="0.3">
      <c r="A24" s="1" t="str">
        <f>A19</f>
        <v>Alternatif 3</v>
      </c>
      <c r="B24" s="1">
        <f t="shared" si="6"/>
        <v>1.0825139517789362</v>
      </c>
      <c r="C24" s="1">
        <f>B24/SUM($B$22:$B$24)</f>
        <v>0.24710332209737412</v>
      </c>
      <c r="D24" s="1">
        <f>_xlfn.RANK.AVG(C24,$C$22:$C$24)</f>
        <v>3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saw</vt:lpstr>
      <vt:lpstr>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2020-07-22T11:16:39Z</dcterms:modified>
</cp:coreProperties>
</file>